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pivotTables/pivotTable3.xml" ContentType="application/vnd.openxmlformats-officedocument.spreadsheetml.pivotTable+xml"/>
  <Override PartName="/xl/drawings/drawing6.xml" ContentType="application/vnd.openxmlformats-officedocument.drawing+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comments1.xml" ContentType="application/vnd.openxmlformats-officedocument.spreadsheetml.comments+xml"/>
  <Override PartName="/xl/comments4.xml" ContentType="application/vnd.openxmlformats-officedocument.spreadsheetml.comments+xml"/>
  <Override PartName="/xl/comments3.xml" ContentType="application/vnd.openxmlformats-officedocument.spreadsheetml.comments+xml"/>
  <Override PartName="/xl/pivotCache/pivotCacheRecords3.xml" ContentType="application/vnd.openxmlformats-officedocument.spreadsheetml.pivotCacheRecord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codeName="ThisWorkbook"/>
  <mc:AlternateContent xmlns:mc="http://schemas.openxmlformats.org/markup-compatibility/2006">
    <mc:Choice Requires="x15">
      <x15ac:absPath xmlns:x15ac="http://schemas.microsoft.com/office/spreadsheetml/2010/11/ac" url="C:\data\Calibration\2014NewBasePeriod\Documentation\"/>
    </mc:Choice>
  </mc:AlternateContent>
  <xr:revisionPtr revIDLastSave="0" documentId="13_ncr:1_{7DA9C310-BE87-49D4-9B67-A8A0134661B3}" xr6:coauthVersionLast="43" xr6:coauthVersionMax="43" xr10:uidLastSave="{00000000-0000-0000-0000-000000000000}"/>
  <bookViews>
    <workbookView xWindow="-23148" yWindow="-108" windowWidth="23256" windowHeight="12576" tabRatio="934" activeTab="4" xr2:uid="{00000000-000D-0000-FFFF-FFFF00000000}"/>
  </bookViews>
  <sheets>
    <sheet name="tag selection" sheetId="23" r:id="rId1"/>
    <sheet name="Pivot" sheetId="42" r:id="rId2"/>
    <sheet name="Step 1RMIS Rec " sheetId="25" r:id="rId3"/>
    <sheet name="Step 2 RMIS Rel" sheetId="26" r:id="rId4"/>
    <sheet name="Method" sheetId="40" r:id="rId5"/>
    <sheet name="WeightWhite" sheetId="52" r:id="rId6"/>
    <sheet name="RecWhite" sheetId="51" r:id="rId7"/>
    <sheet name="WhiteMerged" sheetId="53" r:id="rId8"/>
    <sheet name="TagCodes" sheetId="2" r:id="rId9"/>
    <sheet name="Stocks" sheetId="7" r:id="rId10"/>
    <sheet name="MethodToo" sheetId="8" r:id="rId11"/>
    <sheet name="ImputeSport" sheetId="9" r:id="rId12"/>
    <sheet name="Releases" sheetId="13" r:id="rId13"/>
    <sheet name="Key" sheetId="10" r:id="rId14"/>
    <sheet name="Locations" sheetId="12" r:id="rId15"/>
    <sheet name="CatchEsc" sheetId="15" r:id="rId16"/>
    <sheet name="FB_AuxRecords" sheetId="17" r:id="rId17"/>
    <sheet name="FRAM_star summed TS" sheetId="49" r:id="rId18"/>
    <sheet name="FRAM_star_CWT" sheetId="18" r:id="rId19"/>
    <sheet name="Results" sheetId="28" r:id="rId20"/>
    <sheet name="Sheet30" sheetId="58" r:id="rId21"/>
    <sheet name="Recoveries" sheetId="57" r:id="rId22"/>
  </sheets>
  <externalReferences>
    <externalReference r:id="rId23"/>
  </externalReferences>
  <definedNames>
    <definedName name="_xlnm._FilterDatabase" localSheetId="16" hidden="1">FB_AuxRecords!$A$1:$AB$110</definedName>
    <definedName name="_xlnm._FilterDatabase" localSheetId="18" hidden="1">FRAM_star_CWT!$A$1:$I$951</definedName>
    <definedName name="_xlnm._FilterDatabase" localSheetId="14" hidden="1">Locations!$A$1:$G$63</definedName>
    <definedName name="_xlnm._FilterDatabase" localSheetId="6" hidden="1">RecWhite!$A$1:$R$2648</definedName>
    <definedName name="_xlnm._FilterDatabase" localSheetId="12" hidden="1">Releases!$A$1:$AV$62</definedName>
    <definedName name="_xlnm._FilterDatabase" localSheetId="2" hidden="1">'Step 1RMIS Rec '!$A$5:$U$1296</definedName>
    <definedName name="_xlnm._FilterDatabase" localSheetId="3" hidden="1">'Step 2 RMIS Rel'!$A$1:$T$175</definedName>
    <definedName name="_xlnm._FilterDatabase" localSheetId="0" hidden="1">'tag selection'!$A$2:$R$1929</definedName>
    <definedName name="_xlnm._FilterDatabase" localSheetId="8" hidden="1">TagCodes!$A$105:$A$174</definedName>
  </definedNames>
  <calcPr calcId="191029"/>
  <pivotCaches>
    <pivotCache cacheId="123" r:id="rId24"/>
    <pivotCache cacheId="124" r:id="rId25"/>
    <pivotCache cacheId="125"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19" i="23" l="1"/>
  <c r="J20" i="23"/>
  <c r="J18" i="23"/>
  <c r="N3" i="57"/>
  <c r="N4" i="57"/>
  <c r="N5" i="57"/>
  <c r="N6" i="57"/>
  <c r="N429" i="57"/>
  <c r="N449" i="57"/>
  <c r="N7" i="57"/>
  <c r="N8" i="57"/>
  <c r="N450" i="57"/>
  <c r="N451" i="57"/>
  <c r="N514" i="57"/>
  <c r="N464" i="57"/>
  <c r="N430" i="57"/>
  <c r="N431" i="57"/>
  <c r="N9" i="57"/>
  <c r="N10" i="57"/>
  <c r="N11" i="57"/>
  <c r="N12" i="57"/>
  <c r="N13" i="57"/>
  <c r="N507" i="57"/>
  <c r="N415" i="57"/>
  <c r="N416" i="57"/>
  <c r="N417" i="57"/>
  <c r="N14" i="57"/>
  <c r="N15" i="57"/>
  <c r="N16" i="57"/>
  <c r="N432" i="57"/>
  <c r="N433" i="57"/>
  <c r="N463" i="57"/>
  <c r="N17" i="57"/>
  <c r="N18" i="57"/>
  <c r="N434" i="57"/>
  <c r="N19" i="57"/>
  <c r="N20" i="57"/>
  <c r="N21" i="57"/>
  <c r="N435" i="57"/>
  <c r="N465" i="57"/>
  <c r="N466" i="57"/>
  <c r="N467" i="57"/>
  <c r="N508" i="57"/>
  <c r="N418" i="57"/>
  <c r="N419" i="57"/>
  <c r="N420" i="57"/>
  <c r="N421" i="57"/>
  <c r="N468" i="57"/>
  <c r="N469" i="57"/>
  <c r="N516" i="57"/>
  <c r="N22" i="57"/>
  <c r="N410" i="57"/>
  <c r="N422" i="57"/>
  <c r="N423" i="57"/>
  <c r="N436" i="57"/>
  <c r="N437" i="57"/>
  <c r="N470" i="57"/>
  <c r="N471" i="57"/>
  <c r="N472" i="57"/>
  <c r="N473" i="57"/>
  <c r="N474" i="57"/>
  <c r="N475" i="57"/>
  <c r="N476" i="57"/>
  <c r="N477" i="57"/>
  <c r="N478" i="57"/>
  <c r="N479" i="57"/>
  <c r="N480" i="57"/>
  <c r="N511" i="57"/>
  <c r="N519" i="57"/>
  <c r="N520" i="57"/>
  <c r="N23" i="57"/>
  <c r="N438" i="57"/>
  <c r="N517" i="57"/>
  <c r="N439" i="57"/>
  <c r="N24" i="57"/>
  <c r="N25" i="57"/>
  <c r="N440" i="57"/>
  <c r="N26" i="57"/>
  <c r="N27" i="57"/>
  <c r="N28" i="57"/>
  <c r="N29" i="57"/>
  <c r="N30" i="57"/>
  <c r="N31" i="57"/>
  <c r="N32" i="57"/>
  <c r="N33" i="57"/>
  <c r="N34" i="57"/>
  <c r="N35" i="57"/>
  <c r="N481" i="57"/>
  <c r="N523" i="57"/>
  <c r="N459" i="57"/>
  <c r="N482" i="57"/>
  <c r="N483" i="57"/>
  <c r="N509" i="57"/>
  <c r="N518" i="57"/>
  <c r="N460" i="57"/>
  <c r="N484" i="57"/>
  <c r="N36" i="57"/>
  <c r="N37" i="57"/>
  <c r="N485" i="57"/>
  <c r="N452" i="57"/>
  <c r="N503" i="57"/>
  <c r="N513" i="57"/>
  <c r="N38" i="57"/>
  <c r="N39" i="57"/>
  <c r="N40" i="57"/>
  <c r="N41" i="57"/>
  <c r="N42" i="57"/>
  <c r="N43" i="57"/>
  <c r="N44" i="57"/>
  <c r="N45" i="57"/>
  <c r="N46" i="57"/>
  <c r="N47" i="57"/>
  <c r="N48" i="57"/>
  <c r="N49" i="57"/>
  <c r="N50" i="57"/>
  <c r="N51" i="57"/>
  <c r="N52" i="57"/>
  <c r="N53" i="57"/>
  <c r="N54" i="57"/>
  <c r="N55" i="57"/>
  <c r="N56" i="57"/>
  <c r="N57" i="57"/>
  <c r="N58" i="57"/>
  <c r="N59" i="57"/>
  <c r="N60" i="57"/>
  <c r="N61" i="57"/>
  <c r="N62" i="57"/>
  <c r="N63" i="57"/>
  <c r="N64" i="57"/>
  <c r="N65" i="57"/>
  <c r="N66" i="57"/>
  <c r="N67" i="57"/>
  <c r="N68" i="57"/>
  <c r="N69" i="57"/>
  <c r="N70" i="57"/>
  <c r="N71" i="57"/>
  <c r="N72" i="57"/>
  <c r="N73" i="57"/>
  <c r="N74" i="57"/>
  <c r="N75" i="57"/>
  <c r="N76" i="57"/>
  <c r="N77" i="57"/>
  <c r="N78" i="57"/>
  <c r="N79" i="57"/>
  <c r="N80" i="57"/>
  <c r="N81" i="57"/>
  <c r="N82" i="57"/>
  <c r="N83" i="57"/>
  <c r="N84" i="57"/>
  <c r="N85" i="57"/>
  <c r="N86" i="57"/>
  <c r="N87" i="57"/>
  <c r="N88" i="57"/>
  <c r="N89" i="57"/>
  <c r="N90" i="57"/>
  <c r="N91" i="57"/>
  <c r="N92" i="57"/>
  <c r="N93" i="57"/>
  <c r="N94" i="57"/>
  <c r="N95" i="57"/>
  <c r="N96" i="57"/>
  <c r="N97" i="57"/>
  <c r="N98" i="57"/>
  <c r="N99" i="57"/>
  <c r="N100" i="57"/>
  <c r="N101" i="57"/>
  <c r="N102" i="57"/>
  <c r="N103" i="57"/>
  <c r="N104" i="57"/>
  <c r="N105" i="57"/>
  <c r="N106" i="57"/>
  <c r="N107" i="57"/>
  <c r="N108" i="57"/>
  <c r="N504" i="57"/>
  <c r="N109" i="57"/>
  <c r="N441" i="57"/>
  <c r="N110" i="57"/>
  <c r="N442" i="57"/>
  <c r="N443" i="57"/>
  <c r="N111" i="57"/>
  <c r="N444" i="57"/>
  <c r="N461" i="57"/>
  <c r="N505" i="57"/>
  <c r="N424" i="57"/>
  <c r="N521" i="57"/>
  <c r="N510" i="57"/>
  <c r="N515" i="57"/>
  <c r="N453" i="57"/>
  <c r="N112" i="57"/>
  <c r="N113" i="57"/>
  <c r="N114" i="57"/>
  <c r="N115" i="57"/>
  <c r="N116" i="57"/>
  <c r="N486" i="57"/>
  <c r="N487" i="57"/>
  <c r="N488" i="57"/>
  <c r="N117" i="57"/>
  <c r="N411" i="57"/>
  <c r="N412" i="57"/>
  <c r="N413" i="57"/>
  <c r="N425" i="57"/>
  <c r="N454" i="57"/>
  <c r="N489" i="57"/>
  <c r="N490" i="57"/>
  <c r="N491" i="57"/>
  <c r="N492" i="57"/>
  <c r="N493" i="57"/>
  <c r="N522" i="57"/>
  <c r="N524" i="57"/>
  <c r="N525" i="57"/>
  <c r="N526" i="57"/>
  <c r="N494" i="57"/>
  <c r="N512" i="57"/>
  <c r="N495" i="57"/>
  <c r="N527" i="57"/>
  <c r="N455" i="57"/>
  <c r="N414" i="57"/>
  <c r="N118" i="57"/>
  <c r="N456" i="57"/>
  <c r="N119" i="57"/>
  <c r="N120" i="57"/>
  <c r="N121" i="57"/>
  <c r="N122" i="57"/>
  <c r="N123" i="57"/>
  <c r="N426" i="57"/>
  <c r="N457" i="57"/>
  <c r="N445" i="57"/>
  <c r="N124" i="57"/>
  <c r="N125" i="57"/>
  <c r="N126" i="57"/>
  <c r="N127" i="57"/>
  <c r="N128" i="57"/>
  <c r="N129" i="57"/>
  <c r="N130" i="57"/>
  <c r="N131" i="57"/>
  <c r="N132" i="57"/>
  <c r="N133" i="57"/>
  <c r="N134" i="57"/>
  <c r="N135" i="57"/>
  <c r="N136" i="57"/>
  <c r="N137" i="57"/>
  <c r="N138" i="57"/>
  <c r="N139" i="57"/>
  <c r="N140" i="57"/>
  <c r="N141" i="57"/>
  <c r="N142" i="57"/>
  <c r="N143" i="57"/>
  <c r="N144" i="57"/>
  <c r="N145" i="57"/>
  <c r="N146" i="57"/>
  <c r="N147" i="57"/>
  <c r="N148" i="57"/>
  <c r="N149" i="57"/>
  <c r="N150" i="57"/>
  <c r="N151" i="57"/>
  <c r="N152" i="57"/>
  <c r="N153" i="57"/>
  <c r="N154" i="57"/>
  <c r="N155" i="57"/>
  <c r="N156" i="57"/>
  <c r="N157" i="57"/>
  <c r="N158" i="57"/>
  <c r="N159" i="57"/>
  <c r="N160" i="57"/>
  <c r="N161" i="57"/>
  <c r="N162" i="57"/>
  <c r="N163" i="57"/>
  <c r="N164" i="57"/>
  <c r="N165" i="57"/>
  <c r="N166" i="57"/>
  <c r="N167" i="57"/>
  <c r="N168" i="57"/>
  <c r="N169" i="57"/>
  <c r="N170" i="57"/>
  <c r="N171" i="57"/>
  <c r="N172" i="57"/>
  <c r="N173" i="57"/>
  <c r="N174" i="57"/>
  <c r="N175" i="57"/>
  <c r="N176" i="57"/>
  <c r="N177" i="57"/>
  <c r="N178" i="57"/>
  <c r="N179" i="57"/>
  <c r="N180" i="57"/>
  <c r="N181" i="57"/>
  <c r="N182" i="57"/>
  <c r="N183" i="57"/>
  <c r="N184" i="57"/>
  <c r="N185" i="57"/>
  <c r="N186" i="57"/>
  <c r="N187" i="57"/>
  <c r="N188" i="57"/>
  <c r="N189" i="57"/>
  <c r="N190" i="57"/>
  <c r="N191" i="57"/>
  <c r="N192" i="57"/>
  <c r="N193" i="57"/>
  <c r="N194" i="57"/>
  <c r="N195" i="57"/>
  <c r="N196" i="57"/>
  <c r="N197" i="57"/>
  <c r="N198" i="57"/>
  <c r="N199" i="57"/>
  <c r="N200" i="57"/>
  <c r="N201" i="57"/>
  <c r="N202" i="57"/>
  <c r="N203" i="57"/>
  <c r="N204" i="57"/>
  <c r="N205" i="57"/>
  <c r="N206" i="57"/>
  <c r="N207" i="57"/>
  <c r="N208" i="57"/>
  <c r="N209" i="57"/>
  <c r="N210" i="57"/>
  <c r="N211" i="57"/>
  <c r="N212" i="57"/>
  <c r="N213" i="57"/>
  <c r="N214" i="57"/>
  <c r="N215" i="57"/>
  <c r="N216" i="57"/>
  <c r="N217" i="57"/>
  <c r="N218" i="57"/>
  <c r="N219" i="57"/>
  <c r="N220" i="57"/>
  <c r="N221" i="57"/>
  <c r="N222" i="57"/>
  <c r="N223" i="57"/>
  <c r="N224" i="57"/>
  <c r="N225" i="57"/>
  <c r="N226" i="57"/>
  <c r="N227" i="57"/>
  <c r="N228" i="57"/>
  <c r="N229" i="57"/>
  <c r="N230" i="57"/>
  <c r="N231" i="57"/>
  <c r="N232" i="57"/>
  <c r="N233" i="57"/>
  <c r="N234" i="57"/>
  <c r="N235" i="57"/>
  <c r="N496" i="57"/>
  <c r="N506" i="57"/>
  <c r="N236" i="57"/>
  <c r="N237" i="57"/>
  <c r="N238" i="57"/>
  <c r="N239" i="57"/>
  <c r="N240" i="57"/>
  <c r="N241" i="57"/>
  <c r="N242" i="57"/>
  <c r="N243" i="57"/>
  <c r="N244" i="57"/>
  <c r="N245" i="57"/>
  <c r="N246" i="57"/>
  <c r="N247" i="57"/>
  <c r="N248" i="57"/>
  <c r="N249" i="57"/>
  <c r="N250" i="57"/>
  <c r="N251" i="57"/>
  <c r="N252" i="57"/>
  <c r="N253" i="57"/>
  <c r="N254" i="57"/>
  <c r="N255" i="57"/>
  <c r="N256" i="57"/>
  <c r="N257" i="57"/>
  <c r="N258" i="57"/>
  <c r="N259" i="57"/>
  <c r="N260" i="57"/>
  <c r="N261" i="57"/>
  <c r="N262" i="57"/>
  <c r="N263" i="57"/>
  <c r="N264" i="57"/>
  <c r="N265" i="57"/>
  <c r="N266" i="57"/>
  <c r="N267" i="57"/>
  <c r="N268" i="57"/>
  <c r="N269" i="57"/>
  <c r="N270" i="57"/>
  <c r="N271" i="57"/>
  <c r="N272" i="57"/>
  <c r="N273" i="57"/>
  <c r="N274" i="57"/>
  <c r="N275" i="57"/>
  <c r="N276" i="57"/>
  <c r="N277" i="57"/>
  <c r="N278" i="57"/>
  <c r="N279" i="57"/>
  <c r="N280" i="57"/>
  <c r="N281" i="57"/>
  <c r="N282" i="57"/>
  <c r="N283" i="57"/>
  <c r="N284" i="57"/>
  <c r="N285" i="57"/>
  <c r="N286" i="57"/>
  <c r="N287" i="57"/>
  <c r="N288" i="57"/>
  <c r="N289" i="57"/>
  <c r="N290" i="57"/>
  <c r="N291" i="57"/>
  <c r="N292" i="57"/>
  <c r="N293" i="57"/>
  <c r="N294" i="57"/>
  <c r="N295" i="57"/>
  <c r="N296" i="57"/>
  <c r="N297" i="57"/>
  <c r="N298" i="57"/>
  <c r="N299" i="57"/>
  <c r="N300" i="57"/>
  <c r="N301" i="57"/>
  <c r="N302" i="57"/>
  <c r="N303" i="57"/>
  <c r="N304" i="57"/>
  <c r="N305" i="57"/>
  <c r="N306" i="57"/>
  <c r="N307" i="57"/>
  <c r="N308" i="57"/>
  <c r="N309" i="57"/>
  <c r="N310" i="57"/>
  <c r="N311" i="57"/>
  <c r="N312" i="57"/>
  <c r="N313" i="57"/>
  <c r="N314" i="57"/>
  <c r="N315" i="57"/>
  <c r="N316" i="57"/>
  <c r="N317" i="57"/>
  <c r="N318" i="57"/>
  <c r="N319" i="57"/>
  <c r="N320" i="57"/>
  <c r="N321" i="57"/>
  <c r="N322" i="57"/>
  <c r="N323" i="57"/>
  <c r="N324" i="57"/>
  <c r="N325" i="57"/>
  <c r="N326" i="57"/>
  <c r="N327" i="57"/>
  <c r="N328" i="57"/>
  <c r="N329" i="57"/>
  <c r="N330" i="57"/>
  <c r="N331" i="57"/>
  <c r="N332" i="57"/>
  <c r="N333" i="57"/>
  <c r="N334" i="57"/>
  <c r="N335" i="57"/>
  <c r="N336" i="57"/>
  <c r="N337" i="57"/>
  <c r="N338" i="57"/>
  <c r="N339" i="57"/>
  <c r="N340" i="57"/>
  <c r="N341" i="57"/>
  <c r="N342" i="57"/>
  <c r="N343" i="57"/>
  <c r="N344" i="57"/>
  <c r="N345" i="57"/>
  <c r="N346" i="57"/>
  <c r="N347" i="57"/>
  <c r="N348" i="57"/>
  <c r="N349" i="57"/>
  <c r="N350" i="57"/>
  <c r="N351" i="57"/>
  <c r="N352" i="57"/>
  <c r="N353" i="57"/>
  <c r="N354" i="57"/>
  <c r="N355" i="57"/>
  <c r="N356" i="57"/>
  <c r="N357" i="57"/>
  <c r="N427" i="57"/>
  <c r="N428" i="57"/>
  <c r="N497" i="57"/>
  <c r="N358" i="57"/>
  <c r="N446" i="57"/>
  <c r="N447" i="57"/>
  <c r="N448" i="57"/>
  <c r="N359" i="57"/>
  <c r="N360" i="57"/>
  <c r="N498" i="57"/>
  <c r="N361" i="57"/>
  <c r="N499" i="57"/>
  <c r="N362" i="57"/>
  <c r="N363" i="57"/>
  <c r="N364" i="57"/>
  <c r="N365" i="57"/>
  <c r="N366" i="57"/>
  <c r="N367" i="57"/>
  <c r="N368" i="57"/>
  <c r="N369" i="57"/>
  <c r="N370" i="57"/>
  <c r="N371" i="57"/>
  <c r="N372" i="57"/>
  <c r="N373" i="57"/>
  <c r="N374" i="57"/>
  <c r="N375" i="57"/>
  <c r="N376" i="57"/>
  <c r="N377" i="57"/>
  <c r="N378" i="57"/>
  <c r="N379" i="57"/>
  <c r="N380" i="57"/>
  <c r="N381" i="57"/>
  <c r="N382" i="57"/>
  <c r="N383" i="57"/>
  <c r="N384" i="57"/>
  <c r="N385" i="57"/>
  <c r="N386" i="57"/>
  <c r="N387" i="57"/>
  <c r="N388" i="57"/>
  <c r="N389" i="57"/>
  <c r="N390" i="57"/>
  <c r="N391" i="57"/>
  <c r="N392" i="57"/>
  <c r="N393" i="57"/>
  <c r="N394" i="57"/>
  <c r="N395" i="57"/>
  <c r="N396" i="57"/>
  <c r="N397" i="57"/>
  <c r="N398" i="57"/>
  <c r="N399" i="57"/>
  <c r="N400" i="57"/>
  <c r="N401" i="57"/>
  <c r="N402" i="57"/>
  <c r="N403" i="57"/>
  <c r="N404" i="57"/>
  <c r="N405" i="57"/>
  <c r="N406" i="57"/>
  <c r="N407" i="57"/>
  <c r="N500" i="57"/>
  <c r="N501" i="57"/>
  <c r="N408" i="57"/>
  <c r="N458" i="57"/>
  <c r="N462" i="57"/>
  <c r="N502" i="57"/>
  <c r="N409" i="57"/>
  <c r="N2" i="57"/>
  <c r="E643" i="49" l="1"/>
  <c r="F643" i="49"/>
  <c r="E644" i="49"/>
  <c r="F644" i="49"/>
  <c r="E645" i="49"/>
  <c r="F645" i="49"/>
  <c r="E646" i="49"/>
  <c r="F646" i="49"/>
  <c r="E647" i="49"/>
  <c r="F647" i="49"/>
  <c r="E648" i="49"/>
  <c r="F648" i="49"/>
  <c r="E649" i="49"/>
  <c r="F649" i="49"/>
  <c r="E650" i="49"/>
  <c r="F650" i="49"/>
  <c r="E651" i="49"/>
  <c r="F651" i="49"/>
  <c r="E652" i="49"/>
  <c r="F652" i="49"/>
  <c r="E653" i="49"/>
  <c r="F653" i="49"/>
  <c r="E654" i="49"/>
  <c r="F654" i="49"/>
  <c r="E655" i="49"/>
  <c r="F655" i="49"/>
  <c r="E656" i="49"/>
  <c r="F656" i="49"/>
  <c r="E657" i="49"/>
  <c r="F657" i="49"/>
  <c r="E658" i="49"/>
  <c r="F658" i="49"/>
  <c r="E659" i="49"/>
  <c r="F659" i="49"/>
  <c r="E660" i="49"/>
  <c r="F660" i="49"/>
  <c r="E661" i="49"/>
  <c r="F661" i="49"/>
  <c r="E662" i="49"/>
  <c r="F662" i="49"/>
  <c r="E663" i="49"/>
  <c r="F663" i="49"/>
  <c r="E664" i="49"/>
  <c r="F664" i="49"/>
  <c r="E665" i="49"/>
  <c r="F665" i="49"/>
  <c r="E666" i="49"/>
  <c r="F666" i="49"/>
  <c r="E667" i="49"/>
  <c r="F667" i="49"/>
  <c r="E668" i="49"/>
  <c r="F668" i="49"/>
  <c r="E669" i="49"/>
  <c r="F669" i="49"/>
  <c r="E670" i="49"/>
  <c r="F670" i="49"/>
  <c r="E671" i="49"/>
  <c r="F671" i="49"/>
  <c r="E672" i="49"/>
  <c r="F672" i="49"/>
  <c r="E673" i="49"/>
  <c r="F673" i="49"/>
  <c r="E674" i="49"/>
  <c r="F674" i="49"/>
  <c r="E675" i="49"/>
  <c r="F675" i="49"/>
  <c r="E676" i="49"/>
  <c r="F676" i="49"/>
  <c r="E677" i="49"/>
  <c r="F677" i="49"/>
  <c r="E678" i="49"/>
  <c r="F678" i="49"/>
  <c r="E679" i="49"/>
  <c r="F679" i="49"/>
  <c r="F642" i="49"/>
  <c r="E642" i="49"/>
  <c r="B643" i="49"/>
  <c r="C643" i="49"/>
  <c r="D643" i="49"/>
  <c r="G643" i="49"/>
  <c r="H643" i="49"/>
  <c r="B644" i="49"/>
  <c r="C644" i="49"/>
  <c r="D644" i="49"/>
  <c r="G644" i="49"/>
  <c r="H644" i="49"/>
  <c r="B645" i="49"/>
  <c r="C645" i="49"/>
  <c r="D645" i="49"/>
  <c r="G645" i="49"/>
  <c r="H645" i="49"/>
  <c r="B646" i="49"/>
  <c r="C646" i="49"/>
  <c r="D646" i="49"/>
  <c r="G646" i="49"/>
  <c r="H646" i="49"/>
  <c r="B647" i="49"/>
  <c r="C647" i="49"/>
  <c r="D647" i="49"/>
  <c r="G647" i="49"/>
  <c r="H647" i="49"/>
  <c r="B648" i="49"/>
  <c r="C648" i="49"/>
  <c r="D648" i="49"/>
  <c r="G648" i="49"/>
  <c r="H648" i="49"/>
  <c r="B649" i="49"/>
  <c r="C649" i="49"/>
  <c r="D649" i="49"/>
  <c r="G649" i="49"/>
  <c r="H649" i="49"/>
  <c r="B650" i="49"/>
  <c r="C650" i="49"/>
  <c r="D650" i="49"/>
  <c r="G650" i="49"/>
  <c r="H650" i="49"/>
  <c r="B651" i="49"/>
  <c r="C651" i="49"/>
  <c r="D651" i="49"/>
  <c r="G651" i="49"/>
  <c r="H651" i="49"/>
  <c r="B652" i="49"/>
  <c r="C652" i="49"/>
  <c r="D652" i="49"/>
  <c r="G652" i="49"/>
  <c r="H652" i="49"/>
  <c r="B653" i="49"/>
  <c r="C653" i="49"/>
  <c r="D653" i="49"/>
  <c r="G653" i="49"/>
  <c r="H653" i="49"/>
  <c r="B654" i="49"/>
  <c r="C654" i="49"/>
  <c r="D654" i="49"/>
  <c r="G654" i="49"/>
  <c r="H654" i="49"/>
  <c r="B655" i="49"/>
  <c r="C655" i="49"/>
  <c r="D655" i="49"/>
  <c r="G655" i="49"/>
  <c r="H655" i="49"/>
  <c r="B656" i="49"/>
  <c r="C656" i="49"/>
  <c r="D656" i="49"/>
  <c r="G656" i="49"/>
  <c r="H656" i="49"/>
  <c r="B657" i="49"/>
  <c r="C657" i="49"/>
  <c r="D657" i="49"/>
  <c r="G657" i="49"/>
  <c r="H657" i="49"/>
  <c r="B658" i="49"/>
  <c r="C658" i="49"/>
  <c r="D658" i="49"/>
  <c r="G658" i="49"/>
  <c r="H658" i="49"/>
  <c r="B659" i="49"/>
  <c r="C659" i="49"/>
  <c r="D659" i="49"/>
  <c r="G659" i="49"/>
  <c r="H659" i="49"/>
  <c r="B660" i="49"/>
  <c r="C660" i="49"/>
  <c r="D660" i="49"/>
  <c r="G660" i="49"/>
  <c r="H660" i="49"/>
  <c r="B661" i="49"/>
  <c r="C661" i="49"/>
  <c r="D661" i="49"/>
  <c r="G661" i="49"/>
  <c r="H661" i="49"/>
  <c r="B662" i="49"/>
  <c r="C662" i="49"/>
  <c r="D662" i="49"/>
  <c r="G662" i="49"/>
  <c r="H662" i="49"/>
  <c r="B663" i="49"/>
  <c r="C663" i="49"/>
  <c r="D663" i="49"/>
  <c r="G663" i="49"/>
  <c r="H663" i="49"/>
  <c r="B664" i="49"/>
  <c r="C664" i="49"/>
  <c r="D664" i="49"/>
  <c r="G664" i="49"/>
  <c r="H664" i="49"/>
  <c r="B665" i="49"/>
  <c r="C665" i="49"/>
  <c r="D665" i="49"/>
  <c r="G665" i="49"/>
  <c r="H665" i="49"/>
  <c r="B666" i="49"/>
  <c r="C666" i="49"/>
  <c r="D666" i="49"/>
  <c r="G666" i="49"/>
  <c r="H666" i="49"/>
  <c r="B667" i="49"/>
  <c r="C667" i="49"/>
  <c r="D667" i="49"/>
  <c r="G667" i="49"/>
  <c r="H667" i="49"/>
  <c r="B668" i="49"/>
  <c r="C668" i="49"/>
  <c r="D668" i="49"/>
  <c r="G668" i="49"/>
  <c r="H668" i="49"/>
  <c r="B669" i="49"/>
  <c r="C669" i="49"/>
  <c r="D669" i="49"/>
  <c r="G669" i="49"/>
  <c r="H669" i="49"/>
  <c r="B670" i="49"/>
  <c r="C670" i="49"/>
  <c r="D670" i="49"/>
  <c r="G670" i="49"/>
  <c r="H670" i="49"/>
  <c r="B671" i="49"/>
  <c r="C671" i="49"/>
  <c r="D671" i="49"/>
  <c r="G671" i="49"/>
  <c r="H671" i="49"/>
  <c r="B672" i="49"/>
  <c r="C672" i="49"/>
  <c r="D672" i="49"/>
  <c r="G672" i="49"/>
  <c r="H672" i="49"/>
  <c r="B673" i="49"/>
  <c r="C673" i="49"/>
  <c r="D673" i="49"/>
  <c r="G673" i="49"/>
  <c r="H673" i="49"/>
  <c r="B674" i="49"/>
  <c r="C674" i="49"/>
  <c r="D674" i="49"/>
  <c r="G674" i="49"/>
  <c r="H674" i="49"/>
  <c r="B675" i="49"/>
  <c r="C675" i="49"/>
  <c r="D675" i="49"/>
  <c r="G675" i="49"/>
  <c r="H675" i="49"/>
  <c r="B676" i="49"/>
  <c r="C676" i="49"/>
  <c r="D676" i="49"/>
  <c r="G676" i="49"/>
  <c r="H676" i="49"/>
  <c r="B677" i="49"/>
  <c r="C677" i="49"/>
  <c r="D677" i="49"/>
  <c r="G677" i="49"/>
  <c r="H677" i="49"/>
  <c r="B678" i="49"/>
  <c r="C678" i="49"/>
  <c r="D678" i="49"/>
  <c r="G678" i="49"/>
  <c r="H678" i="49"/>
  <c r="B679" i="49"/>
  <c r="C679" i="49"/>
  <c r="D679" i="49"/>
  <c r="G679" i="49"/>
  <c r="H679" i="49"/>
  <c r="A643" i="49"/>
  <c r="A644" i="49"/>
  <c r="A645" i="49"/>
  <c r="A646" i="49"/>
  <c r="A647" i="49"/>
  <c r="A648" i="49"/>
  <c r="A649" i="49"/>
  <c r="A650" i="49"/>
  <c r="A651" i="49"/>
  <c r="A652" i="49"/>
  <c r="A653" i="49"/>
  <c r="A654" i="49"/>
  <c r="A655" i="49"/>
  <c r="A656" i="49"/>
  <c r="A657" i="49"/>
  <c r="A658" i="49"/>
  <c r="A659" i="49"/>
  <c r="A660" i="49"/>
  <c r="A661" i="49"/>
  <c r="A662" i="49"/>
  <c r="A663" i="49"/>
  <c r="A664" i="49"/>
  <c r="A665" i="49"/>
  <c r="A666" i="49"/>
  <c r="A667" i="49"/>
  <c r="A668" i="49"/>
  <c r="A669" i="49"/>
  <c r="A670" i="49"/>
  <c r="A671" i="49"/>
  <c r="A672" i="49"/>
  <c r="A673" i="49"/>
  <c r="A674" i="49"/>
  <c r="A675" i="49"/>
  <c r="A676" i="49"/>
  <c r="A677" i="49"/>
  <c r="A678" i="49"/>
  <c r="A679" i="49"/>
  <c r="B642" i="49"/>
  <c r="C642" i="49"/>
  <c r="D642" i="49"/>
  <c r="G642" i="49"/>
  <c r="H642" i="49"/>
  <c r="A642" i="49"/>
  <c r="R3" i="51"/>
  <c r="R4" i="51"/>
  <c r="R5" i="51"/>
  <c r="R6" i="51"/>
  <c r="R7" i="51"/>
  <c r="R8" i="51"/>
  <c r="R9" i="51"/>
  <c r="R10" i="51"/>
  <c r="R11" i="51"/>
  <c r="R12" i="51"/>
  <c r="R13" i="51"/>
  <c r="R14" i="51"/>
  <c r="R15" i="51"/>
  <c r="R16" i="51"/>
  <c r="R17" i="51"/>
  <c r="R18" i="51"/>
  <c r="R19" i="51"/>
  <c r="R20" i="51"/>
  <c r="R21" i="51"/>
  <c r="R22" i="51"/>
  <c r="R23" i="51"/>
  <c r="R24" i="51"/>
  <c r="R25" i="51"/>
  <c r="R26" i="51"/>
  <c r="R27" i="51"/>
  <c r="R28" i="51"/>
  <c r="R29" i="51"/>
  <c r="R30" i="51"/>
  <c r="R31" i="51"/>
  <c r="R32" i="51"/>
  <c r="R33" i="51"/>
  <c r="R34" i="51"/>
  <c r="R35" i="51"/>
  <c r="R36" i="51"/>
  <c r="R37" i="51"/>
  <c r="R38" i="51"/>
  <c r="R39" i="51"/>
  <c r="R40" i="51"/>
  <c r="R41" i="51"/>
  <c r="R42" i="51"/>
  <c r="R43" i="51"/>
  <c r="R44" i="51"/>
  <c r="R45" i="51"/>
  <c r="R46" i="51"/>
  <c r="R47" i="51"/>
  <c r="R48" i="51"/>
  <c r="R49" i="51"/>
  <c r="R50" i="51"/>
  <c r="R51" i="51"/>
  <c r="R52" i="51"/>
  <c r="R53" i="51"/>
  <c r="R54" i="51"/>
  <c r="R55" i="51"/>
  <c r="R56" i="51"/>
  <c r="R57" i="51"/>
  <c r="R58" i="51"/>
  <c r="R59" i="51"/>
  <c r="R60" i="51"/>
  <c r="R61" i="51"/>
  <c r="R62" i="51"/>
  <c r="R63" i="51"/>
  <c r="R64" i="51"/>
  <c r="R65" i="51"/>
  <c r="R66" i="51"/>
  <c r="R67" i="51"/>
  <c r="R68" i="51"/>
  <c r="R69" i="51"/>
  <c r="R70" i="51"/>
  <c r="R71" i="51"/>
  <c r="R72" i="51"/>
  <c r="R73" i="51"/>
  <c r="R74" i="51"/>
  <c r="R75" i="51"/>
  <c r="R76" i="51"/>
  <c r="R77" i="51"/>
  <c r="R78" i="51"/>
  <c r="R79" i="51"/>
  <c r="R80" i="51"/>
  <c r="R81" i="51"/>
  <c r="R82" i="51"/>
  <c r="R83" i="51"/>
  <c r="R84" i="51"/>
  <c r="R85" i="51"/>
  <c r="R86" i="51"/>
  <c r="R87" i="51"/>
  <c r="R88" i="51"/>
  <c r="R89" i="51"/>
  <c r="R90" i="51"/>
  <c r="R91" i="51"/>
  <c r="R92" i="51"/>
  <c r="R93" i="51"/>
  <c r="R94" i="51"/>
  <c r="R95" i="51"/>
  <c r="R96" i="51"/>
  <c r="R97" i="51"/>
  <c r="R98" i="51"/>
  <c r="R99" i="51"/>
  <c r="R100" i="51"/>
  <c r="R101" i="51"/>
  <c r="R102" i="51"/>
  <c r="R103" i="51"/>
  <c r="R104" i="51"/>
  <c r="R105" i="51"/>
  <c r="R106" i="51"/>
  <c r="R107" i="51"/>
  <c r="R108" i="51"/>
  <c r="R109" i="51"/>
  <c r="R110" i="51"/>
  <c r="R111" i="51"/>
  <c r="R112" i="51"/>
  <c r="R113" i="51"/>
  <c r="R114" i="51"/>
  <c r="R115" i="51"/>
  <c r="R116" i="51"/>
  <c r="R117" i="51"/>
  <c r="R118" i="51"/>
  <c r="R119" i="51"/>
  <c r="R120" i="51"/>
  <c r="R121" i="51"/>
  <c r="R122" i="51"/>
  <c r="R123" i="51"/>
  <c r="R124" i="51"/>
  <c r="R125" i="51"/>
  <c r="R126" i="51"/>
  <c r="R127" i="51"/>
  <c r="R128" i="51"/>
  <c r="R129" i="51"/>
  <c r="R130" i="51"/>
  <c r="R131" i="51"/>
  <c r="R132" i="51"/>
  <c r="R133" i="51"/>
  <c r="R134" i="51"/>
  <c r="R135" i="51"/>
  <c r="R136" i="51"/>
  <c r="R137" i="51"/>
  <c r="R138" i="51"/>
  <c r="R139" i="51"/>
  <c r="R140" i="51"/>
  <c r="R141" i="51"/>
  <c r="R142" i="51"/>
  <c r="R143" i="51"/>
  <c r="R144" i="51"/>
  <c r="R145" i="51"/>
  <c r="R146" i="51"/>
  <c r="R147" i="51"/>
  <c r="R148" i="51"/>
  <c r="R149" i="51"/>
  <c r="R150" i="51"/>
  <c r="R151" i="51"/>
  <c r="R152" i="51"/>
  <c r="R153" i="51"/>
  <c r="R154" i="51"/>
  <c r="R155" i="51"/>
  <c r="R156" i="51"/>
  <c r="R157" i="51"/>
  <c r="R158" i="51"/>
  <c r="R159" i="51"/>
  <c r="R160" i="51"/>
  <c r="R161" i="51"/>
  <c r="R162" i="51"/>
  <c r="R163" i="51"/>
  <c r="R164" i="51"/>
  <c r="R165" i="51"/>
  <c r="R166" i="51"/>
  <c r="R167" i="51"/>
  <c r="R168" i="51"/>
  <c r="R169" i="51"/>
  <c r="R170" i="51"/>
  <c r="R171" i="51"/>
  <c r="R172" i="51"/>
  <c r="R173" i="51"/>
  <c r="R174" i="51"/>
  <c r="R175" i="51"/>
  <c r="R176" i="51"/>
  <c r="R177" i="51"/>
  <c r="R178" i="51"/>
  <c r="R179" i="51"/>
  <c r="R180" i="51"/>
  <c r="R181" i="51"/>
  <c r="R182" i="51"/>
  <c r="R183" i="51"/>
  <c r="R184" i="51"/>
  <c r="R185" i="51"/>
  <c r="R186" i="51"/>
  <c r="R187" i="51"/>
  <c r="R188" i="51"/>
  <c r="R189" i="51"/>
  <c r="R190" i="51"/>
  <c r="R191" i="51"/>
  <c r="R192" i="51"/>
  <c r="R193" i="51"/>
  <c r="R194" i="51"/>
  <c r="R195" i="51"/>
  <c r="R196" i="51"/>
  <c r="R197" i="51"/>
  <c r="R198" i="51"/>
  <c r="R199" i="51"/>
  <c r="R200" i="51"/>
  <c r="R201" i="51"/>
  <c r="R202" i="51"/>
  <c r="R203" i="51"/>
  <c r="R204" i="51"/>
  <c r="R205" i="51"/>
  <c r="R206" i="51"/>
  <c r="R207" i="51"/>
  <c r="R208" i="51"/>
  <c r="R209" i="51"/>
  <c r="R210" i="51"/>
  <c r="R211" i="51"/>
  <c r="R212" i="51"/>
  <c r="R213" i="51"/>
  <c r="R214" i="51"/>
  <c r="R215" i="51"/>
  <c r="R216" i="51"/>
  <c r="R217" i="51"/>
  <c r="R218" i="51"/>
  <c r="R219" i="51"/>
  <c r="R220" i="51"/>
  <c r="R221" i="51"/>
  <c r="R222" i="51"/>
  <c r="R223" i="51"/>
  <c r="R224" i="51"/>
  <c r="R225" i="51"/>
  <c r="R226" i="51"/>
  <c r="R227" i="51"/>
  <c r="R228" i="51"/>
  <c r="R229" i="51"/>
  <c r="R230" i="51"/>
  <c r="R231" i="51"/>
  <c r="R232" i="51"/>
  <c r="R233" i="51"/>
  <c r="R234" i="51"/>
  <c r="R235" i="51"/>
  <c r="R236" i="51"/>
  <c r="R237" i="51"/>
  <c r="R238" i="51"/>
  <c r="R239" i="51"/>
  <c r="R240" i="51"/>
  <c r="R241" i="51"/>
  <c r="R242" i="51"/>
  <c r="R243" i="51"/>
  <c r="R244" i="51"/>
  <c r="R245" i="51"/>
  <c r="R246" i="51"/>
  <c r="R247" i="51"/>
  <c r="R248" i="51"/>
  <c r="R249" i="51"/>
  <c r="R250" i="51"/>
  <c r="R251" i="51"/>
  <c r="R252" i="51"/>
  <c r="R253" i="51"/>
  <c r="R254" i="51"/>
  <c r="R255" i="51"/>
  <c r="R256" i="51"/>
  <c r="R257" i="51"/>
  <c r="R258" i="51"/>
  <c r="R259" i="51"/>
  <c r="R260" i="51"/>
  <c r="R261" i="51"/>
  <c r="R262" i="51"/>
  <c r="R263" i="51"/>
  <c r="R264" i="51"/>
  <c r="R265" i="51"/>
  <c r="R266" i="51"/>
  <c r="R267" i="51"/>
  <c r="R268" i="51"/>
  <c r="R269" i="51"/>
  <c r="R270" i="51"/>
  <c r="R271" i="51"/>
  <c r="R272" i="51"/>
  <c r="R273" i="51"/>
  <c r="R274" i="51"/>
  <c r="R275" i="51"/>
  <c r="R276" i="51"/>
  <c r="R277" i="51"/>
  <c r="R278" i="51"/>
  <c r="R279" i="51"/>
  <c r="R280" i="51"/>
  <c r="R281" i="51"/>
  <c r="R282" i="51"/>
  <c r="R283" i="51"/>
  <c r="R284" i="51"/>
  <c r="R285" i="51"/>
  <c r="R286" i="51"/>
  <c r="R287" i="51"/>
  <c r="R288" i="51"/>
  <c r="R289" i="51"/>
  <c r="R290" i="51"/>
  <c r="R291" i="51"/>
  <c r="R292" i="51"/>
  <c r="R293" i="51"/>
  <c r="R294" i="51"/>
  <c r="R295" i="51"/>
  <c r="R296" i="51"/>
  <c r="R297" i="51"/>
  <c r="R298" i="51"/>
  <c r="R299" i="51"/>
  <c r="R300" i="51"/>
  <c r="R301" i="51"/>
  <c r="R302" i="51"/>
  <c r="R303" i="51"/>
  <c r="R304" i="51"/>
  <c r="R305" i="51"/>
  <c r="R306" i="51"/>
  <c r="R307" i="51"/>
  <c r="R308" i="51"/>
  <c r="R309" i="51"/>
  <c r="R310" i="51"/>
  <c r="R311" i="51"/>
  <c r="R312" i="51"/>
  <c r="R313" i="51"/>
  <c r="R314" i="51"/>
  <c r="R315" i="51"/>
  <c r="R316" i="51"/>
  <c r="R317" i="51"/>
  <c r="R318" i="51"/>
  <c r="R319" i="51"/>
  <c r="R320" i="51"/>
  <c r="R321" i="51"/>
  <c r="R322" i="51"/>
  <c r="R323" i="51"/>
  <c r="R324" i="51"/>
  <c r="R325" i="51"/>
  <c r="R326" i="51"/>
  <c r="R327" i="51"/>
  <c r="R328" i="51"/>
  <c r="R329" i="51"/>
  <c r="R330" i="51"/>
  <c r="R331" i="51"/>
  <c r="R332" i="51"/>
  <c r="R333" i="51"/>
  <c r="R334" i="51"/>
  <c r="R335" i="51"/>
  <c r="R336" i="51"/>
  <c r="R337" i="51"/>
  <c r="R338" i="51"/>
  <c r="R339" i="51"/>
  <c r="R340" i="51"/>
  <c r="R341" i="51"/>
  <c r="R342" i="51"/>
  <c r="R343" i="51"/>
  <c r="R344" i="51"/>
  <c r="R345" i="51"/>
  <c r="R346" i="51"/>
  <c r="R347" i="51"/>
  <c r="R348" i="51"/>
  <c r="R349" i="51"/>
  <c r="R350" i="51"/>
  <c r="R351" i="51"/>
  <c r="R352" i="51"/>
  <c r="R353" i="51"/>
  <c r="R354" i="51"/>
  <c r="R355" i="51"/>
  <c r="R356" i="51"/>
  <c r="R357" i="51"/>
  <c r="R358" i="51"/>
  <c r="R359" i="51"/>
  <c r="R360" i="51"/>
  <c r="R361" i="51"/>
  <c r="R362" i="51"/>
  <c r="R363" i="51"/>
  <c r="R364" i="51"/>
  <c r="R365" i="51"/>
  <c r="R366" i="51"/>
  <c r="R367" i="51"/>
  <c r="R368" i="51"/>
  <c r="R369" i="51"/>
  <c r="R370" i="51"/>
  <c r="R371" i="51"/>
  <c r="R372" i="51"/>
  <c r="R373" i="51"/>
  <c r="R374" i="51"/>
  <c r="R375" i="51"/>
  <c r="R376" i="51"/>
  <c r="R377" i="51"/>
  <c r="R378" i="51"/>
  <c r="R379" i="51"/>
  <c r="R380" i="51"/>
  <c r="R381" i="51"/>
  <c r="R382" i="51"/>
  <c r="R383" i="51"/>
  <c r="R384" i="51"/>
  <c r="R385" i="51"/>
  <c r="R386" i="51"/>
  <c r="R387" i="51"/>
  <c r="R388" i="51"/>
  <c r="R389" i="51"/>
  <c r="R390" i="51"/>
  <c r="R391" i="51"/>
  <c r="R392" i="51"/>
  <c r="R393" i="51"/>
  <c r="R394" i="51"/>
  <c r="R395" i="51"/>
  <c r="R396" i="51"/>
  <c r="R397" i="51"/>
  <c r="R398" i="51"/>
  <c r="R399" i="51"/>
  <c r="R400" i="51"/>
  <c r="R401" i="51"/>
  <c r="R402" i="51"/>
  <c r="R403" i="51"/>
  <c r="R404" i="51"/>
  <c r="R405" i="51"/>
  <c r="R406" i="51"/>
  <c r="R407" i="51"/>
  <c r="R408" i="51"/>
  <c r="R409" i="51"/>
  <c r="R410" i="51"/>
  <c r="R411" i="51"/>
  <c r="R412" i="51"/>
  <c r="R413" i="51"/>
  <c r="R414" i="51"/>
  <c r="R415" i="51"/>
  <c r="R416" i="51"/>
  <c r="R417" i="51"/>
  <c r="R418" i="51"/>
  <c r="R419" i="51"/>
  <c r="R420" i="51"/>
  <c r="R421" i="51"/>
  <c r="R422" i="51"/>
  <c r="R423" i="51"/>
  <c r="R424" i="51"/>
  <c r="R425" i="51"/>
  <c r="R426" i="51"/>
  <c r="R427" i="51"/>
  <c r="R428" i="51"/>
  <c r="R429" i="51"/>
  <c r="R430" i="51"/>
  <c r="R431" i="51"/>
  <c r="R432" i="51"/>
  <c r="R433" i="51"/>
  <c r="R434" i="51"/>
  <c r="R435" i="51"/>
  <c r="R436" i="51"/>
  <c r="R437" i="51"/>
  <c r="R438" i="51"/>
  <c r="R439" i="51"/>
  <c r="R440" i="51"/>
  <c r="R441" i="51"/>
  <c r="R442" i="51"/>
  <c r="R443" i="51"/>
  <c r="R444" i="51"/>
  <c r="R445" i="51"/>
  <c r="R446" i="51"/>
  <c r="R447" i="51"/>
  <c r="R448" i="51"/>
  <c r="R449" i="51"/>
  <c r="R450" i="51"/>
  <c r="R451" i="51"/>
  <c r="R452" i="51"/>
  <c r="R453" i="51"/>
  <c r="R454" i="51"/>
  <c r="R455" i="51"/>
  <c r="R456" i="51"/>
  <c r="R457" i="51"/>
  <c r="R458" i="51"/>
  <c r="R459" i="51"/>
  <c r="R460" i="51"/>
  <c r="R461" i="51"/>
  <c r="R462" i="51"/>
  <c r="R463" i="51"/>
  <c r="R464" i="51"/>
  <c r="R465" i="51"/>
  <c r="R466" i="51"/>
  <c r="R467" i="51"/>
  <c r="R468" i="51"/>
  <c r="R469" i="51"/>
  <c r="R470" i="51"/>
  <c r="R471" i="51"/>
  <c r="R472" i="51"/>
  <c r="R473" i="51"/>
  <c r="R474" i="51"/>
  <c r="R475" i="51"/>
  <c r="R476" i="51"/>
  <c r="R477" i="51"/>
  <c r="R478" i="51"/>
  <c r="R479" i="51"/>
  <c r="R480" i="51"/>
  <c r="R481" i="51"/>
  <c r="R482" i="51"/>
  <c r="R483" i="51"/>
  <c r="R484" i="51"/>
  <c r="R485" i="51"/>
  <c r="R486" i="51"/>
  <c r="R487" i="51"/>
  <c r="R488" i="51"/>
  <c r="R489" i="51"/>
  <c r="R490" i="51"/>
  <c r="R491" i="51"/>
  <c r="R492" i="51"/>
  <c r="R493" i="51"/>
  <c r="R494" i="51"/>
  <c r="R495" i="51"/>
  <c r="R496" i="51"/>
  <c r="R497" i="51"/>
  <c r="R498" i="51"/>
  <c r="R499" i="51"/>
  <c r="R500" i="51"/>
  <c r="R501" i="51"/>
  <c r="R502" i="51"/>
  <c r="R503" i="51"/>
  <c r="R504" i="51"/>
  <c r="R505" i="51"/>
  <c r="R506" i="51"/>
  <c r="R507" i="51"/>
  <c r="R508" i="51"/>
  <c r="R509" i="51"/>
  <c r="R510" i="51"/>
  <c r="R511" i="51"/>
  <c r="R512" i="51"/>
  <c r="R513" i="51"/>
  <c r="R514" i="51"/>
  <c r="R515" i="51"/>
  <c r="R516" i="51"/>
  <c r="R517" i="51"/>
  <c r="R518" i="51"/>
  <c r="R519" i="51"/>
  <c r="R520" i="51"/>
  <c r="R521" i="51"/>
  <c r="R522" i="51"/>
  <c r="R523" i="51"/>
  <c r="R524" i="51"/>
  <c r="R525" i="51"/>
  <c r="R526" i="51"/>
  <c r="R527" i="51"/>
  <c r="R528" i="51"/>
  <c r="R529" i="51"/>
  <c r="R530" i="51"/>
  <c r="R531" i="51"/>
  <c r="R532" i="51"/>
  <c r="R533" i="51"/>
  <c r="R534" i="51"/>
  <c r="R535" i="51"/>
  <c r="R536" i="51"/>
  <c r="R537" i="51"/>
  <c r="R538" i="51"/>
  <c r="R539" i="51"/>
  <c r="R540" i="51"/>
  <c r="R541" i="51"/>
  <c r="R542" i="51"/>
  <c r="R543" i="51"/>
  <c r="R544" i="51"/>
  <c r="R545" i="51"/>
  <c r="R546" i="51"/>
  <c r="R547" i="51"/>
  <c r="R548" i="51"/>
  <c r="R549" i="51"/>
  <c r="R550" i="51"/>
  <c r="R551" i="51"/>
  <c r="R552" i="51"/>
  <c r="R553" i="51"/>
  <c r="R554" i="51"/>
  <c r="R555" i="51"/>
  <c r="R556" i="51"/>
  <c r="R557" i="51"/>
  <c r="R558" i="51"/>
  <c r="R559" i="51"/>
  <c r="R560" i="51"/>
  <c r="R561" i="51"/>
  <c r="R562" i="51"/>
  <c r="R563" i="51"/>
  <c r="R564" i="51"/>
  <c r="R565" i="51"/>
  <c r="R566" i="51"/>
  <c r="R567" i="51"/>
  <c r="R568" i="51"/>
  <c r="R569" i="51"/>
  <c r="R570" i="51"/>
  <c r="R571" i="51"/>
  <c r="R572" i="51"/>
  <c r="R573" i="51"/>
  <c r="R574" i="51"/>
  <c r="R575" i="51"/>
  <c r="R576" i="51"/>
  <c r="R577" i="51"/>
  <c r="R578" i="51"/>
  <c r="R579" i="51"/>
  <c r="R580" i="51"/>
  <c r="R581" i="51"/>
  <c r="R582" i="51"/>
  <c r="R583" i="51"/>
  <c r="R584" i="51"/>
  <c r="R585" i="51"/>
  <c r="R586" i="51"/>
  <c r="R587" i="51"/>
  <c r="R588" i="51"/>
  <c r="R589" i="51"/>
  <c r="R590" i="51"/>
  <c r="R591" i="51"/>
  <c r="R592" i="51"/>
  <c r="R593" i="51"/>
  <c r="R594" i="51"/>
  <c r="R595" i="51"/>
  <c r="R596" i="51"/>
  <c r="R597" i="51"/>
  <c r="R598" i="51"/>
  <c r="R599" i="51"/>
  <c r="R600" i="51"/>
  <c r="R601" i="51"/>
  <c r="R602" i="51"/>
  <c r="R603" i="51"/>
  <c r="R604" i="51"/>
  <c r="R605" i="51"/>
  <c r="R606" i="51"/>
  <c r="R607" i="51"/>
  <c r="R608" i="51"/>
  <c r="R609" i="51"/>
  <c r="R610" i="51"/>
  <c r="R611" i="51"/>
  <c r="R612" i="51"/>
  <c r="R613" i="51"/>
  <c r="R614" i="51"/>
  <c r="R615" i="51"/>
  <c r="R616" i="51"/>
  <c r="R617" i="51"/>
  <c r="R618" i="51"/>
  <c r="R619" i="51"/>
  <c r="R620" i="51"/>
  <c r="R621" i="51"/>
  <c r="R622" i="51"/>
  <c r="R623" i="51"/>
  <c r="R624" i="51"/>
  <c r="R625" i="51"/>
  <c r="R626" i="51"/>
  <c r="R627" i="51"/>
  <c r="R628" i="51"/>
  <c r="R629" i="51"/>
  <c r="R630" i="51"/>
  <c r="R631" i="51"/>
  <c r="R632" i="51"/>
  <c r="R633" i="51"/>
  <c r="R634" i="51"/>
  <c r="R635" i="51"/>
  <c r="R636" i="51"/>
  <c r="R637" i="51"/>
  <c r="R638" i="51"/>
  <c r="R639" i="51"/>
  <c r="R640" i="51"/>
  <c r="R641" i="51"/>
  <c r="R642" i="51"/>
  <c r="R643" i="51"/>
  <c r="R644" i="51"/>
  <c r="R645" i="51"/>
  <c r="R646" i="51"/>
  <c r="R647" i="51"/>
  <c r="R648" i="51"/>
  <c r="R649" i="51"/>
  <c r="R650" i="51"/>
  <c r="R651" i="51"/>
  <c r="R652" i="51"/>
  <c r="R653" i="51"/>
  <c r="R654" i="51"/>
  <c r="R655" i="51"/>
  <c r="R656" i="51"/>
  <c r="R657" i="51"/>
  <c r="R658" i="51"/>
  <c r="R659" i="51"/>
  <c r="R660" i="51"/>
  <c r="R661" i="51"/>
  <c r="R662" i="51"/>
  <c r="R663" i="51"/>
  <c r="R664" i="51"/>
  <c r="R665" i="51"/>
  <c r="R666" i="51"/>
  <c r="R667" i="51"/>
  <c r="R668" i="51"/>
  <c r="R669" i="51"/>
  <c r="R670" i="51"/>
  <c r="R671" i="51"/>
  <c r="R672" i="51"/>
  <c r="R673" i="51"/>
  <c r="R674" i="51"/>
  <c r="R675" i="51"/>
  <c r="R676" i="51"/>
  <c r="R677" i="51"/>
  <c r="R678" i="51"/>
  <c r="R679" i="51"/>
  <c r="R680" i="51"/>
  <c r="R681" i="51"/>
  <c r="R682" i="51"/>
  <c r="R683" i="51"/>
  <c r="R684" i="51"/>
  <c r="R685" i="51"/>
  <c r="R686" i="51"/>
  <c r="R687" i="51"/>
  <c r="R688" i="51"/>
  <c r="R689" i="51"/>
  <c r="R690" i="51"/>
  <c r="R691" i="51"/>
  <c r="R692" i="51"/>
  <c r="R693" i="51"/>
  <c r="R694" i="51"/>
  <c r="R695" i="51"/>
  <c r="R696" i="51"/>
  <c r="R697" i="51"/>
  <c r="R698" i="51"/>
  <c r="R699" i="51"/>
  <c r="R700" i="51"/>
  <c r="R701" i="51"/>
  <c r="R702" i="51"/>
  <c r="R703" i="51"/>
  <c r="R704" i="51"/>
  <c r="R705" i="51"/>
  <c r="R706" i="51"/>
  <c r="R707" i="51"/>
  <c r="R708" i="51"/>
  <c r="R709" i="51"/>
  <c r="R710" i="51"/>
  <c r="R711" i="51"/>
  <c r="R712" i="51"/>
  <c r="R713" i="51"/>
  <c r="R714" i="51"/>
  <c r="R715" i="51"/>
  <c r="R716" i="51"/>
  <c r="R717" i="51"/>
  <c r="R718" i="51"/>
  <c r="R719" i="51"/>
  <c r="R720" i="51"/>
  <c r="R721" i="51"/>
  <c r="R722" i="51"/>
  <c r="R723" i="51"/>
  <c r="R724" i="51"/>
  <c r="R725" i="51"/>
  <c r="R726" i="51"/>
  <c r="R727" i="51"/>
  <c r="R728" i="51"/>
  <c r="R729" i="51"/>
  <c r="R730" i="51"/>
  <c r="R731" i="51"/>
  <c r="R732" i="51"/>
  <c r="R733" i="51"/>
  <c r="R734" i="51"/>
  <c r="R735" i="51"/>
  <c r="R736" i="51"/>
  <c r="R737" i="51"/>
  <c r="R738" i="51"/>
  <c r="R739" i="51"/>
  <c r="R740" i="51"/>
  <c r="R741" i="51"/>
  <c r="R742" i="51"/>
  <c r="R743" i="51"/>
  <c r="R744" i="51"/>
  <c r="R745" i="51"/>
  <c r="R746" i="51"/>
  <c r="R747" i="51"/>
  <c r="R748" i="51"/>
  <c r="R749" i="51"/>
  <c r="R750" i="51"/>
  <c r="R751" i="51"/>
  <c r="R752" i="51"/>
  <c r="R753" i="51"/>
  <c r="R754" i="51"/>
  <c r="R755" i="51"/>
  <c r="R756" i="51"/>
  <c r="R757" i="51"/>
  <c r="R758" i="51"/>
  <c r="R759" i="51"/>
  <c r="R760" i="51"/>
  <c r="R761" i="51"/>
  <c r="R762" i="51"/>
  <c r="R763" i="51"/>
  <c r="R764" i="51"/>
  <c r="R765" i="51"/>
  <c r="R766" i="51"/>
  <c r="R767" i="51"/>
  <c r="R768" i="51"/>
  <c r="R769" i="51"/>
  <c r="R770" i="51"/>
  <c r="R771" i="51"/>
  <c r="R772" i="51"/>
  <c r="R773" i="51"/>
  <c r="R774" i="51"/>
  <c r="R775" i="51"/>
  <c r="R776" i="51"/>
  <c r="R777" i="51"/>
  <c r="R778" i="51"/>
  <c r="R779" i="51"/>
  <c r="R780" i="51"/>
  <c r="R781" i="51"/>
  <c r="R782" i="51"/>
  <c r="R783" i="51"/>
  <c r="R784" i="51"/>
  <c r="R785" i="51"/>
  <c r="R786" i="51"/>
  <c r="R787" i="51"/>
  <c r="R788" i="51"/>
  <c r="R789" i="51"/>
  <c r="R790" i="51"/>
  <c r="R791" i="51"/>
  <c r="R792" i="51"/>
  <c r="R793" i="51"/>
  <c r="R794" i="51"/>
  <c r="R795" i="51"/>
  <c r="R796" i="51"/>
  <c r="R797" i="51"/>
  <c r="R798" i="51"/>
  <c r="R799" i="51"/>
  <c r="R800" i="51"/>
  <c r="R801" i="51"/>
  <c r="R802" i="51"/>
  <c r="R803" i="51"/>
  <c r="R804" i="51"/>
  <c r="R805" i="51"/>
  <c r="R806" i="51"/>
  <c r="R807" i="51"/>
  <c r="R808" i="51"/>
  <c r="R809" i="51"/>
  <c r="R810" i="51"/>
  <c r="R811" i="51"/>
  <c r="R812" i="51"/>
  <c r="R813" i="51"/>
  <c r="R814" i="51"/>
  <c r="R815" i="51"/>
  <c r="R816" i="51"/>
  <c r="R817" i="51"/>
  <c r="R818" i="51"/>
  <c r="R819" i="51"/>
  <c r="R820" i="51"/>
  <c r="R821" i="51"/>
  <c r="R822" i="51"/>
  <c r="R823" i="51"/>
  <c r="R824" i="51"/>
  <c r="R825" i="51"/>
  <c r="R826" i="51"/>
  <c r="R827" i="51"/>
  <c r="R828" i="51"/>
  <c r="R829" i="51"/>
  <c r="R830" i="51"/>
  <c r="R831" i="51"/>
  <c r="R832" i="51"/>
  <c r="R833" i="51"/>
  <c r="R834" i="51"/>
  <c r="R835" i="51"/>
  <c r="R836" i="51"/>
  <c r="R837" i="51"/>
  <c r="R838" i="51"/>
  <c r="R839" i="51"/>
  <c r="R840" i="51"/>
  <c r="R841" i="51"/>
  <c r="R842" i="51"/>
  <c r="R843" i="51"/>
  <c r="R844" i="51"/>
  <c r="R845" i="51"/>
  <c r="R846" i="51"/>
  <c r="R847" i="51"/>
  <c r="R848" i="51"/>
  <c r="R849" i="51"/>
  <c r="R850" i="51"/>
  <c r="R851" i="51"/>
  <c r="R852" i="51"/>
  <c r="R853" i="51"/>
  <c r="R854" i="51"/>
  <c r="R855" i="51"/>
  <c r="R856" i="51"/>
  <c r="R857" i="51"/>
  <c r="R858" i="51"/>
  <c r="R859" i="51"/>
  <c r="R860" i="51"/>
  <c r="R861" i="51"/>
  <c r="R862" i="51"/>
  <c r="R863" i="51"/>
  <c r="R864" i="51"/>
  <c r="R865" i="51"/>
  <c r="R866" i="51"/>
  <c r="R867" i="51"/>
  <c r="R868" i="51"/>
  <c r="R869" i="51"/>
  <c r="R870" i="51"/>
  <c r="R871" i="51"/>
  <c r="R872" i="51"/>
  <c r="R873" i="51"/>
  <c r="R874" i="51"/>
  <c r="R875" i="51"/>
  <c r="R876" i="51"/>
  <c r="R877" i="51"/>
  <c r="R878" i="51"/>
  <c r="R879" i="51"/>
  <c r="R880" i="51"/>
  <c r="R881" i="51"/>
  <c r="R882" i="51"/>
  <c r="R883" i="51"/>
  <c r="R884" i="51"/>
  <c r="R885" i="51"/>
  <c r="R886" i="51"/>
  <c r="R887" i="51"/>
  <c r="R888" i="51"/>
  <c r="R889" i="51"/>
  <c r="R890" i="51"/>
  <c r="R891" i="51"/>
  <c r="R892" i="51"/>
  <c r="R893" i="51"/>
  <c r="R894" i="51"/>
  <c r="R895" i="51"/>
  <c r="R896" i="51"/>
  <c r="R897" i="51"/>
  <c r="R898" i="51"/>
  <c r="R899" i="51"/>
  <c r="R900" i="51"/>
  <c r="R901" i="51"/>
  <c r="R902" i="51"/>
  <c r="R903" i="51"/>
  <c r="R904" i="51"/>
  <c r="R905" i="51"/>
  <c r="R906" i="51"/>
  <c r="R907" i="51"/>
  <c r="R908" i="51"/>
  <c r="R909" i="51"/>
  <c r="R910" i="51"/>
  <c r="R911" i="51"/>
  <c r="R912" i="51"/>
  <c r="R913" i="51"/>
  <c r="R914" i="51"/>
  <c r="R915" i="51"/>
  <c r="R916" i="51"/>
  <c r="R917" i="51"/>
  <c r="R918" i="51"/>
  <c r="R919" i="51"/>
  <c r="R920" i="51"/>
  <c r="R921" i="51"/>
  <c r="R922" i="51"/>
  <c r="R923" i="51"/>
  <c r="R924" i="51"/>
  <c r="R925" i="51"/>
  <c r="R926" i="51"/>
  <c r="R927" i="51"/>
  <c r="R928" i="51"/>
  <c r="R929" i="51"/>
  <c r="R930" i="51"/>
  <c r="R931" i="51"/>
  <c r="R932" i="51"/>
  <c r="R933" i="51"/>
  <c r="R934" i="51"/>
  <c r="R935" i="51"/>
  <c r="R936" i="51"/>
  <c r="R937" i="51"/>
  <c r="R938" i="51"/>
  <c r="R939" i="51"/>
  <c r="R940" i="51"/>
  <c r="R941" i="51"/>
  <c r="R942" i="51"/>
  <c r="R943" i="51"/>
  <c r="R944" i="51"/>
  <c r="R945" i="51"/>
  <c r="R946" i="51"/>
  <c r="R947" i="51"/>
  <c r="R948" i="51"/>
  <c r="R949" i="51"/>
  <c r="R950" i="51"/>
  <c r="R951" i="51"/>
  <c r="R952" i="51"/>
  <c r="R953" i="51"/>
  <c r="R954" i="51"/>
  <c r="R955" i="51"/>
  <c r="R956" i="51"/>
  <c r="R957" i="51"/>
  <c r="R958" i="51"/>
  <c r="R959" i="51"/>
  <c r="R960" i="51"/>
  <c r="R961" i="51"/>
  <c r="R962" i="51"/>
  <c r="R963" i="51"/>
  <c r="R964" i="51"/>
  <c r="R965" i="51"/>
  <c r="R966" i="51"/>
  <c r="R967" i="51"/>
  <c r="R968" i="51"/>
  <c r="R969" i="51"/>
  <c r="R970" i="51"/>
  <c r="R971" i="51"/>
  <c r="R972" i="51"/>
  <c r="R973" i="51"/>
  <c r="R974" i="51"/>
  <c r="R975" i="51"/>
  <c r="R976" i="51"/>
  <c r="R977" i="51"/>
  <c r="R978" i="51"/>
  <c r="R979" i="51"/>
  <c r="R980" i="51"/>
  <c r="R981" i="51"/>
  <c r="R982" i="51"/>
  <c r="R983" i="51"/>
  <c r="R984" i="51"/>
  <c r="R985" i="51"/>
  <c r="R986" i="51"/>
  <c r="R987" i="51"/>
  <c r="R988" i="51"/>
  <c r="R989" i="51"/>
  <c r="R990" i="51"/>
  <c r="R991" i="51"/>
  <c r="R992" i="51"/>
  <c r="R993" i="51"/>
  <c r="R994" i="51"/>
  <c r="R995" i="51"/>
  <c r="R996" i="51"/>
  <c r="R997" i="51"/>
  <c r="R998" i="51"/>
  <c r="R999" i="51"/>
  <c r="R1000" i="51"/>
  <c r="R1001" i="51"/>
  <c r="R1002" i="51"/>
  <c r="R1003" i="51"/>
  <c r="R1004" i="51"/>
  <c r="R1005" i="51"/>
  <c r="R1006" i="51"/>
  <c r="R1007" i="51"/>
  <c r="R1008" i="51"/>
  <c r="R1009" i="51"/>
  <c r="R1010" i="51"/>
  <c r="R1011" i="51"/>
  <c r="R1012" i="51"/>
  <c r="R1013" i="51"/>
  <c r="R1014" i="51"/>
  <c r="R1015" i="51"/>
  <c r="R1016" i="51"/>
  <c r="R1017" i="51"/>
  <c r="R1018" i="51"/>
  <c r="R1019" i="51"/>
  <c r="R1020" i="51"/>
  <c r="R1021" i="51"/>
  <c r="R1022" i="51"/>
  <c r="R1023" i="51"/>
  <c r="R1024" i="51"/>
  <c r="R1025" i="51"/>
  <c r="R1026" i="51"/>
  <c r="R1027" i="51"/>
  <c r="R1028" i="51"/>
  <c r="R1029" i="51"/>
  <c r="R1030" i="51"/>
  <c r="R1031" i="51"/>
  <c r="R1032" i="51"/>
  <c r="R1033" i="51"/>
  <c r="R1034" i="51"/>
  <c r="R1035" i="51"/>
  <c r="R1036" i="51"/>
  <c r="R1037" i="51"/>
  <c r="R1038" i="51"/>
  <c r="R1039" i="51"/>
  <c r="R1040" i="51"/>
  <c r="R1041" i="51"/>
  <c r="R1042" i="51"/>
  <c r="R1043" i="51"/>
  <c r="R1044" i="51"/>
  <c r="R1045" i="51"/>
  <c r="R1046" i="51"/>
  <c r="R1047" i="51"/>
  <c r="R1048" i="51"/>
  <c r="R1049" i="51"/>
  <c r="R1050" i="51"/>
  <c r="R1051" i="51"/>
  <c r="R1052" i="51"/>
  <c r="R1053" i="51"/>
  <c r="R1054" i="51"/>
  <c r="R1055" i="51"/>
  <c r="R1056" i="51"/>
  <c r="R1057" i="51"/>
  <c r="R1058" i="51"/>
  <c r="R1059" i="51"/>
  <c r="R1060" i="51"/>
  <c r="R1061" i="51"/>
  <c r="R1062" i="51"/>
  <c r="R1063" i="51"/>
  <c r="R1064" i="51"/>
  <c r="R1065" i="51"/>
  <c r="R1066" i="51"/>
  <c r="R1067" i="51"/>
  <c r="R1068" i="51"/>
  <c r="R1069" i="51"/>
  <c r="R1070" i="51"/>
  <c r="R1071" i="51"/>
  <c r="R1072" i="51"/>
  <c r="R1073" i="51"/>
  <c r="R1074" i="51"/>
  <c r="R1075" i="51"/>
  <c r="R1076" i="51"/>
  <c r="R1077" i="51"/>
  <c r="R1078" i="51"/>
  <c r="R1079" i="51"/>
  <c r="R1080" i="51"/>
  <c r="R1081" i="51"/>
  <c r="R1082" i="51"/>
  <c r="R1083" i="51"/>
  <c r="R1084" i="51"/>
  <c r="R1085" i="51"/>
  <c r="R1086" i="51"/>
  <c r="R1087" i="51"/>
  <c r="R1088" i="51"/>
  <c r="R1089" i="51"/>
  <c r="R1090" i="51"/>
  <c r="R1091" i="51"/>
  <c r="R1092" i="51"/>
  <c r="R1093" i="51"/>
  <c r="R1094" i="51"/>
  <c r="R1095" i="51"/>
  <c r="R1096" i="51"/>
  <c r="R1097" i="51"/>
  <c r="R1098" i="51"/>
  <c r="R1099" i="51"/>
  <c r="R1100" i="51"/>
  <c r="R1101" i="51"/>
  <c r="R1102" i="51"/>
  <c r="R1103" i="51"/>
  <c r="R1104" i="51"/>
  <c r="R1105" i="51"/>
  <c r="R1106" i="51"/>
  <c r="R1107" i="51"/>
  <c r="R1108" i="51"/>
  <c r="R1109" i="51"/>
  <c r="R1110" i="51"/>
  <c r="R1111" i="51"/>
  <c r="R1112" i="51"/>
  <c r="R1113" i="51"/>
  <c r="R1114" i="51"/>
  <c r="R1115" i="51"/>
  <c r="R1116" i="51"/>
  <c r="R1117" i="51"/>
  <c r="R1118" i="51"/>
  <c r="R1119" i="51"/>
  <c r="R1120" i="51"/>
  <c r="R1121" i="51"/>
  <c r="R1122" i="51"/>
  <c r="R1123" i="51"/>
  <c r="R1124" i="51"/>
  <c r="R1125" i="51"/>
  <c r="R1126" i="51"/>
  <c r="R1127" i="51"/>
  <c r="R1128" i="51"/>
  <c r="R1129" i="51"/>
  <c r="R1130" i="51"/>
  <c r="R1131" i="51"/>
  <c r="R1132" i="51"/>
  <c r="R1133" i="51"/>
  <c r="R1134" i="51"/>
  <c r="R1135" i="51"/>
  <c r="R1136" i="51"/>
  <c r="R1137" i="51"/>
  <c r="R1138" i="51"/>
  <c r="R1139" i="51"/>
  <c r="R1140" i="51"/>
  <c r="R1141" i="51"/>
  <c r="R1142" i="51"/>
  <c r="R1143" i="51"/>
  <c r="R1144" i="51"/>
  <c r="R1145" i="51"/>
  <c r="R1146" i="51"/>
  <c r="R1147" i="51"/>
  <c r="R1148" i="51"/>
  <c r="R1149" i="51"/>
  <c r="R1150" i="51"/>
  <c r="R1151" i="51"/>
  <c r="R1152" i="51"/>
  <c r="R1153" i="51"/>
  <c r="R1154" i="51"/>
  <c r="R1155" i="51"/>
  <c r="R1156" i="51"/>
  <c r="R1157" i="51"/>
  <c r="R1158" i="51"/>
  <c r="R1159" i="51"/>
  <c r="R1160" i="51"/>
  <c r="R1161" i="51"/>
  <c r="R1162" i="51"/>
  <c r="R1163" i="51"/>
  <c r="R1164" i="51"/>
  <c r="R1165" i="51"/>
  <c r="R1166" i="51"/>
  <c r="R1167" i="51"/>
  <c r="R1168" i="51"/>
  <c r="R1169" i="51"/>
  <c r="R1170" i="51"/>
  <c r="R1171" i="51"/>
  <c r="R1172" i="51"/>
  <c r="R1173" i="51"/>
  <c r="R1174" i="51"/>
  <c r="R1175" i="51"/>
  <c r="R1176" i="51"/>
  <c r="R1177" i="51"/>
  <c r="R1178" i="51"/>
  <c r="R1179" i="51"/>
  <c r="R1180" i="51"/>
  <c r="R1181" i="51"/>
  <c r="R1182" i="51"/>
  <c r="R1183" i="51"/>
  <c r="R1184" i="51"/>
  <c r="R1185" i="51"/>
  <c r="R1186" i="51"/>
  <c r="R1187" i="51"/>
  <c r="R1188" i="51"/>
  <c r="R1189" i="51"/>
  <c r="R1190" i="51"/>
  <c r="R1191" i="51"/>
  <c r="R1192" i="51"/>
  <c r="R1193" i="51"/>
  <c r="R1194" i="51"/>
  <c r="R1195" i="51"/>
  <c r="R1196" i="51"/>
  <c r="R1197" i="51"/>
  <c r="R1198" i="51"/>
  <c r="R1199" i="51"/>
  <c r="R1200" i="51"/>
  <c r="R1201" i="51"/>
  <c r="R1202" i="51"/>
  <c r="R1203" i="51"/>
  <c r="R1204" i="51"/>
  <c r="R1205" i="51"/>
  <c r="R1206" i="51"/>
  <c r="R1207" i="51"/>
  <c r="R1208" i="51"/>
  <c r="R1209" i="51"/>
  <c r="R1210" i="51"/>
  <c r="R1211" i="51"/>
  <c r="R1212" i="51"/>
  <c r="R1213" i="51"/>
  <c r="R1214" i="51"/>
  <c r="R1215" i="51"/>
  <c r="R1216" i="51"/>
  <c r="R1217" i="51"/>
  <c r="R1218" i="51"/>
  <c r="R1219" i="51"/>
  <c r="R1220" i="51"/>
  <c r="R1221" i="51"/>
  <c r="R1222" i="51"/>
  <c r="R1223" i="51"/>
  <c r="R1224" i="51"/>
  <c r="R1225" i="51"/>
  <c r="R1226" i="51"/>
  <c r="R1227" i="51"/>
  <c r="R1228" i="51"/>
  <c r="R1229" i="51"/>
  <c r="R1230" i="51"/>
  <c r="R1231" i="51"/>
  <c r="R1232" i="51"/>
  <c r="R1233" i="51"/>
  <c r="R1234" i="51"/>
  <c r="R1235" i="51"/>
  <c r="R1236" i="51"/>
  <c r="R1237" i="51"/>
  <c r="R1238" i="51"/>
  <c r="R1239" i="51"/>
  <c r="R1240" i="51"/>
  <c r="R1241" i="51"/>
  <c r="R1242" i="51"/>
  <c r="R1243" i="51"/>
  <c r="R1244" i="51"/>
  <c r="R1245" i="51"/>
  <c r="R1246" i="51"/>
  <c r="R1247" i="51"/>
  <c r="R1248" i="51"/>
  <c r="R1249" i="51"/>
  <c r="R1250" i="51"/>
  <c r="R1251" i="51"/>
  <c r="R1252" i="51"/>
  <c r="R1253" i="51"/>
  <c r="R1254" i="51"/>
  <c r="R1255" i="51"/>
  <c r="R1256" i="51"/>
  <c r="R1257" i="51"/>
  <c r="R1258" i="51"/>
  <c r="R1259" i="51"/>
  <c r="R1260" i="51"/>
  <c r="R1261" i="51"/>
  <c r="R1262" i="51"/>
  <c r="R1263" i="51"/>
  <c r="R1264" i="51"/>
  <c r="R1265" i="51"/>
  <c r="R1266" i="51"/>
  <c r="R1267" i="51"/>
  <c r="R1268" i="51"/>
  <c r="R1269" i="51"/>
  <c r="R1270" i="51"/>
  <c r="R1271" i="51"/>
  <c r="R1272" i="51"/>
  <c r="R1273" i="51"/>
  <c r="R1274" i="51"/>
  <c r="R1275" i="51"/>
  <c r="R1276" i="51"/>
  <c r="R1277" i="51"/>
  <c r="R1278" i="51"/>
  <c r="R1279" i="51"/>
  <c r="R1280" i="51"/>
  <c r="R1281" i="51"/>
  <c r="R1282" i="51"/>
  <c r="R1283" i="51"/>
  <c r="R1284" i="51"/>
  <c r="R1285" i="51"/>
  <c r="R1286" i="51"/>
  <c r="R1287" i="51"/>
  <c r="R1288" i="51"/>
  <c r="R1289" i="51"/>
  <c r="R1290" i="51"/>
  <c r="R1291" i="51"/>
  <c r="R1292" i="51"/>
  <c r="R1293" i="51"/>
  <c r="R1294" i="51"/>
  <c r="R1295" i="51"/>
  <c r="R1296" i="51"/>
  <c r="R1297" i="51"/>
  <c r="R1298" i="51"/>
  <c r="R1299" i="51"/>
  <c r="R1300" i="51"/>
  <c r="R1301" i="51"/>
  <c r="R1302" i="51"/>
  <c r="R1303" i="51"/>
  <c r="R1304" i="51"/>
  <c r="R1305" i="51"/>
  <c r="R1306" i="51"/>
  <c r="R1307" i="51"/>
  <c r="R1308" i="51"/>
  <c r="R1309" i="51"/>
  <c r="R1310" i="51"/>
  <c r="R1311" i="51"/>
  <c r="R1312" i="51"/>
  <c r="R1313" i="51"/>
  <c r="R1314" i="51"/>
  <c r="R1315" i="51"/>
  <c r="R1316" i="51"/>
  <c r="R1317" i="51"/>
  <c r="R1318" i="51"/>
  <c r="R1319" i="51"/>
  <c r="R1320" i="51"/>
  <c r="R1321" i="51"/>
  <c r="R1322" i="51"/>
  <c r="R1323" i="51"/>
  <c r="R1324" i="51"/>
  <c r="R1325" i="51"/>
  <c r="R1326" i="51"/>
  <c r="R1327" i="51"/>
  <c r="R1328" i="51"/>
  <c r="R1329" i="51"/>
  <c r="R1330" i="51"/>
  <c r="R1331" i="51"/>
  <c r="R1332" i="51"/>
  <c r="R1333" i="51"/>
  <c r="R1334" i="51"/>
  <c r="R1335" i="51"/>
  <c r="R1336" i="51"/>
  <c r="R1337" i="51"/>
  <c r="R1338" i="51"/>
  <c r="R1339" i="51"/>
  <c r="R1340" i="51"/>
  <c r="R1341" i="51"/>
  <c r="R1342" i="51"/>
  <c r="R1343" i="51"/>
  <c r="R1344" i="51"/>
  <c r="R1345" i="51"/>
  <c r="R1346" i="51"/>
  <c r="R1347" i="51"/>
  <c r="R1348" i="51"/>
  <c r="R1349" i="51"/>
  <c r="R1350" i="51"/>
  <c r="R1351" i="51"/>
  <c r="R1352" i="51"/>
  <c r="R1353" i="51"/>
  <c r="R1354" i="51"/>
  <c r="R1355" i="51"/>
  <c r="R1356" i="51"/>
  <c r="R1357" i="51"/>
  <c r="R1358" i="51"/>
  <c r="R1359" i="51"/>
  <c r="R1360" i="51"/>
  <c r="R1361" i="51"/>
  <c r="R1362" i="51"/>
  <c r="R1363" i="51"/>
  <c r="R1364" i="51"/>
  <c r="R1365" i="51"/>
  <c r="R1366" i="51"/>
  <c r="R1367" i="51"/>
  <c r="R1368" i="51"/>
  <c r="R1369" i="51"/>
  <c r="R1370" i="51"/>
  <c r="R1371" i="51"/>
  <c r="R1372" i="51"/>
  <c r="R1373" i="51"/>
  <c r="R1374" i="51"/>
  <c r="R1375" i="51"/>
  <c r="R1376" i="51"/>
  <c r="R1377" i="51"/>
  <c r="R1378" i="51"/>
  <c r="R1379" i="51"/>
  <c r="R1380" i="51"/>
  <c r="R1381" i="51"/>
  <c r="R1382" i="51"/>
  <c r="R1383" i="51"/>
  <c r="R1384" i="51"/>
  <c r="R1385" i="51"/>
  <c r="R1386" i="51"/>
  <c r="R1387" i="51"/>
  <c r="R1388" i="51"/>
  <c r="R1389" i="51"/>
  <c r="R1390" i="51"/>
  <c r="R1391" i="51"/>
  <c r="R1392" i="51"/>
  <c r="R1393" i="51"/>
  <c r="R1394" i="51"/>
  <c r="R1395" i="51"/>
  <c r="R1396" i="51"/>
  <c r="R1397" i="51"/>
  <c r="R1398" i="51"/>
  <c r="R1399" i="51"/>
  <c r="R1400" i="51"/>
  <c r="R1401" i="51"/>
  <c r="R1402" i="51"/>
  <c r="R1403" i="51"/>
  <c r="R1404" i="51"/>
  <c r="R1405" i="51"/>
  <c r="R1406" i="51"/>
  <c r="R1407" i="51"/>
  <c r="R1408" i="51"/>
  <c r="R1409" i="51"/>
  <c r="R1410" i="51"/>
  <c r="R1411" i="51"/>
  <c r="R1412" i="51"/>
  <c r="R1413" i="51"/>
  <c r="R1414" i="51"/>
  <c r="R1415" i="51"/>
  <c r="R1416" i="51"/>
  <c r="R1417" i="51"/>
  <c r="R1418" i="51"/>
  <c r="R1419" i="51"/>
  <c r="R1420" i="51"/>
  <c r="R1421" i="51"/>
  <c r="R1422" i="51"/>
  <c r="R1423" i="51"/>
  <c r="R1424" i="51"/>
  <c r="R1425" i="51"/>
  <c r="R1426" i="51"/>
  <c r="R1427" i="51"/>
  <c r="R1428" i="51"/>
  <c r="R1429" i="51"/>
  <c r="R1430" i="51"/>
  <c r="R1431" i="51"/>
  <c r="R1432" i="51"/>
  <c r="R1433" i="51"/>
  <c r="R1434" i="51"/>
  <c r="R1435" i="51"/>
  <c r="R1436" i="51"/>
  <c r="R1437" i="51"/>
  <c r="R1438" i="51"/>
  <c r="R1439" i="51"/>
  <c r="R1440" i="51"/>
  <c r="R1441" i="51"/>
  <c r="R1442" i="51"/>
  <c r="R1443" i="51"/>
  <c r="R1444" i="51"/>
  <c r="R1445" i="51"/>
  <c r="R1446" i="51"/>
  <c r="R1447" i="51"/>
  <c r="R1448" i="51"/>
  <c r="R1449" i="51"/>
  <c r="R1450" i="51"/>
  <c r="R1451" i="51"/>
  <c r="R1452" i="51"/>
  <c r="R1453" i="51"/>
  <c r="R1454" i="51"/>
  <c r="R1455" i="51"/>
  <c r="R1456" i="51"/>
  <c r="R1457" i="51"/>
  <c r="R1458" i="51"/>
  <c r="R1459" i="51"/>
  <c r="R1460" i="51"/>
  <c r="R1461" i="51"/>
  <c r="R1462" i="51"/>
  <c r="R1463" i="51"/>
  <c r="R1464" i="51"/>
  <c r="R1465" i="51"/>
  <c r="R1466" i="51"/>
  <c r="R1467" i="51"/>
  <c r="R1468" i="51"/>
  <c r="R1469" i="51"/>
  <c r="R1470" i="51"/>
  <c r="R1471" i="51"/>
  <c r="R1472" i="51"/>
  <c r="R1473" i="51"/>
  <c r="R1474" i="51"/>
  <c r="R1475" i="51"/>
  <c r="R1476" i="51"/>
  <c r="R1477" i="51"/>
  <c r="R1478" i="51"/>
  <c r="R1479" i="51"/>
  <c r="R1480" i="51"/>
  <c r="R1481" i="51"/>
  <c r="R1482" i="51"/>
  <c r="R1483" i="51"/>
  <c r="R1484" i="51"/>
  <c r="R1485" i="51"/>
  <c r="R1486" i="51"/>
  <c r="R1487" i="51"/>
  <c r="R1488" i="51"/>
  <c r="R1489" i="51"/>
  <c r="R1490" i="51"/>
  <c r="R1491" i="51"/>
  <c r="R1492" i="51"/>
  <c r="R1493" i="51"/>
  <c r="R1494" i="51"/>
  <c r="R1495" i="51"/>
  <c r="R1496" i="51"/>
  <c r="R1497" i="51"/>
  <c r="R1498" i="51"/>
  <c r="R1499" i="51"/>
  <c r="R1500" i="51"/>
  <c r="R1501" i="51"/>
  <c r="R1502" i="51"/>
  <c r="R1503" i="51"/>
  <c r="R1504" i="51"/>
  <c r="R1505" i="51"/>
  <c r="R1506" i="51"/>
  <c r="R1507" i="51"/>
  <c r="R1508" i="51"/>
  <c r="R1509" i="51"/>
  <c r="R1510" i="51"/>
  <c r="R1511" i="51"/>
  <c r="R1512" i="51"/>
  <c r="R1513" i="51"/>
  <c r="R1514" i="51"/>
  <c r="R1515" i="51"/>
  <c r="R1516" i="51"/>
  <c r="R1517" i="51"/>
  <c r="R1518" i="51"/>
  <c r="R1519" i="51"/>
  <c r="R1520" i="51"/>
  <c r="R1521" i="51"/>
  <c r="R1522" i="51"/>
  <c r="R1523" i="51"/>
  <c r="R1524" i="51"/>
  <c r="R1525" i="51"/>
  <c r="R1526" i="51"/>
  <c r="R1527" i="51"/>
  <c r="R1528" i="51"/>
  <c r="R1529" i="51"/>
  <c r="R1530" i="51"/>
  <c r="R1531" i="51"/>
  <c r="R1532" i="51"/>
  <c r="R1533" i="51"/>
  <c r="R1534" i="51"/>
  <c r="R1535" i="51"/>
  <c r="R1536" i="51"/>
  <c r="R1537" i="51"/>
  <c r="R1538" i="51"/>
  <c r="R1539" i="51"/>
  <c r="R1540" i="51"/>
  <c r="R1541" i="51"/>
  <c r="R1542" i="51"/>
  <c r="R1543" i="51"/>
  <c r="R1544" i="51"/>
  <c r="R1545" i="51"/>
  <c r="R1546" i="51"/>
  <c r="R1547" i="51"/>
  <c r="R1548" i="51"/>
  <c r="R1549" i="51"/>
  <c r="R1550" i="51"/>
  <c r="R1551" i="51"/>
  <c r="R1552" i="51"/>
  <c r="R1553" i="51"/>
  <c r="R1554" i="51"/>
  <c r="R1555" i="51"/>
  <c r="R1556" i="51"/>
  <c r="R1557" i="51"/>
  <c r="R1558" i="51"/>
  <c r="R1559" i="51"/>
  <c r="R1560" i="51"/>
  <c r="R1561" i="51"/>
  <c r="R1562" i="51"/>
  <c r="R1563" i="51"/>
  <c r="R1564" i="51"/>
  <c r="R1565" i="51"/>
  <c r="R1566" i="51"/>
  <c r="R1567" i="51"/>
  <c r="R1568" i="51"/>
  <c r="R1569" i="51"/>
  <c r="R1570" i="51"/>
  <c r="R1571" i="51"/>
  <c r="R1572" i="51"/>
  <c r="R1573" i="51"/>
  <c r="R1574" i="51"/>
  <c r="R1575" i="51"/>
  <c r="R1576" i="51"/>
  <c r="R1577" i="51"/>
  <c r="R1578" i="51"/>
  <c r="R1579" i="51"/>
  <c r="R1580" i="51"/>
  <c r="R1581" i="51"/>
  <c r="R1582" i="51"/>
  <c r="R1583" i="51"/>
  <c r="R1584" i="51"/>
  <c r="R1585" i="51"/>
  <c r="R1586" i="51"/>
  <c r="R1587" i="51"/>
  <c r="R1588" i="51"/>
  <c r="R1589" i="51"/>
  <c r="R1590" i="51"/>
  <c r="R1591" i="51"/>
  <c r="R1592" i="51"/>
  <c r="R1593" i="51"/>
  <c r="R1594" i="51"/>
  <c r="R1595" i="51"/>
  <c r="R1596" i="51"/>
  <c r="R1597" i="51"/>
  <c r="R1598" i="51"/>
  <c r="R1599" i="51"/>
  <c r="R1600" i="51"/>
  <c r="R1601" i="51"/>
  <c r="R1602" i="51"/>
  <c r="R1603" i="51"/>
  <c r="R1604" i="51"/>
  <c r="R1605" i="51"/>
  <c r="R1606" i="51"/>
  <c r="R1607" i="51"/>
  <c r="R1608" i="51"/>
  <c r="R1609" i="51"/>
  <c r="R1610" i="51"/>
  <c r="R1611" i="51"/>
  <c r="R1612" i="51"/>
  <c r="R1613" i="51"/>
  <c r="R1614" i="51"/>
  <c r="R1615" i="51"/>
  <c r="R1616" i="51"/>
  <c r="R1617" i="51"/>
  <c r="R1618" i="51"/>
  <c r="R1619" i="51"/>
  <c r="R1620" i="51"/>
  <c r="R1621" i="51"/>
  <c r="R1622" i="51"/>
  <c r="R1623" i="51"/>
  <c r="R1624" i="51"/>
  <c r="R1625" i="51"/>
  <c r="R1626" i="51"/>
  <c r="R1627" i="51"/>
  <c r="R1628" i="51"/>
  <c r="R1629" i="51"/>
  <c r="R1630" i="51"/>
  <c r="R1631" i="51"/>
  <c r="R1632" i="51"/>
  <c r="R1633" i="51"/>
  <c r="R1634" i="51"/>
  <c r="R1635" i="51"/>
  <c r="R1636" i="51"/>
  <c r="R1637" i="51"/>
  <c r="R1638" i="51"/>
  <c r="R1639" i="51"/>
  <c r="R1640" i="51"/>
  <c r="R1641" i="51"/>
  <c r="R1642" i="51"/>
  <c r="R1643" i="51"/>
  <c r="R1644" i="51"/>
  <c r="R1645" i="51"/>
  <c r="R1646" i="51"/>
  <c r="R1647" i="51"/>
  <c r="R1648" i="51"/>
  <c r="R1649" i="51"/>
  <c r="R1650" i="51"/>
  <c r="R1651" i="51"/>
  <c r="R1652" i="51"/>
  <c r="R1653" i="51"/>
  <c r="R1654" i="51"/>
  <c r="R1655" i="51"/>
  <c r="R1656" i="51"/>
  <c r="R1657" i="51"/>
  <c r="R1658" i="51"/>
  <c r="R1659" i="51"/>
  <c r="R1660" i="51"/>
  <c r="R1661" i="51"/>
  <c r="R1662" i="51"/>
  <c r="R1663" i="51"/>
  <c r="R1664" i="51"/>
  <c r="R1665" i="51"/>
  <c r="R1666" i="51"/>
  <c r="R1667" i="51"/>
  <c r="R1668" i="51"/>
  <c r="R1669" i="51"/>
  <c r="R1670" i="51"/>
  <c r="R1671" i="51"/>
  <c r="R1672" i="51"/>
  <c r="R1673" i="51"/>
  <c r="R1674" i="51"/>
  <c r="R1675" i="51"/>
  <c r="R1676" i="51"/>
  <c r="R1677" i="51"/>
  <c r="R1678" i="51"/>
  <c r="R1679" i="51"/>
  <c r="R1680" i="51"/>
  <c r="R1681" i="51"/>
  <c r="R1682" i="51"/>
  <c r="R1683" i="51"/>
  <c r="R1684" i="51"/>
  <c r="R1685" i="51"/>
  <c r="R1686" i="51"/>
  <c r="R1687" i="51"/>
  <c r="R1688" i="51"/>
  <c r="R1689" i="51"/>
  <c r="R1690" i="51"/>
  <c r="R1691" i="51"/>
  <c r="R1692" i="51"/>
  <c r="R1693" i="51"/>
  <c r="R1694" i="51"/>
  <c r="R1695" i="51"/>
  <c r="R1696" i="51"/>
  <c r="R1697" i="51"/>
  <c r="R1698" i="51"/>
  <c r="R1699" i="51"/>
  <c r="R1700" i="51"/>
  <c r="R1701" i="51"/>
  <c r="R1702" i="51"/>
  <c r="R1703" i="51"/>
  <c r="R1704" i="51"/>
  <c r="R1705" i="51"/>
  <c r="R1706" i="51"/>
  <c r="R1707" i="51"/>
  <c r="R1708" i="51"/>
  <c r="R1709" i="51"/>
  <c r="R1710" i="51"/>
  <c r="R1711" i="51"/>
  <c r="R1712" i="51"/>
  <c r="R1713" i="51"/>
  <c r="R1714" i="51"/>
  <c r="R1715" i="51"/>
  <c r="R1716" i="51"/>
  <c r="R1717" i="51"/>
  <c r="R1718" i="51"/>
  <c r="R1719" i="51"/>
  <c r="R1720" i="51"/>
  <c r="R1721" i="51"/>
  <c r="R1722" i="51"/>
  <c r="R1723" i="51"/>
  <c r="R1724" i="51"/>
  <c r="R1725" i="51"/>
  <c r="R1726" i="51"/>
  <c r="R1727" i="51"/>
  <c r="R1728" i="51"/>
  <c r="R1729" i="51"/>
  <c r="R1730" i="51"/>
  <c r="R1731" i="51"/>
  <c r="R1732" i="51"/>
  <c r="R1733" i="51"/>
  <c r="R1734" i="51"/>
  <c r="R1735" i="51"/>
  <c r="R1736" i="51"/>
  <c r="R1737" i="51"/>
  <c r="R1738" i="51"/>
  <c r="R1739" i="51"/>
  <c r="R1740" i="51"/>
  <c r="R1741" i="51"/>
  <c r="R1742" i="51"/>
  <c r="R1743" i="51"/>
  <c r="R1744" i="51"/>
  <c r="R1745" i="51"/>
  <c r="R1746" i="51"/>
  <c r="R1747" i="51"/>
  <c r="R1748" i="51"/>
  <c r="R1749" i="51"/>
  <c r="R1750" i="51"/>
  <c r="R1751" i="51"/>
  <c r="R1752" i="51"/>
  <c r="R1753" i="51"/>
  <c r="R1754" i="51"/>
  <c r="R1755" i="51"/>
  <c r="R1756" i="51"/>
  <c r="R1757" i="51"/>
  <c r="R1758" i="51"/>
  <c r="R1759" i="51"/>
  <c r="R1760" i="51"/>
  <c r="R1761" i="51"/>
  <c r="R1762" i="51"/>
  <c r="R1763" i="51"/>
  <c r="R1764" i="51"/>
  <c r="R1765" i="51"/>
  <c r="R1766" i="51"/>
  <c r="R1767" i="51"/>
  <c r="R1768" i="51"/>
  <c r="R1769" i="51"/>
  <c r="R1770" i="51"/>
  <c r="R1771" i="51"/>
  <c r="R1772" i="51"/>
  <c r="R1773" i="51"/>
  <c r="R1774" i="51"/>
  <c r="R1775" i="51"/>
  <c r="R1776" i="51"/>
  <c r="R1777" i="51"/>
  <c r="R1778" i="51"/>
  <c r="R1779" i="51"/>
  <c r="R1780" i="51"/>
  <c r="R1781" i="51"/>
  <c r="R1782" i="51"/>
  <c r="R1783" i="51"/>
  <c r="R1784" i="51"/>
  <c r="R1785" i="51"/>
  <c r="R1786" i="51"/>
  <c r="R1787" i="51"/>
  <c r="R1788" i="51"/>
  <c r="R1789" i="51"/>
  <c r="R1790" i="51"/>
  <c r="R1791" i="51"/>
  <c r="R1792" i="51"/>
  <c r="R1793" i="51"/>
  <c r="R1794" i="51"/>
  <c r="R1795" i="51"/>
  <c r="R1796" i="51"/>
  <c r="R1797" i="51"/>
  <c r="R1798" i="51"/>
  <c r="R1799" i="51"/>
  <c r="R1800" i="51"/>
  <c r="R1801" i="51"/>
  <c r="R1802" i="51"/>
  <c r="R1803" i="51"/>
  <c r="R1804" i="51"/>
  <c r="R1805" i="51"/>
  <c r="R1806" i="51"/>
  <c r="R1807" i="51"/>
  <c r="R1808" i="51"/>
  <c r="R1809" i="51"/>
  <c r="R1810" i="51"/>
  <c r="R1811" i="51"/>
  <c r="R1812" i="51"/>
  <c r="R1813" i="51"/>
  <c r="R1814" i="51"/>
  <c r="R1815" i="51"/>
  <c r="R1816" i="51"/>
  <c r="R1817" i="51"/>
  <c r="R1818" i="51"/>
  <c r="R1819" i="51"/>
  <c r="R1820" i="51"/>
  <c r="R1821" i="51"/>
  <c r="R1822" i="51"/>
  <c r="R1823" i="51"/>
  <c r="R1824" i="51"/>
  <c r="R1825" i="51"/>
  <c r="R1826" i="51"/>
  <c r="R1827" i="51"/>
  <c r="R1828" i="51"/>
  <c r="R1829" i="51"/>
  <c r="R1830" i="51"/>
  <c r="R1831" i="51"/>
  <c r="R1832" i="51"/>
  <c r="R1833" i="51"/>
  <c r="R1834" i="51"/>
  <c r="R1835" i="51"/>
  <c r="R1836" i="51"/>
  <c r="R1837" i="51"/>
  <c r="R1838" i="51"/>
  <c r="R1839" i="51"/>
  <c r="R1840" i="51"/>
  <c r="R1841" i="51"/>
  <c r="R1842" i="51"/>
  <c r="R1843" i="51"/>
  <c r="R1844" i="51"/>
  <c r="R1845" i="51"/>
  <c r="R1846" i="51"/>
  <c r="R1847" i="51"/>
  <c r="R1848" i="51"/>
  <c r="R1849" i="51"/>
  <c r="R1850" i="51"/>
  <c r="R1851" i="51"/>
  <c r="R1852" i="51"/>
  <c r="R1853" i="51"/>
  <c r="R1854" i="51"/>
  <c r="R1855" i="51"/>
  <c r="R1856" i="51"/>
  <c r="R1857" i="51"/>
  <c r="R1858" i="51"/>
  <c r="R1859" i="51"/>
  <c r="R1860" i="51"/>
  <c r="R1861" i="51"/>
  <c r="R1862" i="51"/>
  <c r="R1863" i="51"/>
  <c r="R1864" i="51"/>
  <c r="R1865" i="51"/>
  <c r="R1866" i="51"/>
  <c r="R1867" i="51"/>
  <c r="R1868" i="51"/>
  <c r="R1869" i="51"/>
  <c r="R1870" i="51"/>
  <c r="R1871" i="51"/>
  <c r="R1872" i="51"/>
  <c r="R1873" i="51"/>
  <c r="R1874" i="51"/>
  <c r="R1875" i="51"/>
  <c r="R1876" i="51"/>
  <c r="R1877" i="51"/>
  <c r="R1878" i="51"/>
  <c r="R1879" i="51"/>
  <c r="R1880" i="51"/>
  <c r="R1881" i="51"/>
  <c r="R1882" i="51"/>
  <c r="R1883" i="51"/>
  <c r="R1884" i="51"/>
  <c r="R1885" i="51"/>
  <c r="R1886" i="51"/>
  <c r="R1887" i="51"/>
  <c r="R1888" i="51"/>
  <c r="R1889" i="51"/>
  <c r="R1890" i="51"/>
  <c r="R1891" i="51"/>
  <c r="R1892" i="51"/>
  <c r="R1893" i="51"/>
  <c r="R1894" i="51"/>
  <c r="R1895" i="51"/>
  <c r="R1896" i="51"/>
  <c r="R1897" i="51"/>
  <c r="R1898" i="51"/>
  <c r="R1899" i="51"/>
  <c r="R1900" i="51"/>
  <c r="R1901" i="51"/>
  <c r="R1902" i="51"/>
  <c r="R1903" i="51"/>
  <c r="R1904" i="51"/>
  <c r="R1905" i="51"/>
  <c r="R1906" i="51"/>
  <c r="R1907" i="51"/>
  <c r="R1908" i="51"/>
  <c r="R1909" i="51"/>
  <c r="R1910" i="51"/>
  <c r="R1911" i="51"/>
  <c r="R1912" i="51"/>
  <c r="R1913" i="51"/>
  <c r="R1914" i="51"/>
  <c r="R1915" i="51"/>
  <c r="R1916" i="51"/>
  <c r="R1917" i="51"/>
  <c r="R1918" i="51"/>
  <c r="R1919" i="51"/>
  <c r="R1920" i="51"/>
  <c r="R1921" i="51"/>
  <c r="R1922" i="51"/>
  <c r="R1923" i="51"/>
  <c r="R1924" i="51"/>
  <c r="R1925" i="51"/>
  <c r="R1926" i="51"/>
  <c r="R1927" i="51"/>
  <c r="R1928" i="51"/>
  <c r="R1929" i="51"/>
  <c r="R1930" i="51"/>
  <c r="R1931" i="51"/>
  <c r="R1932" i="51"/>
  <c r="R1933" i="51"/>
  <c r="R1934" i="51"/>
  <c r="R1935" i="51"/>
  <c r="R1936" i="51"/>
  <c r="R1937" i="51"/>
  <c r="R1938" i="51"/>
  <c r="R1939" i="51"/>
  <c r="R1940" i="51"/>
  <c r="R1941" i="51"/>
  <c r="R1942" i="51"/>
  <c r="R1943" i="51"/>
  <c r="R1944" i="51"/>
  <c r="R1945" i="51"/>
  <c r="R1946" i="51"/>
  <c r="R1947" i="51"/>
  <c r="R1948" i="51"/>
  <c r="R1949" i="51"/>
  <c r="R1950" i="51"/>
  <c r="R1951" i="51"/>
  <c r="R1952" i="51"/>
  <c r="R1953" i="51"/>
  <c r="R1954" i="51"/>
  <c r="R1955" i="51"/>
  <c r="R1956" i="51"/>
  <c r="R1957" i="51"/>
  <c r="R1958" i="51"/>
  <c r="R1959" i="51"/>
  <c r="R1960" i="51"/>
  <c r="R1961" i="51"/>
  <c r="R1962" i="51"/>
  <c r="R1963" i="51"/>
  <c r="R1964" i="51"/>
  <c r="R1965" i="51"/>
  <c r="R1966" i="51"/>
  <c r="R1967" i="51"/>
  <c r="R1968" i="51"/>
  <c r="R1969" i="51"/>
  <c r="R1970" i="51"/>
  <c r="R1971" i="51"/>
  <c r="R1972" i="51"/>
  <c r="R1973" i="51"/>
  <c r="R1974" i="51"/>
  <c r="R1975" i="51"/>
  <c r="R1976" i="51"/>
  <c r="R1977" i="51"/>
  <c r="R1978" i="51"/>
  <c r="R1979" i="51"/>
  <c r="R1980" i="51"/>
  <c r="R1981" i="51"/>
  <c r="R1982" i="51"/>
  <c r="R1983" i="51"/>
  <c r="R1984" i="51"/>
  <c r="R1985" i="51"/>
  <c r="R1986" i="51"/>
  <c r="R1987" i="51"/>
  <c r="R1988" i="51"/>
  <c r="R1989" i="51"/>
  <c r="R1990" i="51"/>
  <c r="R1991" i="51"/>
  <c r="R1992" i="51"/>
  <c r="R1993" i="51"/>
  <c r="R1994" i="51"/>
  <c r="R1995" i="51"/>
  <c r="R1996" i="51"/>
  <c r="R1997" i="51"/>
  <c r="R1998" i="51"/>
  <c r="R1999" i="51"/>
  <c r="R2000" i="51"/>
  <c r="R2001" i="51"/>
  <c r="R2002" i="51"/>
  <c r="R2003" i="51"/>
  <c r="R2004" i="51"/>
  <c r="R2005" i="51"/>
  <c r="R2006" i="51"/>
  <c r="R2007" i="51"/>
  <c r="R2008" i="51"/>
  <c r="R2009" i="51"/>
  <c r="R2010" i="51"/>
  <c r="R2011" i="51"/>
  <c r="R2012" i="51"/>
  <c r="R2013" i="51"/>
  <c r="R2014" i="51"/>
  <c r="R2015" i="51"/>
  <c r="R2016" i="51"/>
  <c r="R2017" i="51"/>
  <c r="R2018" i="51"/>
  <c r="R2019" i="51"/>
  <c r="R2020" i="51"/>
  <c r="R2021" i="51"/>
  <c r="R2022" i="51"/>
  <c r="R2023" i="51"/>
  <c r="R2024" i="51"/>
  <c r="R2025" i="51"/>
  <c r="R2026" i="51"/>
  <c r="R2027" i="51"/>
  <c r="R2028" i="51"/>
  <c r="R2029" i="51"/>
  <c r="R2030" i="51"/>
  <c r="R2031" i="51"/>
  <c r="R2032" i="51"/>
  <c r="R2033" i="51"/>
  <c r="R2034" i="51"/>
  <c r="R2035" i="51"/>
  <c r="R2036" i="51"/>
  <c r="R2037" i="51"/>
  <c r="R2038" i="51"/>
  <c r="R2039" i="51"/>
  <c r="R2040" i="51"/>
  <c r="R2041" i="51"/>
  <c r="R2042" i="51"/>
  <c r="R2043" i="51"/>
  <c r="R2044" i="51"/>
  <c r="R2045" i="51"/>
  <c r="R2046" i="51"/>
  <c r="R2047" i="51"/>
  <c r="R2048" i="51"/>
  <c r="R2049" i="51"/>
  <c r="R2050" i="51"/>
  <c r="R2051" i="51"/>
  <c r="R2052" i="51"/>
  <c r="R2053" i="51"/>
  <c r="R2054" i="51"/>
  <c r="R2055" i="51"/>
  <c r="R2056" i="51"/>
  <c r="R2057" i="51"/>
  <c r="R2058" i="51"/>
  <c r="R2059" i="51"/>
  <c r="R2060" i="51"/>
  <c r="R2061" i="51"/>
  <c r="R2062" i="51"/>
  <c r="R2063" i="51"/>
  <c r="R2064" i="51"/>
  <c r="R2065" i="51"/>
  <c r="R2066" i="51"/>
  <c r="R2067" i="51"/>
  <c r="R2068" i="51"/>
  <c r="R2069" i="51"/>
  <c r="R2070" i="51"/>
  <c r="R2071" i="51"/>
  <c r="R2072" i="51"/>
  <c r="R2073" i="51"/>
  <c r="R2074" i="51"/>
  <c r="R2075" i="51"/>
  <c r="R2076" i="51"/>
  <c r="R2077" i="51"/>
  <c r="R2078" i="51"/>
  <c r="R2079" i="51"/>
  <c r="R2080" i="51"/>
  <c r="R2081" i="51"/>
  <c r="R2082" i="51"/>
  <c r="R2083" i="51"/>
  <c r="R2084" i="51"/>
  <c r="R2085" i="51"/>
  <c r="R2086" i="51"/>
  <c r="R2087" i="51"/>
  <c r="R2088" i="51"/>
  <c r="R2089" i="51"/>
  <c r="R2090" i="51"/>
  <c r="R2091" i="51"/>
  <c r="R2092" i="51"/>
  <c r="R2093" i="51"/>
  <c r="R2094" i="51"/>
  <c r="R2095" i="51"/>
  <c r="R2096" i="51"/>
  <c r="R2097" i="51"/>
  <c r="R2098" i="51"/>
  <c r="R2099" i="51"/>
  <c r="R2100" i="51"/>
  <c r="R2101" i="51"/>
  <c r="R2102" i="51"/>
  <c r="R2103" i="51"/>
  <c r="R2104" i="51"/>
  <c r="R2105" i="51"/>
  <c r="R2106" i="51"/>
  <c r="R2107" i="51"/>
  <c r="R2108" i="51"/>
  <c r="R2109" i="51"/>
  <c r="R2110" i="51"/>
  <c r="R2111" i="51"/>
  <c r="R2112" i="51"/>
  <c r="R2113" i="51"/>
  <c r="R2114" i="51"/>
  <c r="R2115" i="51"/>
  <c r="R2116" i="51"/>
  <c r="R2117" i="51"/>
  <c r="R2118" i="51"/>
  <c r="R2119" i="51"/>
  <c r="R2120" i="51"/>
  <c r="R2121" i="51"/>
  <c r="R2122" i="51"/>
  <c r="R2123" i="51"/>
  <c r="R2124" i="51"/>
  <c r="R2125" i="51"/>
  <c r="R2126" i="51"/>
  <c r="R2127" i="51"/>
  <c r="R2128" i="51"/>
  <c r="R2129" i="51"/>
  <c r="R2130" i="51"/>
  <c r="R2131" i="51"/>
  <c r="R2132" i="51"/>
  <c r="R2133" i="51"/>
  <c r="R2134" i="51"/>
  <c r="R2135" i="51"/>
  <c r="R2136" i="51"/>
  <c r="R2137" i="51"/>
  <c r="R2138" i="51"/>
  <c r="R2139" i="51"/>
  <c r="R2140" i="51"/>
  <c r="R2141" i="51"/>
  <c r="R2142" i="51"/>
  <c r="R2143" i="51"/>
  <c r="R2144" i="51"/>
  <c r="R2145" i="51"/>
  <c r="R2146" i="51"/>
  <c r="R2147" i="51"/>
  <c r="R2148" i="51"/>
  <c r="R2149" i="51"/>
  <c r="R2150" i="51"/>
  <c r="R2151" i="51"/>
  <c r="R2152" i="51"/>
  <c r="R2153" i="51"/>
  <c r="R2154" i="51"/>
  <c r="R2155" i="51"/>
  <c r="R2156" i="51"/>
  <c r="R2157" i="51"/>
  <c r="R2158" i="51"/>
  <c r="R2159" i="51"/>
  <c r="R2160" i="51"/>
  <c r="R2161" i="51"/>
  <c r="R2162" i="51"/>
  <c r="R2163" i="51"/>
  <c r="R2164" i="51"/>
  <c r="R2165" i="51"/>
  <c r="R2166" i="51"/>
  <c r="R2167" i="51"/>
  <c r="R2168" i="51"/>
  <c r="R2169" i="51"/>
  <c r="R2170" i="51"/>
  <c r="R2171" i="51"/>
  <c r="R2172" i="51"/>
  <c r="R2173" i="51"/>
  <c r="R2174" i="51"/>
  <c r="R2175" i="51"/>
  <c r="R2176" i="51"/>
  <c r="R2177" i="51"/>
  <c r="R2178" i="51"/>
  <c r="R2179" i="51"/>
  <c r="R2180" i="51"/>
  <c r="R2181" i="51"/>
  <c r="R2182" i="51"/>
  <c r="R2183" i="51"/>
  <c r="R2184" i="51"/>
  <c r="R2185" i="51"/>
  <c r="R2186" i="51"/>
  <c r="R2187" i="51"/>
  <c r="R2188" i="51"/>
  <c r="R2189" i="51"/>
  <c r="R2190" i="51"/>
  <c r="R2191" i="51"/>
  <c r="R2192" i="51"/>
  <c r="R2193" i="51"/>
  <c r="R2194" i="51"/>
  <c r="R2195" i="51"/>
  <c r="R2196" i="51"/>
  <c r="R2197" i="51"/>
  <c r="R2198" i="51"/>
  <c r="R2199" i="51"/>
  <c r="R2200" i="51"/>
  <c r="R2201" i="51"/>
  <c r="R2202" i="51"/>
  <c r="R2203" i="51"/>
  <c r="R2204" i="51"/>
  <c r="R2205" i="51"/>
  <c r="R2206" i="51"/>
  <c r="R2207" i="51"/>
  <c r="R2208" i="51"/>
  <c r="R2209" i="51"/>
  <c r="R2210" i="51"/>
  <c r="R2211" i="51"/>
  <c r="R2212" i="51"/>
  <c r="R2213" i="51"/>
  <c r="R2214" i="51"/>
  <c r="R2215" i="51"/>
  <c r="R2216" i="51"/>
  <c r="R2217" i="51"/>
  <c r="R2218" i="51"/>
  <c r="R2219" i="51"/>
  <c r="R2220" i="51"/>
  <c r="R2221" i="51"/>
  <c r="R2222" i="51"/>
  <c r="R2223" i="51"/>
  <c r="R2224" i="51"/>
  <c r="R2225" i="51"/>
  <c r="R2226" i="51"/>
  <c r="R2227" i="51"/>
  <c r="R2228" i="51"/>
  <c r="R2229" i="51"/>
  <c r="R2230" i="51"/>
  <c r="R2231" i="51"/>
  <c r="R2232" i="51"/>
  <c r="R2233" i="51"/>
  <c r="R2234" i="51"/>
  <c r="R2235" i="51"/>
  <c r="R2236" i="51"/>
  <c r="R2237" i="51"/>
  <c r="R2238" i="51"/>
  <c r="R2239" i="51"/>
  <c r="R2240" i="51"/>
  <c r="R2241" i="51"/>
  <c r="R2242" i="51"/>
  <c r="R2243" i="51"/>
  <c r="R2244" i="51"/>
  <c r="R2245" i="51"/>
  <c r="R2246" i="51"/>
  <c r="R2247" i="51"/>
  <c r="R2248" i="51"/>
  <c r="R2249" i="51"/>
  <c r="R2250" i="51"/>
  <c r="R2251" i="51"/>
  <c r="R2252" i="51"/>
  <c r="R2253" i="51"/>
  <c r="R2254" i="51"/>
  <c r="R2255" i="51"/>
  <c r="R2256" i="51"/>
  <c r="R2257" i="51"/>
  <c r="R2258" i="51"/>
  <c r="R2259" i="51"/>
  <c r="R2260" i="51"/>
  <c r="R2261" i="51"/>
  <c r="R2262" i="51"/>
  <c r="R2263" i="51"/>
  <c r="R2264" i="51"/>
  <c r="R2265" i="51"/>
  <c r="R2266" i="51"/>
  <c r="R2267" i="51"/>
  <c r="R2268" i="51"/>
  <c r="R2269" i="51"/>
  <c r="R2270" i="51"/>
  <c r="R2271" i="51"/>
  <c r="R2272" i="51"/>
  <c r="R2273" i="51"/>
  <c r="R2274" i="51"/>
  <c r="R2275" i="51"/>
  <c r="R2276" i="51"/>
  <c r="R2277" i="51"/>
  <c r="R2278" i="51"/>
  <c r="R2279" i="51"/>
  <c r="R2280" i="51"/>
  <c r="R2281" i="51"/>
  <c r="R2282" i="51"/>
  <c r="R2283" i="51"/>
  <c r="R2284" i="51"/>
  <c r="R2285" i="51"/>
  <c r="R2286" i="51"/>
  <c r="R2287" i="51"/>
  <c r="R2288" i="51"/>
  <c r="R2289" i="51"/>
  <c r="R2290" i="51"/>
  <c r="R2291" i="51"/>
  <c r="R2292" i="51"/>
  <c r="R2293" i="51"/>
  <c r="R2294" i="51"/>
  <c r="R2295" i="51"/>
  <c r="R2296" i="51"/>
  <c r="R2297" i="51"/>
  <c r="R2298" i="51"/>
  <c r="R2299" i="51"/>
  <c r="R2300" i="51"/>
  <c r="R2301" i="51"/>
  <c r="R2302" i="51"/>
  <c r="R2303" i="51"/>
  <c r="R2304" i="51"/>
  <c r="R2305" i="51"/>
  <c r="R2306" i="51"/>
  <c r="R2307" i="51"/>
  <c r="R2308" i="51"/>
  <c r="R2309" i="51"/>
  <c r="R2310" i="51"/>
  <c r="R2311" i="51"/>
  <c r="R2312" i="51"/>
  <c r="R2313" i="51"/>
  <c r="R2314" i="51"/>
  <c r="R2315" i="51"/>
  <c r="R2316" i="51"/>
  <c r="R2317" i="51"/>
  <c r="R2318" i="51"/>
  <c r="R2319" i="51"/>
  <c r="R2320" i="51"/>
  <c r="R2321" i="51"/>
  <c r="R2322" i="51"/>
  <c r="R2323" i="51"/>
  <c r="R2324" i="51"/>
  <c r="R2325" i="51"/>
  <c r="R2326" i="51"/>
  <c r="R2327" i="51"/>
  <c r="R2328" i="51"/>
  <c r="R2329" i="51"/>
  <c r="R2330" i="51"/>
  <c r="R2331" i="51"/>
  <c r="R2332" i="51"/>
  <c r="R2333" i="51"/>
  <c r="R2334" i="51"/>
  <c r="R2335" i="51"/>
  <c r="R2336" i="51"/>
  <c r="R2337" i="51"/>
  <c r="R2338" i="51"/>
  <c r="R2339" i="51"/>
  <c r="R2340" i="51"/>
  <c r="R2341" i="51"/>
  <c r="R2342" i="51"/>
  <c r="R2343" i="51"/>
  <c r="R2344" i="51"/>
  <c r="R2345" i="51"/>
  <c r="R2346" i="51"/>
  <c r="R2347" i="51"/>
  <c r="R2348" i="51"/>
  <c r="R2349" i="51"/>
  <c r="R2350" i="51"/>
  <c r="R2351" i="51"/>
  <c r="R2352" i="51"/>
  <c r="R2353" i="51"/>
  <c r="R2354" i="51"/>
  <c r="R2355" i="51"/>
  <c r="R2356" i="51"/>
  <c r="R2357" i="51"/>
  <c r="R2358" i="51"/>
  <c r="R2359" i="51"/>
  <c r="R2360" i="51"/>
  <c r="R2361" i="51"/>
  <c r="R2362" i="51"/>
  <c r="R2363" i="51"/>
  <c r="R2364" i="51"/>
  <c r="R2365" i="51"/>
  <c r="R2366" i="51"/>
  <c r="R2367" i="51"/>
  <c r="R2368" i="51"/>
  <c r="R2369" i="51"/>
  <c r="R2370" i="51"/>
  <c r="R2371" i="51"/>
  <c r="R2372" i="51"/>
  <c r="R2373" i="51"/>
  <c r="R2374" i="51"/>
  <c r="R2375" i="51"/>
  <c r="R2376" i="51"/>
  <c r="R2377" i="51"/>
  <c r="R2378" i="51"/>
  <c r="R2379" i="51"/>
  <c r="R2380" i="51"/>
  <c r="R2381" i="51"/>
  <c r="R2382" i="51"/>
  <c r="R2383" i="51"/>
  <c r="R2384" i="51"/>
  <c r="R2385" i="51"/>
  <c r="R2386" i="51"/>
  <c r="R2387" i="51"/>
  <c r="R2388" i="51"/>
  <c r="R2389" i="51"/>
  <c r="R2390" i="51"/>
  <c r="R2391" i="51"/>
  <c r="R2392" i="51"/>
  <c r="R2393" i="51"/>
  <c r="R2394" i="51"/>
  <c r="R2395" i="51"/>
  <c r="R2396" i="51"/>
  <c r="R2397" i="51"/>
  <c r="R2398" i="51"/>
  <c r="R2399" i="51"/>
  <c r="R2400" i="51"/>
  <c r="R2401" i="51"/>
  <c r="R2402" i="51"/>
  <c r="R2403" i="51"/>
  <c r="R2404" i="51"/>
  <c r="R2405" i="51"/>
  <c r="R2406" i="51"/>
  <c r="R2407" i="51"/>
  <c r="R2408" i="51"/>
  <c r="R2409" i="51"/>
  <c r="R2410" i="51"/>
  <c r="R2411" i="51"/>
  <c r="R2412" i="51"/>
  <c r="R2413" i="51"/>
  <c r="R2414" i="51"/>
  <c r="R2415" i="51"/>
  <c r="R2416" i="51"/>
  <c r="R2417" i="51"/>
  <c r="R2418" i="51"/>
  <c r="R2419" i="51"/>
  <c r="R2420" i="51"/>
  <c r="R2421" i="51"/>
  <c r="R2422" i="51"/>
  <c r="R2423" i="51"/>
  <c r="R2424" i="51"/>
  <c r="R2425" i="51"/>
  <c r="R2426" i="51"/>
  <c r="R2427" i="51"/>
  <c r="R2428" i="51"/>
  <c r="R2429" i="51"/>
  <c r="R2430" i="51"/>
  <c r="R2431" i="51"/>
  <c r="R2432" i="51"/>
  <c r="R2433" i="51"/>
  <c r="R2434" i="51"/>
  <c r="R2435" i="51"/>
  <c r="R2436" i="51"/>
  <c r="R2437" i="51"/>
  <c r="R2438" i="51"/>
  <c r="R2439" i="51"/>
  <c r="R2440" i="51"/>
  <c r="R2441" i="51"/>
  <c r="R2442" i="51"/>
  <c r="R2443" i="51"/>
  <c r="R2444" i="51"/>
  <c r="R2445" i="51"/>
  <c r="R2446" i="51"/>
  <c r="R2447" i="51"/>
  <c r="R2448" i="51"/>
  <c r="R2449" i="51"/>
  <c r="R2450" i="51"/>
  <c r="R2451" i="51"/>
  <c r="R2452" i="51"/>
  <c r="R2453" i="51"/>
  <c r="R2454" i="51"/>
  <c r="R2455" i="51"/>
  <c r="R2456" i="51"/>
  <c r="R2457" i="51"/>
  <c r="R2458" i="51"/>
  <c r="R2459" i="51"/>
  <c r="R2460" i="51"/>
  <c r="R2461" i="51"/>
  <c r="R2462" i="51"/>
  <c r="R2463" i="51"/>
  <c r="R2464" i="51"/>
  <c r="R2465" i="51"/>
  <c r="R2466" i="51"/>
  <c r="R2467" i="51"/>
  <c r="R2468" i="51"/>
  <c r="R2469" i="51"/>
  <c r="R2470" i="51"/>
  <c r="R2471" i="51"/>
  <c r="R2472" i="51"/>
  <c r="R2473" i="51"/>
  <c r="R2474" i="51"/>
  <c r="R2475" i="51"/>
  <c r="R2476" i="51"/>
  <c r="R2477" i="51"/>
  <c r="R2478" i="51"/>
  <c r="R2479" i="51"/>
  <c r="R2480" i="51"/>
  <c r="R2481" i="51"/>
  <c r="R2482" i="51"/>
  <c r="R2483" i="51"/>
  <c r="R2484" i="51"/>
  <c r="R2485" i="51"/>
  <c r="R2486" i="51"/>
  <c r="R2487" i="51"/>
  <c r="R2488" i="51"/>
  <c r="R2489" i="51"/>
  <c r="R2490" i="51"/>
  <c r="R2491" i="51"/>
  <c r="R2492" i="51"/>
  <c r="R2493" i="51"/>
  <c r="R2494" i="51"/>
  <c r="R2495" i="51"/>
  <c r="R2496" i="51"/>
  <c r="R2497" i="51"/>
  <c r="R2498" i="51"/>
  <c r="R2499" i="51"/>
  <c r="R2500" i="51"/>
  <c r="R2501" i="51"/>
  <c r="R2502" i="51"/>
  <c r="R2503" i="51"/>
  <c r="R2504" i="51"/>
  <c r="R2505" i="51"/>
  <c r="R2506" i="51"/>
  <c r="R2507" i="51"/>
  <c r="R2508" i="51"/>
  <c r="R2509" i="51"/>
  <c r="R2510" i="51"/>
  <c r="R2511" i="51"/>
  <c r="R2512" i="51"/>
  <c r="R2513" i="51"/>
  <c r="R2514" i="51"/>
  <c r="R2515" i="51"/>
  <c r="R2516" i="51"/>
  <c r="R2517" i="51"/>
  <c r="R2518" i="51"/>
  <c r="R2519" i="51"/>
  <c r="R2520" i="51"/>
  <c r="R2521" i="51"/>
  <c r="R2522" i="51"/>
  <c r="R2523" i="51"/>
  <c r="R2524" i="51"/>
  <c r="R2525" i="51"/>
  <c r="R2526" i="51"/>
  <c r="R2527" i="51"/>
  <c r="R2528" i="51"/>
  <c r="R2529" i="51"/>
  <c r="R2530" i="51"/>
  <c r="R2531" i="51"/>
  <c r="R2532" i="51"/>
  <c r="R2533" i="51"/>
  <c r="R2534" i="51"/>
  <c r="R2535" i="51"/>
  <c r="R2536" i="51"/>
  <c r="R2537" i="51"/>
  <c r="R2538" i="51"/>
  <c r="R2539" i="51"/>
  <c r="R2540" i="51"/>
  <c r="R2541" i="51"/>
  <c r="R2542" i="51"/>
  <c r="R2543" i="51"/>
  <c r="R2544" i="51"/>
  <c r="R2545" i="51"/>
  <c r="R2546" i="51"/>
  <c r="R2547" i="51"/>
  <c r="R2548" i="51"/>
  <c r="R2549" i="51"/>
  <c r="R2550" i="51"/>
  <c r="R2551" i="51"/>
  <c r="R2552" i="51"/>
  <c r="R2553" i="51"/>
  <c r="R2554" i="51"/>
  <c r="R2555" i="51"/>
  <c r="R2556" i="51"/>
  <c r="R2557" i="51"/>
  <c r="R2558" i="51"/>
  <c r="R2559" i="51"/>
  <c r="R2560" i="51"/>
  <c r="R2561" i="51"/>
  <c r="R2562" i="51"/>
  <c r="R2563" i="51"/>
  <c r="R2564" i="51"/>
  <c r="R2565" i="51"/>
  <c r="R2566" i="51"/>
  <c r="R2567" i="51"/>
  <c r="R2568" i="51"/>
  <c r="R2569" i="51"/>
  <c r="R2570" i="51"/>
  <c r="R2571" i="51"/>
  <c r="R2572" i="51"/>
  <c r="R2573" i="51"/>
  <c r="R2574" i="51"/>
  <c r="R2575" i="51"/>
  <c r="R2576" i="51"/>
  <c r="R2577" i="51"/>
  <c r="R2578" i="51"/>
  <c r="R2579" i="51"/>
  <c r="R2580" i="51"/>
  <c r="R2581" i="51"/>
  <c r="R2582" i="51"/>
  <c r="R2583" i="51"/>
  <c r="R2584" i="51"/>
  <c r="R2585" i="51"/>
  <c r="R2586" i="51"/>
  <c r="R2587" i="51"/>
  <c r="R2588" i="51"/>
  <c r="R2589" i="51"/>
  <c r="R2590" i="51"/>
  <c r="R2591" i="51"/>
  <c r="R2592" i="51"/>
  <c r="R2593" i="51"/>
  <c r="R2594" i="51"/>
  <c r="R2595" i="51"/>
  <c r="R2596" i="51"/>
  <c r="R2597" i="51"/>
  <c r="R2598" i="51"/>
  <c r="R2599" i="51"/>
  <c r="R2600" i="51"/>
  <c r="R2601" i="51"/>
  <c r="R2602" i="51"/>
  <c r="R2603" i="51"/>
  <c r="R2604" i="51"/>
  <c r="R2605" i="51"/>
  <c r="R2606" i="51"/>
  <c r="R2607" i="51"/>
  <c r="R2608" i="51"/>
  <c r="R2609" i="51"/>
  <c r="R2610" i="51"/>
  <c r="R2611" i="51"/>
  <c r="R2612" i="51"/>
  <c r="R2613" i="51"/>
  <c r="R2614" i="51"/>
  <c r="R2615" i="51"/>
  <c r="R2616" i="51"/>
  <c r="R2617" i="51"/>
  <c r="R2618" i="51"/>
  <c r="R2619" i="51"/>
  <c r="R2620" i="51"/>
  <c r="R2621" i="51"/>
  <c r="R2622" i="51"/>
  <c r="R2623" i="51"/>
  <c r="R2624" i="51"/>
  <c r="R2625" i="51"/>
  <c r="R2626" i="51"/>
  <c r="R2627" i="51"/>
  <c r="R2628" i="51"/>
  <c r="R2629" i="51"/>
  <c r="R2630" i="51"/>
  <c r="R2631" i="51"/>
  <c r="R2632" i="51"/>
  <c r="R2633" i="51"/>
  <c r="R2634" i="51"/>
  <c r="R2635" i="51"/>
  <c r="R2636" i="51"/>
  <c r="R2637" i="51"/>
  <c r="R2638" i="51"/>
  <c r="R2639" i="51"/>
  <c r="R2640" i="51"/>
  <c r="R2641" i="51"/>
  <c r="R2642" i="51"/>
  <c r="R2643" i="51"/>
  <c r="R2644" i="51"/>
  <c r="R2645" i="51"/>
  <c r="R2646" i="51"/>
  <c r="R2647" i="51"/>
  <c r="R2648" i="51"/>
  <c r="R2" i="51"/>
  <c r="Q3" i="51"/>
  <c r="Q4" i="51"/>
  <c r="Q5" i="51"/>
  <c r="Q6" i="51"/>
  <c r="Q7" i="51"/>
  <c r="Q8" i="51"/>
  <c r="Q9" i="51"/>
  <c r="Q10" i="51"/>
  <c r="Q11" i="51"/>
  <c r="Q12" i="51"/>
  <c r="Q13" i="51"/>
  <c r="Q14" i="51"/>
  <c r="Q15" i="51"/>
  <c r="Q16" i="51"/>
  <c r="Q17" i="51"/>
  <c r="Q18" i="51"/>
  <c r="Q19" i="51"/>
  <c r="Q20" i="51"/>
  <c r="Q21" i="51"/>
  <c r="Q22" i="51"/>
  <c r="Q23" i="51"/>
  <c r="Q24" i="51"/>
  <c r="Q25" i="51"/>
  <c r="Q26" i="51"/>
  <c r="Q27" i="51"/>
  <c r="Q28" i="51"/>
  <c r="Q29" i="51"/>
  <c r="Q30" i="51"/>
  <c r="Q31" i="51"/>
  <c r="Q32" i="51"/>
  <c r="Q33" i="51"/>
  <c r="Q34" i="51"/>
  <c r="Q35" i="51"/>
  <c r="Q36" i="51"/>
  <c r="Q37" i="51"/>
  <c r="Q38" i="51"/>
  <c r="Q39" i="51"/>
  <c r="Q40" i="51"/>
  <c r="Q41" i="51"/>
  <c r="Q42" i="51"/>
  <c r="Q43" i="51"/>
  <c r="Q44" i="51"/>
  <c r="Q45" i="51"/>
  <c r="Q46" i="51"/>
  <c r="Q47" i="51"/>
  <c r="Q48" i="51"/>
  <c r="Q49" i="51"/>
  <c r="Q50" i="51"/>
  <c r="Q51" i="51"/>
  <c r="Q52" i="51"/>
  <c r="Q53" i="51"/>
  <c r="Q54" i="51"/>
  <c r="Q55" i="51"/>
  <c r="Q56" i="51"/>
  <c r="Q57" i="51"/>
  <c r="Q58" i="51"/>
  <c r="Q59" i="51"/>
  <c r="Q60" i="51"/>
  <c r="Q61" i="51"/>
  <c r="Q62" i="51"/>
  <c r="Q63" i="51"/>
  <c r="Q64" i="51"/>
  <c r="Q65" i="51"/>
  <c r="Q66" i="51"/>
  <c r="Q67" i="51"/>
  <c r="Q68" i="51"/>
  <c r="Q69" i="51"/>
  <c r="Q70" i="51"/>
  <c r="Q71" i="51"/>
  <c r="Q72" i="51"/>
  <c r="Q73" i="51"/>
  <c r="Q74" i="51"/>
  <c r="Q75" i="51"/>
  <c r="Q76" i="51"/>
  <c r="Q77" i="51"/>
  <c r="Q78" i="51"/>
  <c r="Q79" i="51"/>
  <c r="Q80" i="51"/>
  <c r="Q81" i="51"/>
  <c r="Q82" i="51"/>
  <c r="Q83" i="51"/>
  <c r="Q84" i="51"/>
  <c r="Q85" i="51"/>
  <c r="Q86" i="51"/>
  <c r="Q87" i="51"/>
  <c r="Q88" i="51"/>
  <c r="Q89" i="51"/>
  <c r="Q90" i="51"/>
  <c r="Q91" i="51"/>
  <c r="Q92" i="51"/>
  <c r="Q93" i="51"/>
  <c r="Q94" i="51"/>
  <c r="Q95" i="51"/>
  <c r="Q96" i="51"/>
  <c r="Q97" i="51"/>
  <c r="Q98" i="51"/>
  <c r="Q99" i="51"/>
  <c r="Q100" i="51"/>
  <c r="Q101" i="51"/>
  <c r="Q102" i="51"/>
  <c r="Q103" i="51"/>
  <c r="Q104" i="51"/>
  <c r="Q105" i="51"/>
  <c r="Q106" i="51"/>
  <c r="Q107" i="51"/>
  <c r="Q108" i="51"/>
  <c r="Q109" i="51"/>
  <c r="Q110" i="51"/>
  <c r="Q111" i="51"/>
  <c r="Q112" i="51"/>
  <c r="Q113" i="51"/>
  <c r="Q114" i="51"/>
  <c r="Q115" i="51"/>
  <c r="Q116" i="51"/>
  <c r="Q117" i="51"/>
  <c r="Q118" i="51"/>
  <c r="Q119" i="51"/>
  <c r="Q120" i="51"/>
  <c r="Q121" i="51"/>
  <c r="Q122" i="51"/>
  <c r="Q123" i="51"/>
  <c r="Q124" i="51"/>
  <c r="Q125" i="51"/>
  <c r="Q126" i="51"/>
  <c r="Q127" i="51"/>
  <c r="Q128" i="51"/>
  <c r="Q129" i="51"/>
  <c r="Q130" i="51"/>
  <c r="Q131" i="51"/>
  <c r="Q132" i="51"/>
  <c r="Q133" i="51"/>
  <c r="Q134" i="51"/>
  <c r="Q135" i="51"/>
  <c r="Q136" i="51"/>
  <c r="Q137" i="51"/>
  <c r="Q138" i="51"/>
  <c r="Q139" i="51"/>
  <c r="Q140" i="51"/>
  <c r="Q141" i="51"/>
  <c r="Q142" i="51"/>
  <c r="Q143" i="51"/>
  <c r="Q144" i="51"/>
  <c r="Q145" i="51"/>
  <c r="Q146" i="51"/>
  <c r="Q147" i="51"/>
  <c r="Q148" i="51"/>
  <c r="Q149" i="51"/>
  <c r="Q150" i="51"/>
  <c r="Q151" i="51"/>
  <c r="Q152" i="51"/>
  <c r="Q153" i="51"/>
  <c r="Q154" i="51"/>
  <c r="Q155" i="51"/>
  <c r="Q156" i="51"/>
  <c r="Q157" i="51"/>
  <c r="Q158" i="51"/>
  <c r="Q159" i="51"/>
  <c r="Q160" i="51"/>
  <c r="Q161" i="51"/>
  <c r="Q162" i="51"/>
  <c r="Q163" i="51"/>
  <c r="Q164" i="51"/>
  <c r="Q165" i="51"/>
  <c r="Q166" i="51"/>
  <c r="Q167" i="51"/>
  <c r="Q168" i="51"/>
  <c r="Q169" i="51"/>
  <c r="Q170" i="51"/>
  <c r="Q171" i="51"/>
  <c r="Q172" i="51"/>
  <c r="Q173" i="51"/>
  <c r="Q174" i="51"/>
  <c r="Q175" i="51"/>
  <c r="Q176" i="51"/>
  <c r="Q177" i="51"/>
  <c r="Q178" i="51"/>
  <c r="Q179" i="51"/>
  <c r="Q180" i="51"/>
  <c r="Q181" i="51"/>
  <c r="Q182" i="51"/>
  <c r="Q183" i="51"/>
  <c r="Q184" i="51"/>
  <c r="Q185" i="51"/>
  <c r="Q186" i="51"/>
  <c r="Q187" i="51"/>
  <c r="Q188" i="51"/>
  <c r="Q189" i="51"/>
  <c r="Q190" i="51"/>
  <c r="Q191" i="51"/>
  <c r="Q192" i="51"/>
  <c r="Q193" i="51"/>
  <c r="Q194" i="51"/>
  <c r="Q195" i="51"/>
  <c r="Q196" i="51"/>
  <c r="Q197" i="51"/>
  <c r="Q198" i="51"/>
  <c r="Q199" i="51"/>
  <c r="Q200" i="51"/>
  <c r="Q201" i="51"/>
  <c r="Q202" i="51"/>
  <c r="Q203" i="51"/>
  <c r="Q204" i="51"/>
  <c r="Q205" i="51"/>
  <c r="Q206" i="51"/>
  <c r="Q207" i="51"/>
  <c r="Q208" i="51"/>
  <c r="Q209" i="51"/>
  <c r="Q210" i="51"/>
  <c r="Q211" i="51"/>
  <c r="Q212" i="51"/>
  <c r="Q213" i="51"/>
  <c r="Q214" i="51"/>
  <c r="Q215" i="51"/>
  <c r="Q216" i="51"/>
  <c r="Q217" i="51"/>
  <c r="Q218" i="51"/>
  <c r="Q219" i="51"/>
  <c r="Q220" i="51"/>
  <c r="Q221" i="51"/>
  <c r="Q222" i="51"/>
  <c r="Q223" i="51"/>
  <c r="Q224" i="51"/>
  <c r="Q225" i="51"/>
  <c r="Q226" i="51"/>
  <c r="Q227" i="51"/>
  <c r="Q228" i="51"/>
  <c r="Q229" i="51"/>
  <c r="Q230" i="51"/>
  <c r="Q231" i="51"/>
  <c r="Q232" i="51"/>
  <c r="Q233" i="51"/>
  <c r="Q234" i="51"/>
  <c r="Q235" i="51"/>
  <c r="Q236" i="51"/>
  <c r="Q237" i="51"/>
  <c r="Q238" i="51"/>
  <c r="Q239" i="51"/>
  <c r="Q240" i="51"/>
  <c r="Q241" i="51"/>
  <c r="Q242" i="51"/>
  <c r="Q243" i="51"/>
  <c r="Q244" i="51"/>
  <c r="Q245" i="51"/>
  <c r="Q246" i="51"/>
  <c r="Q247" i="51"/>
  <c r="Q248" i="51"/>
  <c r="Q249" i="51"/>
  <c r="Q250" i="51"/>
  <c r="Q251" i="51"/>
  <c r="Q252" i="51"/>
  <c r="Q253" i="51"/>
  <c r="Q254" i="51"/>
  <c r="Q255" i="51"/>
  <c r="Q256" i="51"/>
  <c r="Q257" i="51"/>
  <c r="Q258" i="51"/>
  <c r="Q259" i="51"/>
  <c r="Q260" i="51"/>
  <c r="Q261" i="51"/>
  <c r="Q262" i="51"/>
  <c r="Q263" i="51"/>
  <c r="Q264" i="51"/>
  <c r="Q265" i="51"/>
  <c r="Q266" i="51"/>
  <c r="Q267" i="51"/>
  <c r="Q268" i="51"/>
  <c r="Q269" i="51"/>
  <c r="Q270" i="51"/>
  <c r="Q271" i="51"/>
  <c r="Q272" i="51"/>
  <c r="Q273" i="51"/>
  <c r="Q274" i="51"/>
  <c r="Q275" i="51"/>
  <c r="Q276" i="51"/>
  <c r="Q277" i="51"/>
  <c r="Q278" i="51"/>
  <c r="Q279" i="51"/>
  <c r="Q280" i="51"/>
  <c r="Q281" i="51"/>
  <c r="Q282" i="51"/>
  <c r="Q283" i="51"/>
  <c r="Q284" i="51"/>
  <c r="Q285" i="51"/>
  <c r="Q286" i="51"/>
  <c r="Q287" i="51"/>
  <c r="Q288" i="51"/>
  <c r="Q289" i="51"/>
  <c r="Q290" i="51"/>
  <c r="Q291" i="51"/>
  <c r="Q292" i="51"/>
  <c r="Q293" i="51"/>
  <c r="Q294" i="51"/>
  <c r="Q295" i="51"/>
  <c r="Q296" i="51"/>
  <c r="Q297" i="51"/>
  <c r="Q298" i="51"/>
  <c r="Q299" i="51"/>
  <c r="Q300" i="51"/>
  <c r="Q301" i="51"/>
  <c r="Q302" i="51"/>
  <c r="Q303" i="51"/>
  <c r="Q304" i="51"/>
  <c r="Q305" i="51"/>
  <c r="Q306" i="51"/>
  <c r="Q307" i="51"/>
  <c r="Q308" i="51"/>
  <c r="Q309" i="51"/>
  <c r="Q310" i="51"/>
  <c r="Q311" i="51"/>
  <c r="Q312" i="51"/>
  <c r="Q313" i="51"/>
  <c r="Q314" i="51"/>
  <c r="Q315" i="51"/>
  <c r="Q316" i="51"/>
  <c r="Q317" i="51"/>
  <c r="Q318" i="51"/>
  <c r="Q319" i="51"/>
  <c r="Q320" i="51"/>
  <c r="Q321" i="51"/>
  <c r="Q322" i="51"/>
  <c r="Q323" i="51"/>
  <c r="Q324" i="51"/>
  <c r="Q325" i="51"/>
  <c r="Q326" i="51"/>
  <c r="Q327" i="51"/>
  <c r="Q328" i="51"/>
  <c r="Q329" i="51"/>
  <c r="Q330" i="51"/>
  <c r="Q331" i="51"/>
  <c r="Q332" i="51"/>
  <c r="Q333" i="51"/>
  <c r="Q334" i="51"/>
  <c r="Q335" i="51"/>
  <c r="Q336" i="51"/>
  <c r="Q337" i="51"/>
  <c r="Q338" i="51"/>
  <c r="Q339" i="51"/>
  <c r="Q340" i="51"/>
  <c r="Q341" i="51"/>
  <c r="Q342" i="51"/>
  <c r="Q343" i="51"/>
  <c r="Q344" i="51"/>
  <c r="Q345" i="51"/>
  <c r="Q346" i="51"/>
  <c r="Q347" i="51"/>
  <c r="Q348" i="51"/>
  <c r="Q349" i="51"/>
  <c r="Q350" i="51"/>
  <c r="Q351" i="51"/>
  <c r="Q352" i="51"/>
  <c r="Q353" i="51"/>
  <c r="Q354" i="51"/>
  <c r="Q355" i="51"/>
  <c r="Q356" i="51"/>
  <c r="Q357" i="51"/>
  <c r="Q358" i="51"/>
  <c r="Q359" i="51"/>
  <c r="Q360" i="51"/>
  <c r="Q361" i="51"/>
  <c r="Q362" i="51"/>
  <c r="Q363" i="51"/>
  <c r="Q364" i="51"/>
  <c r="Q365" i="51"/>
  <c r="Q366" i="51"/>
  <c r="Q367" i="51"/>
  <c r="Q368" i="51"/>
  <c r="Q369" i="51"/>
  <c r="Q370" i="51"/>
  <c r="Q371" i="51"/>
  <c r="Q372" i="51"/>
  <c r="Q373" i="51"/>
  <c r="Q374" i="51"/>
  <c r="Q375" i="51"/>
  <c r="Q376" i="51"/>
  <c r="Q377" i="51"/>
  <c r="Q378" i="51"/>
  <c r="Q379" i="51"/>
  <c r="Q380" i="51"/>
  <c r="Q381" i="51"/>
  <c r="Q382" i="51"/>
  <c r="Q383" i="51"/>
  <c r="Q384" i="51"/>
  <c r="Q385" i="51"/>
  <c r="Q386" i="51"/>
  <c r="Q387" i="51"/>
  <c r="Q388" i="51"/>
  <c r="Q389" i="51"/>
  <c r="Q390" i="51"/>
  <c r="Q391" i="51"/>
  <c r="Q392" i="51"/>
  <c r="Q393" i="51"/>
  <c r="Q394" i="51"/>
  <c r="Q395" i="51"/>
  <c r="Q396" i="51"/>
  <c r="Q397" i="51"/>
  <c r="Q398" i="51"/>
  <c r="Q399" i="51"/>
  <c r="Q400" i="51"/>
  <c r="Q401" i="51"/>
  <c r="Q402" i="51"/>
  <c r="Q403" i="51"/>
  <c r="Q404" i="51"/>
  <c r="Q405" i="51"/>
  <c r="Q406" i="51"/>
  <c r="Q407" i="51"/>
  <c r="Q408" i="51"/>
  <c r="Q409" i="51"/>
  <c r="Q410" i="51"/>
  <c r="Q411" i="51"/>
  <c r="Q412" i="51"/>
  <c r="Q413" i="51"/>
  <c r="Q414" i="51"/>
  <c r="Q415" i="51"/>
  <c r="Q416" i="51"/>
  <c r="Q417" i="51"/>
  <c r="Q418" i="51"/>
  <c r="Q419" i="51"/>
  <c r="Q420" i="51"/>
  <c r="Q421" i="51"/>
  <c r="Q422" i="51"/>
  <c r="Q423" i="51"/>
  <c r="Q424" i="51"/>
  <c r="Q425" i="51"/>
  <c r="Q426" i="51"/>
  <c r="Q427" i="51"/>
  <c r="Q428" i="51"/>
  <c r="Q429" i="51"/>
  <c r="Q430" i="51"/>
  <c r="Q431" i="51"/>
  <c r="Q432" i="51"/>
  <c r="Q433" i="51"/>
  <c r="Q434" i="51"/>
  <c r="Q435" i="51"/>
  <c r="Q436" i="51"/>
  <c r="Q437" i="51"/>
  <c r="Q438" i="51"/>
  <c r="Q439" i="51"/>
  <c r="Q440" i="51"/>
  <c r="Q441" i="51"/>
  <c r="Q442" i="51"/>
  <c r="Q443" i="51"/>
  <c r="Q444" i="51"/>
  <c r="Q445" i="51"/>
  <c r="Q446" i="51"/>
  <c r="Q447" i="51"/>
  <c r="Q448" i="51"/>
  <c r="Q449" i="51"/>
  <c r="Q450" i="51"/>
  <c r="Q451" i="51"/>
  <c r="Q452" i="51"/>
  <c r="Q453" i="51"/>
  <c r="Q454" i="51"/>
  <c r="Q455" i="51"/>
  <c r="Q456" i="51"/>
  <c r="Q457" i="51"/>
  <c r="Q458" i="51"/>
  <c r="Q459" i="51"/>
  <c r="Q460" i="51"/>
  <c r="Q461" i="51"/>
  <c r="Q462" i="51"/>
  <c r="Q463" i="51"/>
  <c r="Q464" i="51"/>
  <c r="Q465" i="51"/>
  <c r="Q466" i="51"/>
  <c r="Q467" i="51"/>
  <c r="Q468" i="51"/>
  <c r="Q469" i="51"/>
  <c r="Q470" i="51"/>
  <c r="Q471" i="51"/>
  <c r="Q472" i="51"/>
  <c r="Q473" i="51"/>
  <c r="Q474" i="51"/>
  <c r="Q475" i="51"/>
  <c r="Q476" i="51"/>
  <c r="Q477" i="51"/>
  <c r="Q478" i="51"/>
  <c r="Q479" i="51"/>
  <c r="Q480" i="51"/>
  <c r="Q481" i="51"/>
  <c r="Q482" i="51"/>
  <c r="Q483" i="51"/>
  <c r="Q484" i="51"/>
  <c r="Q485" i="51"/>
  <c r="Q486" i="51"/>
  <c r="Q487" i="51"/>
  <c r="Q488" i="51"/>
  <c r="Q489" i="51"/>
  <c r="Q490" i="51"/>
  <c r="Q491" i="51"/>
  <c r="Q492" i="51"/>
  <c r="Q493" i="51"/>
  <c r="Q494" i="51"/>
  <c r="Q495" i="51"/>
  <c r="Q496" i="51"/>
  <c r="Q497" i="51"/>
  <c r="Q498" i="51"/>
  <c r="Q499" i="51"/>
  <c r="Q500" i="51"/>
  <c r="Q501" i="51"/>
  <c r="Q502" i="51"/>
  <c r="Q503" i="51"/>
  <c r="Q504" i="51"/>
  <c r="Q505" i="51"/>
  <c r="Q506" i="51"/>
  <c r="Q507" i="51"/>
  <c r="Q508" i="51"/>
  <c r="Q509" i="51"/>
  <c r="Q510" i="51"/>
  <c r="Q511" i="51"/>
  <c r="Q512" i="51"/>
  <c r="Q513" i="51"/>
  <c r="Q514" i="51"/>
  <c r="Q515" i="51"/>
  <c r="Q516" i="51"/>
  <c r="Q517" i="51"/>
  <c r="Q518" i="51"/>
  <c r="Q519" i="51"/>
  <c r="Q520" i="51"/>
  <c r="Q521" i="51"/>
  <c r="Q522" i="51"/>
  <c r="Q523" i="51"/>
  <c r="Q524" i="51"/>
  <c r="Q525" i="51"/>
  <c r="Q526" i="51"/>
  <c r="Q527" i="51"/>
  <c r="Q528" i="51"/>
  <c r="Q529" i="51"/>
  <c r="Q530" i="51"/>
  <c r="Q531" i="51"/>
  <c r="Q532" i="51"/>
  <c r="Q533" i="51"/>
  <c r="Q534" i="51"/>
  <c r="Q535" i="51"/>
  <c r="Q536" i="51"/>
  <c r="Q537" i="51"/>
  <c r="Q538" i="51"/>
  <c r="Q539" i="51"/>
  <c r="Q540" i="51"/>
  <c r="Q541" i="51"/>
  <c r="Q542" i="51"/>
  <c r="Q543" i="51"/>
  <c r="Q544" i="51"/>
  <c r="Q545" i="51"/>
  <c r="Q546" i="51"/>
  <c r="Q547" i="51"/>
  <c r="Q548" i="51"/>
  <c r="Q549" i="51"/>
  <c r="Q550" i="51"/>
  <c r="Q551" i="51"/>
  <c r="Q552" i="51"/>
  <c r="Q553" i="51"/>
  <c r="Q554" i="51"/>
  <c r="Q555" i="51"/>
  <c r="Q556" i="51"/>
  <c r="Q557" i="51"/>
  <c r="Q558" i="51"/>
  <c r="Q559" i="51"/>
  <c r="Q560" i="51"/>
  <c r="Q561" i="51"/>
  <c r="Q562" i="51"/>
  <c r="Q563" i="51"/>
  <c r="Q564" i="51"/>
  <c r="Q565" i="51"/>
  <c r="Q566" i="51"/>
  <c r="Q567" i="51"/>
  <c r="Q568" i="51"/>
  <c r="Q569" i="51"/>
  <c r="Q570" i="51"/>
  <c r="Q571" i="51"/>
  <c r="Q572" i="51"/>
  <c r="Q573" i="51"/>
  <c r="Q574" i="51"/>
  <c r="Q575" i="51"/>
  <c r="Q576" i="51"/>
  <c r="Q577" i="51"/>
  <c r="Q578" i="51"/>
  <c r="Q579" i="51"/>
  <c r="Q580" i="51"/>
  <c r="Q581" i="51"/>
  <c r="Q582" i="51"/>
  <c r="Q583" i="51"/>
  <c r="Q584" i="51"/>
  <c r="Q585" i="51"/>
  <c r="Q586" i="51"/>
  <c r="Q587" i="51"/>
  <c r="Q588" i="51"/>
  <c r="Q589" i="51"/>
  <c r="Q590" i="51"/>
  <c r="Q591" i="51"/>
  <c r="Q592" i="51"/>
  <c r="Q593" i="51"/>
  <c r="Q594" i="51"/>
  <c r="Q595" i="51"/>
  <c r="Q596" i="51"/>
  <c r="Q597" i="51"/>
  <c r="Q598" i="51"/>
  <c r="Q599" i="51"/>
  <c r="Q600" i="51"/>
  <c r="Q601" i="51"/>
  <c r="Q602" i="51"/>
  <c r="Q603" i="51"/>
  <c r="Q604" i="51"/>
  <c r="Q605" i="51"/>
  <c r="Q606" i="51"/>
  <c r="Q607" i="51"/>
  <c r="Q608" i="51"/>
  <c r="Q609" i="51"/>
  <c r="Q610" i="51"/>
  <c r="Q611" i="51"/>
  <c r="Q612" i="51"/>
  <c r="Q613" i="51"/>
  <c r="Q614" i="51"/>
  <c r="Q615" i="51"/>
  <c r="Q616" i="51"/>
  <c r="Q617" i="51"/>
  <c r="Q618" i="51"/>
  <c r="Q619" i="51"/>
  <c r="Q620" i="51"/>
  <c r="Q621" i="51"/>
  <c r="Q622" i="51"/>
  <c r="Q623" i="51"/>
  <c r="Q624" i="51"/>
  <c r="Q625" i="51"/>
  <c r="Q626" i="51"/>
  <c r="Q627" i="51"/>
  <c r="Q628" i="51"/>
  <c r="Q629" i="51"/>
  <c r="Q630" i="51"/>
  <c r="Q631" i="51"/>
  <c r="Q632" i="51"/>
  <c r="Q633" i="51"/>
  <c r="Q634" i="51"/>
  <c r="Q635" i="51"/>
  <c r="Q636" i="51"/>
  <c r="Q637" i="51"/>
  <c r="Q638" i="51"/>
  <c r="Q639" i="51"/>
  <c r="Q640" i="51"/>
  <c r="Q641" i="51"/>
  <c r="Q642" i="51"/>
  <c r="Q643" i="51"/>
  <c r="Q644" i="51"/>
  <c r="Q645" i="51"/>
  <c r="Q646" i="51"/>
  <c r="Q647" i="51"/>
  <c r="Q648" i="51"/>
  <c r="Q649" i="51"/>
  <c r="Q650" i="51"/>
  <c r="Q651" i="51"/>
  <c r="Q652" i="51"/>
  <c r="Q653" i="51"/>
  <c r="Q654" i="51"/>
  <c r="Q655" i="51"/>
  <c r="Q656" i="51"/>
  <c r="Q657" i="51"/>
  <c r="Q658" i="51"/>
  <c r="Q659" i="51"/>
  <c r="Q660" i="51"/>
  <c r="Q661" i="51"/>
  <c r="Q662" i="51"/>
  <c r="Q663" i="51"/>
  <c r="Q664" i="51"/>
  <c r="Q665" i="51"/>
  <c r="Q666" i="51"/>
  <c r="Q667" i="51"/>
  <c r="Q668" i="51"/>
  <c r="Q669" i="51"/>
  <c r="Q670" i="51"/>
  <c r="Q671" i="51"/>
  <c r="Q672" i="51"/>
  <c r="Q673" i="51"/>
  <c r="Q674" i="51"/>
  <c r="Q675" i="51"/>
  <c r="Q676" i="51"/>
  <c r="Q677" i="51"/>
  <c r="Q678" i="51"/>
  <c r="Q679" i="51"/>
  <c r="Q680" i="51"/>
  <c r="Q681" i="51"/>
  <c r="Q682" i="51"/>
  <c r="Q683" i="51"/>
  <c r="Q684" i="51"/>
  <c r="Q685" i="51"/>
  <c r="Q686" i="51"/>
  <c r="Q687" i="51"/>
  <c r="Q688" i="51"/>
  <c r="Q689" i="51"/>
  <c r="Q690" i="51"/>
  <c r="Q691" i="51"/>
  <c r="Q692" i="51"/>
  <c r="Q693" i="51"/>
  <c r="Q694" i="51"/>
  <c r="Q695" i="51"/>
  <c r="Q696" i="51"/>
  <c r="Q697" i="51"/>
  <c r="Q698" i="51"/>
  <c r="Q699" i="51"/>
  <c r="Q700" i="51"/>
  <c r="Q701" i="51"/>
  <c r="Q702" i="51"/>
  <c r="Q703" i="51"/>
  <c r="Q704" i="51"/>
  <c r="Q705" i="51"/>
  <c r="Q706" i="51"/>
  <c r="Q707" i="51"/>
  <c r="Q708" i="51"/>
  <c r="Q709" i="51"/>
  <c r="Q710" i="51"/>
  <c r="Q711" i="51"/>
  <c r="Q712" i="51"/>
  <c r="Q713" i="51"/>
  <c r="Q714" i="51"/>
  <c r="Q715" i="51"/>
  <c r="Q716" i="51"/>
  <c r="Q717" i="51"/>
  <c r="Q718" i="51"/>
  <c r="Q719" i="51"/>
  <c r="Q720" i="51"/>
  <c r="Q721" i="51"/>
  <c r="Q722" i="51"/>
  <c r="Q723" i="51"/>
  <c r="Q724" i="51"/>
  <c r="Q725" i="51"/>
  <c r="Q726" i="51"/>
  <c r="Q727" i="51"/>
  <c r="Q728" i="51"/>
  <c r="Q729" i="51"/>
  <c r="Q730" i="51"/>
  <c r="Q731" i="51"/>
  <c r="Q732" i="51"/>
  <c r="Q733" i="51"/>
  <c r="Q734" i="51"/>
  <c r="Q735" i="51"/>
  <c r="Q736" i="51"/>
  <c r="Q737" i="51"/>
  <c r="Q738" i="51"/>
  <c r="Q739" i="51"/>
  <c r="Q740" i="51"/>
  <c r="Q741" i="51"/>
  <c r="Q742" i="51"/>
  <c r="Q743" i="51"/>
  <c r="Q744" i="51"/>
  <c r="Q745" i="51"/>
  <c r="Q746" i="51"/>
  <c r="Q747" i="51"/>
  <c r="Q748" i="51"/>
  <c r="Q749" i="51"/>
  <c r="Q750" i="51"/>
  <c r="Q751" i="51"/>
  <c r="Q752" i="51"/>
  <c r="Q753" i="51"/>
  <c r="Q754" i="51"/>
  <c r="Q755" i="51"/>
  <c r="Q756" i="51"/>
  <c r="Q757" i="51"/>
  <c r="Q758" i="51"/>
  <c r="Q759" i="51"/>
  <c r="Q760" i="51"/>
  <c r="Q761" i="51"/>
  <c r="Q762" i="51"/>
  <c r="Q763" i="51"/>
  <c r="Q764" i="51"/>
  <c r="Q765" i="51"/>
  <c r="Q766" i="51"/>
  <c r="Q767" i="51"/>
  <c r="Q768" i="51"/>
  <c r="Q769" i="51"/>
  <c r="Q770" i="51"/>
  <c r="Q771" i="51"/>
  <c r="Q772" i="51"/>
  <c r="Q773" i="51"/>
  <c r="Q774" i="51"/>
  <c r="Q775" i="51"/>
  <c r="Q776" i="51"/>
  <c r="Q777" i="51"/>
  <c r="Q778" i="51"/>
  <c r="Q779" i="51"/>
  <c r="Q780" i="51"/>
  <c r="Q781" i="51"/>
  <c r="Q782" i="51"/>
  <c r="Q783" i="51"/>
  <c r="Q784" i="51"/>
  <c r="Q785" i="51"/>
  <c r="Q786" i="51"/>
  <c r="Q787" i="51"/>
  <c r="Q788" i="51"/>
  <c r="Q789" i="51"/>
  <c r="Q790" i="51"/>
  <c r="Q791" i="51"/>
  <c r="Q792" i="51"/>
  <c r="Q793" i="51"/>
  <c r="Q794" i="51"/>
  <c r="Q795" i="51"/>
  <c r="Q796" i="51"/>
  <c r="Q797" i="51"/>
  <c r="Q798" i="51"/>
  <c r="Q799" i="51"/>
  <c r="Q800" i="51"/>
  <c r="Q801" i="51"/>
  <c r="Q802" i="51"/>
  <c r="Q803" i="51"/>
  <c r="Q804" i="51"/>
  <c r="Q805" i="51"/>
  <c r="Q806" i="51"/>
  <c r="Q807" i="51"/>
  <c r="Q808" i="51"/>
  <c r="Q809" i="51"/>
  <c r="Q810" i="51"/>
  <c r="Q811" i="51"/>
  <c r="Q812" i="51"/>
  <c r="Q813" i="51"/>
  <c r="Q814" i="51"/>
  <c r="Q815" i="51"/>
  <c r="Q816" i="51"/>
  <c r="Q817" i="51"/>
  <c r="Q818" i="51"/>
  <c r="Q819" i="51"/>
  <c r="Q820" i="51"/>
  <c r="Q821" i="51"/>
  <c r="Q822" i="51"/>
  <c r="Q823" i="51"/>
  <c r="Q824" i="51"/>
  <c r="Q825" i="51"/>
  <c r="Q826" i="51"/>
  <c r="Q827" i="51"/>
  <c r="Q828" i="51"/>
  <c r="Q829" i="51"/>
  <c r="Q830" i="51"/>
  <c r="Q831" i="51"/>
  <c r="Q832" i="51"/>
  <c r="Q833" i="51"/>
  <c r="Q834" i="51"/>
  <c r="Q835" i="51"/>
  <c r="Q836" i="51"/>
  <c r="Q837" i="51"/>
  <c r="Q838" i="51"/>
  <c r="Q839" i="51"/>
  <c r="Q840" i="51"/>
  <c r="Q841" i="51"/>
  <c r="Q842" i="51"/>
  <c r="Q843" i="51"/>
  <c r="Q844" i="51"/>
  <c r="Q845" i="51"/>
  <c r="Q846" i="51"/>
  <c r="Q847" i="51"/>
  <c r="Q848" i="51"/>
  <c r="Q849" i="51"/>
  <c r="Q850" i="51"/>
  <c r="Q851" i="51"/>
  <c r="Q852" i="51"/>
  <c r="Q853" i="51"/>
  <c r="Q854" i="51"/>
  <c r="Q855" i="51"/>
  <c r="Q856" i="51"/>
  <c r="Q857" i="51"/>
  <c r="Q858" i="51"/>
  <c r="Q859" i="51"/>
  <c r="Q860" i="51"/>
  <c r="Q861" i="51"/>
  <c r="Q862" i="51"/>
  <c r="Q863" i="51"/>
  <c r="Q864" i="51"/>
  <c r="Q865" i="51"/>
  <c r="Q866" i="51"/>
  <c r="Q867" i="51"/>
  <c r="Q868" i="51"/>
  <c r="Q869" i="51"/>
  <c r="Q870" i="51"/>
  <c r="Q871" i="51"/>
  <c r="Q872" i="51"/>
  <c r="Q873" i="51"/>
  <c r="Q874" i="51"/>
  <c r="Q875" i="51"/>
  <c r="Q876" i="51"/>
  <c r="Q877" i="51"/>
  <c r="Q878" i="51"/>
  <c r="Q879" i="51"/>
  <c r="Q880" i="51"/>
  <c r="Q881" i="51"/>
  <c r="Q882" i="51"/>
  <c r="Q883" i="51"/>
  <c r="Q884" i="51"/>
  <c r="Q885" i="51"/>
  <c r="Q886" i="51"/>
  <c r="Q887" i="51"/>
  <c r="Q888" i="51"/>
  <c r="Q889" i="51"/>
  <c r="Q890" i="51"/>
  <c r="Q891" i="51"/>
  <c r="Q892" i="51"/>
  <c r="Q893" i="51"/>
  <c r="Q894" i="51"/>
  <c r="Q895" i="51"/>
  <c r="Q896" i="51"/>
  <c r="Q897" i="51"/>
  <c r="Q898" i="51"/>
  <c r="Q899" i="51"/>
  <c r="Q900" i="51"/>
  <c r="Q901" i="51"/>
  <c r="Q902" i="51"/>
  <c r="Q903" i="51"/>
  <c r="Q904" i="51"/>
  <c r="Q905" i="51"/>
  <c r="Q906" i="51"/>
  <c r="Q907" i="51"/>
  <c r="Q908" i="51"/>
  <c r="Q909" i="51"/>
  <c r="Q910" i="51"/>
  <c r="Q911" i="51"/>
  <c r="Q912" i="51"/>
  <c r="Q913" i="51"/>
  <c r="Q914" i="51"/>
  <c r="Q915" i="51"/>
  <c r="Q916" i="51"/>
  <c r="Q917" i="51"/>
  <c r="Q918" i="51"/>
  <c r="Q919" i="51"/>
  <c r="Q920" i="51"/>
  <c r="Q921" i="51"/>
  <c r="Q922" i="51"/>
  <c r="Q923" i="51"/>
  <c r="Q924" i="51"/>
  <c r="Q925" i="51"/>
  <c r="Q926" i="51"/>
  <c r="Q927" i="51"/>
  <c r="Q928" i="51"/>
  <c r="Q929" i="51"/>
  <c r="Q930" i="51"/>
  <c r="Q931" i="51"/>
  <c r="Q932" i="51"/>
  <c r="Q933" i="51"/>
  <c r="Q934" i="51"/>
  <c r="Q935" i="51"/>
  <c r="Q936" i="51"/>
  <c r="Q937" i="51"/>
  <c r="Q938" i="51"/>
  <c r="Q939" i="51"/>
  <c r="Q940" i="51"/>
  <c r="Q941" i="51"/>
  <c r="Q942" i="51"/>
  <c r="Q943" i="51"/>
  <c r="Q944" i="51"/>
  <c r="Q945" i="51"/>
  <c r="Q946" i="51"/>
  <c r="Q947" i="51"/>
  <c r="Q948" i="51"/>
  <c r="Q949" i="51"/>
  <c r="Q950" i="51"/>
  <c r="Q951" i="51"/>
  <c r="Q952" i="51"/>
  <c r="Q953" i="51"/>
  <c r="Q954" i="51"/>
  <c r="Q955" i="51"/>
  <c r="Q956" i="51"/>
  <c r="Q957" i="51"/>
  <c r="Q958" i="51"/>
  <c r="Q959" i="51"/>
  <c r="Q960" i="51"/>
  <c r="Q961" i="51"/>
  <c r="Q962" i="51"/>
  <c r="Q963" i="51"/>
  <c r="Q964" i="51"/>
  <c r="Q965" i="51"/>
  <c r="Q966" i="51"/>
  <c r="Q967" i="51"/>
  <c r="Q968" i="51"/>
  <c r="Q969" i="51"/>
  <c r="Q970" i="51"/>
  <c r="Q971" i="51"/>
  <c r="Q972" i="51"/>
  <c r="Q973" i="51"/>
  <c r="Q974" i="51"/>
  <c r="Q975" i="51"/>
  <c r="Q976" i="51"/>
  <c r="Q977" i="51"/>
  <c r="Q978" i="51"/>
  <c r="Q979" i="51"/>
  <c r="Q980" i="51"/>
  <c r="Q981" i="51"/>
  <c r="Q982" i="51"/>
  <c r="Q983" i="51"/>
  <c r="Q984" i="51"/>
  <c r="Q985" i="51"/>
  <c r="Q986" i="51"/>
  <c r="Q987" i="51"/>
  <c r="Q988" i="51"/>
  <c r="Q989" i="51"/>
  <c r="Q990" i="51"/>
  <c r="Q991" i="51"/>
  <c r="Q992" i="51"/>
  <c r="Q993" i="51"/>
  <c r="Q994" i="51"/>
  <c r="Q995" i="51"/>
  <c r="Q996" i="51"/>
  <c r="Q997" i="51"/>
  <c r="Q998" i="51"/>
  <c r="Q999" i="51"/>
  <c r="Q1000" i="51"/>
  <c r="Q1001" i="51"/>
  <c r="Q1002" i="51"/>
  <c r="Q1003" i="51"/>
  <c r="Q1004" i="51"/>
  <c r="Q1005" i="51"/>
  <c r="Q1006" i="51"/>
  <c r="Q1007" i="51"/>
  <c r="Q1008" i="51"/>
  <c r="Q1009" i="51"/>
  <c r="Q1010" i="51"/>
  <c r="Q1011" i="51"/>
  <c r="Q1012" i="51"/>
  <c r="Q1013" i="51"/>
  <c r="Q1014" i="51"/>
  <c r="Q1015" i="51"/>
  <c r="Q1016" i="51"/>
  <c r="Q1017" i="51"/>
  <c r="Q1018" i="51"/>
  <c r="Q1019" i="51"/>
  <c r="Q1020" i="51"/>
  <c r="Q1021" i="51"/>
  <c r="Q1022" i="51"/>
  <c r="Q1023" i="51"/>
  <c r="Q1024" i="51"/>
  <c r="Q1025" i="51"/>
  <c r="Q1026" i="51"/>
  <c r="Q1027" i="51"/>
  <c r="Q1028" i="51"/>
  <c r="Q1029" i="51"/>
  <c r="Q1030" i="51"/>
  <c r="Q1031" i="51"/>
  <c r="Q1032" i="51"/>
  <c r="Q1033" i="51"/>
  <c r="Q1034" i="51"/>
  <c r="Q1035" i="51"/>
  <c r="Q1036" i="51"/>
  <c r="Q1037" i="51"/>
  <c r="Q1038" i="51"/>
  <c r="Q1039" i="51"/>
  <c r="Q1040" i="51"/>
  <c r="Q1041" i="51"/>
  <c r="Q1042" i="51"/>
  <c r="Q1043" i="51"/>
  <c r="Q1044" i="51"/>
  <c r="Q1045" i="51"/>
  <c r="Q1046" i="51"/>
  <c r="Q1047" i="51"/>
  <c r="Q1048" i="51"/>
  <c r="Q1049" i="51"/>
  <c r="Q1050" i="51"/>
  <c r="Q1051" i="51"/>
  <c r="Q1052" i="51"/>
  <c r="Q1053" i="51"/>
  <c r="Q1054" i="51"/>
  <c r="Q1055" i="51"/>
  <c r="Q1056" i="51"/>
  <c r="Q1057" i="51"/>
  <c r="Q1058" i="51"/>
  <c r="Q1059" i="51"/>
  <c r="Q1060" i="51"/>
  <c r="Q1061" i="51"/>
  <c r="Q1062" i="51"/>
  <c r="Q1063" i="51"/>
  <c r="Q1064" i="51"/>
  <c r="Q1065" i="51"/>
  <c r="Q1066" i="51"/>
  <c r="Q1067" i="51"/>
  <c r="Q1068" i="51"/>
  <c r="Q1069" i="51"/>
  <c r="Q1070" i="51"/>
  <c r="Q1071" i="51"/>
  <c r="Q1072" i="51"/>
  <c r="Q1073" i="51"/>
  <c r="Q1074" i="51"/>
  <c r="Q1075" i="51"/>
  <c r="Q1076" i="51"/>
  <c r="Q1077" i="51"/>
  <c r="Q1078" i="51"/>
  <c r="Q1079" i="51"/>
  <c r="Q1080" i="51"/>
  <c r="Q1081" i="51"/>
  <c r="Q1082" i="51"/>
  <c r="Q1083" i="51"/>
  <c r="Q1084" i="51"/>
  <c r="Q1085" i="51"/>
  <c r="Q1086" i="51"/>
  <c r="Q1087" i="51"/>
  <c r="Q1088" i="51"/>
  <c r="Q1089" i="51"/>
  <c r="Q1090" i="51"/>
  <c r="Q1091" i="51"/>
  <c r="Q1092" i="51"/>
  <c r="Q1093" i="51"/>
  <c r="Q1094" i="51"/>
  <c r="Q1095" i="51"/>
  <c r="Q1096" i="51"/>
  <c r="Q1097" i="51"/>
  <c r="Q1098" i="51"/>
  <c r="Q1099" i="51"/>
  <c r="Q1100" i="51"/>
  <c r="Q1101" i="51"/>
  <c r="Q1102" i="51"/>
  <c r="Q1103" i="51"/>
  <c r="Q1104" i="51"/>
  <c r="Q1105" i="51"/>
  <c r="Q1106" i="51"/>
  <c r="Q1107" i="51"/>
  <c r="Q1108" i="51"/>
  <c r="Q1109" i="51"/>
  <c r="Q1110" i="51"/>
  <c r="Q1111" i="51"/>
  <c r="Q1112" i="51"/>
  <c r="Q1113" i="51"/>
  <c r="Q1114" i="51"/>
  <c r="Q1115" i="51"/>
  <c r="Q1116" i="51"/>
  <c r="Q1117" i="51"/>
  <c r="Q1118" i="51"/>
  <c r="Q1119" i="51"/>
  <c r="Q1120" i="51"/>
  <c r="Q1121" i="51"/>
  <c r="Q1122" i="51"/>
  <c r="Q1123" i="51"/>
  <c r="Q1124" i="51"/>
  <c r="Q1125" i="51"/>
  <c r="Q1126" i="51"/>
  <c r="Q1127" i="51"/>
  <c r="Q1128" i="51"/>
  <c r="Q1129" i="51"/>
  <c r="Q1130" i="51"/>
  <c r="Q1131" i="51"/>
  <c r="Q1132" i="51"/>
  <c r="Q1133" i="51"/>
  <c r="Q1134" i="51"/>
  <c r="Q1135" i="51"/>
  <c r="Q1136" i="51"/>
  <c r="Q1137" i="51"/>
  <c r="Q1138" i="51"/>
  <c r="Q1139" i="51"/>
  <c r="Q1140" i="51"/>
  <c r="Q1141" i="51"/>
  <c r="Q1142" i="51"/>
  <c r="Q1143" i="51"/>
  <c r="Q1144" i="51"/>
  <c r="Q1145" i="51"/>
  <c r="Q1146" i="51"/>
  <c r="Q1147" i="51"/>
  <c r="Q1148" i="51"/>
  <c r="Q1149" i="51"/>
  <c r="Q1150" i="51"/>
  <c r="Q1151" i="51"/>
  <c r="Q1152" i="51"/>
  <c r="Q1153" i="51"/>
  <c r="Q1154" i="51"/>
  <c r="Q1155" i="51"/>
  <c r="Q1156" i="51"/>
  <c r="Q1157" i="51"/>
  <c r="Q1158" i="51"/>
  <c r="Q1159" i="51"/>
  <c r="Q1160" i="51"/>
  <c r="Q1161" i="51"/>
  <c r="Q1162" i="51"/>
  <c r="Q1163" i="51"/>
  <c r="Q1164" i="51"/>
  <c r="Q1165" i="51"/>
  <c r="Q1166" i="51"/>
  <c r="Q1167" i="51"/>
  <c r="Q1168" i="51"/>
  <c r="Q1169" i="51"/>
  <c r="Q1170" i="51"/>
  <c r="Q1171" i="51"/>
  <c r="Q1172" i="51"/>
  <c r="Q1173" i="51"/>
  <c r="Q1174" i="51"/>
  <c r="Q1175" i="51"/>
  <c r="Q1176" i="51"/>
  <c r="Q1177" i="51"/>
  <c r="Q1178" i="51"/>
  <c r="Q1179" i="51"/>
  <c r="Q1180" i="51"/>
  <c r="Q1181" i="51"/>
  <c r="Q1182" i="51"/>
  <c r="Q1183" i="51"/>
  <c r="Q1184" i="51"/>
  <c r="Q1185" i="51"/>
  <c r="Q1186" i="51"/>
  <c r="Q1187" i="51"/>
  <c r="Q1188" i="51"/>
  <c r="Q1189" i="51"/>
  <c r="Q1190" i="51"/>
  <c r="Q1191" i="51"/>
  <c r="Q1192" i="51"/>
  <c r="Q1193" i="51"/>
  <c r="Q1194" i="51"/>
  <c r="Q1195" i="51"/>
  <c r="Q1196" i="51"/>
  <c r="Q1197" i="51"/>
  <c r="Q1198" i="51"/>
  <c r="Q1199" i="51"/>
  <c r="Q1200" i="51"/>
  <c r="Q1201" i="51"/>
  <c r="Q1202" i="51"/>
  <c r="Q1203" i="51"/>
  <c r="Q1204" i="51"/>
  <c r="Q1205" i="51"/>
  <c r="Q1206" i="51"/>
  <c r="Q1207" i="51"/>
  <c r="Q1208" i="51"/>
  <c r="Q1209" i="51"/>
  <c r="Q1210" i="51"/>
  <c r="Q1211" i="51"/>
  <c r="Q1212" i="51"/>
  <c r="Q1213" i="51"/>
  <c r="Q1214" i="51"/>
  <c r="Q1215" i="51"/>
  <c r="Q1216" i="51"/>
  <c r="Q1217" i="51"/>
  <c r="Q1218" i="51"/>
  <c r="Q1219" i="51"/>
  <c r="Q1220" i="51"/>
  <c r="Q1221" i="51"/>
  <c r="Q1222" i="51"/>
  <c r="Q1223" i="51"/>
  <c r="Q1224" i="51"/>
  <c r="Q1225" i="51"/>
  <c r="Q1226" i="51"/>
  <c r="Q1227" i="51"/>
  <c r="Q1228" i="51"/>
  <c r="Q1229" i="51"/>
  <c r="Q1230" i="51"/>
  <c r="Q1231" i="51"/>
  <c r="Q1232" i="51"/>
  <c r="Q1233" i="51"/>
  <c r="Q1234" i="51"/>
  <c r="Q1235" i="51"/>
  <c r="Q1236" i="51"/>
  <c r="Q1237" i="51"/>
  <c r="Q1238" i="51"/>
  <c r="Q1239" i="51"/>
  <c r="Q1240" i="51"/>
  <c r="Q1241" i="51"/>
  <c r="Q1242" i="51"/>
  <c r="Q1243" i="51"/>
  <c r="Q1244" i="51"/>
  <c r="Q1245" i="51"/>
  <c r="Q1246" i="51"/>
  <c r="Q1247" i="51"/>
  <c r="Q1248" i="51"/>
  <c r="Q1249" i="51"/>
  <c r="Q1250" i="51"/>
  <c r="Q1251" i="51"/>
  <c r="Q1252" i="51"/>
  <c r="Q1253" i="51"/>
  <c r="Q1254" i="51"/>
  <c r="Q1255" i="51"/>
  <c r="Q1256" i="51"/>
  <c r="Q1257" i="51"/>
  <c r="Q1258" i="51"/>
  <c r="Q1259" i="51"/>
  <c r="Q1260" i="51"/>
  <c r="Q1261" i="51"/>
  <c r="Q1262" i="51"/>
  <c r="Q1263" i="51"/>
  <c r="Q1264" i="51"/>
  <c r="Q1265" i="51"/>
  <c r="Q1266" i="51"/>
  <c r="Q1267" i="51"/>
  <c r="Q1268" i="51"/>
  <c r="Q1269" i="51"/>
  <c r="Q1270" i="51"/>
  <c r="Q1271" i="51"/>
  <c r="Q1272" i="51"/>
  <c r="Q1273" i="51"/>
  <c r="Q1274" i="51"/>
  <c r="Q1275" i="51"/>
  <c r="Q1276" i="51"/>
  <c r="Q1277" i="51"/>
  <c r="Q1278" i="51"/>
  <c r="Q1279" i="51"/>
  <c r="Q1280" i="51"/>
  <c r="Q1281" i="51"/>
  <c r="Q1282" i="51"/>
  <c r="Q1283" i="51"/>
  <c r="Q1284" i="51"/>
  <c r="Q1285" i="51"/>
  <c r="Q1286" i="51"/>
  <c r="Q1287" i="51"/>
  <c r="Q1288" i="51"/>
  <c r="Q1289" i="51"/>
  <c r="Q1290" i="51"/>
  <c r="Q1291" i="51"/>
  <c r="Q1292" i="51"/>
  <c r="Q1293" i="51"/>
  <c r="Q1294" i="51"/>
  <c r="Q1295" i="51"/>
  <c r="Q1296" i="51"/>
  <c r="Q1297" i="51"/>
  <c r="Q1298" i="51"/>
  <c r="Q1299" i="51"/>
  <c r="Q1300" i="51"/>
  <c r="Q1301" i="51"/>
  <c r="Q1302" i="51"/>
  <c r="Q1303" i="51"/>
  <c r="Q1304" i="51"/>
  <c r="Q1305" i="51"/>
  <c r="Q1306" i="51"/>
  <c r="Q1307" i="51"/>
  <c r="Q1308" i="51"/>
  <c r="Q1309" i="51"/>
  <c r="Q1310" i="51"/>
  <c r="Q1311" i="51"/>
  <c r="Q1312" i="51"/>
  <c r="Q1313" i="51"/>
  <c r="Q1314" i="51"/>
  <c r="Q1315" i="51"/>
  <c r="Q1316" i="51"/>
  <c r="Q1317" i="51"/>
  <c r="Q1318" i="51"/>
  <c r="Q1319" i="51"/>
  <c r="Q1320" i="51"/>
  <c r="Q1321" i="51"/>
  <c r="Q1322" i="51"/>
  <c r="Q1323" i="51"/>
  <c r="Q1324" i="51"/>
  <c r="Q1325" i="51"/>
  <c r="Q1326" i="51"/>
  <c r="Q1327" i="51"/>
  <c r="Q1328" i="51"/>
  <c r="Q1329" i="51"/>
  <c r="Q1330" i="51"/>
  <c r="Q1331" i="51"/>
  <c r="Q1332" i="51"/>
  <c r="Q1333" i="51"/>
  <c r="Q1334" i="51"/>
  <c r="Q1335" i="51"/>
  <c r="Q1336" i="51"/>
  <c r="Q1337" i="51"/>
  <c r="Q1338" i="51"/>
  <c r="Q1339" i="51"/>
  <c r="Q1340" i="51"/>
  <c r="Q1341" i="51"/>
  <c r="Q1342" i="51"/>
  <c r="Q1343" i="51"/>
  <c r="Q1344" i="51"/>
  <c r="Q1345" i="51"/>
  <c r="Q1346" i="51"/>
  <c r="Q1347" i="51"/>
  <c r="Q1348" i="51"/>
  <c r="Q1349" i="51"/>
  <c r="Q1350" i="51"/>
  <c r="Q1351" i="51"/>
  <c r="Q1352" i="51"/>
  <c r="Q1353" i="51"/>
  <c r="Q1354" i="51"/>
  <c r="Q1355" i="51"/>
  <c r="Q1356" i="51"/>
  <c r="Q1357" i="51"/>
  <c r="Q1358" i="51"/>
  <c r="Q1359" i="51"/>
  <c r="Q1360" i="51"/>
  <c r="Q1361" i="51"/>
  <c r="Q1362" i="51"/>
  <c r="Q1363" i="51"/>
  <c r="Q1364" i="51"/>
  <c r="Q1365" i="51"/>
  <c r="Q1366" i="51"/>
  <c r="Q1367" i="51"/>
  <c r="Q1368" i="51"/>
  <c r="Q1369" i="51"/>
  <c r="Q1370" i="51"/>
  <c r="Q1371" i="51"/>
  <c r="Q1372" i="51"/>
  <c r="Q1373" i="51"/>
  <c r="Q1374" i="51"/>
  <c r="Q1375" i="51"/>
  <c r="Q1376" i="51"/>
  <c r="Q1377" i="51"/>
  <c r="Q1378" i="51"/>
  <c r="Q1379" i="51"/>
  <c r="Q1380" i="51"/>
  <c r="Q1381" i="51"/>
  <c r="Q1382" i="51"/>
  <c r="Q1383" i="51"/>
  <c r="Q1384" i="51"/>
  <c r="Q1385" i="51"/>
  <c r="Q1386" i="51"/>
  <c r="Q1387" i="51"/>
  <c r="Q1388" i="51"/>
  <c r="Q1389" i="51"/>
  <c r="Q1390" i="51"/>
  <c r="Q1391" i="51"/>
  <c r="Q1392" i="51"/>
  <c r="Q1393" i="51"/>
  <c r="Q1394" i="51"/>
  <c r="Q1395" i="51"/>
  <c r="Q1396" i="51"/>
  <c r="Q1397" i="51"/>
  <c r="Q1398" i="51"/>
  <c r="Q1399" i="51"/>
  <c r="Q1400" i="51"/>
  <c r="Q1401" i="51"/>
  <c r="Q1402" i="51"/>
  <c r="Q1403" i="51"/>
  <c r="Q1404" i="51"/>
  <c r="Q1405" i="51"/>
  <c r="Q1406" i="51"/>
  <c r="Q1407" i="51"/>
  <c r="Q1408" i="51"/>
  <c r="Q1409" i="51"/>
  <c r="Q1410" i="51"/>
  <c r="Q1411" i="51"/>
  <c r="Q1412" i="51"/>
  <c r="Q1413" i="51"/>
  <c r="Q1414" i="51"/>
  <c r="Q1415" i="51"/>
  <c r="Q1416" i="51"/>
  <c r="Q1417" i="51"/>
  <c r="Q1418" i="51"/>
  <c r="Q1419" i="51"/>
  <c r="Q1420" i="51"/>
  <c r="Q1421" i="51"/>
  <c r="Q1422" i="51"/>
  <c r="Q1423" i="51"/>
  <c r="Q1424" i="51"/>
  <c r="Q1425" i="51"/>
  <c r="Q1426" i="51"/>
  <c r="Q1427" i="51"/>
  <c r="Q1428" i="51"/>
  <c r="Q1429" i="51"/>
  <c r="Q1430" i="51"/>
  <c r="Q1431" i="51"/>
  <c r="Q1432" i="51"/>
  <c r="Q1433" i="51"/>
  <c r="Q1434" i="51"/>
  <c r="Q1435" i="51"/>
  <c r="Q1436" i="51"/>
  <c r="Q1437" i="51"/>
  <c r="Q1438" i="51"/>
  <c r="Q1439" i="51"/>
  <c r="Q1440" i="51"/>
  <c r="Q1441" i="51"/>
  <c r="Q1442" i="51"/>
  <c r="Q1443" i="51"/>
  <c r="Q1444" i="51"/>
  <c r="Q1445" i="51"/>
  <c r="Q1446" i="51"/>
  <c r="Q1447" i="51"/>
  <c r="Q1448" i="51"/>
  <c r="Q1449" i="51"/>
  <c r="Q1450" i="51"/>
  <c r="Q1451" i="51"/>
  <c r="Q1452" i="51"/>
  <c r="Q1453" i="51"/>
  <c r="Q1454" i="51"/>
  <c r="Q1455" i="51"/>
  <c r="Q1456" i="51"/>
  <c r="Q1457" i="51"/>
  <c r="Q1458" i="51"/>
  <c r="Q1459" i="51"/>
  <c r="Q1460" i="51"/>
  <c r="Q1461" i="51"/>
  <c r="Q1462" i="51"/>
  <c r="Q1463" i="51"/>
  <c r="Q1464" i="51"/>
  <c r="Q1465" i="51"/>
  <c r="Q1466" i="51"/>
  <c r="Q1467" i="51"/>
  <c r="Q1468" i="51"/>
  <c r="Q1469" i="51"/>
  <c r="Q1470" i="51"/>
  <c r="Q1471" i="51"/>
  <c r="Q1472" i="51"/>
  <c r="Q1473" i="51"/>
  <c r="Q1474" i="51"/>
  <c r="Q1475" i="51"/>
  <c r="Q1476" i="51"/>
  <c r="Q1477" i="51"/>
  <c r="Q1478" i="51"/>
  <c r="Q1479" i="51"/>
  <c r="Q1480" i="51"/>
  <c r="Q1481" i="51"/>
  <c r="Q1482" i="51"/>
  <c r="Q1483" i="51"/>
  <c r="Q1484" i="51"/>
  <c r="Q1485" i="51"/>
  <c r="Q1486" i="51"/>
  <c r="Q1487" i="51"/>
  <c r="Q1488" i="51"/>
  <c r="Q1489" i="51"/>
  <c r="Q1490" i="51"/>
  <c r="Q1491" i="51"/>
  <c r="Q1492" i="51"/>
  <c r="Q1493" i="51"/>
  <c r="Q1494" i="51"/>
  <c r="Q1495" i="51"/>
  <c r="Q1496" i="51"/>
  <c r="Q1497" i="51"/>
  <c r="Q1498" i="51"/>
  <c r="Q1499" i="51"/>
  <c r="Q1500" i="51"/>
  <c r="Q1501" i="51"/>
  <c r="Q1502" i="51"/>
  <c r="Q1503" i="51"/>
  <c r="Q1504" i="51"/>
  <c r="Q1505" i="51"/>
  <c r="Q1506" i="51"/>
  <c r="Q1507" i="51"/>
  <c r="Q1508" i="51"/>
  <c r="Q1509" i="51"/>
  <c r="Q1510" i="51"/>
  <c r="Q1511" i="51"/>
  <c r="Q1512" i="51"/>
  <c r="Q1513" i="51"/>
  <c r="Q1514" i="51"/>
  <c r="Q1515" i="51"/>
  <c r="Q1516" i="51"/>
  <c r="Q1517" i="51"/>
  <c r="Q1518" i="51"/>
  <c r="Q1519" i="51"/>
  <c r="Q1520" i="51"/>
  <c r="Q1521" i="51"/>
  <c r="Q1522" i="51"/>
  <c r="Q1523" i="51"/>
  <c r="Q1524" i="51"/>
  <c r="Q1525" i="51"/>
  <c r="Q1526" i="51"/>
  <c r="Q1527" i="51"/>
  <c r="Q1528" i="51"/>
  <c r="Q1529" i="51"/>
  <c r="Q1530" i="51"/>
  <c r="Q1531" i="51"/>
  <c r="Q1532" i="51"/>
  <c r="Q1533" i="51"/>
  <c r="Q1534" i="51"/>
  <c r="Q1535" i="51"/>
  <c r="Q1536" i="51"/>
  <c r="Q1537" i="51"/>
  <c r="Q1538" i="51"/>
  <c r="Q1539" i="51"/>
  <c r="Q1540" i="51"/>
  <c r="Q1541" i="51"/>
  <c r="Q1542" i="51"/>
  <c r="Q1543" i="51"/>
  <c r="Q1544" i="51"/>
  <c r="Q1545" i="51"/>
  <c r="Q1546" i="51"/>
  <c r="Q1547" i="51"/>
  <c r="Q1548" i="51"/>
  <c r="Q1549" i="51"/>
  <c r="Q1550" i="51"/>
  <c r="Q1551" i="51"/>
  <c r="Q1552" i="51"/>
  <c r="Q1553" i="51"/>
  <c r="Q1554" i="51"/>
  <c r="Q1555" i="51"/>
  <c r="Q1556" i="51"/>
  <c r="Q1557" i="51"/>
  <c r="Q1558" i="51"/>
  <c r="Q1559" i="51"/>
  <c r="Q1560" i="51"/>
  <c r="Q1561" i="51"/>
  <c r="Q1562" i="51"/>
  <c r="Q1563" i="51"/>
  <c r="Q1564" i="51"/>
  <c r="Q1565" i="51"/>
  <c r="Q1566" i="51"/>
  <c r="Q1567" i="51"/>
  <c r="Q1568" i="51"/>
  <c r="Q1569" i="51"/>
  <c r="Q1570" i="51"/>
  <c r="Q1571" i="51"/>
  <c r="Q1572" i="51"/>
  <c r="Q1573" i="51"/>
  <c r="Q1574" i="51"/>
  <c r="Q1575" i="51"/>
  <c r="Q1576" i="51"/>
  <c r="Q1577" i="51"/>
  <c r="Q1578" i="51"/>
  <c r="Q1579" i="51"/>
  <c r="Q1580" i="51"/>
  <c r="Q1581" i="51"/>
  <c r="Q1582" i="51"/>
  <c r="Q1583" i="51"/>
  <c r="Q1584" i="51"/>
  <c r="Q1585" i="51"/>
  <c r="Q1586" i="51"/>
  <c r="Q1587" i="51"/>
  <c r="Q1588" i="51"/>
  <c r="Q1589" i="51"/>
  <c r="Q1590" i="51"/>
  <c r="Q1591" i="51"/>
  <c r="Q1592" i="51"/>
  <c r="Q1593" i="51"/>
  <c r="Q1594" i="51"/>
  <c r="Q1595" i="51"/>
  <c r="Q1596" i="51"/>
  <c r="Q1597" i="51"/>
  <c r="Q1598" i="51"/>
  <c r="Q1599" i="51"/>
  <c r="Q1600" i="51"/>
  <c r="Q1601" i="51"/>
  <c r="Q1602" i="51"/>
  <c r="Q1603" i="51"/>
  <c r="Q1604" i="51"/>
  <c r="Q1605" i="51"/>
  <c r="Q1606" i="51"/>
  <c r="Q1607" i="51"/>
  <c r="Q1608" i="51"/>
  <c r="Q1609" i="51"/>
  <c r="Q1610" i="51"/>
  <c r="Q1611" i="51"/>
  <c r="Q1612" i="51"/>
  <c r="Q1613" i="51"/>
  <c r="Q1614" i="51"/>
  <c r="Q1615" i="51"/>
  <c r="Q1616" i="51"/>
  <c r="Q1617" i="51"/>
  <c r="Q1618" i="51"/>
  <c r="Q1619" i="51"/>
  <c r="Q1620" i="51"/>
  <c r="Q1621" i="51"/>
  <c r="Q1622" i="51"/>
  <c r="Q1623" i="51"/>
  <c r="Q1624" i="51"/>
  <c r="Q1625" i="51"/>
  <c r="Q1626" i="51"/>
  <c r="Q1627" i="51"/>
  <c r="Q1628" i="51"/>
  <c r="Q1629" i="51"/>
  <c r="Q1630" i="51"/>
  <c r="Q1631" i="51"/>
  <c r="Q1632" i="51"/>
  <c r="Q1633" i="51"/>
  <c r="Q1634" i="51"/>
  <c r="Q1635" i="51"/>
  <c r="Q1636" i="51"/>
  <c r="Q1637" i="51"/>
  <c r="Q1638" i="51"/>
  <c r="Q1639" i="51"/>
  <c r="Q1640" i="51"/>
  <c r="Q1641" i="51"/>
  <c r="Q1642" i="51"/>
  <c r="Q1643" i="51"/>
  <c r="Q1644" i="51"/>
  <c r="Q1645" i="51"/>
  <c r="Q1646" i="51"/>
  <c r="Q1647" i="51"/>
  <c r="Q1648" i="51"/>
  <c r="Q1649" i="51"/>
  <c r="Q1650" i="51"/>
  <c r="Q1651" i="51"/>
  <c r="Q1652" i="51"/>
  <c r="Q1653" i="51"/>
  <c r="Q1654" i="51"/>
  <c r="Q1655" i="51"/>
  <c r="Q1656" i="51"/>
  <c r="Q1657" i="51"/>
  <c r="Q1658" i="51"/>
  <c r="Q1659" i="51"/>
  <c r="Q1660" i="51"/>
  <c r="Q1661" i="51"/>
  <c r="Q1662" i="51"/>
  <c r="Q1663" i="51"/>
  <c r="Q1664" i="51"/>
  <c r="Q1665" i="51"/>
  <c r="Q1666" i="51"/>
  <c r="Q1667" i="51"/>
  <c r="Q1668" i="51"/>
  <c r="Q1669" i="51"/>
  <c r="Q1670" i="51"/>
  <c r="Q1671" i="51"/>
  <c r="Q1672" i="51"/>
  <c r="Q1673" i="51"/>
  <c r="Q1674" i="51"/>
  <c r="Q1675" i="51"/>
  <c r="Q1676" i="51"/>
  <c r="Q1677" i="51"/>
  <c r="Q1678" i="51"/>
  <c r="Q1679" i="51"/>
  <c r="Q1680" i="51"/>
  <c r="Q1681" i="51"/>
  <c r="Q1682" i="51"/>
  <c r="Q1683" i="51"/>
  <c r="Q1684" i="51"/>
  <c r="Q1685" i="51"/>
  <c r="Q1686" i="51"/>
  <c r="Q1687" i="51"/>
  <c r="Q1688" i="51"/>
  <c r="Q1689" i="51"/>
  <c r="Q1690" i="51"/>
  <c r="Q1691" i="51"/>
  <c r="Q1692" i="51"/>
  <c r="Q1693" i="51"/>
  <c r="Q1694" i="51"/>
  <c r="Q1695" i="51"/>
  <c r="Q1696" i="51"/>
  <c r="Q1697" i="51"/>
  <c r="Q1698" i="51"/>
  <c r="Q1699" i="51"/>
  <c r="Q1700" i="51"/>
  <c r="Q1701" i="51"/>
  <c r="Q1702" i="51"/>
  <c r="Q1703" i="51"/>
  <c r="Q1704" i="51"/>
  <c r="Q1705" i="51"/>
  <c r="Q1706" i="51"/>
  <c r="Q1707" i="51"/>
  <c r="Q1708" i="51"/>
  <c r="Q1709" i="51"/>
  <c r="Q1710" i="51"/>
  <c r="Q1711" i="51"/>
  <c r="Q1712" i="51"/>
  <c r="Q1713" i="51"/>
  <c r="Q1714" i="51"/>
  <c r="Q1715" i="51"/>
  <c r="Q1716" i="51"/>
  <c r="Q1717" i="51"/>
  <c r="Q1718" i="51"/>
  <c r="Q1719" i="51"/>
  <c r="Q1720" i="51"/>
  <c r="Q1721" i="51"/>
  <c r="Q1722" i="51"/>
  <c r="Q1723" i="51"/>
  <c r="Q1724" i="51"/>
  <c r="Q1725" i="51"/>
  <c r="Q1726" i="51"/>
  <c r="Q1727" i="51"/>
  <c r="Q1728" i="51"/>
  <c r="Q1729" i="51"/>
  <c r="Q1730" i="51"/>
  <c r="Q1731" i="51"/>
  <c r="Q1732" i="51"/>
  <c r="Q1733" i="51"/>
  <c r="Q1734" i="51"/>
  <c r="Q1735" i="51"/>
  <c r="Q1736" i="51"/>
  <c r="Q1737" i="51"/>
  <c r="Q1738" i="51"/>
  <c r="Q1739" i="51"/>
  <c r="Q1740" i="51"/>
  <c r="Q1741" i="51"/>
  <c r="Q1742" i="51"/>
  <c r="Q1743" i="51"/>
  <c r="Q1744" i="51"/>
  <c r="Q1745" i="51"/>
  <c r="Q1746" i="51"/>
  <c r="Q1747" i="51"/>
  <c r="Q1748" i="51"/>
  <c r="Q1749" i="51"/>
  <c r="Q1750" i="51"/>
  <c r="Q1751" i="51"/>
  <c r="Q1752" i="51"/>
  <c r="Q1753" i="51"/>
  <c r="Q1754" i="51"/>
  <c r="Q1755" i="51"/>
  <c r="Q1756" i="51"/>
  <c r="Q1757" i="51"/>
  <c r="Q1758" i="51"/>
  <c r="Q1759" i="51"/>
  <c r="Q1760" i="51"/>
  <c r="Q1761" i="51"/>
  <c r="Q1762" i="51"/>
  <c r="Q1763" i="51"/>
  <c r="Q1764" i="51"/>
  <c r="Q1765" i="51"/>
  <c r="Q1766" i="51"/>
  <c r="Q1767" i="51"/>
  <c r="Q1768" i="51"/>
  <c r="Q1769" i="51"/>
  <c r="Q1770" i="51"/>
  <c r="Q1771" i="51"/>
  <c r="Q1772" i="51"/>
  <c r="Q1773" i="51"/>
  <c r="Q1774" i="51"/>
  <c r="Q1775" i="51"/>
  <c r="Q1776" i="51"/>
  <c r="Q1777" i="51"/>
  <c r="Q1778" i="51"/>
  <c r="Q1779" i="51"/>
  <c r="Q1780" i="51"/>
  <c r="Q1781" i="51"/>
  <c r="Q1782" i="51"/>
  <c r="Q1783" i="51"/>
  <c r="Q1784" i="51"/>
  <c r="Q1785" i="51"/>
  <c r="Q1786" i="51"/>
  <c r="Q1787" i="51"/>
  <c r="Q1788" i="51"/>
  <c r="Q1789" i="51"/>
  <c r="Q1790" i="51"/>
  <c r="Q1791" i="51"/>
  <c r="Q1792" i="51"/>
  <c r="Q1793" i="51"/>
  <c r="Q1794" i="51"/>
  <c r="Q1795" i="51"/>
  <c r="Q1796" i="51"/>
  <c r="Q1797" i="51"/>
  <c r="Q1798" i="51"/>
  <c r="Q1799" i="51"/>
  <c r="Q1800" i="51"/>
  <c r="Q1801" i="51"/>
  <c r="Q1802" i="51"/>
  <c r="Q1803" i="51"/>
  <c r="Q1804" i="51"/>
  <c r="Q1805" i="51"/>
  <c r="Q1806" i="51"/>
  <c r="Q1807" i="51"/>
  <c r="Q1808" i="51"/>
  <c r="Q1809" i="51"/>
  <c r="Q1810" i="51"/>
  <c r="Q1811" i="51"/>
  <c r="Q1812" i="51"/>
  <c r="Q1813" i="51"/>
  <c r="Q1814" i="51"/>
  <c r="Q1815" i="51"/>
  <c r="Q1816" i="51"/>
  <c r="Q1817" i="51"/>
  <c r="Q1818" i="51"/>
  <c r="Q1819" i="51"/>
  <c r="Q1820" i="51"/>
  <c r="Q1821" i="51"/>
  <c r="Q1822" i="51"/>
  <c r="Q1823" i="51"/>
  <c r="Q1824" i="51"/>
  <c r="Q1825" i="51"/>
  <c r="Q1826" i="51"/>
  <c r="Q1827" i="51"/>
  <c r="Q1828" i="51"/>
  <c r="Q1829" i="51"/>
  <c r="Q1830" i="51"/>
  <c r="Q1831" i="51"/>
  <c r="Q1832" i="51"/>
  <c r="Q1833" i="51"/>
  <c r="Q1834" i="51"/>
  <c r="Q1835" i="51"/>
  <c r="Q1836" i="51"/>
  <c r="Q1837" i="51"/>
  <c r="Q1838" i="51"/>
  <c r="Q1839" i="51"/>
  <c r="Q1840" i="51"/>
  <c r="Q1841" i="51"/>
  <c r="Q1842" i="51"/>
  <c r="Q1843" i="51"/>
  <c r="Q1844" i="51"/>
  <c r="Q1845" i="51"/>
  <c r="Q1846" i="51"/>
  <c r="Q1847" i="51"/>
  <c r="Q1848" i="51"/>
  <c r="Q1849" i="51"/>
  <c r="Q1850" i="51"/>
  <c r="Q1851" i="51"/>
  <c r="Q1852" i="51"/>
  <c r="Q1853" i="51"/>
  <c r="Q1854" i="51"/>
  <c r="Q1855" i="51"/>
  <c r="Q1856" i="51"/>
  <c r="Q1857" i="51"/>
  <c r="Q1858" i="51"/>
  <c r="Q1859" i="51"/>
  <c r="Q1860" i="51"/>
  <c r="Q1861" i="51"/>
  <c r="Q1862" i="51"/>
  <c r="Q1863" i="51"/>
  <c r="Q1864" i="51"/>
  <c r="Q1865" i="51"/>
  <c r="Q1866" i="51"/>
  <c r="Q1867" i="51"/>
  <c r="Q1868" i="51"/>
  <c r="Q1869" i="51"/>
  <c r="Q1870" i="51"/>
  <c r="Q1871" i="51"/>
  <c r="Q1872" i="51"/>
  <c r="Q1873" i="51"/>
  <c r="Q1874" i="51"/>
  <c r="Q1875" i="51"/>
  <c r="Q1876" i="51"/>
  <c r="Q1877" i="51"/>
  <c r="Q1878" i="51"/>
  <c r="Q1879" i="51"/>
  <c r="Q1880" i="51"/>
  <c r="Q1881" i="51"/>
  <c r="Q1882" i="51"/>
  <c r="Q1883" i="51"/>
  <c r="Q1884" i="51"/>
  <c r="Q1885" i="51"/>
  <c r="Q1886" i="51"/>
  <c r="Q1887" i="51"/>
  <c r="Q1888" i="51"/>
  <c r="Q1889" i="51"/>
  <c r="Q1890" i="51"/>
  <c r="Q1891" i="51"/>
  <c r="Q1892" i="51"/>
  <c r="Q1893" i="51"/>
  <c r="Q1894" i="51"/>
  <c r="Q1895" i="51"/>
  <c r="Q1896" i="51"/>
  <c r="Q1897" i="51"/>
  <c r="Q1898" i="51"/>
  <c r="Q1899" i="51"/>
  <c r="Q1900" i="51"/>
  <c r="Q1901" i="51"/>
  <c r="Q1902" i="51"/>
  <c r="Q1903" i="51"/>
  <c r="Q1904" i="51"/>
  <c r="Q1905" i="51"/>
  <c r="Q1906" i="51"/>
  <c r="Q1907" i="51"/>
  <c r="Q1908" i="51"/>
  <c r="Q1909" i="51"/>
  <c r="Q1910" i="51"/>
  <c r="Q1911" i="51"/>
  <c r="Q1912" i="51"/>
  <c r="Q1913" i="51"/>
  <c r="Q1914" i="51"/>
  <c r="Q1915" i="51"/>
  <c r="Q1916" i="51"/>
  <c r="Q1917" i="51"/>
  <c r="Q1918" i="51"/>
  <c r="Q1919" i="51"/>
  <c r="Q1920" i="51"/>
  <c r="Q1921" i="51"/>
  <c r="Q1922" i="51"/>
  <c r="Q1923" i="51"/>
  <c r="Q1924" i="51"/>
  <c r="Q1925" i="51"/>
  <c r="Q1926" i="51"/>
  <c r="Q1927" i="51"/>
  <c r="Q1928" i="51"/>
  <c r="Q1929" i="51"/>
  <c r="Q1930" i="51"/>
  <c r="Q1931" i="51"/>
  <c r="Q1932" i="51"/>
  <c r="Q1933" i="51"/>
  <c r="Q1934" i="51"/>
  <c r="Q1935" i="51"/>
  <c r="Q1936" i="51"/>
  <c r="Q1937" i="51"/>
  <c r="Q1938" i="51"/>
  <c r="Q1939" i="51"/>
  <c r="Q1940" i="51"/>
  <c r="Q1941" i="51"/>
  <c r="Q1942" i="51"/>
  <c r="Q1943" i="51"/>
  <c r="Q1944" i="51"/>
  <c r="Q1945" i="51"/>
  <c r="Q1946" i="51"/>
  <c r="Q1947" i="51"/>
  <c r="Q1948" i="51"/>
  <c r="Q1949" i="51"/>
  <c r="Q1950" i="51"/>
  <c r="Q1951" i="51"/>
  <c r="Q1952" i="51"/>
  <c r="Q1953" i="51"/>
  <c r="Q1954" i="51"/>
  <c r="Q1955" i="51"/>
  <c r="Q1956" i="51"/>
  <c r="Q1957" i="51"/>
  <c r="Q1958" i="51"/>
  <c r="Q1959" i="51"/>
  <c r="Q1960" i="51"/>
  <c r="Q1961" i="51"/>
  <c r="Q1962" i="51"/>
  <c r="Q1963" i="51"/>
  <c r="Q1964" i="51"/>
  <c r="Q1965" i="51"/>
  <c r="Q1966" i="51"/>
  <c r="Q1967" i="51"/>
  <c r="Q1968" i="51"/>
  <c r="Q1969" i="51"/>
  <c r="Q1970" i="51"/>
  <c r="Q1971" i="51"/>
  <c r="Q1972" i="51"/>
  <c r="Q1973" i="51"/>
  <c r="Q1974" i="51"/>
  <c r="Q1975" i="51"/>
  <c r="Q1976" i="51"/>
  <c r="Q1977" i="51"/>
  <c r="Q1978" i="51"/>
  <c r="Q1979" i="51"/>
  <c r="Q1980" i="51"/>
  <c r="Q1981" i="51"/>
  <c r="Q1982" i="51"/>
  <c r="Q1983" i="51"/>
  <c r="Q1984" i="51"/>
  <c r="Q1985" i="51"/>
  <c r="Q1986" i="51"/>
  <c r="Q1987" i="51"/>
  <c r="Q1988" i="51"/>
  <c r="Q1989" i="51"/>
  <c r="Q1990" i="51"/>
  <c r="Q1991" i="51"/>
  <c r="Q1992" i="51"/>
  <c r="Q1993" i="51"/>
  <c r="Q1994" i="51"/>
  <c r="Q1995" i="51"/>
  <c r="Q1996" i="51"/>
  <c r="Q1997" i="51"/>
  <c r="Q1998" i="51"/>
  <c r="Q1999" i="51"/>
  <c r="Q2000" i="51"/>
  <c r="Q2001" i="51"/>
  <c r="Q2002" i="51"/>
  <c r="Q2003" i="51"/>
  <c r="Q2004" i="51"/>
  <c r="Q2005" i="51"/>
  <c r="Q2006" i="51"/>
  <c r="Q2007" i="51"/>
  <c r="Q2008" i="51"/>
  <c r="Q2009" i="51"/>
  <c r="Q2010" i="51"/>
  <c r="Q2011" i="51"/>
  <c r="Q2012" i="51"/>
  <c r="Q2013" i="51"/>
  <c r="Q2014" i="51"/>
  <c r="Q2015" i="51"/>
  <c r="Q2016" i="51"/>
  <c r="Q2017" i="51"/>
  <c r="Q2018" i="51"/>
  <c r="Q2019" i="51"/>
  <c r="Q2020" i="51"/>
  <c r="Q2021" i="51"/>
  <c r="Q2022" i="51"/>
  <c r="Q2023" i="51"/>
  <c r="Q2024" i="51"/>
  <c r="Q2025" i="51"/>
  <c r="Q2026" i="51"/>
  <c r="Q2027" i="51"/>
  <c r="Q2028" i="51"/>
  <c r="Q2029" i="51"/>
  <c r="Q2030" i="51"/>
  <c r="Q2031" i="51"/>
  <c r="Q2032" i="51"/>
  <c r="Q2033" i="51"/>
  <c r="Q2034" i="51"/>
  <c r="Q2035" i="51"/>
  <c r="Q2036" i="51"/>
  <c r="Q2037" i="51"/>
  <c r="Q2038" i="51"/>
  <c r="Q2039" i="51"/>
  <c r="Q2040" i="51"/>
  <c r="Q2041" i="51"/>
  <c r="Q2042" i="51"/>
  <c r="Q2043" i="51"/>
  <c r="Q2044" i="51"/>
  <c r="Q2045" i="51"/>
  <c r="Q2046" i="51"/>
  <c r="Q2047" i="51"/>
  <c r="Q2048" i="51"/>
  <c r="Q2049" i="51"/>
  <c r="Q2050" i="51"/>
  <c r="Q2051" i="51"/>
  <c r="Q2052" i="51"/>
  <c r="Q2053" i="51"/>
  <c r="Q2054" i="51"/>
  <c r="Q2055" i="51"/>
  <c r="Q2056" i="51"/>
  <c r="Q2057" i="51"/>
  <c r="Q2058" i="51"/>
  <c r="Q2059" i="51"/>
  <c r="Q2060" i="51"/>
  <c r="Q2061" i="51"/>
  <c r="Q2062" i="51"/>
  <c r="Q2063" i="51"/>
  <c r="Q2064" i="51"/>
  <c r="Q2065" i="51"/>
  <c r="Q2066" i="51"/>
  <c r="Q2067" i="51"/>
  <c r="Q2068" i="51"/>
  <c r="Q2069" i="51"/>
  <c r="Q2070" i="51"/>
  <c r="Q2071" i="51"/>
  <c r="Q2072" i="51"/>
  <c r="Q2073" i="51"/>
  <c r="Q2074" i="51"/>
  <c r="Q2075" i="51"/>
  <c r="Q2076" i="51"/>
  <c r="Q2077" i="51"/>
  <c r="Q2078" i="51"/>
  <c r="Q2079" i="51"/>
  <c r="Q2080" i="51"/>
  <c r="Q2081" i="51"/>
  <c r="Q2082" i="51"/>
  <c r="Q2083" i="51"/>
  <c r="Q2084" i="51"/>
  <c r="Q2085" i="51"/>
  <c r="Q2086" i="51"/>
  <c r="Q2087" i="51"/>
  <c r="Q2088" i="51"/>
  <c r="Q2089" i="51"/>
  <c r="Q2090" i="51"/>
  <c r="Q2091" i="51"/>
  <c r="Q2092" i="51"/>
  <c r="Q2093" i="51"/>
  <c r="Q2094" i="51"/>
  <c r="Q2095" i="51"/>
  <c r="Q2096" i="51"/>
  <c r="Q2097" i="51"/>
  <c r="Q2098" i="51"/>
  <c r="Q2099" i="51"/>
  <c r="Q2100" i="51"/>
  <c r="Q2101" i="51"/>
  <c r="Q2102" i="51"/>
  <c r="Q2103" i="51"/>
  <c r="Q2104" i="51"/>
  <c r="Q2105" i="51"/>
  <c r="Q2106" i="51"/>
  <c r="Q2107" i="51"/>
  <c r="Q2108" i="51"/>
  <c r="Q2109" i="51"/>
  <c r="Q2110" i="51"/>
  <c r="Q2111" i="51"/>
  <c r="Q2112" i="51"/>
  <c r="Q2113" i="51"/>
  <c r="Q2114" i="51"/>
  <c r="Q2115" i="51"/>
  <c r="Q2116" i="51"/>
  <c r="Q2117" i="51"/>
  <c r="Q2118" i="51"/>
  <c r="Q2119" i="51"/>
  <c r="Q2120" i="51"/>
  <c r="Q2121" i="51"/>
  <c r="Q2122" i="51"/>
  <c r="Q2123" i="51"/>
  <c r="Q2124" i="51"/>
  <c r="Q2125" i="51"/>
  <c r="Q2126" i="51"/>
  <c r="Q2127" i="51"/>
  <c r="Q2128" i="51"/>
  <c r="Q2129" i="51"/>
  <c r="Q2130" i="51"/>
  <c r="Q2131" i="51"/>
  <c r="Q2132" i="51"/>
  <c r="Q2133" i="51"/>
  <c r="Q2134" i="51"/>
  <c r="Q2135" i="51"/>
  <c r="Q2136" i="51"/>
  <c r="Q2137" i="51"/>
  <c r="Q2138" i="51"/>
  <c r="Q2139" i="51"/>
  <c r="Q2140" i="51"/>
  <c r="Q2141" i="51"/>
  <c r="Q2142" i="51"/>
  <c r="Q2143" i="51"/>
  <c r="Q2144" i="51"/>
  <c r="Q2145" i="51"/>
  <c r="Q2146" i="51"/>
  <c r="Q2147" i="51"/>
  <c r="Q2148" i="51"/>
  <c r="Q2149" i="51"/>
  <c r="Q2150" i="51"/>
  <c r="Q2151" i="51"/>
  <c r="Q2152" i="51"/>
  <c r="Q2153" i="51"/>
  <c r="Q2154" i="51"/>
  <c r="Q2155" i="51"/>
  <c r="Q2156" i="51"/>
  <c r="Q2157" i="51"/>
  <c r="Q2158" i="51"/>
  <c r="Q2159" i="51"/>
  <c r="Q2160" i="51"/>
  <c r="Q2161" i="51"/>
  <c r="Q2162" i="51"/>
  <c r="Q2163" i="51"/>
  <c r="Q2164" i="51"/>
  <c r="Q2165" i="51"/>
  <c r="Q2166" i="51"/>
  <c r="Q2167" i="51"/>
  <c r="Q2168" i="51"/>
  <c r="Q2169" i="51"/>
  <c r="Q2170" i="51"/>
  <c r="Q2171" i="51"/>
  <c r="Q2172" i="51"/>
  <c r="Q2173" i="51"/>
  <c r="Q2174" i="51"/>
  <c r="Q2175" i="51"/>
  <c r="Q2176" i="51"/>
  <c r="Q2177" i="51"/>
  <c r="Q2178" i="51"/>
  <c r="Q2179" i="51"/>
  <c r="Q2180" i="51"/>
  <c r="Q2181" i="51"/>
  <c r="Q2182" i="51"/>
  <c r="Q2183" i="51"/>
  <c r="Q2184" i="51"/>
  <c r="Q2185" i="51"/>
  <c r="Q2186" i="51"/>
  <c r="Q2187" i="51"/>
  <c r="Q2188" i="51"/>
  <c r="Q2189" i="51"/>
  <c r="Q2190" i="51"/>
  <c r="Q2191" i="51"/>
  <c r="Q2192" i="51"/>
  <c r="Q2193" i="51"/>
  <c r="Q2194" i="51"/>
  <c r="Q2195" i="51"/>
  <c r="Q2196" i="51"/>
  <c r="Q2197" i="51"/>
  <c r="Q2198" i="51"/>
  <c r="Q2199" i="51"/>
  <c r="Q2200" i="51"/>
  <c r="Q2201" i="51"/>
  <c r="Q2202" i="51"/>
  <c r="Q2203" i="51"/>
  <c r="Q2204" i="51"/>
  <c r="Q2205" i="51"/>
  <c r="Q2206" i="51"/>
  <c r="Q2207" i="51"/>
  <c r="Q2208" i="51"/>
  <c r="Q2209" i="51"/>
  <c r="Q2210" i="51"/>
  <c r="Q2211" i="51"/>
  <c r="Q2212" i="51"/>
  <c r="Q2213" i="51"/>
  <c r="Q2214" i="51"/>
  <c r="Q2215" i="51"/>
  <c r="Q2216" i="51"/>
  <c r="Q2217" i="51"/>
  <c r="Q2218" i="51"/>
  <c r="Q2219" i="51"/>
  <c r="Q2220" i="51"/>
  <c r="Q2221" i="51"/>
  <c r="Q2222" i="51"/>
  <c r="Q2223" i="51"/>
  <c r="Q2224" i="51"/>
  <c r="Q2225" i="51"/>
  <c r="Q2226" i="51"/>
  <c r="Q2227" i="51"/>
  <c r="Q2228" i="51"/>
  <c r="Q2229" i="51"/>
  <c r="Q2230" i="51"/>
  <c r="Q2231" i="51"/>
  <c r="Q2232" i="51"/>
  <c r="Q2233" i="51"/>
  <c r="Q2234" i="51"/>
  <c r="Q2235" i="51"/>
  <c r="Q2236" i="51"/>
  <c r="Q2237" i="51"/>
  <c r="Q2238" i="51"/>
  <c r="Q2239" i="51"/>
  <c r="Q2240" i="51"/>
  <c r="Q2241" i="51"/>
  <c r="Q2242" i="51"/>
  <c r="Q2243" i="51"/>
  <c r="Q2244" i="51"/>
  <c r="Q2245" i="51"/>
  <c r="Q2246" i="51"/>
  <c r="Q2247" i="51"/>
  <c r="Q2248" i="51"/>
  <c r="Q2249" i="51"/>
  <c r="Q2250" i="51"/>
  <c r="Q2251" i="51"/>
  <c r="Q2252" i="51"/>
  <c r="Q2253" i="51"/>
  <c r="Q2254" i="51"/>
  <c r="Q2255" i="51"/>
  <c r="Q2256" i="51"/>
  <c r="Q2257" i="51"/>
  <c r="Q2258" i="51"/>
  <c r="Q2259" i="51"/>
  <c r="Q2260" i="51"/>
  <c r="Q2261" i="51"/>
  <c r="Q2262" i="51"/>
  <c r="Q2263" i="51"/>
  <c r="Q2264" i="51"/>
  <c r="Q2265" i="51"/>
  <c r="Q2266" i="51"/>
  <c r="Q2267" i="51"/>
  <c r="Q2268" i="51"/>
  <c r="Q2269" i="51"/>
  <c r="Q2270" i="51"/>
  <c r="Q2271" i="51"/>
  <c r="Q2272" i="51"/>
  <c r="Q2273" i="51"/>
  <c r="Q2274" i="51"/>
  <c r="Q2275" i="51"/>
  <c r="Q2276" i="51"/>
  <c r="Q2277" i="51"/>
  <c r="Q2278" i="51"/>
  <c r="Q2279" i="51"/>
  <c r="Q2280" i="51"/>
  <c r="Q2281" i="51"/>
  <c r="Q2282" i="51"/>
  <c r="Q2283" i="51"/>
  <c r="Q2284" i="51"/>
  <c r="Q2285" i="51"/>
  <c r="Q2286" i="51"/>
  <c r="Q2287" i="51"/>
  <c r="Q2288" i="51"/>
  <c r="Q2289" i="51"/>
  <c r="Q2290" i="51"/>
  <c r="Q2291" i="51"/>
  <c r="Q2292" i="51"/>
  <c r="Q2293" i="51"/>
  <c r="Q2294" i="51"/>
  <c r="Q2295" i="51"/>
  <c r="Q2296" i="51"/>
  <c r="Q2297" i="51"/>
  <c r="Q2298" i="51"/>
  <c r="Q2299" i="51"/>
  <c r="Q2300" i="51"/>
  <c r="Q2301" i="51"/>
  <c r="Q2302" i="51"/>
  <c r="Q2303" i="51"/>
  <c r="Q2304" i="51"/>
  <c r="Q2305" i="51"/>
  <c r="Q2306" i="51"/>
  <c r="Q2307" i="51"/>
  <c r="Q2308" i="51"/>
  <c r="Q2309" i="51"/>
  <c r="Q2310" i="51"/>
  <c r="Q2311" i="51"/>
  <c r="Q2312" i="51"/>
  <c r="Q2313" i="51"/>
  <c r="Q2314" i="51"/>
  <c r="Q2315" i="51"/>
  <c r="Q2316" i="51"/>
  <c r="Q2317" i="51"/>
  <c r="Q2318" i="51"/>
  <c r="Q2319" i="51"/>
  <c r="Q2320" i="51"/>
  <c r="Q2321" i="51"/>
  <c r="Q2322" i="51"/>
  <c r="Q2323" i="51"/>
  <c r="Q2324" i="51"/>
  <c r="Q2325" i="51"/>
  <c r="Q2326" i="51"/>
  <c r="Q2327" i="51"/>
  <c r="Q2328" i="51"/>
  <c r="Q2329" i="51"/>
  <c r="Q2330" i="51"/>
  <c r="Q2331" i="51"/>
  <c r="Q2332" i="51"/>
  <c r="Q2333" i="51"/>
  <c r="Q2334" i="51"/>
  <c r="Q2335" i="51"/>
  <c r="Q2336" i="51"/>
  <c r="Q2337" i="51"/>
  <c r="Q2338" i="51"/>
  <c r="Q2339" i="51"/>
  <c r="Q2340" i="51"/>
  <c r="Q2341" i="51"/>
  <c r="Q2342" i="51"/>
  <c r="Q2343" i="51"/>
  <c r="Q2344" i="51"/>
  <c r="Q2345" i="51"/>
  <c r="Q2346" i="51"/>
  <c r="Q2347" i="51"/>
  <c r="Q2348" i="51"/>
  <c r="Q2349" i="51"/>
  <c r="Q2350" i="51"/>
  <c r="Q2351" i="51"/>
  <c r="Q2352" i="51"/>
  <c r="Q2353" i="51"/>
  <c r="Q2354" i="51"/>
  <c r="Q2355" i="51"/>
  <c r="Q2356" i="51"/>
  <c r="Q2357" i="51"/>
  <c r="Q2358" i="51"/>
  <c r="Q2359" i="51"/>
  <c r="Q2360" i="51"/>
  <c r="Q2361" i="51"/>
  <c r="Q2362" i="51"/>
  <c r="Q2363" i="51"/>
  <c r="Q2364" i="51"/>
  <c r="Q2365" i="51"/>
  <c r="Q2366" i="51"/>
  <c r="Q2367" i="51"/>
  <c r="Q2368" i="51"/>
  <c r="Q2369" i="51"/>
  <c r="Q2370" i="51"/>
  <c r="Q2371" i="51"/>
  <c r="Q2372" i="51"/>
  <c r="Q2373" i="51"/>
  <c r="Q2374" i="51"/>
  <c r="Q2375" i="51"/>
  <c r="Q2376" i="51"/>
  <c r="Q2377" i="51"/>
  <c r="Q2378" i="51"/>
  <c r="Q2379" i="51"/>
  <c r="Q2380" i="51"/>
  <c r="Q2381" i="51"/>
  <c r="Q2382" i="51"/>
  <c r="Q2383" i="51"/>
  <c r="Q2384" i="51"/>
  <c r="Q2385" i="51"/>
  <c r="Q2386" i="51"/>
  <c r="Q2387" i="51"/>
  <c r="Q2388" i="51"/>
  <c r="Q2389" i="51"/>
  <c r="Q2390" i="51"/>
  <c r="Q2391" i="51"/>
  <c r="Q2392" i="51"/>
  <c r="Q2393" i="51"/>
  <c r="Q2394" i="51"/>
  <c r="Q2395" i="51"/>
  <c r="Q2396" i="51"/>
  <c r="Q2397" i="51"/>
  <c r="Q2398" i="51"/>
  <c r="Q2399" i="51"/>
  <c r="Q2400" i="51"/>
  <c r="Q2401" i="51"/>
  <c r="Q2402" i="51"/>
  <c r="Q2403" i="51"/>
  <c r="Q2404" i="51"/>
  <c r="Q2405" i="51"/>
  <c r="Q2406" i="51"/>
  <c r="Q2407" i="51"/>
  <c r="Q2408" i="51"/>
  <c r="Q2409" i="51"/>
  <c r="Q2410" i="51"/>
  <c r="Q2411" i="51"/>
  <c r="Q2412" i="51"/>
  <c r="Q2413" i="51"/>
  <c r="Q2414" i="51"/>
  <c r="Q2415" i="51"/>
  <c r="Q2416" i="51"/>
  <c r="Q2417" i="51"/>
  <c r="Q2418" i="51"/>
  <c r="Q2419" i="51"/>
  <c r="Q2420" i="51"/>
  <c r="Q2421" i="51"/>
  <c r="Q2422" i="51"/>
  <c r="Q2423" i="51"/>
  <c r="Q2424" i="51"/>
  <c r="Q2425" i="51"/>
  <c r="Q2426" i="51"/>
  <c r="Q2427" i="51"/>
  <c r="Q2428" i="51"/>
  <c r="Q2429" i="51"/>
  <c r="Q2430" i="51"/>
  <c r="Q2431" i="51"/>
  <c r="Q2432" i="51"/>
  <c r="Q2433" i="51"/>
  <c r="Q2434" i="51"/>
  <c r="Q2435" i="51"/>
  <c r="Q2436" i="51"/>
  <c r="Q2437" i="51"/>
  <c r="Q2438" i="51"/>
  <c r="Q2439" i="51"/>
  <c r="Q2440" i="51"/>
  <c r="Q2441" i="51"/>
  <c r="Q2442" i="51"/>
  <c r="Q2443" i="51"/>
  <c r="Q2444" i="51"/>
  <c r="Q2445" i="51"/>
  <c r="Q2446" i="51"/>
  <c r="Q2447" i="51"/>
  <c r="Q2448" i="51"/>
  <c r="Q2449" i="51"/>
  <c r="Q2450" i="51"/>
  <c r="Q2451" i="51"/>
  <c r="Q2452" i="51"/>
  <c r="Q2453" i="51"/>
  <c r="Q2454" i="51"/>
  <c r="Q2455" i="51"/>
  <c r="Q2456" i="51"/>
  <c r="Q2457" i="51"/>
  <c r="Q2458" i="51"/>
  <c r="Q2459" i="51"/>
  <c r="Q2460" i="51"/>
  <c r="Q2461" i="51"/>
  <c r="Q2462" i="51"/>
  <c r="Q2463" i="51"/>
  <c r="Q2464" i="51"/>
  <c r="Q2465" i="51"/>
  <c r="Q2466" i="51"/>
  <c r="Q2467" i="51"/>
  <c r="Q2468" i="51"/>
  <c r="Q2469" i="51"/>
  <c r="Q2470" i="51"/>
  <c r="Q2471" i="51"/>
  <c r="Q2472" i="51"/>
  <c r="Q2473" i="51"/>
  <c r="Q2474" i="51"/>
  <c r="Q2475" i="51"/>
  <c r="Q2476" i="51"/>
  <c r="Q2477" i="51"/>
  <c r="Q2478" i="51"/>
  <c r="Q2479" i="51"/>
  <c r="Q2480" i="51"/>
  <c r="Q2481" i="51"/>
  <c r="Q2482" i="51"/>
  <c r="Q2483" i="51"/>
  <c r="Q2484" i="51"/>
  <c r="Q2485" i="51"/>
  <c r="Q2486" i="51"/>
  <c r="Q2487" i="51"/>
  <c r="Q2488" i="51"/>
  <c r="Q2489" i="51"/>
  <c r="Q2490" i="51"/>
  <c r="Q2491" i="51"/>
  <c r="Q2492" i="51"/>
  <c r="Q2493" i="51"/>
  <c r="Q2494" i="51"/>
  <c r="Q2495" i="51"/>
  <c r="Q2496" i="51"/>
  <c r="Q2497" i="51"/>
  <c r="Q2498" i="51"/>
  <c r="Q2499" i="51"/>
  <c r="Q2500" i="51"/>
  <c r="Q2501" i="51"/>
  <c r="Q2502" i="51"/>
  <c r="Q2503" i="51"/>
  <c r="Q2504" i="51"/>
  <c r="Q2505" i="51"/>
  <c r="Q2506" i="51"/>
  <c r="Q2507" i="51"/>
  <c r="Q2508" i="51"/>
  <c r="Q2509" i="51"/>
  <c r="Q2510" i="51"/>
  <c r="Q2511" i="51"/>
  <c r="Q2512" i="51"/>
  <c r="Q2513" i="51"/>
  <c r="Q2514" i="51"/>
  <c r="Q2515" i="51"/>
  <c r="Q2516" i="51"/>
  <c r="Q2517" i="51"/>
  <c r="Q2518" i="51"/>
  <c r="Q2519" i="51"/>
  <c r="Q2520" i="51"/>
  <c r="Q2521" i="51"/>
  <c r="Q2522" i="51"/>
  <c r="Q2523" i="51"/>
  <c r="Q2524" i="51"/>
  <c r="Q2525" i="51"/>
  <c r="Q2526" i="51"/>
  <c r="Q2527" i="51"/>
  <c r="Q2528" i="51"/>
  <c r="Q2529" i="51"/>
  <c r="Q2530" i="51"/>
  <c r="Q2531" i="51"/>
  <c r="Q2532" i="51"/>
  <c r="Q2533" i="51"/>
  <c r="Q2534" i="51"/>
  <c r="Q2535" i="51"/>
  <c r="Q2536" i="51"/>
  <c r="Q2537" i="51"/>
  <c r="Q2538" i="51"/>
  <c r="Q2539" i="51"/>
  <c r="Q2540" i="51"/>
  <c r="Q2541" i="51"/>
  <c r="Q2542" i="51"/>
  <c r="Q2543" i="51"/>
  <c r="Q2544" i="51"/>
  <c r="Q2545" i="51"/>
  <c r="Q2546" i="51"/>
  <c r="Q2547" i="51"/>
  <c r="Q2548" i="51"/>
  <c r="Q2549" i="51"/>
  <c r="Q2550" i="51"/>
  <c r="Q2551" i="51"/>
  <c r="Q2552" i="51"/>
  <c r="Q2553" i="51"/>
  <c r="Q2554" i="51"/>
  <c r="Q2555" i="51"/>
  <c r="Q2556" i="51"/>
  <c r="Q2557" i="51"/>
  <c r="Q2558" i="51"/>
  <c r="Q2559" i="51"/>
  <c r="Q2560" i="51"/>
  <c r="Q2561" i="51"/>
  <c r="Q2562" i="51"/>
  <c r="Q2563" i="51"/>
  <c r="Q2564" i="51"/>
  <c r="Q2565" i="51"/>
  <c r="Q2566" i="51"/>
  <c r="Q2567" i="51"/>
  <c r="Q2568" i="51"/>
  <c r="Q2569" i="51"/>
  <c r="Q2570" i="51"/>
  <c r="Q2571" i="51"/>
  <c r="Q2572" i="51"/>
  <c r="Q2573" i="51"/>
  <c r="Q2574" i="51"/>
  <c r="Q2575" i="51"/>
  <c r="Q2576" i="51"/>
  <c r="Q2577" i="51"/>
  <c r="Q2578" i="51"/>
  <c r="Q2579" i="51"/>
  <c r="Q2580" i="51"/>
  <c r="Q2581" i="51"/>
  <c r="Q2582" i="51"/>
  <c r="Q2583" i="51"/>
  <c r="Q2584" i="51"/>
  <c r="Q2585" i="51"/>
  <c r="Q2586" i="51"/>
  <c r="Q2587" i="51"/>
  <c r="Q2588" i="51"/>
  <c r="Q2589" i="51"/>
  <c r="Q2590" i="51"/>
  <c r="Q2591" i="51"/>
  <c r="Q2592" i="51"/>
  <c r="Q2593" i="51"/>
  <c r="Q2594" i="51"/>
  <c r="Q2595" i="51"/>
  <c r="Q2596" i="51"/>
  <c r="Q2597" i="51"/>
  <c r="Q2598" i="51"/>
  <c r="Q2599" i="51"/>
  <c r="Q2600" i="51"/>
  <c r="Q2601" i="51"/>
  <c r="Q2602" i="51"/>
  <c r="Q2603" i="51"/>
  <c r="Q2604" i="51"/>
  <c r="Q2605" i="51"/>
  <c r="Q2606" i="51"/>
  <c r="Q2607" i="51"/>
  <c r="Q2608" i="51"/>
  <c r="Q2609" i="51"/>
  <c r="Q2610" i="51"/>
  <c r="Q2611" i="51"/>
  <c r="Q2612" i="51"/>
  <c r="Q2613" i="51"/>
  <c r="Q2614" i="51"/>
  <c r="Q2615" i="51"/>
  <c r="Q2616" i="51"/>
  <c r="Q2617" i="51"/>
  <c r="Q2618" i="51"/>
  <c r="Q2619" i="51"/>
  <c r="Q2620" i="51"/>
  <c r="Q2621" i="51"/>
  <c r="Q2622" i="51"/>
  <c r="Q2623" i="51"/>
  <c r="Q2624" i="51"/>
  <c r="Q2625" i="51"/>
  <c r="Q2626" i="51"/>
  <c r="Q2627" i="51"/>
  <c r="Q2628" i="51"/>
  <c r="Q2629" i="51"/>
  <c r="Q2630" i="51"/>
  <c r="Q2631" i="51"/>
  <c r="Q2632" i="51"/>
  <c r="Q2633" i="51"/>
  <c r="Q2634" i="51"/>
  <c r="Q2635" i="51"/>
  <c r="Q2636" i="51"/>
  <c r="Q2637" i="51"/>
  <c r="Q2638" i="51"/>
  <c r="Q2639" i="51"/>
  <c r="Q2640" i="51"/>
  <c r="Q2641" i="51"/>
  <c r="Q2642" i="51"/>
  <c r="Q2643" i="51"/>
  <c r="Q2644" i="51"/>
  <c r="Q2645" i="51"/>
  <c r="Q2646" i="51"/>
  <c r="Q2647" i="51"/>
  <c r="Q2648" i="51"/>
  <c r="Q2" i="51"/>
  <c r="P321" i="51"/>
  <c r="P13" i="51"/>
  <c r="P2569" i="51"/>
  <c r="P2589" i="51"/>
  <c r="P21" i="51"/>
  <c r="P14" i="51"/>
  <c r="P322" i="51"/>
  <c r="P8" i="51"/>
  <c r="P24" i="51"/>
  <c r="P25" i="51"/>
  <c r="P323" i="51"/>
  <c r="P324" i="51"/>
  <c r="P26" i="51"/>
  <c r="P27" i="51"/>
  <c r="P28" i="51"/>
  <c r="P29" i="51"/>
  <c r="P30" i="51"/>
  <c r="P59" i="51"/>
  <c r="P60" i="51"/>
  <c r="P61" i="51"/>
  <c r="P62" i="51"/>
  <c r="P63" i="51"/>
  <c r="P64" i="51"/>
  <c r="P65" i="51"/>
  <c r="P66" i="51"/>
  <c r="P67" i="51"/>
  <c r="P68" i="51"/>
  <c r="P69" i="51"/>
  <c r="P232" i="51"/>
  <c r="P31" i="51"/>
  <c r="P32" i="51"/>
  <c r="P33" i="51"/>
  <c r="P34" i="51"/>
  <c r="P35" i="51"/>
  <c r="P70" i="51"/>
  <c r="P36" i="51"/>
  <c r="P37" i="51"/>
  <c r="P38" i="51"/>
  <c r="P39" i="51"/>
  <c r="P40" i="51"/>
  <c r="P325" i="51"/>
  <c r="P326" i="51"/>
  <c r="P41" i="51"/>
  <c r="P42" i="51"/>
  <c r="P43" i="51"/>
  <c r="P44" i="51"/>
  <c r="P71" i="51"/>
  <c r="P45" i="51"/>
  <c r="P72" i="51"/>
  <c r="P327" i="51"/>
  <c r="P328" i="51"/>
  <c r="P46" i="51"/>
  <c r="P47" i="51"/>
  <c r="P48" i="51"/>
  <c r="P49" i="51"/>
  <c r="P50" i="51"/>
  <c r="P1476" i="51"/>
  <c r="P1477" i="51"/>
  <c r="P1478" i="51"/>
  <c r="P1479" i="51"/>
  <c r="P1480" i="51"/>
  <c r="P1481" i="51"/>
  <c r="P1482" i="51"/>
  <c r="P1483" i="51"/>
  <c r="P1484" i="51"/>
  <c r="P1485" i="51"/>
  <c r="P1486" i="51"/>
  <c r="P1487" i="51"/>
  <c r="P1488" i="51"/>
  <c r="P1489" i="51"/>
  <c r="P1490" i="51"/>
  <c r="P1491" i="51"/>
  <c r="P1492" i="51"/>
  <c r="P1493" i="51"/>
  <c r="P1494" i="51"/>
  <c r="P1495" i="51"/>
  <c r="P1496" i="51"/>
  <c r="P1497" i="51"/>
  <c r="P1498" i="51"/>
  <c r="P1499" i="51"/>
  <c r="P1500" i="51"/>
  <c r="P1501" i="51"/>
  <c r="P1502" i="51"/>
  <c r="P1503" i="51"/>
  <c r="P1504" i="51"/>
  <c r="P1505" i="51"/>
  <c r="P1506" i="51"/>
  <c r="P1507" i="51"/>
  <c r="P1508" i="51"/>
  <c r="P1509" i="51"/>
  <c r="P1510" i="51"/>
  <c r="P1511" i="51"/>
  <c r="P1512" i="51"/>
  <c r="P1513" i="51"/>
  <c r="P1514" i="51"/>
  <c r="P1515" i="51"/>
  <c r="P1516" i="51"/>
  <c r="P1517" i="51"/>
  <c r="P1518" i="51"/>
  <c r="P1519" i="51"/>
  <c r="P1520" i="51"/>
  <c r="P1521" i="51"/>
  <c r="P1522" i="51"/>
  <c r="P1523" i="51"/>
  <c r="P1524" i="51"/>
  <c r="P1525" i="51"/>
  <c r="P1526" i="51"/>
  <c r="P1527" i="51"/>
  <c r="P1528" i="51"/>
  <c r="P1529" i="51"/>
  <c r="P1530" i="51"/>
  <c r="P1531" i="51"/>
  <c r="P1532" i="51"/>
  <c r="P1533" i="51"/>
  <c r="P1534" i="51"/>
  <c r="P1535" i="51"/>
  <c r="P1536" i="51"/>
  <c r="P1537" i="51"/>
  <c r="P1538" i="51"/>
  <c r="P1539" i="51"/>
  <c r="P1540" i="51"/>
  <c r="P1541" i="51"/>
  <c r="P1542" i="51"/>
  <c r="P1543" i="51"/>
  <c r="P1544" i="51"/>
  <c r="P1545" i="51"/>
  <c r="P1546" i="51"/>
  <c r="P1547" i="51"/>
  <c r="P1548" i="51"/>
  <c r="P1549" i="51"/>
  <c r="P1550" i="51"/>
  <c r="P1551" i="51"/>
  <c r="P1552" i="51"/>
  <c r="P1553" i="51"/>
  <c r="P1554" i="51"/>
  <c r="P1555" i="51"/>
  <c r="P1556" i="51"/>
  <c r="P1557" i="51"/>
  <c r="P1558" i="51"/>
  <c r="P1559" i="51"/>
  <c r="P1560" i="51"/>
  <c r="P1561" i="51"/>
  <c r="P1562" i="51"/>
  <c r="P1563" i="51"/>
  <c r="P1564" i="51"/>
  <c r="P1565" i="51"/>
  <c r="P1566" i="51"/>
  <c r="P1567" i="51"/>
  <c r="P1568" i="51"/>
  <c r="P1569" i="51"/>
  <c r="P1570" i="51"/>
  <c r="P1571" i="51"/>
  <c r="P1572" i="51"/>
  <c r="P1573" i="51"/>
  <c r="P1574" i="51"/>
  <c r="P1575" i="51"/>
  <c r="P1576" i="51"/>
  <c r="P1577" i="51"/>
  <c r="P1578" i="51"/>
  <c r="P1579" i="51"/>
  <c r="P1580" i="51"/>
  <c r="P1581" i="51"/>
  <c r="P1582" i="51"/>
  <c r="P1583" i="51"/>
  <c r="P1584" i="51"/>
  <c r="P1585" i="51"/>
  <c r="P1586" i="51"/>
  <c r="P1587" i="51"/>
  <c r="P1588" i="51"/>
  <c r="P1589" i="51"/>
  <c r="P1590" i="51"/>
  <c r="P1591" i="51"/>
  <c r="P1592" i="51"/>
  <c r="P1593" i="51"/>
  <c r="P1594" i="51"/>
  <c r="P1595" i="51"/>
  <c r="P1596" i="51"/>
  <c r="P1597" i="51"/>
  <c r="P1598" i="51"/>
  <c r="P1599" i="51"/>
  <c r="P1600" i="51"/>
  <c r="P1601" i="51"/>
  <c r="P1602" i="51"/>
  <c r="P1603" i="51"/>
  <c r="P1604" i="51"/>
  <c r="P1605" i="51"/>
  <c r="P1606" i="51"/>
  <c r="P1607" i="51"/>
  <c r="P1608" i="51"/>
  <c r="P1609" i="51"/>
  <c r="P1610" i="51"/>
  <c r="P1611" i="51"/>
  <c r="P1612" i="51"/>
  <c r="P1613" i="51"/>
  <c r="P1614" i="51"/>
  <c r="P1615" i="51"/>
  <c r="P1616" i="51"/>
  <c r="P1617" i="51"/>
  <c r="P1618" i="51"/>
  <c r="P1619" i="51"/>
  <c r="P1620" i="51"/>
  <c r="P1621" i="51"/>
  <c r="P1622" i="51"/>
  <c r="P1623" i="51"/>
  <c r="P1624" i="51"/>
  <c r="P1625" i="51"/>
  <c r="P1626" i="51"/>
  <c r="P1627" i="51"/>
  <c r="P1628" i="51"/>
  <c r="P1629" i="51"/>
  <c r="P1630" i="51"/>
  <c r="P1631" i="51"/>
  <c r="P1632" i="51"/>
  <c r="P1633" i="51"/>
  <c r="P1634" i="51"/>
  <c r="P1635" i="51"/>
  <c r="P1636" i="51"/>
  <c r="P1637" i="51"/>
  <c r="P1638" i="51"/>
  <c r="P1639" i="51"/>
  <c r="P1640" i="51"/>
  <c r="P1641" i="51"/>
  <c r="P1642" i="51"/>
  <c r="P1643" i="51"/>
  <c r="P1644" i="51"/>
  <c r="P1645" i="51"/>
  <c r="P1646" i="51"/>
  <c r="P1647" i="51"/>
  <c r="P1648" i="51"/>
  <c r="P1649" i="51"/>
  <c r="P1650" i="51"/>
  <c r="P1651" i="51"/>
  <c r="P1652" i="51"/>
  <c r="P1653" i="51"/>
  <c r="P1654" i="51"/>
  <c r="P1655" i="51"/>
  <c r="P1656" i="51"/>
  <c r="P1657" i="51"/>
  <c r="P1658" i="51"/>
  <c r="P1659" i="51"/>
  <c r="P1660" i="51"/>
  <c r="P1661" i="51"/>
  <c r="P1662" i="51"/>
  <c r="P1663" i="51"/>
  <c r="P1664" i="51"/>
  <c r="P1665" i="51"/>
  <c r="P1666" i="51"/>
  <c r="P1667" i="51"/>
  <c r="P1668" i="51"/>
  <c r="P1669" i="51"/>
  <c r="P1670" i="51"/>
  <c r="P1671" i="51"/>
  <c r="P1672" i="51"/>
  <c r="P1673" i="51"/>
  <c r="P1674" i="51"/>
  <c r="P1675" i="51"/>
  <c r="P1676" i="51"/>
  <c r="P1677" i="51"/>
  <c r="P1678" i="51"/>
  <c r="P1679" i="51"/>
  <c r="P1680" i="51"/>
  <c r="P1681" i="51"/>
  <c r="P1682" i="51"/>
  <c r="P1683" i="51"/>
  <c r="P1684" i="51"/>
  <c r="P1685" i="51"/>
  <c r="P1686" i="51"/>
  <c r="P1687" i="51"/>
  <c r="P1688" i="51"/>
  <c r="P1689" i="51"/>
  <c r="P1690" i="51"/>
  <c r="P1691" i="51"/>
  <c r="P1692" i="51"/>
  <c r="P1693" i="51"/>
  <c r="P1694" i="51"/>
  <c r="P1695" i="51"/>
  <c r="P1696" i="51"/>
  <c r="P1697" i="51"/>
  <c r="P1698" i="51"/>
  <c r="P1699" i="51"/>
  <c r="P1700" i="51"/>
  <c r="P1701" i="51"/>
  <c r="P1702" i="51"/>
  <c r="P1703" i="51"/>
  <c r="P1704" i="51"/>
  <c r="P1705" i="51"/>
  <c r="P1706" i="51"/>
  <c r="P1707" i="51"/>
  <c r="P1708" i="51"/>
  <c r="P1709" i="51"/>
  <c r="P1710" i="51"/>
  <c r="P1711" i="51"/>
  <c r="P1712" i="51"/>
  <c r="P1713" i="51"/>
  <c r="P1714" i="51"/>
  <c r="P1715" i="51"/>
  <c r="P1716" i="51"/>
  <c r="P1717" i="51"/>
  <c r="P1718" i="51"/>
  <c r="P1719" i="51"/>
  <c r="P1720" i="51"/>
  <c r="P1721" i="51"/>
  <c r="P1722" i="51"/>
  <c r="P1723" i="51"/>
  <c r="P1724" i="51"/>
  <c r="P1725" i="51"/>
  <c r="P1726" i="51"/>
  <c r="P1727" i="51"/>
  <c r="P1728" i="51"/>
  <c r="P1729" i="51"/>
  <c r="P1730" i="51"/>
  <c r="P1731" i="51"/>
  <c r="P1732" i="51"/>
  <c r="P1733" i="51"/>
  <c r="P1734" i="51"/>
  <c r="P1735" i="51"/>
  <c r="P1736" i="51"/>
  <c r="P1737" i="51"/>
  <c r="P1738" i="51"/>
  <c r="P1739" i="51"/>
  <c r="P1740" i="51"/>
  <c r="P1741" i="51"/>
  <c r="P1742" i="51"/>
  <c r="P1743" i="51"/>
  <c r="P1744" i="51"/>
  <c r="P1745" i="51"/>
  <c r="P1746" i="51"/>
  <c r="P1747" i="51"/>
  <c r="P1748" i="51"/>
  <c r="P1749" i="51"/>
  <c r="P1750" i="51"/>
  <c r="P1751" i="51"/>
  <c r="P1752" i="51"/>
  <c r="P1753" i="51"/>
  <c r="P1754" i="51"/>
  <c r="P1755" i="51"/>
  <c r="P1756" i="51"/>
  <c r="P1757" i="51"/>
  <c r="P1758" i="51"/>
  <c r="P1759" i="51"/>
  <c r="P1760" i="51"/>
  <c r="P1761" i="51"/>
  <c r="P1762" i="51"/>
  <c r="P1763" i="51"/>
  <c r="P1764" i="51"/>
  <c r="P1765" i="51"/>
  <c r="P1766" i="51"/>
  <c r="P1767" i="51"/>
  <c r="P1768" i="51"/>
  <c r="P1769" i="51"/>
  <c r="P1770" i="51"/>
  <c r="P1771" i="51"/>
  <c r="P1772" i="51"/>
  <c r="P1773" i="51"/>
  <c r="P1774" i="51"/>
  <c r="P1775" i="51"/>
  <c r="P1776" i="51"/>
  <c r="P1777" i="51"/>
  <c r="P1778" i="51"/>
  <c r="P1779" i="51"/>
  <c r="P1780" i="51"/>
  <c r="P1781" i="51"/>
  <c r="P1782" i="51"/>
  <c r="P1783" i="51"/>
  <c r="P1784" i="51"/>
  <c r="P1785" i="51"/>
  <c r="P1786" i="51"/>
  <c r="P1787" i="51"/>
  <c r="P1788" i="51"/>
  <c r="P1789" i="51"/>
  <c r="P1790" i="51"/>
  <c r="P1791" i="51"/>
  <c r="P1792" i="51"/>
  <c r="P1793" i="51"/>
  <c r="P1794" i="51"/>
  <c r="P1795" i="51"/>
  <c r="P1796" i="51"/>
  <c r="P1797" i="51"/>
  <c r="P1798" i="51"/>
  <c r="P1799" i="51"/>
  <c r="P1800" i="51"/>
  <c r="P1801" i="51"/>
  <c r="P1802" i="51"/>
  <c r="P1803" i="51"/>
  <c r="P1804" i="51"/>
  <c r="P1805" i="51"/>
  <c r="P1806" i="51"/>
  <c r="P1807" i="51"/>
  <c r="P1808" i="51"/>
  <c r="P1809" i="51"/>
  <c r="P1810" i="51"/>
  <c r="P1811" i="51"/>
  <c r="P1812" i="51"/>
  <c r="P1813" i="51"/>
  <c r="P1814" i="51"/>
  <c r="P1815" i="51"/>
  <c r="P1816" i="51"/>
  <c r="P1817" i="51"/>
  <c r="P1818" i="51"/>
  <c r="P1819" i="51"/>
  <c r="P1820" i="51"/>
  <c r="P1821" i="51"/>
  <c r="P1822" i="51"/>
  <c r="P1823" i="51"/>
  <c r="P1824" i="51"/>
  <c r="P1825" i="51"/>
  <c r="P1826" i="51"/>
  <c r="P1827" i="51"/>
  <c r="P1828" i="51"/>
  <c r="P1829" i="51"/>
  <c r="P1830" i="51"/>
  <c r="P1831" i="51"/>
  <c r="P1832" i="51"/>
  <c r="P1833" i="51"/>
  <c r="P1834" i="51"/>
  <c r="P1835" i="51"/>
  <c r="P1836" i="51"/>
  <c r="P1837" i="51"/>
  <c r="P1838" i="51"/>
  <c r="P1839" i="51"/>
  <c r="P1840" i="51"/>
  <c r="P1841" i="51"/>
  <c r="P1842" i="51"/>
  <c r="P1843" i="51"/>
  <c r="P1844" i="51"/>
  <c r="P1845" i="51"/>
  <c r="P1846" i="51"/>
  <c r="P1847" i="51"/>
  <c r="P1848" i="51"/>
  <c r="P1849" i="51"/>
  <c r="P1850" i="51"/>
  <c r="P1851" i="51"/>
  <c r="P1852" i="51"/>
  <c r="P1853" i="51"/>
  <c r="P1854" i="51"/>
  <c r="P1855" i="51"/>
  <c r="P1856" i="51"/>
  <c r="P1857" i="51"/>
  <c r="P1858" i="51"/>
  <c r="P1859" i="51"/>
  <c r="P1860" i="51"/>
  <c r="P1861" i="51"/>
  <c r="P1862" i="51"/>
  <c r="P1863" i="51"/>
  <c r="P1864" i="51"/>
  <c r="P1865" i="51"/>
  <c r="P1866" i="51"/>
  <c r="P1867" i="51"/>
  <c r="P1868" i="51"/>
  <c r="P1869" i="51"/>
  <c r="P1870" i="51"/>
  <c r="P1871" i="51"/>
  <c r="P1872" i="51"/>
  <c r="P1873" i="51"/>
  <c r="P1874" i="51"/>
  <c r="P1875" i="51"/>
  <c r="P1876" i="51"/>
  <c r="P1877" i="51"/>
  <c r="P1878" i="51"/>
  <c r="P1879" i="51"/>
  <c r="P1880" i="51"/>
  <c r="P1881" i="51"/>
  <c r="P1882" i="51"/>
  <c r="P1883" i="51"/>
  <c r="P1884" i="51"/>
  <c r="P1885" i="51"/>
  <c r="P1886" i="51"/>
  <c r="P1887" i="51"/>
  <c r="P1888" i="51"/>
  <c r="P1889" i="51"/>
  <c r="P1890" i="51"/>
  <c r="P1891" i="51"/>
  <c r="P1892" i="51"/>
  <c r="P1893" i="51"/>
  <c r="P1894" i="51"/>
  <c r="P1895" i="51"/>
  <c r="P1896" i="51"/>
  <c r="P1897" i="51"/>
  <c r="P1898" i="51"/>
  <c r="P1899" i="51"/>
  <c r="P1900" i="51"/>
  <c r="P1901" i="51"/>
  <c r="P1902" i="51"/>
  <c r="P1903" i="51"/>
  <c r="P1904" i="51"/>
  <c r="P1905" i="51"/>
  <c r="P1906" i="51"/>
  <c r="P1907" i="51"/>
  <c r="P1908" i="51"/>
  <c r="P1909" i="51"/>
  <c r="P1910" i="51"/>
  <c r="P1911" i="51"/>
  <c r="P1912" i="51"/>
  <c r="P1913" i="51"/>
  <c r="P1914" i="51"/>
  <c r="P1915" i="51"/>
  <c r="P1916" i="51"/>
  <c r="P1917" i="51"/>
  <c r="P1918" i="51"/>
  <c r="P1919" i="51"/>
  <c r="P1920" i="51"/>
  <c r="P1921" i="51"/>
  <c r="P1922" i="51"/>
  <c r="P1923" i="51"/>
  <c r="P1924" i="51"/>
  <c r="P1925" i="51"/>
  <c r="P1926" i="51"/>
  <c r="P1927" i="51"/>
  <c r="P1928" i="51"/>
  <c r="P1929" i="51"/>
  <c r="P1930" i="51"/>
  <c r="P1931" i="51"/>
  <c r="P1932" i="51"/>
  <c r="P1933" i="51"/>
  <c r="P1934" i="51"/>
  <c r="P1935" i="51"/>
  <c r="P1936" i="51"/>
  <c r="P1937" i="51"/>
  <c r="P1938" i="51"/>
  <c r="P1939" i="51"/>
  <c r="P1940" i="51"/>
  <c r="P1941" i="51"/>
  <c r="P1942" i="51"/>
  <c r="P1943" i="51"/>
  <c r="P1944" i="51"/>
  <c r="P1945" i="51"/>
  <c r="P1946" i="51"/>
  <c r="P1947" i="51"/>
  <c r="P1948" i="51"/>
  <c r="P1949" i="51"/>
  <c r="P1950" i="51"/>
  <c r="P1951" i="51"/>
  <c r="P1952" i="51"/>
  <c r="P1953" i="51"/>
  <c r="P1954" i="51"/>
  <c r="P1955" i="51"/>
  <c r="P1956" i="51"/>
  <c r="P1957" i="51"/>
  <c r="P329" i="51"/>
  <c r="P330" i="51"/>
  <c r="P331" i="51"/>
  <c r="P332" i="51"/>
  <c r="P333" i="51"/>
  <c r="P334" i="51"/>
  <c r="P335" i="51"/>
  <c r="P336" i="51"/>
  <c r="P337" i="51"/>
  <c r="P338" i="51"/>
  <c r="P339" i="51"/>
  <c r="P340" i="51"/>
  <c r="P341" i="51"/>
  <c r="P342" i="51"/>
  <c r="P343" i="51"/>
  <c r="P344" i="51"/>
  <c r="P345" i="51"/>
  <c r="P346" i="51"/>
  <c r="P347" i="51"/>
  <c r="P348" i="51"/>
  <c r="P349" i="51"/>
  <c r="P350" i="51"/>
  <c r="P351" i="51"/>
  <c r="P352" i="51"/>
  <c r="P1958" i="51"/>
  <c r="P1959" i="51"/>
  <c r="P1960" i="51"/>
  <c r="P1961" i="51"/>
  <c r="P1962" i="51"/>
  <c r="P1963" i="51"/>
  <c r="P1964" i="51"/>
  <c r="P1965" i="51"/>
  <c r="P1966" i="51"/>
  <c r="P1967" i="51"/>
  <c r="P1968" i="51"/>
  <c r="P1969" i="51"/>
  <c r="P1970" i="51"/>
  <c r="P1971" i="51"/>
  <c r="P1972" i="51"/>
  <c r="P1973" i="51"/>
  <c r="P1974" i="51"/>
  <c r="P1975" i="51"/>
  <c r="P1976" i="51"/>
  <c r="P1977" i="51"/>
  <c r="P1978" i="51"/>
  <c r="P1979" i="51"/>
  <c r="P1980" i="51"/>
  <c r="P1981" i="51"/>
  <c r="P1982" i="51"/>
  <c r="P1983" i="51"/>
  <c r="P1984" i="51"/>
  <c r="P1985" i="51"/>
  <c r="P1986" i="51"/>
  <c r="P1987" i="51"/>
  <c r="P1988" i="51"/>
  <c r="P1989" i="51"/>
  <c r="P1990" i="51"/>
  <c r="P1991" i="51"/>
  <c r="P1992" i="51"/>
  <c r="P1993" i="51"/>
  <c r="P1994" i="51"/>
  <c r="P1995" i="51"/>
  <c r="P1996" i="51"/>
  <c r="P1997" i="51"/>
  <c r="P1998" i="51"/>
  <c r="P1999" i="51"/>
  <c r="P2000" i="51"/>
  <c r="P2001" i="51"/>
  <c r="P2002" i="51"/>
  <c r="P2003" i="51"/>
  <c r="P2004" i="51"/>
  <c r="P2005" i="51"/>
  <c r="P2006" i="51"/>
  <c r="P2007" i="51"/>
  <c r="P2008" i="51"/>
  <c r="P2009" i="51"/>
  <c r="P2010" i="51"/>
  <c r="P2011" i="51"/>
  <c r="P2012" i="51"/>
  <c r="P2013" i="51"/>
  <c r="P2014" i="51"/>
  <c r="P2015" i="51"/>
  <c r="P2016" i="51"/>
  <c r="P2017" i="51"/>
  <c r="P2018" i="51"/>
  <c r="P2019" i="51"/>
  <c r="P2020" i="51"/>
  <c r="P2021" i="51"/>
  <c r="P2022" i="51"/>
  <c r="P2023" i="51"/>
  <c r="P2024" i="51"/>
  <c r="P2025" i="51"/>
  <c r="P2026" i="51"/>
  <c r="P2027" i="51"/>
  <c r="P2028" i="51"/>
  <c r="P2029" i="51"/>
  <c r="P2030" i="51"/>
  <c r="P2031" i="51"/>
  <c r="P2032" i="51"/>
  <c r="P2033" i="51"/>
  <c r="P2034" i="51"/>
  <c r="P2035" i="51"/>
  <c r="P2036" i="51"/>
  <c r="P2037" i="51"/>
  <c r="P2038" i="51"/>
  <c r="P2039" i="51"/>
  <c r="P2040" i="51"/>
  <c r="P2041" i="51"/>
  <c r="P2042" i="51"/>
  <c r="P2043" i="51"/>
  <c r="P2044" i="51"/>
  <c r="P2045" i="51"/>
  <c r="P2046" i="51"/>
  <c r="P2047" i="51"/>
  <c r="P2048" i="51"/>
  <c r="P2049" i="51"/>
  <c r="P2050" i="51"/>
  <c r="P2051" i="51"/>
  <c r="P2052" i="51"/>
  <c r="P2053" i="51"/>
  <c r="P2054" i="51"/>
  <c r="P2055" i="51"/>
  <c r="P2056" i="51"/>
  <c r="P2057" i="51"/>
  <c r="P2058" i="51"/>
  <c r="P2059" i="51"/>
  <c r="P2060" i="51"/>
  <c r="P2061" i="51"/>
  <c r="P2062" i="51"/>
  <c r="P2063" i="51"/>
  <c r="P2064" i="51"/>
  <c r="P2065" i="51"/>
  <c r="P2066" i="51"/>
  <c r="P2067" i="51"/>
  <c r="P2068" i="51"/>
  <c r="P2069" i="51"/>
  <c r="P2070" i="51"/>
  <c r="P2071" i="51"/>
  <c r="P2072" i="51"/>
  <c r="P2073" i="51"/>
  <c r="P2074" i="51"/>
  <c r="P2075" i="51"/>
  <c r="P2076" i="51"/>
  <c r="P2077" i="51"/>
  <c r="P2078" i="51"/>
  <c r="P2079" i="51"/>
  <c r="P2080" i="51"/>
  <c r="P2081" i="51"/>
  <c r="P2082" i="51"/>
  <c r="P2083" i="51"/>
  <c r="P2084" i="51"/>
  <c r="P2085" i="51"/>
  <c r="P2086" i="51"/>
  <c r="P2087" i="51"/>
  <c r="P2088" i="51"/>
  <c r="P2089" i="51"/>
  <c r="P2090" i="51"/>
  <c r="P2091" i="51"/>
  <c r="P2092" i="51"/>
  <c r="P2093" i="51"/>
  <c r="P2094" i="51"/>
  <c r="P2095" i="51"/>
  <c r="P2096" i="51"/>
  <c r="P2097" i="51"/>
  <c r="P2098" i="51"/>
  <c r="P2099" i="51"/>
  <c r="P2100" i="51"/>
  <c r="P2101" i="51"/>
  <c r="P2102" i="51"/>
  <c r="P2103" i="51"/>
  <c r="P2104" i="51"/>
  <c r="P2105" i="51"/>
  <c r="P2106" i="51"/>
  <c r="P2107" i="51"/>
  <c r="P2108" i="51"/>
  <c r="P2109" i="51"/>
  <c r="P2110" i="51"/>
  <c r="P2111" i="51"/>
  <c r="P2112" i="51"/>
  <c r="P2113" i="51"/>
  <c r="P2114" i="51"/>
  <c r="P2115" i="51"/>
  <c r="P2116" i="51"/>
  <c r="P2117" i="51"/>
  <c r="P2118" i="51"/>
  <c r="P2119" i="51"/>
  <c r="P2120" i="51"/>
  <c r="P2121" i="51"/>
  <c r="P2122" i="51"/>
  <c r="P2123" i="51"/>
  <c r="P2124" i="51"/>
  <c r="P2125" i="51"/>
  <c r="P2126" i="51"/>
  <c r="P2127" i="51"/>
  <c r="P2128" i="51"/>
  <c r="P2129" i="51"/>
  <c r="P2130" i="51"/>
  <c r="P2131" i="51"/>
  <c r="P2132" i="51"/>
  <c r="P353" i="51"/>
  <c r="P354" i="51"/>
  <c r="P355" i="51"/>
  <c r="P356" i="51"/>
  <c r="P357" i="51"/>
  <c r="P358" i="51"/>
  <c r="P359" i="51"/>
  <c r="P360" i="51"/>
  <c r="P361" i="51"/>
  <c r="P362" i="51"/>
  <c r="P363" i="51"/>
  <c r="P364" i="51"/>
  <c r="P365" i="51"/>
  <c r="P366" i="51"/>
  <c r="P367" i="51"/>
  <c r="P368" i="51"/>
  <c r="P369" i="51"/>
  <c r="P370" i="51"/>
  <c r="P371" i="51"/>
  <c r="P372" i="51"/>
  <c r="P373" i="51"/>
  <c r="P374" i="51"/>
  <c r="P375" i="51"/>
  <c r="P376" i="51"/>
  <c r="P377" i="51"/>
  <c r="P378" i="51"/>
  <c r="P379" i="51"/>
  <c r="P380" i="51"/>
  <c r="P381" i="51"/>
  <c r="P382" i="51"/>
  <c r="P383" i="51"/>
  <c r="P384" i="51"/>
  <c r="P385" i="51"/>
  <c r="P386" i="51"/>
  <c r="P387" i="51"/>
  <c r="P388" i="51"/>
  <c r="P389" i="51"/>
  <c r="P390" i="51"/>
  <c r="P391" i="51"/>
  <c r="P392" i="51"/>
  <c r="P393" i="51"/>
  <c r="P394" i="51"/>
  <c r="P395" i="51"/>
  <c r="P2133" i="51"/>
  <c r="P2134" i="51"/>
  <c r="P2135" i="51"/>
  <c r="P2136" i="51"/>
  <c r="P2137" i="51"/>
  <c r="P2138" i="51"/>
  <c r="P2139" i="51"/>
  <c r="P2140" i="51"/>
  <c r="P2141" i="51"/>
  <c r="P2142" i="51"/>
  <c r="P2143" i="51"/>
  <c r="P2144" i="51"/>
  <c r="P2145" i="51"/>
  <c r="P2146" i="51"/>
  <c r="P2147" i="51"/>
  <c r="P2148" i="51"/>
  <c r="P2149" i="51"/>
  <c r="P2150" i="51"/>
  <c r="P2151" i="51"/>
  <c r="P2152" i="51"/>
  <c r="P2153" i="51"/>
  <c r="P2154" i="51"/>
  <c r="P2155" i="51"/>
  <c r="P2156" i="51"/>
  <c r="P2157" i="51"/>
  <c r="P2158" i="51"/>
  <c r="P2159" i="51"/>
  <c r="P2160" i="51"/>
  <c r="P2161" i="51"/>
  <c r="P2162" i="51"/>
  <c r="P2163" i="51"/>
  <c r="P2164" i="51"/>
  <c r="P396" i="51"/>
  <c r="P397" i="51"/>
  <c r="P398" i="51"/>
  <c r="P399" i="51"/>
  <c r="P400" i="51"/>
  <c r="P401" i="51"/>
  <c r="P402" i="51"/>
  <c r="P403" i="51"/>
  <c r="P404" i="51"/>
  <c r="P405" i="51"/>
  <c r="P406" i="51"/>
  <c r="P407" i="51"/>
  <c r="P408" i="51"/>
  <c r="P409" i="51"/>
  <c r="P410" i="51"/>
  <c r="P411" i="51"/>
  <c r="P412" i="51"/>
  <c r="P413" i="51"/>
  <c r="P414" i="51"/>
  <c r="P415" i="51"/>
  <c r="P416" i="51"/>
  <c r="P417" i="51"/>
  <c r="P418" i="51"/>
  <c r="P419" i="51"/>
  <c r="P420" i="51"/>
  <c r="P421" i="51"/>
  <c r="P422" i="51"/>
  <c r="P423" i="51"/>
  <c r="P424" i="51"/>
  <c r="P425" i="51"/>
  <c r="P426" i="51"/>
  <c r="P427" i="51"/>
  <c r="P428" i="51"/>
  <c r="P429" i="51"/>
  <c r="P430" i="51"/>
  <c r="P431" i="51"/>
  <c r="P432" i="51"/>
  <c r="P433" i="51"/>
  <c r="P434" i="51"/>
  <c r="P435" i="51"/>
  <c r="P436" i="51"/>
  <c r="P437" i="51"/>
  <c r="P438" i="51"/>
  <c r="P439" i="51"/>
  <c r="P440" i="51"/>
  <c r="P441" i="51"/>
  <c r="P442" i="51"/>
  <c r="P443" i="51"/>
  <c r="P444" i="51"/>
  <c r="P445" i="51"/>
  <c r="P446" i="51"/>
  <c r="P447" i="51"/>
  <c r="P448" i="51"/>
  <c r="P449" i="51"/>
  <c r="P450" i="51"/>
  <c r="P451" i="51"/>
  <c r="P452" i="51"/>
  <c r="P453" i="51"/>
  <c r="P454" i="51"/>
  <c r="P455" i="51"/>
  <c r="P456" i="51"/>
  <c r="P457" i="51"/>
  <c r="P458" i="51"/>
  <c r="P459" i="51"/>
  <c r="P460" i="51"/>
  <c r="P461" i="51"/>
  <c r="P462" i="51"/>
  <c r="P463" i="51"/>
  <c r="P464" i="51"/>
  <c r="P465" i="51"/>
  <c r="P466" i="51"/>
  <c r="P467" i="51"/>
  <c r="P468" i="51"/>
  <c r="P469" i="51"/>
  <c r="P470" i="51"/>
  <c r="P471" i="51"/>
  <c r="P472" i="51"/>
  <c r="P473" i="51"/>
  <c r="P474" i="51"/>
  <c r="P475" i="51"/>
  <c r="P476" i="51"/>
  <c r="P477" i="51"/>
  <c r="P478" i="51"/>
  <c r="P479" i="51"/>
  <c r="P480" i="51"/>
  <c r="P481" i="51"/>
  <c r="P482" i="51"/>
  <c r="P483" i="51"/>
  <c r="P484" i="51"/>
  <c r="P485" i="51"/>
  <c r="P486" i="51"/>
  <c r="P487" i="51"/>
  <c r="P488" i="51"/>
  <c r="P489" i="51"/>
  <c r="P490" i="51"/>
  <c r="P491" i="51"/>
  <c r="P492" i="51"/>
  <c r="P493" i="51"/>
  <c r="P494" i="51"/>
  <c r="P495" i="51"/>
  <c r="P496" i="51"/>
  <c r="P497" i="51"/>
  <c r="P498" i="51"/>
  <c r="P499" i="51"/>
  <c r="P500" i="51"/>
  <c r="P501" i="51"/>
  <c r="P502" i="51"/>
  <c r="P503" i="51"/>
  <c r="P504" i="51"/>
  <c r="P505" i="51"/>
  <c r="P2165" i="51"/>
  <c r="P2166" i="51"/>
  <c r="P2167" i="51"/>
  <c r="P2168" i="51"/>
  <c r="P2169" i="51"/>
  <c r="P2170" i="51"/>
  <c r="P2171" i="51"/>
  <c r="P2172" i="51"/>
  <c r="P2173" i="51"/>
  <c r="P2174" i="51"/>
  <c r="P2175" i="51"/>
  <c r="P2176" i="51"/>
  <c r="P2177" i="51"/>
  <c r="P2178" i="51"/>
  <c r="P2179" i="51"/>
  <c r="P2180" i="51"/>
  <c r="P2181" i="51"/>
  <c r="P2182" i="51"/>
  <c r="P2183" i="51"/>
  <c r="P2184" i="51"/>
  <c r="P2185" i="51"/>
  <c r="P2186" i="51"/>
  <c r="P2187" i="51"/>
  <c r="P2188" i="51"/>
  <c r="P2189" i="51"/>
  <c r="P2190" i="51"/>
  <c r="P2191" i="51"/>
  <c r="P2192" i="51"/>
  <c r="P2193" i="51"/>
  <c r="P2194" i="51"/>
  <c r="P2195" i="51"/>
  <c r="P2196" i="51"/>
  <c r="P2197" i="51"/>
  <c r="P2198" i="51"/>
  <c r="P2199" i="51"/>
  <c r="P2200" i="51"/>
  <c r="P2201" i="51"/>
  <c r="P2202" i="51"/>
  <c r="P2203" i="51"/>
  <c r="P2204" i="51"/>
  <c r="P2205" i="51"/>
  <c r="P2206" i="51"/>
  <c r="P2207" i="51"/>
  <c r="P2208" i="51"/>
  <c r="P2209" i="51"/>
  <c r="P2210" i="51"/>
  <c r="P2211" i="51"/>
  <c r="P2212" i="51"/>
  <c r="P2213" i="51"/>
  <c r="P2214" i="51"/>
  <c r="P2215" i="51"/>
  <c r="P2216" i="51"/>
  <c r="P2217" i="51"/>
  <c r="P2218" i="51"/>
  <c r="P2219" i="51"/>
  <c r="P2220" i="51"/>
  <c r="P2221" i="51"/>
  <c r="P2222" i="51"/>
  <c r="P2223" i="51"/>
  <c r="P2224" i="51"/>
  <c r="P2225" i="51"/>
  <c r="P2226" i="51"/>
  <c r="P2227" i="51"/>
  <c r="P2228" i="51"/>
  <c r="P2229" i="51"/>
  <c r="P2230" i="51"/>
  <c r="P2231" i="51"/>
  <c r="P2232" i="51"/>
  <c r="P2233" i="51"/>
  <c r="P2234" i="51"/>
  <c r="P2235" i="51"/>
  <c r="P2236" i="51"/>
  <c r="P2237" i="51"/>
  <c r="P2238" i="51"/>
  <c r="P2239" i="51"/>
  <c r="P2240" i="51"/>
  <c r="P2241" i="51"/>
  <c r="P2242" i="51"/>
  <c r="P2243" i="51"/>
  <c r="P2244" i="51"/>
  <c r="P2245" i="51"/>
  <c r="P2246" i="51"/>
  <c r="P2247" i="51"/>
  <c r="P2248" i="51"/>
  <c r="P2249" i="51"/>
  <c r="P2250" i="51"/>
  <c r="P2251" i="51"/>
  <c r="P2252" i="51"/>
  <c r="P2253" i="51"/>
  <c r="P2254" i="51"/>
  <c r="P2255" i="51"/>
  <c r="P2256" i="51"/>
  <c r="P2257" i="51"/>
  <c r="P2258" i="51"/>
  <c r="P2259" i="51"/>
  <c r="P2260" i="51"/>
  <c r="P2261" i="51"/>
  <c r="P2262" i="51"/>
  <c r="P2263" i="51"/>
  <c r="P2264" i="51"/>
  <c r="P2265" i="51"/>
  <c r="P2266" i="51"/>
  <c r="P2267" i="51"/>
  <c r="P2268" i="51"/>
  <c r="P2269" i="51"/>
  <c r="P2270" i="51"/>
  <c r="P2271" i="51"/>
  <c r="P2272" i="51"/>
  <c r="P2273" i="51"/>
  <c r="P2274" i="51"/>
  <c r="P2275" i="51"/>
  <c r="P2276" i="51"/>
  <c r="P2277" i="51"/>
  <c r="P2278" i="51"/>
  <c r="P2279" i="51"/>
  <c r="P2280" i="51"/>
  <c r="P2281" i="51"/>
  <c r="P2282" i="51"/>
  <c r="P2283" i="51"/>
  <c r="P2284" i="51"/>
  <c r="P2285" i="51"/>
  <c r="P2286" i="51"/>
  <c r="P2287" i="51"/>
  <c r="P2288" i="51"/>
  <c r="P2289" i="51"/>
  <c r="P2290" i="51"/>
  <c r="P2291" i="51"/>
  <c r="P2292" i="51"/>
  <c r="P2293" i="51"/>
  <c r="P2294" i="51"/>
  <c r="P2295" i="51"/>
  <c r="P2296" i="51"/>
  <c r="P2297" i="51"/>
  <c r="P2298" i="51"/>
  <c r="P2299" i="51"/>
  <c r="P2300" i="51"/>
  <c r="P2301" i="51"/>
  <c r="P2302" i="51"/>
  <c r="P2303" i="51"/>
  <c r="P2304" i="51"/>
  <c r="P2305" i="51"/>
  <c r="P2306" i="51"/>
  <c r="P2307" i="51"/>
  <c r="P2308" i="51"/>
  <c r="P2309" i="51"/>
  <c r="P2310" i="51"/>
  <c r="P2311" i="51"/>
  <c r="P73" i="51"/>
  <c r="P74" i="51"/>
  <c r="P75" i="51"/>
  <c r="P76" i="51"/>
  <c r="P77" i="51"/>
  <c r="P506" i="51"/>
  <c r="P507" i="51"/>
  <c r="P508" i="51"/>
  <c r="P509" i="51"/>
  <c r="P510" i="51"/>
  <c r="P511" i="51"/>
  <c r="P512" i="51"/>
  <c r="P513" i="51"/>
  <c r="P514" i="51"/>
  <c r="P515" i="51"/>
  <c r="P516" i="51"/>
  <c r="P517" i="51"/>
  <c r="P518" i="51"/>
  <c r="P519" i="51"/>
  <c r="P520" i="51"/>
  <c r="P521" i="51"/>
  <c r="P522" i="51"/>
  <c r="P523" i="51"/>
  <c r="P524" i="51"/>
  <c r="P525" i="51"/>
  <c r="P526" i="51"/>
  <c r="P527" i="51"/>
  <c r="P528" i="51"/>
  <c r="P529" i="51"/>
  <c r="P530" i="51"/>
  <c r="P531" i="51"/>
  <c r="P532" i="51"/>
  <c r="P533" i="51"/>
  <c r="P534" i="51"/>
  <c r="P535" i="51"/>
  <c r="P536" i="51"/>
  <c r="P537" i="51"/>
  <c r="P538" i="51"/>
  <c r="P539" i="51"/>
  <c r="P540" i="51"/>
  <c r="P541" i="51"/>
  <c r="P542" i="51"/>
  <c r="P543" i="51"/>
  <c r="P544" i="51"/>
  <c r="P545" i="51"/>
  <c r="P546" i="51"/>
  <c r="P547" i="51"/>
  <c r="P548" i="51"/>
  <c r="P549" i="51"/>
  <c r="P550" i="51"/>
  <c r="P551" i="51"/>
  <c r="P552" i="51"/>
  <c r="P553" i="51"/>
  <c r="P554" i="51"/>
  <c r="P555" i="51"/>
  <c r="P556" i="51"/>
  <c r="P557" i="51"/>
  <c r="P558" i="51"/>
  <c r="P559" i="51"/>
  <c r="P560" i="51"/>
  <c r="P561" i="51"/>
  <c r="P562" i="51"/>
  <c r="P563" i="51"/>
  <c r="P564" i="51"/>
  <c r="P565" i="51"/>
  <c r="P78" i="51"/>
  <c r="P79" i="51"/>
  <c r="P80" i="51"/>
  <c r="P81" i="51"/>
  <c r="P566" i="51"/>
  <c r="P567" i="51"/>
  <c r="P568" i="51"/>
  <c r="P569" i="51"/>
  <c r="P570" i="51"/>
  <c r="P571" i="51"/>
  <c r="P572" i="51"/>
  <c r="P573" i="51"/>
  <c r="P574" i="51"/>
  <c r="P575" i="51"/>
  <c r="P576" i="51"/>
  <c r="P577" i="51"/>
  <c r="P578" i="51"/>
  <c r="P579" i="51"/>
  <c r="P580" i="51"/>
  <c r="P581" i="51"/>
  <c r="P582" i="51"/>
  <c r="P583" i="51"/>
  <c r="P584" i="51"/>
  <c r="P585" i="51"/>
  <c r="P586" i="51"/>
  <c r="P587" i="51"/>
  <c r="P588" i="51"/>
  <c r="P589" i="51"/>
  <c r="P590" i="51"/>
  <c r="P591" i="51"/>
  <c r="P592" i="51"/>
  <c r="P593" i="51"/>
  <c r="P594" i="51"/>
  <c r="P595" i="51"/>
  <c r="P596" i="51"/>
  <c r="P597" i="51"/>
  <c r="P598" i="51"/>
  <c r="P599" i="51"/>
  <c r="P600" i="51"/>
  <c r="P601" i="51"/>
  <c r="P602" i="51"/>
  <c r="P603" i="51"/>
  <c r="P604" i="51"/>
  <c r="P605" i="51"/>
  <c r="P606" i="51"/>
  <c r="P607" i="51"/>
  <c r="P608" i="51"/>
  <c r="P609" i="51"/>
  <c r="P610" i="51"/>
  <c r="P611" i="51"/>
  <c r="P612" i="51"/>
  <c r="P613" i="51"/>
  <c r="P614" i="51"/>
  <c r="P615" i="51"/>
  <c r="P616" i="51"/>
  <c r="P617" i="51"/>
  <c r="P618" i="51"/>
  <c r="P619" i="51"/>
  <c r="P620" i="51"/>
  <c r="P621" i="51"/>
  <c r="P622" i="51"/>
  <c r="P623" i="51"/>
  <c r="P624" i="51"/>
  <c r="P625" i="51"/>
  <c r="P626" i="51"/>
  <c r="P627" i="51"/>
  <c r="P628" i="51"/>
  <c r="P629" i="51"/>
  <c r="P630" i="51"/>
  <c r="P631" i="51"/>
  <c r="P632" i="51"/>
  <c r="P633" i="51"/>
  <c r="P634" i="51"/>
  <c r="P635" i="51"/>
  <c r="P636" i="51"/>
  <c r="P637" i="51"/>
  <c r="P638" i="51"/>
  <c r="P639" i="51"/>
  <c r="P640" i="51"/>
  <c r="P641" i="51"/>
  <c r="P642" i="51"/>
  <c r="P643" i="51"/>
  <c r="P644" i="51"/>
  <c r="P645" i="51"/>
  <c r="P646" i="51"/>
  <c r="P647" i="51"/>
  <c r="P648" i="51"/>
  <c r="P649" i="51"/>
  <c r="P650" i="51"/>
  <c r="P651" i="51"/>
  <c r="P652" i="51"/>
  <c r="P653" i="51"/>
  <c r="P654" i="51"/>
  <c r="P655" i="51"/>
  <c r="P656" i="51"/>
  <c r="P657" i="51"/>
  <c r="P658" i="51"/>
  <c r="P659" i="51"/>
  <c r="P660" i="51"/>
  <c r="P661" i="51"/>
  <c r="P662" i="51"/>
  <c r="P663" i="51"/>
  <c r="P664" i="51"/>
  <c r="P665" i="51"/>
  <c r="P666" i="51"/>
  <c r="P667" i="51"/>
  <c r="P668" i="51"/>
  <c r="P669" i="51"/>
  <c r="P670" i="51"/>
  <c r="P671" i="51"/>
  <c r="P672" i="51"/>
  <c r="P673" i="51"/>
  <c r="P674" i="51"/>
  <c r="P675" i="51"/>
  <c r="P676" i="51"/>
  <c r="P677" i="51"/>
  <c r="P678" i="51"/>
  <c r="P679" i="51"/>
  <c r="P680" i="51"/>
  <c r="P681" i="51"/>
  <c r="P682" i="51"/>
  <c r="P683" i="51"/>
  <c r="P684" i="51"/>
  <c r="P685" i="51"/>
  <c r="P686" i="51"/>
  <c r="P687" i="51"/>
  <c r="P688" i="51"/>
  <c r="P689" i="51"/>
  <c r="P690" i="51"/>
  <c r="P691" i="51"/>
  <c r="P692" i="51"/>
  <c r="P693" i="51"/>
  <c r="P694" i="51"/>
  <c r="P695" i="51"/>
  <c r="P696" i="51"/>
  <c r="P697" i="51"/>
  <c r="P698" i="51"/>
  <c r="P699" i="51"/>
  <c r="P700" i="51"/>
  <c r="P701" i="51"/>
  <c r="P702" i="51"/>
  <c r="P703" i="51"/>
  <c r="P704" i="51"/>
  <c r="P705" i="51"/>
  <c r="P706" i="51"/>
  <c r="P707" i="51"/>
  <c r="P708" i="51"/>
  <c r="P709" i="51"/>
  <c r="P710" i="51"/>
  <c r="P711" i="51"/>
  <c r="P712" i="51"/>
  <c r="P713" i="51"/>
  <c r="P714" i="51"/>
  <c r="P715" i="51"/>
  <c r="P716" i="51"/>
  <c r="P717" i="51"/>
  <c r="P718" i="51"/>
  <c r="P719" i="51"/>
  <c r="P720" i="51"/>
  <c r="P721" i="51"/>
  <c r="P722" i="51"/>
  <c r="P723" i="51"/>
  <c r="P724" i="51"/>
  <c r="P725" i="51"/>
  <c r="P726" i="51"/>
  <c r="P727" i="51"/>
  <c r="P728" i="51"/>
  <c r="P729" i="51"/>
  <c r="P730" i="51"/>
  <c r="P731" i="51"/>
  <c r="P732" i="51"/>
  <c r="P733" i="51"/>
  <c r="P734" i="51"/>
  <c r="P735" i="51"/>
  <c r="P736" i="51"/>
  <c r="P737" i="51"/>
  <c r="P738" i="51"/>
  <c r="P739" i="51"/>
  <c r="P740" i="51"/>
  <c r="P741" i="51"/>
  <c r="P742" i="51"/>
  <c r="P743" i="51"/>
  <c r="P744" i="51"/>
  <c r="P745" i="51"/>
  <c r="P746" i="51"/>
  <c r="P747" i="51"/>
  <c r="P748" i="51"/>
  <c r="P749" i="51"/>
  <c r="P750" i="51"/>
  <c r="P751" i="51"/>
  <c r="P752" i="51"/>
  <c r="P753" i="51"/>
  <c r="P754" i="51"/>
  <c r="P755" i="51"/>
  <c r="P756" i="51"/>
  <c r="P757" i="51"/>
  <c r="P758" i="51"/>
  <c r="P759" i="51"/>
  <c r="P760" i="51"/>
  <c r="P761" i="51"/>
  <c r="P762" i="51"/>
  <c r="P763" i="51"/>
  <c r="P764" i="51"/>
  <c r="P765" i="51"/>
  <c r="P766" i="51"/>
  <c r="P767" i="51"/>
  <c r="P768" i="51"/>
  <c r="P769" i="51"/>
  <c r="P770" i="51"/>
  <c r="P771" i="51"/>
  <c r="P772" i="51"/>
  <c r="P773" i="51"/>
  <c r="P774" i="51"/>
  <c r="P775" i="51"/>
  <c r="P776" i="51"/>
  <c r="P777" i="51"/>
  <c r="P778" i="51"/>
  <c r="P779" i="51"/>
  <c r="P780" i="51"/>
  <c r="P781" i="51"/>
  <c r="P782" i="51"/>
  <c r="P783" i="51"/>
  <c r="P784" i="51"/>
  <c r="P785" i="51"/>
  <c r="P786" i="51"/>
  <c r="P787" i="51"/>
  <c r="P788" i="51"/>
  <c r="P789" i="51"/>
  <c r="P790" i="51"/>
  <c r="P791" i="51"/>
  <c r="P792" i="51"/>
  <c r="P793" i="51"/>
  <c r="P794" i="51"/>
  <c r="P795" i="51"/>
  <c r="P796" i="51"/>
  <c r="P797" i="51"/>
  <c r="P798" i="51"/>
  <c r="P799" i="51"/>
  <c r="P800" i="51"/>
  <c r="P801" i="51"/>
  <c r="P802" i="51"/>
  <c r="P803" i="51"/>
  <c r="P804" i="51"/>
  <c r="P805" i="51"/>
  <c r="P806" i="51"/>
  <c r="P807" i="51"/>
  <c r="P808" i="51"/>
  <c r="P809" i="51"/>
  <c r="P810" i="51"/>
  <c r="P811" i="51"/>
  <c r="P812" i="51"/>
  <c r="P813" i="51"/>
  <c r="P814" i="51"/>
  <c r="P815" i="51"/>
  <c r="P816" i="51"/>
  <c r="P817" i="51"/>
  <c r="P818" i="51"/>
  <c r="P819" i="51"/>
  <c r="P2312" i="51"/>
  <c r="P2313" i="51"/>
  <c r="P2314" i="51"/>
  <c r="P2315" i="51"/>
  <c r="P2316" i="51"/>
  <c r="P2317" i="51"/>
  <c r="P2318" i="51"/>
  <c r="P2319" i="51"/>
  <c r="P2320" i="51"/>
  <c r="P2321" i="51"/>
  <c r="P2322" i="51"/>
  <c r="P2323" i="51"/>
  <c r="P2324" i="51"/>
  <c r="P2325" i="51"/>
  <c r="P2326" i="51"/>
  <c r="P2327" i="51"/>
  <c r="P2328" i="51"/>
  <c r="P2329" i="51"/>
  <c r="P2330" i="51"/>
  <c r="P2331" i="51"/>
  <c r="P2332" i="51"/>
  <c r="P2333" i="51"/>
  <c r="P2334" i="51"/>
  <c r="P2335" i="51"/>
  <c r="P2336" i="51"/>
  <c r="P2337" i="51"/>
  <c r="P2338" i="51"/>
  <c r="P2339" i="51"/>
  <c r="P2340" i="51"/>
  <c r="P2341" i="51"/>
  <c r="P2342" i="51"/>
  <c r="P2343" i="51"/>
  <c r="P2344" i="51"/>
  <c r="P2345" i="51"/>
  <c r="P2346" i="51"/>
  <c r="P82" i="51"/>
  <c r="P83" i="51"/>
  <c r="P233" i="51"/>
  <c r="P234" i="51"/>
  <c r="P235" i="51"/>
  <c r="P236" i="51"/>
  <c r="P237" i="51"/>
  <c r="P238" i="51"/>
  <c r="P239" i="51"/>
  <c r="P2347" i="51"/>
  <c r="P2348" i="51"/>
  <c r="P2349" i="51"/>
  <c r="P2350" i="51"/>
  <c r="P2351" i="51"/>
  <c r="P2352" i="51"/>
  <c r="P240" i="51"/>
  <c r="P241" i="51"/>
  <c r="P2353" i="51"/>
  <c r="P2354" i="51"/>
  <c r="P2355" i="51"/>
  <c r="P84" i="51"/>
  <c r="P85" i="51"/>
  <c r="P2356" i="51"/>
  <c r="P2357" i="51"/>
  <c r="P2358" i="51"/>
  <c r="P2359" i="51"/>
  <c r="P2360" i="51"/>
  <c r="P2361" i="51"/>
  <c r="P2362" i="51"/>
  <c r="P2363" i="51"/>
  <c r="P2364" i="51"/>
  <c r="P2365" i="51"/>
  <c r="P2366" i="51"/>
  <c r="P2367" i="51"/>
  <c r="P2368" i="51"/>
  <c r="P2369" i="51"/>
  <c r="P2370" i="51"/>
  <c r="P2371" i="51"/>
  <c r="P2372" i="51"/>
  <c r="P2373" i="51"/>
  <c r="P2374" i="51"/>
  <c r="P2375" i="51"/>
  <c r="P2376" i="51"/>
  <c r="P2377" i="51"/>
  <c r="P2378" i="51"/>
  <c r="P2379" i="51"/>
  <c r="P2380" i="51"/>
  <c r="P2381" i="51"/>
  <c r="P2382" i="51"/>
  <c r="P2383" i="51"/>
  <c r="P2384" i="51"/>
  <c r="P2385" i="51"/>
  <c r="P2386" i="51"/>
  <c r="P2387" i="51"/>
  <c r="P2388" i="51"/>
  <c r="P2389" i="51"/>
  <c r="P2390" i="51"/>
  <c r="P2391" i="51"/>
  <c r="P2392" i="51"/>
  <c r="P2393" i="51"/>
  <c r="P2394" i="51"/>
  <c r="P2395" i="51"/>
  <c r="P2396" i="51"/>
  <c r="P2397" i="51"/>
  <c r="P2398" i="51"/>
  <c r="P2399" i="51"/>
  <c r="P2400" i="51"/>
  <c r="P2401" i="51"/>
  <c r="P2402" i="51"/>
  <c r="P2403" i="51"/>
  <c r="P2404" i="51"/>
  <c r="P2405" i="51"/>
  <c r="P2406" i="51"/>
  <c r="P2407" i="51"/>
  <c r="P2408" i="51"/>
  <c r="P2409" i="51"/>
  <c r="P2410" i="51"/>
  <c r="P2411" i="51"/>
  <c r="P2412" i="51"/>
  <c r="P2413" i="51"/>
  <c r="P2414" i="51"/>
  <c r="P2415" i="51"/>
  <c r="P2416" i="51"/>
  <c r="P2417" i="51"/>
  <c r="P2418" i="51"/>
  <c r="P2419" i="51"/>
  <c r="P2420" i="51"/>
  <c r="P2421" i="51"/>
  <c r="P2422" i="51"/>
  <c r="P2423" i="51"/>
  <c r="P2424" i="51"/>
  <c r="P2425" i="51"/>
  <c r="P2426" i="51"/>
  <c r="P2427" i="51"/>
  <c r="P2428" i="51"/>
  <c r="P2429" i="51"/>
  <c r="P2430" i="51"/>
  <c r="P2431" i="51"/>
  <c r="P2432" i="51"/>
  <c r="P2433" i="51"/>
  <c r="P2434" i="51"/>
  <c r="P2435" i="51"/>
  <c r="P2436" i="51"/>
  <c r="P2437" i="51"/>
  <c r="P2438" i="51"/>
  <c r="P2439" i="51"/>
  <c r="P2440" i="51"/>
  <c r="P2441" i="51"/>
  <c r="P2442" i="51"/>
  <c r="P2443" i="51"/>
  <c r="P2444" i="51"/>
  <c r="P2445" i="51"/>
  <c r="P2446" i="51"/>
  <c r="P2447" i="51"/>
  <c r="P2448" i="51"/>
  <c r="P2449" i="51"/>
  <c r="P2450" i="51"/>
  <c r="P2451" i="51"/>
  <c r="P820" i="51"/>
  <c r="P821" i="51"/>
  <c r="P822" i="51"/>
  <c r="P823" i="51"/>
  <c r="P824" i="51"/>
  <c r="P825" i="51"/>
  <c r="P826" i="51"/>
  <c r="P827" i="51"/>
  <c r="P828" i="51"/>
  <c r="P829" i="51"/>
  <c r="P830" i="51"/>
  <c r="P831" i="51"/>
  <c r="P832" i="51"/>
  <c r="P833" i="51"/>
  <c r="P834" i="51"/>
  <c r="P835" i="51"/>
  <c r="P836" i="51"/>
  <c r="P837" i="51"/>
  <c r="P838" i="51"/>
  <c r="P839" i="51"/>
  <c r="P840" i="51"/>
  <c r="P841" i="51"/>
  <c r="P842" i="51"/>
  <c r="P843" i="51"/>
  <c r="P844" i="51"/>
  <c r="P845" i="51"/>
  <c r="P846" i="51"/>
  <c r="P847" i="51"/>
  <c r="P848" i="51"/>
  <c r="P849" i="51"/>
  <c r="P850" i="51"/>
  <c r="P851" i="51"/>
  <c r="P852" i="51"/>
  <c r="P853" i="51"/>
  <c r="P854" i="51"/>
  <c r="P855" i="51"/>
  <c r="P856" i="51"/>
  <c r="P857" i="51"/>
  <c r="P858" i="51"/>
  <c r="P859" i="51"/>
  <c r="P860" i="51"/>
  <c r="P861" i="51"/>
  <c r="P862" i="51"/>
  <c r="P863" i="51"/>
  <c r="P864" i="51"/>
  <c r="P865" i="51"/>
  <c r="P866" i="51"/>
  <c r="P867" i="51"/>
  <c r="P868" i="51"/>
  <c r="P869" i="51"/>
  <c r="P870" i="51"/>
  <c r="P871" i="51"/>
  <c r="P872" i="51"/>
  <c r="P873" i="51"/>
  <c r="P874" i="51"/>
  <c r="P875" i="51"/>
  <c r="P876" i="51"/>
  <c r="P877" i="51"/>
  <c r="P878" i="51"/>
  <c r="P879" i="51"/>
  <c r="P880" i="51"/>
  <c r="P881" i="51"/>
  <c r="P882" i="51"/>
  <c r="P883" i="51"/>
  <c r="P884" i="51"/>
  <c r="P885" i="51"/>
  <c r="P886" i="51"/>
  <c r="P887" i="51"/>
  <c r="P888" i="51"/>
  <c r="P889" i="51"/>
  <c r="P890" i="51"/>
  <c r="P891" i="51"/>
  <c r="P892" i="51"/>
  <c r="P893" i="51"/>
  <c r="P894" i="51"/>
  <c r="P895" i="51"/>
  <c r="P896" i="51"/>
  <c r="P897" i="51"/>
  <c r="P898" i="51"/>
  <c r="P899" i="51"/>
  <c r="P900" i="51"/>
  <c r="P901" i="51"/>
  <c r="P902" i="51"/>
  <c r="P903" i="51"/>
  <c r="P904" i="51"/>
  <c r="P905" i="51"/>
  <c r="P906" i="51"/>
  <c r="P907" i="51"/>
  <c r="P908" i="51"/>
  <c r="P909" i="51"/>
  <c r="P910" i="51"/>
  <c r="P911" i="51"/>
  <c r="P912" i="51"/>
  <c r="P913" i="51"/>
  <c r="P914" i="51"/>
  <c r="P2590" i="51"/>
  <c r="P2591" i="51"/>
  <c r="P2592" i="51"/>
  <c r="P915" i="51"/>
  <c r="P916" i="51"/>
  <c r="P917" i="51"/>
  <c r="P918" i="51"/>
  <c r="P919" i="51"/>
  <c r="P920" i="51"/>
  <c r="P921" i="51"/>
  <c r="P922" i="51"/>
  <c r="P923" i="51"/>
  <c r="P924" i="51"/>
  <c r="P925" i="51"/>
  <c r="P926" i="51"/>
  <c r="P927" i="51"/>
  <c r="P928" i="51"/>
  <c r="P929" i="51"/>
  <c r="P930" i="51"/>
  <c r="P2593" i="51"/>
  <c r="P2594" i="51"/>
  <c r="P2452" i="51"/>
  <c r="P2453" i="51"/>
  <c r="P2454" i="51"/>
  <c r="P2455" i="51"/>
  <c r="P2456" i="51"/>
  <c r="P86" i="51"/>
  <c r="P87" i="51"/>
  <c r="P88" i="51"/>
  <c r="P89" i="51"/>
  <c r="P90" i="51"/>
  <c r="P91" i="51"/>
  <c r="P931" i="51"/>
  <c r="P932" i="51"/>
  <c r="P933" i="51"/>
  <c r="P934" i="51"/>
  <c r="P92" i="51"/>
  <c r="P935" i="51"/>
  <c r="P936" i="51"/>
  <c r="P937" i="51"/>
  <c r="P938" i="51"/>
  <c r="P939" i="51"/>
  <c r="P940" i="51"/>
  <c r="P941" i="51"/>
  <c r="P942" i="51"/>
  <c r="P943" i="51"/>
  <c r="P944" i="51"/>
  <c r="P945" i="51"/>
  <c r="P946" i="51"/>
  <c r="P947" i="51"/>
  <c r="P948" i="51"/>
  <c r="P2457" i="51"/>
  <c r="P949" i="51"/>
  <c r="P950" i="51"/>
  <c r="P2458" i="51"/>
  <c r="P2459" i="51"/>
  <c r="P2460" i="51"/>
  <c r="P93" i="51"/>
  <c r="P94" i="51"/>
  <c r="P95" i="51"/>
  <c r="P96" i="51"/>
  <c r="P97" i="51"/>
  <c r="P98" i="51"/>
  <c r="P99" i="51"/>
  <c r="P100" i="51"/>
  <c r="P101" i="51"/>
  <c r="P102" i="51"/>
  <c r="P103" i="51"/>
  <c r="P104" i="51"/>
  <c r="P105" i="51"/>
  <c r="P106" i="51"/>
  <c r="P107" i="51"/>
  <c r="P242" i="51"/>
  <c r="P243" i="51"/>
  <c r="P244" i="51"/>
  <c r="P245" i="51"/>
  <c r="P246" i="51"/>
  <c r="P247" i="51"/>
  <c r="P248" i="51"/>
  <c r="P249" i="51"/>
  <c r="P250" i="51"/>
  <c r="P251" i="51"/>
  <c r="P252" i="51"/>
  <c r="P253" i="51"/>
  <c r="P254" i="51"/>
  <c r="P255" i="51"/>
  <c r="P256" i="51"/>
  <c r="P257" i="51"/>
  <c r="P258" i="51"/>
  <c r="P259" i="51"/>
  <c r="P260" i="51"/>
  <c r="P261" i="51"/>
  <c r="P262" i="51"/>
  <c r="P2461" i="51"/>
  <c r="P2462" i="51"/>
  <c r="P263" i="51"/>
  <c r="P264" i="51"/>
  <c r="P265" i="51"/>
  <c r="P2463" i="51"/>
  <c r="P2464" i="51"/>
  <c r="P2465" i="51"/>
  <c r="P2466" i="51"/>
  <c r="P108" i="51"/>
  <c r="P109" i="51"/>
  <c r="P110" i="51"/>
  <c r="P2467" i="51"/>
  <c r="P2468" i="51"/>
  <c r="P2469" i="51"/>
  <c r="P2470" i="51"/>
  <c r="P2471" i="51"/>
  <c r="P2472" i="51"/>
  <c r="P951" i="51"/>
  <c r="P952" i="51"/>
  <c r="P953" i="51"/>
  <c r="P954" i="51"/>
  <c r="P955" i="51"/>
  <c r="P956" i="51"/>
  <c r="P957" i="51"/>
  <c r="P958" i="51"/>
  <c r="P959" i="51"/>
  <c r="P960" i="51"/>
  <c r="P961" i="51"/>
  <c r="P962" i="51"/>
  <c r="P963" i="51"/>
  <c r="P964" i="51"/>
  <c r="P965" i="51"/>
  <c r="P966" i="51"/>
  <c r="P967" i="51"/>
  <c r="P968" i="51"/>
  <c r="P969" i="51"/>
  <c r="P970" i="51"/>
  <c r="P971" i="51"/>
  <c r="P972" i="51"/>
  <c r="P973" i="51"/>
  <c r="P974" i="51"/>
  <c r="P975" i="51"/>
  <c r="P2473" i="51"/>
  <c r="P2474" i="51"/>
  <c r="P2595" i="51"/>
  <c r="P2596" i="51"/>
  <c r="P2597" i="51"/>
  <c r="P2598" i="51"/>
  <c r="P2599" i="51"/>
  <c r="P2600" i="51"/>
  <c r="P2601" i="51"/>
  <c r="P2602" i="51"/>
  <c r="P111" i="51"/>
  <c r="P112" i="51"/>
  <c r="P976" i="51"/>
  <c r="P977" i="51"/>
  <c r="P978" i="51"/>
  <c r="P979" i="51"/>
  <c r="P980" i="51"/>
  <c r="P981" i="51"/>
  <c r="P982" i="51"/>
  <c r="P983" i="51"/>
  <c r="P984" i="51"/>
  <c r="P985" i="51"/>
  <c r="P986" i="51"/>
  <c r="P987" i="51"/>
  <c r="P988" i="51"/>
  <c r="P989" i="51"/>
  <c r="P990" i="51"/>
  <c r="P991" i="51"/>
  <c r="P992" i="51"/>
  <c r="P993" i="51"/>
  <c r="P994" i="51"/>
  <c r="P995" i="51"/>
  <c r="P996" i="51"/>
  <c r="P997" i="51"/>
  <c r="P998" i="51"/>
  <c r="P999" i="51"/>
  <c r="P1000" i="51"/>
  <c r="P1001" i="51"/>
  <c r="P1002" i="51"/>
  <c r="P1003" i="51"/>
  <c r="P1004" i="51"/>
  <c r="P1005" i="51"/>
  <c r="P1006" i="51"/>
  <c r="P1007" i="51"/>
  <c r="P1008" i="51"/>
  <c r="P1009" i="51"/>
  <c r="P1010" i="51"/>
  <c r="P1011" i="51"/>
  <c r="P1012" i="51"/>
  <c r="P1013" i="51"/>
  <c r="P1014" i="51"/>
  <c r="P1015" i="51"/>
  <c r="P1016" i="51"/>
  <c r="P1017" i="51"/>
  <c r="P1018" i="51"/>
  <c r="P1019" i="51"/>
  <c r="P1020" i="51"/>
  <c r="P2603" i="51"/>
  <c r="P2604" i="51"/>
  <c r="P2605" i="51"/>
  <c r="P2606" i="51"/>
  <c r="P2607" i="51"/>
  <c r="P2608" i="51"/>
  <c r="P2475" i="51"/>
  <c r="P2609" i="51"/>
  <c r="P2610" i="51"/>
  <c r="P2611" i="51"/>
  <c r="P2612" i="51"/>
  <c r="P2613" i="51"/>
  <c r="P2614" i="51"/>
  <c r="P113" i="51"/>
  <c r="P114" i="51"/>
  <c r="P115" i="51"/>
  <c r="P116" i="51"/>
  <c r="P1021" i="51"/>
  <c r="P1022" i="51"/>
  <c r="P1023" i="51"/>
  <c r="P1024" i="51"/>
  <c r="P1025" i="51"/>
  <c r="P117" i="51"/>
  <c r="P118" i="51"/>
  <c r="P1026" i="51"/>
  <c r="P119" i="51"/>
  <c r="P120" i="51"/>
  <c r="P121" i="51"/>
  <c r="P122" i="51"/>
  <c r="P123" i="51"/>
  <c r="P124" i="51"/>
  <c r="P125" i="51"/>
  <c r="P126" i="51"/>
  <c r="P127" i="51"/>
  <c r="P128" i="51"/>
  <c r="P129" i="51"/>
  <c r="P130" i="51"/>
  <c r="P131" i="51"/>
  <c r="P132" i="51"/>
  <c r="P133" i="51"/>
  <c r="P134" i="51"/>
  <c r="P135" i="51"/>
  <c r="P136" i="51"/>
  <c r="P266" i="51"/>
  <c r="P267" i="51"/>
  <c r="P268" i="51"/>
  <c r="P269" i="51"/>
  <c r="P270" i="51"/>
  <c r="P271" i="51"/>
  <c r="P272" i="51"/>
  <c r="P273" i="51"/>
  <c r="P274" i="51"/>
  <c r="P275" i="51"/>
  <c r="P276" i="51"/>
  <c r="P277" i="51"/>
  <c r="P278" i="51"/>
  <c r="P279" i="51"/>
  <c r="P280" i="51"/>
  <c r="P281" i="51"/>
  <c r="P282" i="51"/>
  <c r="P283" i="51"/>
  <c r="P284" i="51"/>
  <c r="P285" i="51"/>
  <c r="P286" i="51"/>
  <c r="P287" i="51"/>
  <c r="P288" i="51"/>
  <c r="P289" i="51"/>
  <c r="P290" i="51"/>
  <c r="P291" i="51"/>
  <c r="P292" i="51"/>
  <c r="P293" i="51"/>
  <c r="P294" i="51"/>
  <c r="P295" i="51"/>
  <c r="P296" i="51"/>
  <c r="P297" i="51"/>
  <c r="P298" i="51"/>
  <c r="P299" i="51"/>
  <c r="P300" i="51"/>
  <c r="P301" i="51"/>
  <c r="P302" i="51"/>
  <c r="P303" i="51"/>
  <c r="P304" i="51"/>
  <c r="P305" i="51"/>
  <c r="P306" i="51"/>
  <c r="P307" i="51"/>
  <c r="P308" i="51"/>
  <c r="P309" i="51"/>
  <c r="P310" i="51"/>
  <c r="P311" i="51"/>
  <c r="P2476" i="51"/>
  <c r="P2477" i="51"/>
  <c r="P2478" i="51"/>
  <c r="P2479" i="51"/>
  <c r="P2480" i="51"/>
  <c r="P2481" i="51"/>
  <c r="P2482" i="51"/>
  <c r="P2483" i="51"/>
  <c r="P2484" i="51"/>
  <c r="P1027" i="51"/>
  <c r="P1028" i="51"/>
  <c r="P1029" i="51"/>
  <c r="P1030" i="51"/>
  <c r="P1031" i="51"/>
  <c r="P1032" i="51"/>
  <c r="P1033" i="51"/>
  <c r="P1034" i="51"/>
  <c r="P1035" i="51"/>
  <c r="P1036" i="51"/>
  <c r="P1037" i="51"/>
  <c r="P1038" i="51"/>
  <c r="P1039" i="51"/>
  <c r="P1040" i="51"/>
  <c r="P1041" i="51"/>
  <c r="P1042" i="51"/>
  <c r="P1043" i="51"/>
  <c r="P1044" i="51"/>
  <c r="P1045" i="51"/>
  <c r="P1046" i="51"/>
  <c r="P1047" i="51"/>
  <c r="P1048" i="51"/>
  <c r="P1049" i="51"/>
  <c r="P1050" i="51"/>
  <c r="P1051" i="51"/>
  <c r="P1052" i="51"/>
  <c r="P1053" i="51"/>
  <c r="P1054" i="51"/>
  <c r="P1055" i="51"/>
  <c r="P1056" i="51"/>
  <c r="P1057" i="51"/>
  <c r="P1058" i="51"/>
  <c r="P1059" i="51"/>
  <c r="P1060" i="51"/>
  <c r="P1061" i="51"/>
  <c r="P1062" i="51"/>
  <c r="P1063" i="51"/>
  <c r="P1064" i="51"/>
  <c r="P1065" i="51"/>
  <c r="P1066" i="51"/>
  <c r="P1067" i="51"/>
  <c r="P1068" i="51"/>
  <c r="P1069" i="51"/>
  <c r="P1070" i="51"/>
  <c r="P1071" i="51"/>
  <c r="P1072" i="51"/>
  <c r="P1073" i="51"/>
  <c r="P1074" i="51"/>
  <c r="P1075" i="51"/>
  <c r="P1076" i="51"/>
  <c r="P1077" i="51"/>
  <c r="P1078" i="51"/>
  <c r="P1079" i="51"/>
  <c r="P1080" i="51"/>
  <c r="P1081" i="51"/>
  <c r="P1082" i="51"/>
  <c r="P1083" i="51"/>
  <c r="P1084" i="51"/>
  <c r="P1085" i="51"/>
  <c r="P1086" i="51"/>
  <c r="P1087" i="51"/>
  <c r="P1088" i="51"/>
  <c r="P1089" i="51"/>
  <c r="P1090" i="51"/>
  <c r="P1091" i="51"/>
  <c r="P1092" i="51"/>
  <c r="P1093" i="51"/>
  <c r="P1094" i="51"/>
  <c r="P1095" i="51"/>
  <c r="P1096" i="51"/>
  <c r="P1097" i="51"/>
  <c r="P1098" i="51"/>
  <c r="P1099" i="51"/>
  <c r="P1100" i="51"/>
  <c r="P1101" i="51"/>
  <c r="P1102" i="51"/>
  <c r="P1103" i="51"/>
  <c r="P1104" i="51"/>
  <c r="P1105" i="51"/>
  <c r="P1106" i="51"/>
  <c r="P1107" i="51"/>
  <c r="P1108" i="51"/>
  <c r="P1109" i="51"/>
  <c r="P1110" i="51"/>
  <c r="P1111" i="51"/>
  <c r="P1112" i="51"/>
  <c r="P1113" i="51"/>
  <c r="P1114" i="51"/>
  <c r="P1115" i="51"/>
  <c r="P1116" i="51"/>
  <c r="P1117" i="51"/>
  <c r="P1118" i="51"/>
  <c r="P1119" i="51"/>
  <c r="P1120" i="51"/>
  <c r="P1121" i="51"/>
  <c r="P1122" i="51"/>
  <c r="P2485" i="51"/>
  <c r="P2486" i="51"/>
  <c r="P2487" i="51"/>
  <c r="P2488" i="51"/>
  <c r="P2489" i="51"/>
  <c r="P2490" i="51"/>
  <c r="P2491" i="51"/>
  <c r="P2492" i="51"/>
  <c r="P2493" i="51"/>
  <c r="P2615" i="51"/>
  <c r="P2616" i="51"/>
  <c r="P2617" i="51"/>
  <c r="P2618" i="51"/>
  <c r="P2619" i="51"/>
  <c r="P2620" i="51"/>
  <c r="P2621" i="51"/>
  <c r="P2622" i="51"/>
  <c r="P2623" i="51"/>
  <c r="P2624" i="51"/>
  <c r="P137" i="51"/>
  <c r="P138" i="51"/>
  <c r="P139" i="51"/>
  <c r="P140" i="51"/>
  <c r="P141" i="51"/>
  <c r="P142" i="51"/>
  <c r="P143" i="51"/>
  <c r="P144" i="51"/>
  <c r="P145" i="51"/>
  <c r="P146" i="51"/>
  <c r="P147" i="51"/>
  <c r="P148" i="51"/>
  <c r="P149" i="51"/>
  <c r="P150" i="51"/>
  <c r="P151" i="51"/>
  <c r="P152" i="51"/>
  <c r="P153" i="51"/>
  <c r="P154" i="51"/>
  <c r="P155" i="51"/>
  <c r="P156" i="51"/>
  <c r="P157" i="51"/>
  <c r="P158" i="51"/>
  <c r="P159" i="51"/>
  <c r="P160" i="51"/>
  <c r="P161" i="51"/>
  <c r="P162" i="51"/>
  <c r="P163" i="51"/>
  <c r="P164" i="51"/>
  <c r="P165" i="51"/>
  <c r="P166" i="51"/>
  <c r="P167" i="51"/>
  <c r="P168" i="51"/>
  <c r="P169" i="51"/>
  <c r="P170" i="51"/>
  <c r="P171" i="51"/>
  <c r="P172" i="51"/>
  <c r="P173" i="51"/>
  <c r="P174" i="51"/>
  <c r="P175" i="51"/>
  <c r="P176" i="51"/>
  <c r="P177" i="51"/>
  <c r="P178" i="51"/>
  <c r="P179" i="51"/>
  <c r="P180" i="51"/>
  <c r="P1123" i="51"/>
  <c r="P1124" i="51"/>
  <c r="P1125" i="51"/>
  <c r="P1126" i="51"/>
  <c r="P181" i="51"/>
  <c r="P182" i="51"/>
  <c r="P1127" i="51"/>
  <c r="P1128" i="51"/>
  <c r="P1129" i="51"/>
  <c r="P1130" i="51"/>
  <c r="P1131" i="51"/>
  <c r="P1132" i="51"/>
  <c r="P1133" i="51"/>
  <c r="P1134" i="51"/>
  <c r="P1135" i="51"/>
  <c r="P1136" i="51"/>
  <c r="P1137" i="51"/>
  <c r="P1138" i="51"/>
  <c r="P1139" i="51"/>
  <c r="P1140" i="51"/>
  <c r="P1141" i="51"/>
  <c r="P1142" i="51"/>
  <c r="P1143" i="51"/>
  <c r="P1144" i="51"/>
  <c r="P1145" i="51"/>
  <c r="P1146" i="51"/>
  <c r="P1147" i="51"/>
  <c r="P1148" i="51"/>
  <c r="P1149" i="51"/>
  <c r="P1150" i="51"/>
  <c r="P1151" i="51"/>
  <c r="P1152" i="51"/>
  <c r="P1153" i="51"/>
  <c r="P1154" i="51"/>
  <c r="P1155" i="51"/>
  <c r="P1156" i="51"/>
  <c r="P1157" i="51"/>
  <c r="P1158" i="51"/>
  <c r="P1159" i="51"/>
  <c r="P1160" i="51"/>
  <c r="P1161" i="51"/>
  <c r="P1162" i="51"/>
  <c r="P1163" i="51"/>
  <c r="P1164" i="51"/>
  <c r="P1165" i="51"/>
  <c r="P1166" i="51"/>
  <c r="P1167" i="51"/>
  <c r="P1168" i="51"/>
  <c r="P1169" i="51"/>
  <c r="P1170" i="51"/>
  <c r="P1171" i="51"/>
  <c r="P1172" i="51"/>
  <c r="P1173" i="51"/>
  <c r="P1174" i="51"/>
  <c r="P1175" i="51"/>
  <c r="P1176" i="51"/>
  <c r="P1177" i="51"/>
  <c r="P1178" i="51"/>
  <c r="P1179" i="51"/>
  <c r="P1180" i="51"/>
  <c r="P1181" i="51"/>
  <c r="P1182" i="51"/>
  <c r="P1183" i="51"/>
  <c r="P1184" i="51"/>
  <c r="P1185" i="51"/>
  <c r="P1186" i="51"/>
  <c r="P1187" i="51"/>
  <c r="P1188" i="51"/>
  <c r="P1189" i="51"/>
  <c r="P1190" i="51"/>
  <c r="P1191" i="51"/>
  <c r="P1192" i="51"/>
  <c r="P1193" i="51"/>
  <c r="P1194" i="51"/>
  <c r="P1195" i="51"/>
  <c r="P1196" i="51"/>
  <c r="P1197" i="51"/>
  <c r="P1198" i="51"/>
  <c r="P1199" i="51"/>
  <c r="P1200" i="51"/>
  <c r="P1201" i="51"/>
  <c r="P1202" i="51"/>
  <c r="P1203" i="51"/>
  <c r="P1204" i="51"/>
  <c r="P1205" i="51"/>
  <c r="P1206" i="51"/>
  <c r="P1207" i="51"/>
  <c r="P1208" i="51"/>
  <c r="P1209" i="51"/>
  <c r="P1210" i="51"/>
  <c r="P1211" i="51"/>
  <c r="P1212" i="51"/>
  <c r="P1213" i="51"/>
  <c r="P1214" i="51"/>
  <c r="P1215" i="51"/>
  <c r="P1216" i="51"/>
  <c r="P1217" i="51"/>
  <c r="P1218" i="51"/>
  <c r="P1219" i="51"/>
  <c r="P1220" i="51"/>
  <c r="P1221" i="51"/>
  <c r="P1222" i="51"/>
  <c r="P1223" i="51"/>
  <c r="P1224" i="51"/>
  <c r="P1225" i="51"/>
  <c r="P1226" i="51"/>
  <c r="P1227" i="51"/>
  <c r="P1228" i="51"/>
  <c r="P1229" i="51"/>
  <c r="P1230" i="51"/>
  <c r="P1231" i="51"/>
  <c r="P1232" i="51"/>
  <c r="P1233" i="51"/>
  <c r="P1234" i="51"/>
  <c r="P1235" i="51"/>
  <c r="P1236" i="51"/>
  <c r="P1237" i="51"/>
  <c r="P1238" i="51"/>
  <c r="P1239" i="51"/>
  <c r="P1240" i="51"/>
  <c r="P1241" i="51"/>
  <c r="P1242" i="51"/>
  <c r="P1243" i="51"/>
  <c r="P1244" i="51"/>
  <c r="P1245" i="51"/>
  <c r="P1246" i="51"/>
  <c r="P1247" i="51"/>
  <c r="P1248" i="51"/>
  <c r="P1249" i="51"/>
  <c r="P1250" i="51"/>
  <c r="P1251" i="51"/>
  <c r="P1252" i="51"/>
  <c r="P1253" i="51"/>
  <c r="P1254" i="51"/>
  <c r="P1255" i="51"/>
  <c r="P1256" i="51"/>
  <c r="P1257" i="51"/>
  <c r="P1258" i="51"/>
  <c r="P1259" i="51"/>
  <c r="P1260" i="51"/>
  <c r="P1261" i="51"/>
  <c r="P1262" i="51"/>
  <c r="P1263" i="51"/>
  <c r="P1264" i="51"/>
  <c r="P1265" i="51"/>
  <c r="P1266" i="51"/>
  <c r="P1267" i="51"/>
  <c r="P1268" i="51"/>
  <c r="P1269" i="51"/>
  <c r="P1270" i="51"/>
  <c r="P1271" i="51"/>
  <c r="P1272" i="51"/>
  <c r="P1273" i="51"/>
  <c r="P1274" i="51"/>
  <c r="P1275" i="51"/>
  <c r="P1276" i="51"/>
  <c r="P1277" i="51"/>
  <c r="P1278" i="51"/>
  <c r="P1279" i="51"/>
  <c r="P1280" i="51"/>
  <c r="P1281" i="51"/>
  <c r="P1282" i="51"/>
  <c r="P1283" i="51"/>
  <c r="P1284" i="51"/>
  <c r="P1285" i="51"/>
  <c r="P1286" i="51"/>
  <c r="P1287" i="51"/>
  <c r="P1288" i="51"/>
  <c r="P1289" i="51"/>
  <c r="P1290" i="51"/>
  <c r="P1291" i="51"/>
  <c r="P1292" i="51"/>
  <c r="P1293" i="51"/>
  <c r="P1294" i="51"/>
  <c r="P1295" i="51"/>
  <c r="P1296" i="51"/>
  <c r="P1297" i="51"/>
  <c r="P1298" i="51"/>
  <c r="P1299" i="51"/>
  <c r="P1300" i="51"/>
  <c r="P1301" i="51"/>
  <c r="P1302" i="51"/>
  <c r="P1303" i="51"/>
  <c r="P1304" i="51"/>
  <c r="P1305" i="51"/>
  <c r="P1306" i="51"/>
  <c r="P1307" i="51"/>
  <c r="P1308" i="51"/>
  <c r="P1309" i="51"/>
  <c r="P1310" i="51"/>
  <c r="P1311" i="51"/>
  <c r="P1312" i="51"/>
  <c r="P1313" i="51"/>
  <c r="P1314" i="51"/>
  <c r="P1315" i="51"/>
  <c r="P1316" i="51"/>
  <c r="P1317" i="51"/>
  <c r="P1318" i="51"/>
  <c r="P1319" i="51"/>
  <c r="P1320" i="51"/>
  <c r="P1321" i="51"/>
  <c r="P1322" i="51"/>
  <c r="P1323" i="51"/>
  <c r="P1324" i="51"/>
  <c r="P1325" i="51"/>
  <c r="P1326" i="51"/>
  <c r="P1327" i="51"/>
  <c r="P1328" i="51"/>
  <c r="P1329" i="51"/>
  <c r="P1330" i="51"/>
  <c r="P1331" i="51"/>
  <c r="P1332" i="51"/>
  <c r="P1333" i="51"/>
  <c r="P1334" i="51"/>
  <c r="P1335" i="51"/>
  <c r="P1336" i="51"/>
  <c r="P1337" i="51"/>
  <c r="P1338" i="51"/>
  <c r="P1339" i="51"/>
  <c r="P1340" i="51"/>
  <c r="P1341" i="51"/>
  <c r="P1342" i="51"/>
  <c r="P1343" i="51"/>
  <c r="P1344" i="51"/>
  <c r="P1345" i="51"/>
  <c r="P2494" i="51"/>
  <c r="P2495" i="51"/>
  <c r="P2496" i="51"/>
  <c r="P2497" i="51"/>
  <c r="P2498" i="51"/>
  <c r="P2499" i="51"/>
  <c r="P2500" i="51"/>
  <c r="P1346" i="51"/>
  <c r="P1347" i="51"/>
  <c r="P1348" i="51"/>
  <c r="P1349" i="51"/>
  <c r="P1350" i="51"/>
  <c r="P1351" i="51"/>
  <c r="P1352" i="51"/>
  <c r="P1353" i="51"/>
  <c r="P1354" i="51"/>
  <c r="P1355" i="51"/>
  <c r="P1356" i="51"/>
  <c r="P1357" i="51"/>
  <c r="P2501" i="51"/>
  <c r="P2502" i="51"/>
  <c r="P2503" i="51"/>
  <c r="P2504" i="51"/>
  <c r="P2505" i="51"/>
  <c r="P2506" i="51"/>
  <c r="P2507" i="51"/>
  <c r="P2508" i="51"/>
  <c r="P2509" i="51"/>
  <c r="P2510" i="51"/>
  <c r="P2511" i="51"/>
  <c r="P2512" i="51"/>
  <c r="P2513" i="51"/>
  <c r="P2625" i="51"/>
  <c r="P2626" i="51"/>
  <c r="P2514" i="51"/>
  <c r="P2515" i="51"/>
  <c r="P2516" i="51"/>
  <c r="P2517" i="51"/>
  <c r="P2518" i="51"/>
  <c r="P2519" i="51"/>
  <c r="P2520" i="51"/>
  <c r="P2521" i="51"/>
  <c r="P2522" i="51"/>
  <c r="P2523" i="51"/>
  <c r="P2524" i="51"/>
  <c r="P2525" i="51"/>
  <c r="P2627" i="51"/>
  <c r="P2628" i="51"/>
  <c r="P2629" i="51"/>
  <c r="P2630" i="51"/>
  <c r="P2631" i="51"/>
  <c r="P2632" i="51"/>
  <c r="P2633" i="51"/>
  <c r="P2634" i="51"/>
  <c r="P2635" i="51"/>
  <c r="P2636" i="51"/>
  <c r="P2637" i="51"/>
  <c r="P2638" i="51"/>
  <c r="P2639" i="51"/>
  <c r="P2640" i="51"/>
  <c r="P2641" i="51"/>
  <c r="P2642" i="51"/>
  <c r="P2643" i="51"/>
  <c r="P2644" i="51"/>
  <c r="P2645" i="51"/>
  <c r="P2646" i="51"/>
  <c r="P183" i="51"/>
  <c r="P184" i="51"/>
  <c r="P185" i="51"/>
  <c r="P186" i="51"/>
  <c r="P187" i="51"/>
  <c r="P188" i="51"/>
  <c r="P189" i="51"/>
  <c r="P190" i="51"/>
  <c r="P191" i="51"/>
  <c r="P192" i="51"/>
  <c r="P193" i="51"/>
  <c r="P194" i="51"/>
  <c r="P195" i="51"/>
  <c r="P196" i="51"/>
  <c r="P197" i="51"/>
  <c r="P198" i="51"/>
  <c r="P199" i="51"/>
  <c r="P200" i="51"/>
  <c r="P201" i="51"/>
  <c r="P202" i="51"/>
  <c r="P203" i="51"/>
  <c r="P204" i="51"/>
  <c r="P205" i="51"/>
  <c r="P206" i="51"/>
  <c r="P207" i="51"/>
  <c r="P208" i="51"/>
  <c r="P209" i="51"/>
  <c r="P210" i="51"/>
  <c r="P211" i="51"/>
  <c r="P212" i="51"/>
  <c r="P213" i="51"/>
  <c r="P214" i="51"/>
  <c r="P215" i="51"/>
  <c r="P216" i="51"/>
  <c r="P217" i="51"/>
  <c r="P218" i="51"/>
  <c r="P219" i="51"/>
  <c r="P220" i="51"/>
  <c r="P2526" i="51"/>
  <c r="P2527" i="51"/>
  <c r="P2528" i="51"/>
  <c r="P2529" i="51"/>
  <c r="P2530" i="51"/>
  <c r="P1358" i="51"/>
  <c r="P1359" i="51"/>
  <c r="P1360" i="51"/>
  <c r="P1361" i="51"/>
  <c r="P2531" i="51"/>
  <c r="P2532" i="51"/>
  <c r="P2533" i="51"/>
  <c r="P2534" i="51"/>
  <c r="P2535" i="51"/>
  <c r="P2536" i="51"/>
  <c r="P1362" i="51"/>
  <c r="P1363" i="51"/>
  <c r="P1364" i="51"/>
  <c r="P1365" i="51"/>
  <c r="P1366" i="51"/>
  <c r="P1367" i="51"/>
  <c r="P1368" i="51"/>
  <c r="P1369" i="51"/>
  <c r="P1370" i="51"/>
  <c r="P1371" i="51"/>
  <c r="P1372" i="51"/>
  <c r="P1373" i="51"/>
  <c r="P1374" i="51"/>
  <c r="P1375" i="51"/>
  <c r="P1376" i="51"/>
  <c r="P1377" i="51"/>
  <c r="P1378" i="51"/>
  <c r="P1379" i="51"/>
  <c r="P1380" i="51"/>
  <c r="P1381" i="51"/>
  <c r="P1382" i="51"/>
  <c r="P1383" i="51"/>
  <c r="P1384" i="51"/>
  <c r="P1385" i="51"/>
  <c r="P1386" i="51"/>
  <c r="P1387" i="51"/>
  <c r="P1388" i="51"/>
  <c r="P1389" i="51"/>
  <c r="P1390" i="51"/>
  <c r="P1391" i="51"/>
  <c r="P1392" i="51"/>
  <c r="P1393" i="51"/>
  <c r="P1394" i="51"/>
  <c r="P1395" i="51"/>
  <c r="P1396" i="51"/>
  <c r="P1397" i="51"/>
  <c r="P1398" i="51"/>
  <c r="P1399" i="51"/>
  <c r="P1400" i="51"/>
  <c r="P1401" i="51"/>
  <c r="P1402" i="51"/>
  <c r="P1403" i="51"/>
  <c r="P1404" i="51"/>
  <c r="P1405" i="51"/>
  <c r="P1406" i="51"/>
  <c r="P1407" i="51"/>
  <c r="P1408" i="51"/>
  <c r="P1409" i="51"/>
  <c r="P1410" i="51"/>
  <c r="P1411" i="51"/>
  <c r="P1412" i="51"/>
  <c r="P1413" i="51"/>
  <c r="P1414" i="51"/>
  <c r="P1415" i="51"/>
  <c r="P1416" i="51"/>
  <c r="P1417" i="51"/>
  <c r="P1418" i="51"/>
  <c r="P1419" i="51"/>
  <c r="P1420" i="51"/>
  <c r="P1421" i="51"/>
  <c r="P1422" i="51"/>
  <c r="P1423" i="51"/>
  <c r="P1424" i="51"/>
  <c r="P1425" i="51"/>
  <c r="P1426" i="51"/>
  <c r="P1427" i="51"/>
  <c r="P1428" i="51"/>
  <c r="P1429" i="51"/>
  <c r="P1430" i="51"/>
  <c r="P1431" i="51"/>
  <c r="P1432" i="51"/>
  <c r="P1433" i="51"/>
  <c r="P1434" i="51"/>
  <c r="P1435" i="51"/>
  <c r="P1436" i="51"/>
  <c r="P1437" i="51"/>
  <c r="P1438" i="51"/>
  <c r="P1439" i="51"/>
  <c r="P1440" i="51"/>
  <c r="P1441" i="51"/>
  <c r="P1442" i="51"/>
  <c r="P1443" i="51"/>
  <c r="P1444" i="51"/>
  <c r="P1445" i="51"/>
  <c r="P1446" i="51"/>
  <c r="P1447" i="51"/>
  <c r="P1448" i="51"/>
  <c r="P1449" i="51"/>
  <c r="P2537" i="51"/>
  <c r="P2538" i="51"/>
  <c r="P1450" i="51"/>
  <c r="P1451" i="51"/>
  <c r="P1452" i="51"/>
  <c r="P2539" i="51"/>
  <c r="P2540" i="51"/>
  <c r="P2541" i="51"/>
  <c r="P2542" i="51"/>
  <c r="P2543" i="51"/>
  <c r="P2544" i="51"/>
  <c r="P2545" i="51"/>
  <c r="P2546" i="51"/>
  <c r="P2547" i="51"/>
  <c r="P2548" i="51"/>
  <c r="P2549" i="51"/>
  <c r="P2550" i="51"/>
  <c r="P2551" i="51"/>
  <c r="P2552" i="51"/>
  <c r="P1453" i="51"/>
  <c r="P1454" i="51"/>
  <c r="P1455" i="51"/>
  <c r="P1456" i="51"/>
  <c r="P1457" i="51"/>
  <c r="P1458" i="51"/>
  <c r="P1459" i="51"/>
  <c r="P1460" i="51"/>
  <c r="P1461" i="51"/>
  <c r="P1462" i="51"/>
  <c r="P1463" i="51"/>
  <c r="P1464" i="51"/>
  <c r="P1465" i="51"/>
  <c r="P1466" i="51"/>
  <c r="P15" i="51"/>
  <c r="P2553" i="51"/>
  <c r="P1467" i="51"/>
  <c r="P2554" i="51"/>
  <c r="P2555" i="51"/>
  <c r="P1468" i="51"/>
  <c r="P1469" i="51"/>
  <c r="P1470" i="51"/>
  <c r="P2556" i="51"/>
  <c r="P2557" i="51"/>
  <c r="P2570" i="51"/>
  <c r="P2558" i="51"/>
  <c r="P2559" i="51"/>
  <c r="P2560" i="51"/>
  <c r="P2561" i="51"/>
  <c r="P1471" i="51"/>
  <c r="P312" i="51"/>
  <c r="P2562" i="51"/>
  <c r="P2563" i="51"/>
  <c r="P2564" i="51"/>
  <c r="P2571" i="51"/>
  <c r="P2565" i="51"/>
  <c r="P16" i="51"/>
  <c r="P313" i="51"/>
  <c r="P9" i="51"/>
  <c r="P17" i="51"/>
  <c r="P2572" i="51"/>
  <c r="P4" i="51"/>
  <c r="P5" i="51"/>
  <c r="P2573" i="51"/>
  <c r="P18" i="51"/>
  <c r="P6" i="51"/>
  <c r="P2574" i="51"/>
  <c r="P2575" i="51"/>
  <c r="P2576" i="51"/>
  <c r="P19" i="51"/>
  <c r="P20" i="51"/>
  <c r="P2577" i="51"/>
  <c r="P221" i="51"/>
  <c r="P222" i="51"/>
  <c r="P2578" i="51"/>
  <c r="P2579" i="51"/>
  <c r="P2" i="51"/>
  <c r="P2566" i="51"/>
  <c r="P2580" i="51"/>
  <c r="P2581" i="51"/>
  <c r="P223" i="51"/>
  <c r="P2582" i="51"/>
  <c r="P1472" i="51"/>
  <c r="P2583" i="51"/>
  <c r="P2584" i="51"/>
  <c r="P2647" i="51"/>
  <c r="P2585" i="51"/>
  <c r="P2567" i="51"/>
  <c r="P224" i="51"/>
  <c r="P3" i="51"/>
  <c r="P225" i="51"/>
  <c r="P314" i="51"/>
  <c r="P226" i="51"/>
  <c r="P51" i="51"/>
  <c r="P52" i="51"/>
  <c r="P53" i="51"/>
  <c r="P227" i="51"/>
  <c r="P2568" i="51"/>
  <c r="P2586" i="51"/>
  <c r="P2648" i="51"/>
  <c r="P54" i="51"/>
  <c r="P55" i="51"/>
  <c r="P7" i="51"/>
  <c r="P228" i="51"/>
  <c r="P56" i="51"/>
  <c r="P315" i="51"/>
  <c r="P57" i="51"/>
  <c r="P316" i="51"/>
  <c r="P10" i="51"/>
  <c r="P229" i="51"/>
  <c r="P230" i="51"/>
  <c r="P1473" i="51"/>
  <c r="P22" i="51"/>
  <c r="P11" i="51"/>
  <c r="P12" i="51"/>
  <c r="P23" i="51"/>
  <c r="P317" i="51"/>
  <c r="P1474" i="51"/>
  <c r="P318" i="51"/>
  <c r="P319" i="51"/>
  <c r="P231" i="51"/>
  <c r="P1475" i="51"/>
  <c r="P58" i="51"/>
  <c r="P2587" i="51"/>
  <c r="P2588" i="51"/>
  <c r="P320" i="51"/>
  <c r="C8" i="52"/>
  <c r="B8" i="52"/>
  <c r="D8" i="52"/>
  <c r="L29" i="28" l="1"/>
  <c r="T3" i="26" l="1"/>
  <c r="T4" i="26"/>
  <c r="T5" i="26"/>
  <c r="T6" i="26"/>
  <c r="T7" i="26"/>
  <c r="T8" i="26"/>
  <c r="T9" i="26"/>
  <c r="T10" i="26"/>
  <c r="T11" i="26"/>
  <c r="T12" i="26"/>
  <c r="T13" i="26"/>
  <c r="T14" i="26"/>
  <c r="T15" i="26"/>
  <c r="T16" i="26"/>
  <c r="T17" i="26"/>
  <c r="T18" i="26"/>
  <c r="T19" i="26"/>
  <c r="T20" i="26"/>
  <c r="T21" i="26"/>
  <c r="T22" i="26"/>
  <c r="T23" i="26"/>
  <c r="T24" i="26"/>
  <c r="T25" i="26"/>
  <c r="T26" i="26"/>
  <c r="T27" i="26"/>
  <c r="T28" i="26"/>
  <c r="T29" i="26"/>
  <c r="T30" i="26"/>
  <c r="T31" i="26"/>
  <c r="T32" i="26"/>
  <c r="T33" i="26"/>
  <c r="T34" i="26"/>
  <c r="T35" i="26"/>
  <c r="T36" i="26"/>
  <c r="T37" i="26"/>
  <c r="T38" i="26"/>
  <c r="T39" i="26"/>
  <c r="T40" i="26"/>
  <c r="T41" i="26"/>
  <c r="T42" i="26"/>
  <c r="T43" i="26"/>
  <c r="T44" i="26"/>
  <c r="T45" i="26"/>
  <c r="T46" i="26"/>
  <c r="T47" i="26"/>
  <c r="T48" i="26"/>
  <c r="T49" i="26"/>
  <c r="T50" i="26"/>
  <c r="T51" i="26"/>
  <c r="T52" i="26"/>
  <c r="T53" i="26"/>
  <c r="T54" i="26"/>
  <c r="T55" i="26"/>
  <c r="T56" i="26"/>
  <c r="T57" i="26"/>
  <c r="T58" i="26"/>
  <c r="T59" i="26"/>
  <c r="T60" i="26"/>
  <c r="T61" i="26"/>
  <c r="T62" i="26"/>
  <c r="T63" i="26"/>
  <c r="T64" i="26"/>
  <c r="T65" i="26"/>
  <c r="T66" i="26"/>
  <c r="T67" i="26"/>
  <c r="T68" i="26"/>
  <c r="T69" i="26"/>
  <c r="T70" i="26"/>
  <c r="T71" i="26"/>
  <c r="T72" i="26"/>
  <c r="T73" i="26"/>
  <c r="T74" i="26"/>
  <c r="T75" i="26"/>
  <c r="T76" i="26"/>
  <c r="T77" i="26"/>
  <c r="T78" i="26"/>
  <c r="T79" i="26"/>
  <c r="T80" i="26"/>
  <c r="T81" i="26"/>
  <c r="T82" i="26"/>
  <c r="T83" i="26"/>
  <c r="T84" i="26"/>
  <c r="T85" i="26"/>
  <c r="T86" i="26"/>
  <c r="T87" i="26"/>
  <c r="T88" i="26"/>
  <c r="T89" i="26"/>
  <c r="T90" i="26"/>
  <c r="T91" i="26"/>
  <c r="T92" i="26"/>
  <c r="T93" i="26"/>
  <c r="T94" i="26"/>
  <c r="T95" i="26"/>
  <c r="T96" i="26"/>
  <c r="T97" i="26"/>
  <c r="T98" i="26"/>
  <c r="T99" i="26"/>
  <c r="T100" i="26"/>
  <c r="T101" i="26"/>
  <c r="T102" i="26"/>
  <c r="T103" i="26"/>
  <c r="T104" i="26"/>
  <c r="T105" i="26"/>
  <c r="T106" i="26"/>
  <c r="T107" i="26"/>
  <c r="T108" i="26"/>
  <c r="T109" i="26"/>
  <c r="T110" i="26"/>
  <c r="T111" i="26"/>
  <c r="T112" i="26"/>
  <c r="T113" i="26"/>
  <c r="T114" i="26"/>
  <c r="T115" i="26"/>
  <c r="T116" i="26"/>
  <c r="T117" i="26"/>
  <c r="T118" i="26"/>
  <c r="T119" i="26"/>
  <c r="T120" i="26"/>
  <c r="T121" i="26"/>
  <c r="T122" i="26"/>
  <c r="T123" i="26"/>
  <c r="T124" i="26"/>
  <c r="T125" i="26"/>
  <c r="T126" i="26"/>
  <c r="T127" i="26"/>
  <c r="T128" i="26"/>
  <c r="T129" i="26"/>
  <c r="T130" i="26"/>
  <c r="T131" i="26"/>
  <c r="T132" i="26"/>
  <c r="T133" i="26"/>
  <c r="T134" i="26"/>
  <c r="T135" i="26"/>
  <c r="T136" i="26"/>
  <c r="T137" i="26"/>
  <c r="T138" i="26"/>
  <c r="T139" i="26"/>
  <c r="T140" i="26"/>
  <c r="T141" i="26"/>
  <c r="T142" i="26"/>
  <c r="T143" i="26"/>
  <c r="T144" i="26"/>
  <c r="T145" i="26"/>
  <c r="T146" i="26"/>
  <c r="T147" i="26"/>
  <c r="T148" i="26"/>
  <c r="T149" i="26"/>
  <c r="T150" i="26"/>
  <c r="T151" i="26"/>
  <c r="T152" i="26"/>
  <c r="T153" i="26"/>
  <c r="T154" i="26"/>
  <c r="T155" i="26"/>
  <c r="T156" i="26"/>
  <c r="T157" i="26"/>
  <c r="T158" i="26"/>
  <c r="T159" i="26"/>
  <c r="T160" i="26"/>
  <c r="T161" i="26"/>
  <c r="T162" i="26"/>
  <c r="T163" i="26"/>
  <c r="T164" i="26"/>
  <c r="T165" i="26"/>
  <c r="T166" i="26"/>
  <c r="T167" i="26"/>
  <c r="T168" i="26"/>
  <c r="T169" i="26"/>
  <c r="T170" i="26"/>
  <c r="T171" i="26"/>
  <c r="T172" i="26"/>
  <c r="T173" i="26"/>
  <c r="T174" i="26"/>
  <c r="T175" i="26"/>
  <c r="T2" i="26"/>
  <c r="S65" i="26" l="1"/>
  <c r="S155" i="26"/>
  <c r="S123" i="26"/>
  <c r="S106" i="26"/>
  <c r="S160" i="26"/>
  <c r="S75" i="26"/>
  <c r="S103" i="26"/>
  <c r="S105" i="26"/>
  <c r="S161" i="26"/>
  <c r="S23" i="26"/>
  <c r="S7" i="26"/>
  <c r="S37" i="26"/>
  <c r="S38" i="26"/>
  <c r="S5" i="26"/>
  <c r="S6" i="26"/>
  <c r="S8" i="26"/>
  <c r="S39" i="26"/>
  <c r="S44" i="26"/>
  <c r="S64" i="26"/>
  <c r="S74" i="26"/>
  <c r="S91" i="26"/>
  <c r="S92" i="26"/>
  <c r="S95" i="26"/>
  <c r="S115" i="26"/>
  <c r="S128" i="26"/>
  <c r="S20" i="26"/>
  <c r="S51" i="26"/>
  <c r="S33" i="26"/>
  <c r="S34" i="26"/>
  <c r="S21" i="26"/>
  <c r="S50" i="26"/>
  <c r="S48" i="26"/>
  <c r="S12" i="26"/>
  <c r="S35" i="26"/>
  <c r="S4" i="26"/>
  <c r="S24" i="26"/>
  <c r="S42" i="26"/>
  <c r="S98" i="26"/>
  <c r="S88" i="26"/>
  <c r="S110" i="26"/>
  <c r="S62" i="26"/>
  <c r="S63" i="26"/>
  <c r="S68" i="26"/>
  <c r="S111" i="26"/>
  <c r="S146" i="26"/>
  <c r="S147" i="26"/>
  <c r="S156" i="26"/>
  <c r="S58" i="26"/>
  <c r="S9" i="26"/>
  <c r="S18" i="26"/>
  <c r="S27" i="26"/>
  <c r="S45" i="26"/>
  <c r="S19" i="26"/>
  <c r="S26" i="26"/>
  <c r="S53" i="26"/>
  <c r="S72" i="26"/>
  <c r="S83" i="26"/>
  <c r="S84" i="26"/>
  <c r="S118" i="26"/>
  <c r="S119" i="26"/>
  <c r="S166" i="26"/>
  <c r="S167" i="26"/>
  <c r="S99" i="26"/>
  <c r="S101" i="26"/>
  <c r="S100" i="26"/>
  <c r="S102" i="26"/>
  <c r="S129" i="26"/>
  <c r="S93" i="26"/>
  <c r="S94" i="26"/>
  <c r="S107" i="26"/>
  <c r="S69" i="26"/>
  <c r="S90" i="26"/>
  <c r="S104" i="26"/>
  <c r="S127" i="26"/>
  <c r="S140" i="26"/>
  <c r="S145" i="26"/>
  <c r="S150" i="26"/>
  <c r="S151" i="26"/>
  <c r="S170" i="26"/>
  <c r="S30" i="26"/>
  <c r="S13" i="26"/>
  <c r="S14" i="26"/>
  <c r="S66" i="26"/>
  <c r="S67" i="26"/>
  <c r="S31" i="26"/>
  <c r="S32" i="26"/>
  <c r="S96" i="26"/>
  <c r="S97" i="26"/>
  <c r="S144" i="26"/>
  <c r="S46" i="26"/>
  <c r="S15" i="26"/>
  <c r="S54" i="26"/>
  <c r="S112" i="26"/>
  <c r="S55" i="26"/>
  <c r="S153" i="26"/>
  <c r="S82" i="26"/>
  <c r="S152" i="26"/>
  <c r="S175" i="26"/>
  <c r="S139" i="26"/>
  <c r="S85" i="26"/>
  <c r="S143" i="26"/>
  <c r="S173" i="26"/>
  <c r="S174" i="26"/>
  <c r="S126" i="26"/>
  <c r="S80" i="26"/>
  <c r="S87" i="26"/>
  <c r="S122" i="26"/>
  <c r="S158" i="26"/>
  <c r="S169" i="26"/>
  <c r="S71" i="26"/>
  <c r="S86" i="26"/>
  <c r="S108" i="26"/>
  <c r="S109" i="26"/>
  <c r="S141" i="26"/>
  <c r="S159" i="26"/>
  <c r="S89" i="26"/>
  <c r="S124" i="26"/>
  <c r="S157" i="26"/>
  <c r="S10" i="26"/>
  <c r="S79" i="26"/>
  <c r="S29" i="26"/>
  <c r="S113" i="26"/>
  <c r="S148" i="26"/>
  <c r="S49" i="26"/>
  <c r="S162" i="26"/>
  <c r="S2" i="26"/>
  <c r="S11" i="26"/>
  <c r="S3" i="26"/>
  <c r="S28" i="26"/>
  <c r="S40" i="26"/>
  <c r="S41" i="26"/>
  <c r="S43" i="26"/>
  <c r="S47" i="26"/>
  <c r="S168" i="26"/>
  <c r="S61" i="26"/>
  <c r="S121" i="26"/>
  <c r="S57" i="26"/>
  <c r="S17" i="26"/>
  <c r="S36" i="26"/>
  <c r="S52" i="26"/>
  <c r="S22" i="26"/>
  <c r="S165" i="26"/>
  <c r="S114" i="26"/>
  <c r="S73" i="26"/>
  <c r="S172" i="26"/>
  <c r="S142" i="26"/>
  <c r="S171" i="26"/>
  <c r="S76" i="26"/>
  <c r="S78" i="26"/>
  <c r="S77" i="26"/>
  <c r="S130" i="26"/>
  <c r="S131" i="26"/>
  <c r="S132" i="26"/>
  <c r="S133" i="26"/>
  <c r="S134" i="26"/>
  <c r="S135" i="26"/>
  <c r="S136" i="26"/>
  <c r="S137" i="26"/>
  <c r="S138" i="26"/>
  <c r="S117" i="26"/>
  <c r="S116" i="26"/>
  <c r="S59" i="26"/>
  <c r="S60" i="26"/>
  <c r="S149" i="26"/>
  <c r="S163" i="26"/>
  <c r="S125" i="26"/>
  <c r="S154" i="26"/>
  <c r="S16" i="26"/>
  <c r="S25" i="26"/>
  <c r="S120" i="26"/>
  <c r="S164" i="26"/>
  <c r="S81" i="26"/>
  <c r="S56" i="26"/>
  <c r="S1265" i="25"/>
  <c r="S295" i="25"/>
  <c r="S404" i="25"/>
  <c r="S1129" i="25"/>
  <c r="S405" i="25"/>
  <c r="S1242" i="25"/>
  <c r="S434" i="25"/>
  <c r="S12" i="25"/>
  <c r="S435" i="25"/>
  <c r="S436" i="25"/>
  <c r="S331" i="25"/>
  <c r="S415" i="25"/>
  <c r="S210" i="25"/>
  <c r="S332" i="25"/>
  <c r="S1246" i="25"/>
  <c r="S439" i="25"/>
  <c r="S524" i="25"/>
  <c r="S1054" i="25"/>
  <c r="S333" i="25"/>
  <c r="S1228" i="25"/>
  <c r="S406" i="25"/>
  <c r="S441" i="25"/>
  <c r="S1199" i="25"/>
  <c r="S7" i="25"/>
  <c r="S407" i="25"/>
  <c r="S442" i="25"/>
  <c r="S408" i="25"/>
  <c r="S967" i="25"/>
  <c r="S211" i="25"/>
  <c r="S443" i="25"/>
  <c r="S334" i="25"/>
  <c r="S1274" i="25"/>
  <c r="S1275" i="25"/>
  <c r="S335" i="25"/>
  <c r="S212" i="25"/>
  <c r="S296" i="25"/>
  <c r="S446" i="25"/>
  <c r="S13" i="25"/>
  <c r="S1276" i="25"/>
  <c r="S968" i="25"/>
  <c r="S409" i="25"/>
  <c r="S447" i="25"/>
  <c r="S1269" i="25"/>
  <c r="S297" i="25"/>
  <c r="S410" i="25"/>
  <c r="S411" i="25"/>
  <c r="S969" i="25"/>
  <c r="S197" i="25"/>
  <c r="S298" i="25"/>
  <c r="S14" i="25"/>
  <c r="S640" i="25"/>
  <c r="S448" i="25"/>
  <c r="S213" i="25"/>
  <c r="S1243" i="25"/>
  <c r="S15" i="25"/>
  <c r="S16" i="25"/>
  <c r="S17" i="25"/>
  <c r="S18" i="25"/>
  <c r="S336" i="25"/>
  <c r="S19" i="25"/>
  <c r="S20" i="25"/>
  <c r="S214" i="25"/>
  <c r="S416" i="25"/>
  <c r="S450" i="25"/>
  <c r="S215" i="25"/>
  <c r="S417" i="25"/>
  <c r="S216" i="25"/>
  <c r="S1055" i="25"/>
  <c r="S418" i="25"/>
  <c r="S1130" i="25"/>
  <c r="S1200" i="25"/>
  <c r="S1251" i="25"/>
  <c r="S1252" i="25"/>
  <c r="S525" i="25"/>
  <c r="S144" i="25"/>
  <c r="S1132" i="25"/>
  <c r="S179" i="25"/>
  <c r="S451" i="25"/>
  <c r="S21" i="25"/>
  <c r="S970" i="25"/>
  <c r="S499" i="25"/>
  <c r="S1270" i="25"/>
  <c r="S337" i="25"/>
  <c r="S1056" i="25"/>
  <c r="S656" i="25"/>
  <c r="S1133" i="25"/>
  <c r="S217" i="25"/>
  <c r="S657" i="25"/>
  <c r="S1226" i="25"/>
  <c r="S218" i="25"/>
  <c r="S1134" i="25"/>
  <c r="S1294" i="25"/>
  <c r="S453" i="25"/>
  <c r="S22" i="25"/>
  <c r="S420" i="25"/>
  <c r="S1271" i="25"/>
  <c r="S1272" i="25"/>
  <c r="S971" i="25"/>
  <c r="S1223" i="25"/>
  <c r="S1210" i="25"/>
  <c r="S145" i="25"/>
  <c r="S23" i="25"/>
  <c r="S219" i="25"/>
  <c r="S412" i="25"/>
  <c r="S1057" i="25"/>
  <c r="S454" i="25"/>
  <c r="S1058" i="25"/>
  <c r="S1279" i="25"/>
  <c r="S1280" i="25"/>
  <c r="S419" i="25"/>
  <c r="S1111" i="25"/>
  <c r="S1136" i="25"/>
  <c r="S526" i="25"/>
  <c r="S1244" i="25"/>
  <c r="S1201" i="25"/>
  <c r="S24" i="25"/>
  <c r="S1290" i="25"/>
  <c r="S299" i="25"/>
  <c r="S338" i="25"/>
  <c r="S220" i="25"/>
  <c r="S300" i="25"/>
  <c r="S1202" i="25"/>
  <c r="S426" i="25"/>
  <c r="S456" i="25"/>
  <c r="S221" i="25"/>
  <c r="S658" i="25"/>
  <c r="S1137" i="25"/>
  <c r="S1203" i="25"/>
  <c r="S222" i="25"/>
  <c r="S508" i="25"/>
  <c r="S510" i="25"/>
  <c r="S427" i="25"/>
  <c r="S25" i="25"/>
  <c r="S301" i="25"/>
  <c r="S1247" i="25"/>
  <c r="S396" i="25"/>
  <c r="S611" i="25"/>
  <c r="S1211" i="25"/>
  <c r="S26" i="25"/>
  <c r="S27" i="25"/>
  <c r="S1291" i="25"/>
  <c r="S339" i="25"/>
  <c r="S1138" i="25"/>
  <c r="S223" i="25"/>
  <c r="S224" i="25"/>
  <c r="S225" i="25"/>
  <c r="S972" i="25"/>
  <c r="S1249" i="25"/>
  <c r="S1266" i="25"/>
  <c r="S226" i="25"/>
  <c r="S1139" i="25"/>
  <c r="S527" i="25"/>
  <c r="S340" i="25"/>
  <c r="S659" i="25"/>
  <c r="S1277" i="25"/>
  <c r="S641" i="25"/>
  <c r="S973" i="25"/>
  <c r="S198" i="25"/>
  <c r="S302" i="25"/>
  <c r="S1278" i="25"/>
  <c r="S227" i="25"/>
  <c r="S459" i="25"/>
  <c r="S186" i="25"/>
  <c r="S528" i="25"/>
  <c r="S974" i="25"/>
  <c r="S303" i="25"/>
  <c r="S1273" i="25"/>
  <c r="S634" i="25"/>
  <c r="S975" i="25"/>
  <c r="S1204" i="25"/>
  <c r="S460" i="25"/>
  <c r="S642" i="25"/>
  <c r="S1253" i="25"/>
  <c r="S421" i="25"/>
  <c r="S422" i="25"/>
  <c r="S1140" i="25"/>
  <c r="S354" i="25"/>
  <c r="S228" i="25"/>
  <c r="S192" i="25"/>
  <c r="S1141" i="25"/>
  <c r="S1221" i="25"/>
  <c r="S229" i="25"/>
  <c r="S660" i="25"/>
  <c r="S304" i="25"/>
  <c r="S1059" i="25"/>
  <c r="S461" i="25"/>
  <c r="S428" i="25"/>
  <c r="S1254" i="25"/>
  <c r="S1060" i="25"/>
  <c r="S128" i="25"/>
  <c r="S1292" i="25"/>
  <c r="S1293" i="25"/>
  <c r="S1281" i="25"/>
  <c r="S1142" i="25"/>
  <c r="S462" i="25"/>
  <c r="S1143" i="25"/>
  <c r="S429" i="25"/>
  <c r="S433" i="25"/>
  <c r="S976" i="25"/>
  <c r="S230" i="25"/>
  <c r="S231" i="25"/>
  <c r="S232" i="25"/>
  <c r="S423" i="25"/>
  <c r="S1144" i="25"/>
  <c r="S305" i="25"/>
  <c r="S187" i="25"/>
  <c r="S1212" i="25"/>
  <c r="S1213" i="25"/>
  <c r="S1282" i="25"/>
  <c r="S977" i="25"/>
  <c r="S28" i="25"/>
  <c r="S233" i="25"/>
  <c r="S437" i="25"/>
  <c r="S306" i="25"/>
  <c r="S1061" i="25"/>
  <c r="S1229" i="25"/>
  <c r="S1062" i="25"/>
  <c r="S438" i="25"/>
  <c r="S636" i="25"/>
  <c r="S463" i="25"/>
  <c r="S661" i="25"/>
  <c r="S234" i="25"/>
  <c r="S235" i="25"/>
  <c r="S1114" i="25"/>
  <c r="S643" i="25"/>
  <c r="S1231" i="25"/>
  <c r="S1283" i="25"/>
  <c r="S8" i="25"/>
  <c r="S353" i="25"/>
  <c r="S1145" i="25"/>
  <c r="S1146" i="25"/>
  <c r="S529" i="25"/>
  <c r="S236" i="25"/>
  <c r="S307" i="25"/>
  <c r="S129" i="25"/>
  <c r="S612" i="25"/>
  <c r="S613" i="25"/>
  <c r="S614" i="25"/>
  <c r="S615" i="25"/>
  <c r="S356" i="25"/>
  <c r="S1255" i="25"/>
  <c r="S155" i="25"/>
  <c r="S530" i="25"/>
  <c r="S616" i="25"/>
  <c r="S1215" i="25"/>
  <c r="S1216" i="25"/>
  <c r="S1217" i="25"/>
  <c r="S1250" i="25"/>
  <c r="S1227" i="25"/>
  <c r="S188" i="25"/>
  <c r="S341" i="25"/>
  <c r="S645" i="25"/>
  <c r="S662" i="25"/>
  <c r="S1063" i="25"/>
  <c r="S342" i="25"/>
  <c r="S531" i="25"/>
  <c r="S189" i="25"/>
  <c r="S1232" i="25"/>
  <c r="S978" i="25"/>
  <c r="S343" i="25"/>
  <c r="S1284" i="25"/>
  <c r="S1064" i="25"/>
  <c r="S678" i="25"/>
  <c r="S237" i="25"/>
  <c r="S1256" i="25"/>
  <c r="S29" i="25"/>
  <c r="S30" i="25"/>
  <c r="S979" i="25"/>
  <c r="S344" i="25"/>
  <c r="S440" i="25"/>
  <c r="S308" i="25"/>
  <c r="S309" i="25"/>
  <c r="S532" i="25"/>
  <c r="S31" i="25"/>
  <c r="S32" i="25"/>
  <c r="S444" i="25"/>
  <c r="S533" i="25"/>
  <c r="S1147" i="25"/>
  <c r="S534" i="25"/>
  <c r="S663" i="25"/>
  <c r="S1148" i="25"/>
  <c r="S238" i="25"/>
  <c r="S239" i="25"/>
  <c r="S1149" i="25"/>
  <c r="S980" i="25"/>
  <c r="S1257" i="25"/>
  <c r="S1065" i="25"/>
  <c r="S33" i="25"/>
  <c r="S34" i="25"/>
  <c r="S240" i="25"/>
  <c r="S1150" i="25"/>
  <c r="S981" i="25"/>
  <c r="S679" i="25"/>
  <c r="S982" i="25"/>
  <c r="S1151" i="25"/>
  <c r="S397" i="25"/>
  <c r="S35" i="25"/>
  <c r="S468" i="25"/>
  <c r="S1152" i="25"/>
  <c r="S1109" i="25"/>
  <c r="S535" i="25"/>
  <c r="S664" i="25"/>
  <c r="S511" i="25"/>
  <c r="S617" i="25"/>
  <c r="S424" i="25"/>
  <c r="S618" i="25"/>
  <c r="S619" i="25"/>
  <c r="S130" i="25"/>
  <c r="S190" i="25"/>
  <c r="S1218" i="25"/>
  <c r="S398" i="25"/>
  <c r="S131" i="25"/>
  <c r="S646" i="25"/>
  <c r="S1120" i="25"/>
  <c r="S512" i="25"/>
  <c r="S620" i="25"/>
  <c r="S1219" i="25"/>
  <c r="S9" i="25"/>
  <c r="S513" i="25"/>
  <c r="S621" i="25"/>
  <c r="S1220" i="25"/>
  <c r="S1115" i="25"/>
  <c r="S132" i="25"/>
  <c r="S10" i="25"/>
  <c r="S95" i="25"/>
  <c r="S1225" i="25"/>
  <c r="S345" i="25"/>
  <c r="S425" i="25"/>
  <c r="S180" i="25"/>
  <c r="S514" i="25"/>
  <c r="S445" i="25"/>
  <c r="S241" i="25"/>
  <c r="S1066" i="25"/>
  <c r="S242" i="25"/>
  <c r="S1285" i="25"/>
  <c r="S156" i="25"/>
  <c r="S243" i="25"/>
  <c r="S470" i="25"/>
  <c r="S36" i="25"/>
  <c r="S983" i="25"/>
  <c r="S1067" i="25"/>
  <c r="S984" i="25"/>
  <c r="S985" i="25"/>
  <c r="S622" i="25"/>
  <c r="S986" i="25"/>
  <c r="S987" i="25"/>
  <c r="S988" i="25"/>
  <c r="S1068" i="25"/>
  <c r="S1153" i="25"/>
  <c r="S1154" i="25"/>
  <c r="S346" i="25"/>
  <c r="S347" i="25"/>
  <c r="S989" i="25"/>
  <c r="S348" i="25"/>
  <c r="S1214" i="25"/>
  <c r="S244" i="25"/>
  <c r="S37" i="25"/>
  <c r="S474" i="25"/>
  <c r="S536" i="25"/>
  <c r="S1205" i="25"/>
  <c r="S623" i="25"/>
  <c r="S1258" i="25"/>
  <c r="S990" i="25"/>
  <c r="S1286" i="25"/>
  <c r="S991" i="25"/>
  <c r="S992" i="25"/>
  <c r="S449" i="25"/>
  <c r="S452" i="25"/>
  <c r="S455" i="25"/>
  <c r="S993" i="25"/>
  <c r="S245" i="25"/>
  <c r="S246" i="25"/>
  <c r="S247" i="25"/>
  <c r="S248" i="25"/>
  <c r="S349" i="25"/>
  <c r="S350" i="25"/>
  <c r="S351" i="25"/>
  <c r="S310" i="25"/>
  <c r="S647" i="25"/>
  <c r="S352" i="25"/>
  <c r="S357" i="25"/>
  <c r="S311" i="25"/>
  <c r="S358" i="25"/>
  <c r="S360" i="25"/>
  <c r="S361" i="25"/>
  <c r="S362" i="25"/>
  <c r="S363" i="25"/>
  <c r="S312" i="25"/>
  <c r="S457" i="25"/>
  <c r="S364" i="25"/>
  <c r="S365" i="25"/>
  <c r="S366" i="25"/>
  <c r="S199" i="25"/>
  <c r="S200" i="25"/>
  <c r="S367" i="25"/>
  <c r="S201" i="25"/>
  <c r="S515" i="25"/>
  <c r="S368" i="25"/>
  <c r="S516" i="25"/>
  <c r="S287" i="25"/>
  <c r="S517" i="25"/>
  <c r="S518" i="25"/>
  <c r="S521" i="25"/>
  <c r="S522" i="25"/>
  <c r="S994" i="25"/>
  <c r="S369" i="25"/>
  <c r="S544" i="25"/>
  <c r="S370" i="25"/>
  <c r="S545" i="25"/>
  <c r="S546" i="25"/>
  <c r="S547" i="25"/>
  <c r="S548" i="25"/>
  <c r="S549" i="25"/>
  <c r="S371" i="25"/>
  <c r="S550" i="25"/>
  <c r="S551" i="25"/>
  <c r="S552" i="25"/>
  <c r="S553" i="25"/>
  <c r="S554" i="25"/>
  <c r="S555" i="25"/>
  <c r="S556" i="25"/>
  <c r="S557" i="25"/>
  <c r="S372" i="25"/>
  <c r="S558" i="25"/>
  <c r="S559" i="25"/>
  <c r="S560" i="25"/>
  <c r="S624" i="25"/>
  <c r="S561" i="25"/>
  <c r="S313" i="25"/>
  <c r="S562" i="25"/>
  <c r="S563" i="25"/>
  <c r="S564" i="25"/>
  <c r="S565" i="25"/>
  <c r="S566" i="25"/>
  <c r="S567" i="25"/>
  <c r="S568" i="25"/>
  <c r="S373" i="25"/>
  <c r="S133" i="25"/>
  <c r="S569" i="25"/>
  <c r="S570" i="25"/>
  <c r="S571" i="25"/>
  <c r="S572" i="25"/>
  <c r="S573" i="25"/>
  <c r="S96" i="25"/>
  <c r="S97" i="25"/>
  <c r="S98" i="25"/>
  <c r="S574" i="25"/>
  <c r="S575" i="25"/>
  <c r="S576" i="25"/>
  <c r="S577" i="25"/>
  <c r="S578" i="25"/>
  <c r="S579" i="25"/>
  <c r="S580" i="25"/>
  <c r="S581" i="25"/>
  <c r="S582" i="25"/>
  <c r="S583" i="25"/>
  <c r="S584" i="25"/>
  <c r="S585" i="25"/>
  <c r="S586" i="25"/>
  <c r="S587" i="25"/>
  <c r="S588" i="25"/>
  <c r="S374" i="25"/>
  <c r="S589" i="25"/>
  <c r="S590" i="25"/>
  <c r="S591" i="25"/>
  <c r="S592" i="25"/>
  <c r="S593" i="25"/>
  <c r="S594" i="25"/>
  <c r="S595" i="25"/>
  <c r="S596" i="25"/>
  <c r="S597" i="25"/>
  <c r="S288" i="25"/>
  <c r="S598" i="25"/>
  <c r="S202" i="25"/>
  <c r="S599" i="25"/>
  <c r="S600" i="25"/>
  <c r="S375" i="25"/>
  <c r="S601" i="25"/>
  <c r="S602" i="25"/>
  <c r="S376" i="25"/>
  <c r="S603" i="25"/>
  <c r="S604" i="25"/>
  <c r="S605" i="25"/>
  <c r="S606" i="25"/>
  <c r="S607" i="25"/>
  <c r="S314" i="25"/>
  <c r="S377" i="25"/>
  <c r="S608" i="25"/>
  <c r="S609" i="25"/>
  <c r="S610" i="25"/>
  <c r="S315" i="25"/>
  <c r="S633" i="25"/>
  <c r="S635" i="25"/>
  <c r="S639" i="25"/>
  <c r="S644" i="25"/>
  <c r="S203" i="25"/>
  <c r="S666" i="25"/>
  <c r="S667" i="25"/>
  <c r="S672" i="25"/>
  <c r="S204" i="25"/>
  <c r="S677" i="25"/>
  <c r="S683" i="25"/>
  <c r="S684" i="25"/>
  <c r="S685" i="25"/>
  <c r="S686" i="25"/>
  <c r="S687" i="25"/>
  <c r="S688" i="25"/>
  <c r="S689" i="25"/>
  <c r="S690" i="25"/>
  <c r="S691" i="25"/>
  <c r="S692" i="25"/>
  <c r="S693" i="25"/>
  <c r="S694" i="25"/>
  <c r="S695" i="25"/>
  <c r="S696" i="25"/>
  <c r="S697" i="25"/>
  <c r="S698" i="25"/>
  <c r="S699" i="25"/>
  <c r="S700" i="25"/>
  <c r="S701" i="25"/>
  <c r="S702" i="25"/>
  <c r="S703" i="25"/>
  <c r="S704" i="25"/>
  <c r="S705" i="25"/>
  <c r="S378" i="25"/>
  <c r="S706" i="25"/>
  <c r="S707" i="25"/>
  <c r="S708" i="25"/>
  <c r="S709" i="25"/>
  <c r="S710" i="25"/>
  <c r="S711" i="25"/>
  <c r="S712" i="25"/>
  <c r="S713" i="25"/>
  <c r="S714" i="25"/>
  <c r="S715" i="25"/>
  <c r="S716" i="25"/>
  <c r="S717" i="25"/>
  <c r="S718" i="25"/>
  <c r="S719" i="25"/>
  <c r="S720" i="25"/>
  <c r="S721" i="25"/>
  <c r="S722" i="25"/>
  <c r="S723" i="25"/>
  <c r="S157" i="25"/>
  <c r="S158" i="25"/>
  <c r="S159" i="25"/>
  <c r="S1069" i="25"/>
  <c r="S160" i="25"/>
  <c r="S161" i="25"/>
  <c r="S162" i="25"/>
  <c r="S99" i="25"/>
  <c r="S100" i="25"/>
  <c r="S88" i="25"/>
  <c r="S101" i="25"/>
  <c r="S102" i="25"/>
  <c r="S103" i="25"/>
  <c r="S104" i="25"/>
  <c r="S724" i="25"/>
  <c r="S725" i="25"/>
  <c r="S163" i="25"/>
  <c r="S164" i="25"/>
  <c r="S1230" i="25"/>
  <c r="S165" i="25"/>
  <c r="S316" i="25"/>
  <c r="S726" i="25"/>
  <c r="S727" i="25"/>
  <c r="S728" i="25"/>
  <c r="S995" i="25"/>
  <c r="S729" i="25"/>
  <c r="S730" i="25"/>
  <c r="S731" i="25"/>
  <c r="S732" i="25"/>
  <c r="S733" i="25"/>
  <c r="S734" i="25"/>
  <c r="S996" i="25"/>
  <c r="S500" i="25"/>
  <c r="S735" i="25"/>
  <c r="S736" i="25"/>
  <c r="S181" i="25"/>
  <c r="S737" i="25"/>
  <c r="S738" i="25"/>
  <c r="S739" i="25"/>
  <c r="S740" i="25"/>
  <c r="S741" i="25"/>
  <c r="S742" i="25"/>
  <c r="S743" i="25"/>
  <c r="S744" i="25"/>
  <c r="S745" i="25"/>
  <c r="S746" i="25"/>
  <c r="S747" i="25"/>
  <c r="S748" i="25"/>
  <c r="S749" i="25"/>
  <c r="S750" i="25"/>
  <c r="S751" i="25"/>
  <c r="S752" i="25"/>
  <c r="S399" i="25"/>
  <c r="S753" i="25"/>
  <c r="S754" i="25"/>
  <c r="S755" i="25"/>
  <c r="S756" i="25"/>
  <c r="S757" i="25"/>
  <c r="S758" i="25"/>
  <c r="S759" i="25"/>
  <c r="S760" i="25"/>
  <c r="S285" i="25"/>
  <c r="S761" i="25"/>
  <c r="S762" i="25"/>
  <c r="S763" i="25"/>
  <c r="S764" i="25"/>
  <c r="S765" i="25"/>
  <c r="S359" i="25"/>
  <c r="S766" i="25"/>
  <c r="S205" i="25"/>
  <c r="S767" i="25"/>
  <c r="S768" i="25"/>
  <c r="S769" i="25"/>
  <c r="S770" i="25"/>
  <c r="S771" i="25"/>
  <c r="S772" i="25"/>
  <c r="S773" i="25"/>
  <c r="S774" i="25"/>
  <c r="S775" i="25"/>
  <c r="S776" i="25"/>
  <c r="S777" i="25"/>
  <c r="S778" i="25"/>
  <c r="S779" i="25"/>
  <c r="S780" i="25"/>
  <c r="S781" i="25"/>
  <c r="S782" i="25"/>
  <c r="S783" i="25"/>
  <c r="S784" i="25"/>
  <c r="S785" i="25"/>
  <c r="S786" i="25"/>
  <c r="S787" i="25"/>
  <c r="S788" i="25"/>
  <c r="S789" i="25"/>
  <c r="S790" i="25"/>
  <c r="S791" i="25"/>
  <c r="S792" i="25"/>
  <c r="S793" i="25"/>
  <c r="S794" i="25"/>
  <c r="S795" i="25"/>
  <c r="S796" i="25"/>
  <c r="S797" i="25"/>
  <c r="S798" i="25"/>
  <c r="S799" i="25"/>
  <c r="S800" i="25"/>
  <c r="S801" i="25"/>
  <c r="S802" i="25"/>
  <c r="S803" i="25"/>
  <c r="S804" i="25"/>
  <c r="S805" i="25"/>
  <c r="S806" i="25"/>
  <c r="S807" i="25"/>
  <c r="S808" i="25"/>
  <c r="S809" i="25"/>
  <c r="S810" i="25"/>
  <c r="S1116" i="25"/>
  <c r="S811" i="25"/>
  <c r="S812" i="25"/>
  <c r="S813" i="25"/>
  <c r="S814" i="25"/>
  <c r="S815" i="25"/>
  <c r="S816" i="25"/>
  <c r="S817" i="25"/>
  <c r="S818" i="25"/>
  <c r="S819" i="25"/>
  <c r="S820" i="25"/>
  <c r="S821" i="25"/>
  <c r="S822" i="25"/>
  <c r="S823" i="25"/>
  <c r="S824" i="25"/>
  <c r="S825" i="25"/>
  <c r="S826" i="25"/>
  <c r="S827" i="25"/>
  <c r="S828" i="25"/>
  <c r="S829" i="25"/>
  <c r="S830" i="25"/>
  <c r="S831" i="25"/>
  <c r="S997" i="25"/>
  <c r="S1117" i="25"/>
  <c r="S832" i="25"/>
  <c r="S833" i="25"/>
  <c r="S834" i="25"/>
  <c r="S835" i="25"/>
  <c r="S836" i="25"/>
  <c r="S837" i="25"/>
  <c r="S838" i="25"/>
  <c r="S839" i="25"/>
  <c r="S840" i="25"/>
  <c r="S841" i="25"/>
  <c r="S842" i="25"/>
  <c r="S843" i="25"/>
  <c r="S844" i="25"/>
  <c r="S845" i="25"/>
  <c r="S846" i="25"/>
  <c r="S847" i="25"/>
  <c r="S848" i="25"/>
  <c r="S849" i="25"/>
  <c r="S850" i="25"/>
  <c r="S851" i="25"/>
  <c r="S852" i="25"/>
  <c r="S853" i="25"/>
  <c r="S854" i="25"/>
  <c r="S855" i="25"/>
  <c r="S856" i="25"/>
  <c r="S857" i="25"/>
  <c r="S858" i="25"/>
  <c r="S859" i="25"/>
  <c r="S289" i="25"/>
  <c r="S860" i="25"/>
  <c r="S861" i="25"/>
  <c r="S862" i="25"/>
  <c r="S863" i="25"/>
  <c r="S864" i="25"/>
  <c r="S865" i="25"/>
  <c r="S866" i="25"/>
  <c r="S867" i="25"/>
  <c r="S868" i="25"/>
  <c r="S869" i="25"/>
  <c r="S870" i="25"/>
  <c r="S871" i="25"/>
  <c r="S872" i="25"/>
  <c r="S290" i="25"/>
  <c r="S873" i="25"/>
  <c r="S105" i="25"/>
  <c r="S106" i="25"/>
  <c r="S107" i="25"/>
  <c r="S108" i="25"/>
  <c r="S109" i="25"/>
  <c r="S874" i="25"/>
  <c r="S875" i="25"/>
  <c r="S876" i="25"/>
  <c r="S877" i="25"/>
  <c r="S317" i="25"/>
  <c r="S878" i="25"/>
  <c r="S879" i="25"/>
  <c r="S880" i="25"/>
  <c r="S881" i="25"/>
  <c r="S882" i="25"/>
  <c r="S883" i="25"/>
  <c r="S884" i="25"/>
  <c r="S885" i="25"/>
  <c r="S886" i="25"/>
  <c r="S887" i="25"/>
  <c r="S888" i="25"/>
  <c r="S889" i="25"/>
  <c r="S890" i="25"/>
  <c r="S891" i="25"/>
  <c r="S892" i="25"/>
  <c r="S286" i="25"/>
  <c r="S318" i="25"/>
  <c r="S893" i="25"/>
  <c r="S182" i="25"/>
  <c r="S998" i="25"/>
  <c r="S38" i="25"/>
  <c r="S39" i="25"/>
  <c r="S146" i="25"/>
  <c r="S40" i="25"/>
  <c r="S147" i="25"/>
  <c r="S41" i="25"/>
  <c r="S194" i="25"/>
  <c r="S148" i="25"/>
  <c r="S42" i="25"/>
  <c r="S43" i="25"/>
  <c r="S149" i="25"/>
  <c r="S44" i="25"/>
  <c r="S45" i="25"/>
  <c r="S1070" i="25"/>
  <c r="S46" i="25"/>
  <c r="S47" i="25"/>
  <c r="S48" i="25"/>
  <c r="S49" i="25"/>
  <c r="S151" i="25"/>
  <c r="S50" i="25"/>
  <c r="S51" i="25"/>
  <c r="S52" i="25"/>
  <c r="S53" i="25"/>
  <c r="S54" i="25"/>
  <c r="S55" i="25"/>
  <c r="S1071" i="25"/>
  <c r="S56" i="25"/>
  <c r="S152" i="25"/>
  <c r="S57" i="25"/>
  <c r="S58" i="25"/>
  <c r="S153" i="25"/>
  <c r="S59" i="25"/>
  <c r="S60" i="25"/>
  <c r="S1072" i="25"/>
  <c r="S61" i="25"/>
  <c r="S62" i="25"/>
  <c r="S63" i="25"/>
  <c r="S64" i="25"/>
  <c r="S249" i="25"/>
  <c r="S65" i="25"/>
  <c r="S66" i="25"/>
  <c r="S67" i="25"/>
  <c r="S68" i="25"/>
  <c r="S69" i="25"/>
  <c r="S1073" i="25"/>
  <c r="S1074" i="25"/>
  <c r="S1075" i="25"/>
  <c r="S1076" i="25"/>
  <c r="S1077" i="25"/>
  <c r="S1162" i="25"/>
  <c r="S1078" i="25"/>
  <c r="S1079" i="25"/>
  <c r="S1080" i="25"/>
  <c r="S1081" i="25"/>
  <c r="S501" i="25"/>
  <c r="S1082" i="25"/>
  <c r="S1083" i="25"/>
  <c r="S1084" i="25"/>
  <c r="S1085" i="25"/>
  <c r="S999" i="25"/>
  <c r="S1086" i="25"/>
  <c r="S206" i="25"/>
  <c r="S207" i="25"/>
  <c r="S1206" i="25"/>
  <c r="S208" i="25"/>
  <c r="S458" i="25"/>
  <c r="S1000" i="25"/>
  <c r="S250" i="25"/>
  <c r="S1163" i="25"/>
  <c r="S1087" i="25"/>
  <c r="S379" i="25"/>
  <c r="S1088" i="25"/>
  <c r="S166" i="25"/>
  <c r="S1001" i="25"/>
  <c r="S894" i="25"/>
  <c r="S1233" i="25"/>
  <c r="S625" i="25"/>
  <c r="S167" i="25"/>
  <c r="S626" i="25"/>
  <c r="S380" i="25"/>
  <c r="S381" i="25"/>
  <c r="S251" i="25"/>
  <c r="S70" i="25"/>
  <c r="S464" i="25"/>
  <c r="S1089" i="25"/>
  <c r="S465" i="25"/>
  <c r="S1235" i="25"/>
  <c r="S1090" i="25"/>
  <c r="S1091" i="25"/>
  <c r="S382" i="25"/>
  <c r="S195" i="25"/>
  <c r="S252" i="25"/>
  <c r="S1267" i="25"/>
  <c r="S466" i="25"/>
  <c r="S467" i="25"/>
  <c r="S469" i="25"/>
  <c r="S1207" i="25"/>
  <c r="S506" i="25"/>
  <c r="S1002" i="25"/>
  <c r="S183" i="25"/>
  <c r="S253" i="25"/>
  <c r="S665" i="25"/>
  <c r="S1003" i="25"/>
  <c r="S89" i="25"/>
  <c r="S110" i="25"/>
  <c r="S1004" i="25"/>
  <c r="S1234" i="25"/>
  <c r="S90" i="25"/>
  <c r="S111" i="25"/>
  <c r="S112" i="25"/>
  <c r="S113" i="25"/>
  <c r="S91" i="25"/>
  <c r="S114" i="25"/>
  <c r="S291" i="25"/>
  <c r="S1005" i="25"/>
  <c r="S134" i="25"/>
  <c r="S135" i="25"/>
  <c r="S92" i="25"/>
  <c r="S115" i="25"/>
  <c r="S627" i="25"/>
  <c r="S136" i="25"/>
  <c r="S116" i="25"/>
  <c r="S71" i="25"/>
  <c r="S1006" i="25"/>
  <c r="S1007" i="25"/>
  <c r="S1008" i="25"/>
  <c r="S1009" i="25"/>
  <c r="S471" i="25"/>
  <c r="S1268" i="25"/>
  <c r="S637" i="25"/>
  <c r="S1010" i="25"/>
  <c r="S1011" i="25"/>
  <c r="S1012" i="25"/>
  <c r="S168" i="25"/>
  <c r="S400" i="25"/>
  <c r="S1013" i="25"/>
  <c r="S1014" i="25"/>
  <c r="S72" i="25"/>
  <c r="S73" i="25"/>
  <c r="S1287" i="25"/>
  <c r="S1295" i="25"/>
  <c r="S430" i="25"/>
  <c r="S209" i="25"/>
  <c r="S472" i="25"/>
  <c r="S1015" i="25"/>
  <c r="S1016" i="25"/>
  <c r="S1164" i="25"/>
  <c r="S74" i="25"/>
  <c r="S473" i="25"/>
  <c r="S648" i="25"/>
  <c r="S537" i="25"/>
  <c r="S1092" i="25"/>
  <c r="S1017" i="25"/>
  <c r="S1093" i="25"/>
  <c r="S1018" i="25"/>
  <c r="S649" i="25"/>
  <c r="S650" i="25"/>
  <c r="S1019" i="25"/>
  <c r="S150" i="25"/>
  <c r="S1020" i="25"/>
  <c r="S1021" i="25"/>
  <c r="S1022" i="25"/>
  <c r="S1023" i="25"/>
  <c r="S383" i="25"/>
  <c r="S254" i="25"/>
  <c r="S503" i="25"/>
  <c r="S1024" i="25"/>
  <c r="S384" i="25"/>
  <c r="S504" i="25"/>
  <c r="S475" i="25"/>
  <c r="S1025" i="25"/>
  <c r="S1026" i="25"/>
  <c r="S476" i="25"/>
  <c r="S1027" i="25"/>
  <c r="S1028" i="25"/>
  <c r="S401" i="25"/>
  <c r="S1029" i="25"/>
  <c r="S1030" i="25"/>
  <c r="S1031" i="25"/>
  <c r="S628" i="25"/>
  <c r="S895" i="25"/>
  <c r="S117" i="25"/>
  <c r="S191" i="25"/>
  <c r="S668" i="25"/>
  <c r="S669" i="25"/>
  <c r="S414" i="25"/>
  <c r="S1094" i="25"/>
  <c r="S1165" i="25"/>
  <c r="S538" i="25"/>
  <c r="S255" i="25"/>
  <c r="S1032" i="25"/>
  <c r="S1033" i="25"/>
  <c r="S1034" i="25"/>
  <c r="S477" i="25"/>
  <c r="S1035" i="25"/>
  <c r="S1036" i="25"/>
  <c r="S275" i="25"/>
  <c r="S431" i="25"/>
  <c r="S256" i="25"/>
  <c r="S651" i="25"/>
  <c r="S680" i="25"/>
  <c r="S257" i="25"/>
  <c r="S670" i="25"/>
  <c r="S75" i="25"/>
  <c r="S1037" i="25"/>
  <c r="S1038" i="25"/>
  <c r="S258" i="25"/>
  <c r="S1039" i="25"/>
  <c r="S1259" i="25"/>
  <c r="S76" i="25"/>
  <c r="S1260" i="25"/>
  <c r="S478" i="25"/>
  <c r="S479" i="25"/>
  <c r="S1040" i="25"/>
  <c r="S1041" i="25"/>
  <c r="S1042" i="25"/>
  <c r="S1043" i="25"/>
  <c r="S175" i="25"/>
  <c r="S1166" i="25"/>
  <c r="S1167" i="25"/>
  <c r="S1168" i="25"/>
  <c r="S1169" i="25"/>
  <c r="S1044" i="25"/>
  <c r="S1045" i="25"/>
  <c r="S1046" i="25"/>
  <c r="S1047" i="25"/>
  <c r="S1048" i="25"/>
  <c r="S1049" i="25"/>
  <c r="S480" i="25"/>
  <c r="S481" i="25"/>
  <c r="S482" i="25"/>
  <c r="S483" i="25"/>
  <c r="S484" i="25"/>
  <c r="S1050" i="25"/>
  <c r="S1051" i="25"/>
  <c r="S184" i="25"/>
  <c r="S1052" i="25"/>
  <c r="S1053" i="25"/>
  <c r="S1222" i="25"/>
  <c r="S1110" i="25"/>
  <c r="S1112" i="25"/>
  <c r="S1113" i="25"/>
  <c r="S1119" i="25"/>
  <c r="S485" i="25"/>
  <c r="S1121" i="25"/>
  <c r="S169" i="25"/>
  <c r="S509" i="25"/>
  <c r="S77" i="25"/>
  <c r="S1122" i="25"/>
  <c r="S539" i="25"/>
  <c r="S1123" i="25"/>
  <c r="S259" i="25"/>
  <c r="S260" i="25"/>
  <c r="S896" i="25"/>
  <c r="S897" i="25"/>
  <c r="S898" i="25"/>
  <c r="S899" i="25"/>
  <c r="S900" i="25"/>
  <c r="S385" i="25"/>
  <c r="S901" i="25"/>
  <c r="S902" i="25"/>
  <c r="S903" i="25"/>
  <c r="S904" i="25"/>
  <c r="S905" i="25"/>
  <c r="S906" i="25"/>
  <c r="S907" i="25"/>
  <c r="S908" i="25"/>
  <c r="S909" i="25"/>
  <c r="S910" i="25"/>
  <c r="S911" i="25"/>
  <c r="S912" i="25"/>
  <c r="S913" i="25"/>
  <c r="S914" i="25"/>
  <c r="S915" i="25"/>
  <c r="S386" i="25"/>
  <c r="S387" i="25"/>
  <c r="S93" i="25"/>
  <c r="S916" i="25"/>
  <c r="S917" i="25"/>
  <c r="S918" i="25"/>
  <c r="S523" i="25"/>
  <c r="S919" i="25"/>
  <c r="S292" i="25"/>
  <c r="S920" i="25"/>
  <c r="S276" i="25"/>
  <c r="S921" i="25"/>
  <c r="S922" i="25"/>
  <c r="S319" i="25"/>
  <c r="S388" i="25"/>
  <c r="S923" i="25"/>
  <c r="S389" i="25"/>
  <c r="S924" i="25"/>
  <c r="S320" i="25"/>
  <c r="S925" i="25"/>
  <c r="S926" i="25"/>
  <c r="S927" i="25"/>
  <c r="S390" i="25"/>
  <c r="S277" i="25"/>
  <c r="S928" i="25"/>
  <c r="S929" i="25"/>
  <c r="S930" i="25"/>
  <c r="S931" i="25"/>
  <c r="S932" i="25"/>
  <c r="S933" i="25"/>
  <c r="S934" i="25"/>
  <c r="S278" i="25"/>
  <c r="S321" i="25"/>
  <c r="S293" i="25"/>
  <c r="S391" i="25"/>
  <c r="S935" i="25"/>
  <c r="S936" i="25"/>
  <c r="S937" i="25"/>
  <c r="S279" i="25"/>
  <c r="S938" i="25"/>
  <c r="S939" i="25"/>
  <c r="S280" i="25"/>
  <c r="S940" i="25"/>
  <c r="S941" i="25"/>
  <c r="S942" i="25"/>
  <c r="S943" i="25"/>
  <c r="S944" i="25"/>
  <c r="S945" i="25"/>
  <c r="S170" i="25"/>
  <c r="S946" i="25"/>
  <c r="S947" i="25"/>
  <c r="S948" i="25"/>
  <c r="S949" i="25"/>
  <c r="S281" i="25"/>
  <c r="S294" i="25"/>
  <c r="S950" i="25"/>
  <c r="S951" i="25"/>
  <c r="S432" i="25"/>
  <c r="S952" i="25"/>
  <c r="S953" i="25"/>
  <c r="S392" i="25"/>
  <c r="S954" i="25"/>
  <c r="S955" i="25"/>
  <c r="S956" i="25"/>
  <c r="S957" i="25"/>
  <c r="S393" i="25"/>
  <c r="S958" i="25"/>
  <c r="S959" i="25"/>
  <c r="S322" i="25"/>
  <c r="S1118" i="25"/>
  <c r="S185" i="25"/>
  <c r="S960" i="25"/>
  <c r="S961" i="25"/>
  <c r="S962" i="25"/>
  <c r="S963" i="25"/>
  <c r="S964" i="25"/>
  <c r="S965" i="25"/>
  <c r="S118" i="25"/>
  <c r="S137" i="25"/>
  <c r="S119" i="25"/>
  <c r="S120" i="25"/>
  <c r="S121" i="25"/>
  <c r="S122" i="25"/>
  <c r="S138" i="25"/>
  <c r="S139" i="25"/>
  <c r="S123" i="25"/>
  <c r="S124" i="25"/>
  <c r="S140" i="25"/>
  <c r="S125" i="25"/>
  <c r="S141" i="25"/>
  <c r="S323" i="25"/>
  <c r="S629" i="25"/>
  <c r="S402" i="25"/>
  <c r="S1124" i="25"/>
  <c r="S1236" i="25"/>
  <c r="S486" i="25"/>
  <c r="S1170" i="25"/>
  <c r="S1171" i="25"/>
  <c r="S502" i="25"/>
  <c r="S1172" i="25"/>
  <c r="S1173" i="25"/>
  <c r="S1095" i="25"/>
  <c r="S1174" i="25"/>
  <c r="S1096" i="25"/>
  <c r="S1175" i="25"/>
  <c r="S1176" i="25"/>
  <c r="S1177" i="25"/>
  <c r="S1178" i="25"/>
  <c r="S1179" i="25"/>
  <c r="S1180" i="25"/>
  <c r="S1181" i="25"/>
  <c r="S282" i="25"/>
  <c r="S1182" i="25"/>
  <c r="S1183" i="25"/>
  <c r="S1184" i="25"/>
  <c r="S1185" i="25"/>
  <c r="S638" i="25"/>
  <c r="S1186" i="25"/>
  <c r="S1187" i="25"/>
  <c r="S261" i="25"/>
  <c r="S262" i="25"/>
  <c r="S1125" i="25"/>
  <c r="S263" i="25"/>
  <c r="S1188" i="25"/>
  <c r="S1189" i="25"/>
  <c r="S1097" i="25"/>
  <c r="S1190" i="25"/>
  <c r="S1191" i="25"/>
  <c r="S193" i="25"/>
  <c r="S1239" i="25"/>
  <c r="S1240" i="25"/>
  <c r="S1241" i="25"/>
  <c r="S283" i="25"/>
  <c r="S630" i="25"/>
  <c r="S1098" i="25"/>
  <c r="S1099" i="25"/>
  <c r="S1100" i="25"/>
  <c r="S324" i="25"/>
  <c r="S671" i="25"/>
  <c r="S1101" i="25"/>
  <c r="S284" i="25"/>
  <c r="S1102" i="25"/>
  <c r="S171" i="25"/>
  <c r="S172" i="25"/>
  <c r="S173" i="25"/>
  <c r="S174" i="25"/>
  <c r="S176" i="25"/>
  <c r="S177" i="25"/>
  <c r="S966" i="25"/>
  <c r="S681" i="25"/>
  <c r="S682" i="25"/>
  <c r="S264" i="25"/>
  <c r="S487" i="25"/>
  <c r="S1192" i="25"/>
  <c r="S265" i="25"/>
  <c r="S78" i="25"/>
  <c r="S79" i="25"/>
  <c r="S266" i="25"/>
  <c r="S1126" i="25"/>
  <c r="S142" i="25"/>
  <c r="S126" i="25"/>
  <c r="S143" i="25"/>
  <c r="S631" i="25"/>
  <c r="S1288" i="25"/>
  <c r="S632" i="25"/>
  <c r="S1127" i="25"/>
  <c r="S1248" i="25"/>
  <c r="S488" i="25"/>
  <c r="S1245" i="25"/>
  <c r="S80" i="25"/>
  <c r="S81" i="25"/>
  <c r="S1103" i="25"/>
  <c r="S94" i="25"/>
  <c r="S489" i="25"/>
  <c r="S1128" i="25"/>
  <c r="S1224" i="25"/>
  <c r="S178" i="25"/>
  <c r="S325" i="25"/>
  <c r="S267" i="25"/>
  <c r="S268" i="25"/>
  <c r="S269" i="25"/>
  <c r="S196" i="25"/>
  <c r="S1131" i="25"/>
  <c r="S1135" i="25"/>
  <c r="S505" i="25"/>
  <c r="S1155" i="25"/>
  <c r="S1156" i="25"/>
  <c r="S1157" i="25"/>
  <c r="S490" i="25"/>
  <c r="S491" i="25"/>
  <c r="S1158" i="25"/>
  <c r="S1193" i="25"/>
  <c r="S1159" i="25"/>
  <c r="S492" i="25"/>
  <c r="S1194" i="25"/>
  <c r="S1208" i="25"/>
  <c r="S270" i="25"/>
  <c r="S271" i="25"/>
  <c r="S272" i="25"/>
  <c r="S127" i="25"/>
  <c r="S82" i="25"/>
  <c r="S83" i="25"/>
  <c r="S154" i="25"/>
  <c r="S1196" i="25"/>
  <c r="S326" i="25"/>
  <c r="S493" i="25"/>
  <c r="S673" i="25"/>
  <c r="S84" i="25"/>
  <c r="S1296" i="25"/>
  <c r="S494" i="25"/>
  <c r="S1261" i="25"/>
  <c r="S85" i="25"/>
  <c r="S1160" i="25"/>
  <c r="S1104" i="25"/>
  <c r="S519" i="25"/>
  <c r="S495" i="25"/>
  <c r="S652" i="25"/>
  <c r="S1161" i="25"/>
  <c r="S496" i="25"/>
  <c r="S674" i="25"/>
  <c r="S520" i="25"/>
  <c r="S394" i="25"/>
  <c r="S1195" i="25"/>
  <c r="S413" i="25"/>
  <c r="S1237" i="25"/>
  <c r="S1197" i="25"/>
  <c r="S327" i="25"/>
  <c r="S540" i="25"/>
  <c r="S11" i="25"/>
  <c r="S1105" i="25"/>
  <c r="S1238" i="25"/>
  <c r="S541" i="25"/>
  <c r="S675" i="25"/>
  <c r="S328" i="25"/>
  <c r="S86" i="25"/>
  <c r="S87" i="25"/>
  <c r="S1106" i="25"/>
  <c r="S1107" i="25"/>
  <c r="S355" i="25"/>
  <c r="S1262" i="25"/>
  <c r="S653" i="25"/>
  <c r="S1209" i="25"/>
  <c r="S6" i="25"/>
  <c r="S1263" i="25"/>
  <c r="S542" i="25"/>
  <c r="S676" i="25"/>
  <c r="S395" i="25"/>
  <c r="S543" i="25"/>
  <c r="S507" i="25"/>
  <c r="S273" i="25"/>
  <c r="S654" i="25"/>
  <c r="S1289" i="25"/>
  <c r="S655" i="25"/>
  <c r="S497" i="25"/>
  <c r="S329" i="25"/>
  <c r="S330" i="25"/>
  <c r="S498" i="25"/>
  <c r="S1264" i="25"/>
  <c r="S1108" i="25"/>
  <c r="S1198" i="25"/>
  <c r="S274" i="25"/>
  <c r="S403" i="25"/>
  <c r="T11" i="23"/>
  <c r="U11" i="23"/>
  <c r="V11" i="23"/>
  <c r="W11" i="23"/>
  <c r="Q403" i="25"/>
  <c r="Q1265" i="25"/>
  <c r="Q295" i="25"/>
  <c r="Q404" i="25"/>
  <c r="Q1129" i="25"/>
  <c r="Q405" i="25"/>
  <c r="Q1242" i="25"/>
  <c r="Q434" i="25"/>
  <c r="Q12" i="25"/>
  <c r="Q435" i="25"/>
  <c r="Q436" i="25"/>
  <c r="Q331" i="25"/>
  <c r="Q415" i="25"/>
  <c r="Q210" i="25"/>
  <c r="Q332" i="25"/>
  <c r="Q1246" i="25"/>
  <c r="Q439" i="25"/>
  <c r="Q524" i="25"/>
  <c r="Q1054" i="25"/>
  <c r="Q333" i="25"/>
  <c r="Q1228" i="25"/>
  <c r="Q406" i="25"/>
  <c r="Q441" i="25"/>
  <c r="Q1199" i="25"/>
  <c r="Q7" i="25"/>
  <c r="Q407" i="25"/>
  <c r="Q442" i="25"/>
  <c r="Q408" i="25"/>
  <c r="Q967" i="25"/>
  <c r="Q211" i="25"/>
  <c r="Q443" i="25"/>
  <c r="Q334" i="25"/>
  <c r="Q1274" i="25"/>
  <c r="Q1275" i="25"/>
  <c r="Q335" i="25"/>
  <c r="Q212" i="25"/>
  <c r="Q296" i="25"/>
  <c r="Q446" i="25"/>
  <c r="Q13" i="25"/>
  <c r="Q1276" i="25"/>
  <c r="Q968" i="25"/>
  <c r="Q409" i="25"/>
  <c r="Q447" i="25"/>
  <c r="Q1269" i="25"/>
  <c r="Q297" i="25"/>
  <c r="Q410" i="25"/>
  <c r="Q411" i="25"/>
  <c r="Q969" i="25"/>
  <c r="Q197" i="25"/>
  <c r="Q298" i="25"/>
  <c r="Q14" i="25"/>
  <c r="Q640" i="25"/>
  <c r="Q448" i="25"/>
  <c r="Q213" i="25"/>
  <c r="Q1243" i="25"/>
  <c r="Q15" i="25"/>
  <c r="Q16" i="25"/>
  <c r="Q17" i="25"/>
  <c r="Q18" i="25"/>
  <c r="Q336" i="25"/>
  <c r="Q19" i="25"/>
  <c r="Q20" i="25"/>
  <c r="Q214" i="25"/>
  <c r="Q416" i="25"/>
  <c r="Q450" i="25"/>
  <c r="Q215" i="25"/>
  <c r="Q417" i="25"/>
  <c r="Q216" i="25"/>
  <c r="Q1055" i="25"/>
  <c r="Q418" i="25"/>
  <c r="Q1130" i="25"/>
  <c r="Q1200" i="25"/>
  <c r="Q1251" i="25"/>
  <c r="Q1252" i="25"/>
  <c r="Q525" i="25"/>
  <c r="Q144" i="25"/>
  <c r="Q1132" i="25"/>
  <c r="Q179" i="25"/>
  <c r="Q451" i="25"/>
  <c r="Q21" i="25"/>
  <c r="Q970" i="25"/>
  <c r="Q499" i="25"/>
  <c r="Q1270" i="25"/>
  <c r="Q337" i="25"/>
  <c r="Q1056" i="25"/>
  <c r="Q656" i="25"/>
  <c r="Q1133" i="25"/>
  <c r="Q217" i="25"/>
  <c r="Q657" i="25"/>
  <c r="Q1226" i="25"/>
  <c r="Q218" i="25"/>
  <c r="Q1134" i="25"/>
  <c r="Q1294" i="25"/>
  <c r="Q453" i="25"/>
  <c r="Q22" i="25"/>
  <c r="Q420" i="25"/>
  <c r="Q1271" i="25"/>
  <c r="Q1272" i="25"/>
  <c r="Q971" i="25"/>
  <c r="Q1223" i="25"/>
  <c r="Q1210" i="25"/>
  <c r="Q145" i="25"/>
  <c r="Q23" i="25"/>
  <c r="Q219" i="25"/>
  <c r="Q412" i="25"/>
  <c r="Q1057" i="25"/>
  <c r="Q454" i="25"/>
  <c r="Q1058" i="25"/>
  <c r="Q1279" i="25"/>
  <c r="Q1280" i="25"/>
  <c r="Q419" i="25"/>
  <c r="Q1111" i="25"/>
  <c r="Q1136" i="25"/>
  <c r="Q526" i="25"/>
  <c r="Q1244" i="25"/>
  <c r="Q1201" i="25"/>
  <c r="Q24" i="25"/>
  <c r="Q1290" i="25"/>
  <c r="Q299" i="25"/>
  <c r="Q338" i="25"/>
  <c r="Q220" i="25"/>
  <c r="Q300" i="25"/>
  <c r="Q1202" i="25"/>
  <c r="Q426" i="25"/>
  <c r="Q456" i="25"/>
  <c r="Q221" i="25"/>
  <c r="Q658" i="25"/>
  <c r="Q1137" i="25"/>
  <c r="Q1203" i="25"/>
  <c r="Q222" i="25"/>
  <c r="Q508" i="25"/>
  <c r="Q510" i="25"/>
  <c r="Q427" i="25"/>
  <c r="Q25" i="25"/>
  <c r="Q301" i="25"/>
  <c r="Q1247" i="25"/>
  <c r="Q396" i="25"/>
  <c r="Q611" i="25"/>
  <c r="Q1211" i="25"/>
  <c r="Q26" i="25"/>
  <c r="Q27" i="25"/>
  <c r="Q1291" i="25"/>
  <c r="Q339" i="25"/>
  <c r="Q1138" i="25"/>
  <c r="Q223" i="25"/>
  <c r="Q224" i="25"/>
  <c r="Q225" i="25"/>
  <c r="Q972" i="25"/>
  <c r="Q1249" i="25"/>
  <c r="Q1266" i="25"/>
  <c r="Q226" i="25"/>
  <c r="Q1139" i="25"/>
  <c r="Q527" i="25"/>
  <c r="Q340" i="25"/>
  <c r="Q659" i="25"/>
  <c r="Q1277" i="25"/>
  <c r="Q641" i="25"/>
  <c r="Q973" i="25"/>
  <c r="Q198" i="25"/>
  <c r="Q302" i="25"/>
  <c r="Q1278" i="25"/>
  <c r="Q227" i="25"/>
  <c r="Q459" i="25"/>
  <c r="Q186" i="25"/>
  <c r="Q528" i="25"/>
  <c r="Q974" i="25"/>
  <c r="Q303" i="25"/>
  <c r="Q1273" i="25"/>
  <c r="Q634" i="25"/>
  <c r="Q975" i="25"/>
  <c r="Q1204" i="25"/>
  <c r="Q460" i="25"/>
  <c r="Q642" i="25"/>
  <c r="Q1253" i="25"/>
  <c r="Q421" i="25"/>
  <c r="Q422" i="25"/>
  <c r="Q1140" i="25"/>
  <c r="Q354" i="25"/>
  <c r="Q228" i="25"/>
  <c r="Q192" i="25"/>
  <c r="Q1141" i="25"/>
  <c r="Q1221" i="25"/>
  <c r="Q229" i="25"/>
  <c r="Q660" i="25"/>
  <c r="Q304" i="25"/>
  <c r="Q1059" i="25"/>
  <c r="Q461" i="25"/>
  <c r="Q428" i="25"/>
  <c r="Q1254" i="25"/>
  <c r="Q1060" i="25"/>
  <c r="Q128" i="25"/>
  <c r="Q1292" i="25"/>
  <c r="Q1293" i="25"/>
  <c r="Q1281" i="25"/>
  <c r="Q1142" i="25"/>
  <c r="Q462" i="25"/>
  <c r="Q1143" i="25"/>
  <c r="Q429" i="25"/>
  <c r="Q433" i="25"/>
  <c r="Q976" i="25"/>
  <c r="Q230" i="25"/>
  <c r="Q231" i="25"/>
  <c r="Q232" i="25"/>
  <c r="Q423" i="25"/>
  <c r="Q1144" i="25"/>
  <c r="Q305" i="25"/>
  <c r="Q187" i="25"/>
  <c r="Q1212" i="25"/>
  <c r="Q1213" i="25"/>
  <c r="Q1282" i="25"/>
  <c r="Q977" i="25"/>
  <c r="Q28" i="25"/>
  <c r="Q233" i="25"/>
  <c r="Q437" i="25"/>
  <c r="Q306" i="25"/>
  <c r="Q1061" i="25"/>
  <c r="Q1229" i="25"/>
  <c r="Q1062" i="25"/>
  <c r="Q438" i="25"/>
  <c r="Q636" i="25"/>
  <c r="Q463" i="25"/>
  <c r="Q661" i="25"/>
  <c r="Q234" i="25"/>
  <c r="Q235" i="25"/>
  <c r="Q1114" i="25"/>
  <c r="Q643" i="25"/>
  <c r="Q1231" i="25"/>
  <c r="Q1283" i="25"/>
  <c r="Q8" i="25"/>
  <c r="Q353" i="25"/>
  <c r="Q1145" i="25"/>
  <c r="Q1146" i="25"/>
  <c r="Q529" i="25"/>
  <c r="Q236" i="25"/>
  <c r="Q307" i="25"/>
  <c r="Q129" i="25"/>
  <c r="Q612" i="25"/>
  <c r="Q613" i="25"/>
  <c r="Q614" i="25"/>
  <c r="Q615" i="25"/>
  <c r="Q356" i="25"/>
  <c r="Q1255" i="25"/>
  <c r="Q155" i="25"/>
  <c r="Q530" i="25"/>
  <c r="Q616" i="25"/>
  <c r="Q1215" i="25"/>
  <c r="Q1216" i="25"/>
  <c r="Q1217" i="25"/>
  <c r="Q1250" i="25"/>
  <c r="Q1227" i="25"/>
  <c r="Q188" i="25"/>
  <c r="Q341" i="25"/>
  <c r="Q645" i="25"/>
  <c r="Q662" i="25"/>
  <c r="Q1063" i="25"/>
  <c r="Q342" i="25"/>
  <c r="Q531" i="25"/>
  <c r="Q189" i="25"/>
  <c r="Q1232" i="25"/>
  <c r="Q978" i="25"/>
  <c r="Q343" i="25"/>
  <c r="Q1284" i="25"/>
  <c r="Q1064" i="25"/>
  <c r="Q678" i="25"/>
  <c r="Q237" i="25"/>
  <c r="Q1256" i="25"/>
  <c r="Q29" i="25"/>
  <c r="Q30" i="25"/>
  <c r="Q979" i="25"/>
  <c r="Q344" i="25"/>
  <c r="Q440" i="25"/>
  <c r="Q308" i="25"/>
  <c r="Q1123" i="25"/>
  <c r="Q1286" i="25"/>
  <c r="Q991" i="25"/>
  <c r="Q992" i="25"/>
  <c r="Q449" i="25"/>
  <c r="Q452" i="25"/>
  <c r="Q455" i="25"/>
  <c r="Q993" i="25"/>
  <c r="Q245" i="25"/>
  <c r="Q246" i="25"/>
  <c r="Q247" i="25"/>
  <c r="Q248" i="25"/>
  <c r="Q259" i="25"/>
  <c r="Q260" i="25"/>
  <c r="Q349" i="25"/>
  <c r="Q350" i="25"/>
  <c r="Q351" i="25"/>
  <c r="Q310" i="25"/>
  <c r="Q647" i="25"/>
  <c r="Q352" i="25"/>
  <c r="Q357" i="25"/>
  <c r="Q311" i="25"/>
  <c r="Q358" i="25"/>
  <c r="Q360" i="25"/>
  <c r="Q361" i="25"/>
  <c r="Q362" i="25"/>
  <c r="Q363" i="25"/>
  <c r="Q312" i="25"/>
  <c r="Q457" i="25"/>
  <c r="Q364" i="25"/>
  <c r="Q365" i="25"/>
  <c r="Q366" i="25"/>
  <c r="Q199" i="25"/>
  <c r="Q200" i="25"/>
  <c r="Q367" i="25"/>
  <c r="Q201" i="25"/>
  <c r="Q896" i="25"/>
  <c r="Q897" i="25"/>
  <c r="Q898" i="25"/>
  <c r="Q899" i="25"/>
  <c r="Q900" i="25"/>
  <c r="Q385" i="25"/>
  <c r="Q901" i="25"/>
  <c r="Q902" i="25"/>
  <c r="Q903" i="25"/>
  <c r="Q904" i="25"/>
  <c r="Q905" i="25"/>
  <c r="Q906" i="25"/>
  <c r="Q907" i="25"/>
  <c r="Q908" i="25"/>
  <c r="Q909" i="25"/>
  <c r="Q910" i="25"/>
  <c r="Q911" i="25"/>
  <c r="Q912" i="25"/>
  <c r="Q913" i="25"/>
  <c r="Q914" i="25"/>
  <c r="Q915" i="25"/>
  <c r="Q386" i="25"/>
  <c r="Q387" i="25"/>
  <c r="Q93" i="25"/>
  <c r="Q916" i="25"/>
  <c r="Q917" i="25"/>
  <c r="Q918" i="25"/>
  <c r="Q523" i="25"/>
  <c r="Q919" i="25"/>
  <c r="Q292" i="25"/>
  <c r="Q920" i="25"/>
  <c r="Q276" i="25"/>
  <c r="Q921" i="25"/>
  <c r="Q922" i="25"/>
  <c r="Q515" i="25"/>
  <c r="Q368" i="25"/>
  <c r="Q319" i="25"/>
  <c r="Q388" i="25"/>
  <c r="Q923" i="25"/>
  <c r="Q389" i="25"/>
  <c r="Q924" i="25"/>
  <c r="Q320" i="25"/>
  <c r="Q925" i="25"/>
  <c r="Q926" i="25"/>
  <c r="Q927" i="25"/>
  <c r="Q390" i="25"/>
  <c r="Q277" i="25"/>
  <c r="Q928" i="25"/>
  <c r="Q929" i="25"/>
  <c r="Q930" i="25"/>
  <c r="Q931" i="25"/>
  <c r="Q932" i="25"/>
  <c r="Q933" i="25"/>
  <c r="Q934" i="25"/>
  <c r="Q278" i="25"/>
  <c r="Q321" i="25"/>
  <c r="Q293" i="25"/>
  <c r="Q391" i="25"/>
  <c r="Q935" i="25"/>
  <c r="Q936" i="25"/>
  <c r="Q937" i="25"/>
  <c r="Q279" i="25"/>
  <c r="Q938" i="25"/>
  <c r="Q939" i="25"/>
  <c r="Q280" i="25"/>
  <c r="Q940" i="25"/>
  <c r="Q941" i="25"/>
  <c r="Q942" i="25"/>
  <c r="Q943" i="25"/>
  <c r="Q944" i="25"/>
  <c r="Q945" i="25"/>
  <c r="Q170" i="25"/>
  <c r="Q946" i="25"/>
  <c r="Q947" i="25"/>
  <c r="Q948" i="25"/>
  <c r="Q949" i="25"/>
  <c r="Q281" i="25"/>
  <c r="Q294" i="25"/>
  <c r="Q950" i="25"/>
  <c r="Q951" i="25"/>
  <c r="Q432" i="25"/>
  <c r="Q952" i="25"/>
  <c r="Q953" i="25"/>
  <c r="Q392" i="25"/>
  <c r="Q954" i="25"/>
  <c r="Q955" i="25"/>
  <c r="Q956" i="25"/>
  <c r="Q957" i="25"/>
  <c r="Q393" i="25"/>
  <c r="Q958" i="25"/>
  <c r="Q959" i="25"/>
  <c r="Q516" i="25"/>
  <c r="Q287" i="25"/>
  <c r="Q517" i="25"/>
  <c r="Q518" i="25"/>
  <c r="Q521" i="25"/>
  <c r="Q522" i="25"/>
  <c r="Q994" i="25"/>
  <c r="Q369" i="25"/>
  <c r="Q544" i="25"/>
  <c r="Q370" i="25"/>
  <c r="Q545" i="25"/>
  <c r="Q546" i="25"/>
  <c r="Q547" i="25"/>
  <c r="Q548" i="25"/>
  <c r="Q549" i="25"/>
  <c r="Q371" i="25"/>
  <c r="Q550" i="25"/>
  <c r="Q551" i="25"/>
  <c r="Q552" i="25"/>
  <c r="Q553" i="25"/>
  <c r="Q554" i="25"/>
  <c r="Q555" i="25"/>
  <c r="Q556" i="25"/>
  <c r="Q557" i="25"/>
  <c r="Q372" i="25"/>
  <c r="Q558" i="25"/>
  <c r="Q559" i="25"/>
  <c r="Q560" i="25"/>
  <c r="Q624" i="25"/>
  <c r="Q561" i="25"/>
  <c r="Q313" i="25"/>
  <c r="Q562" i="25"/>
  <c r="Q563" i="25"/>
  <c r="Q564" i="25"/>
  <c r="Q565" i="25"/>
  <c r="Q566" i="25"/>
  <c r="Q567" i="25"/>
  <c r="Q568" i="25"/>
  <c r="Q373" i="25"/>
  <c r="Q133" i="25"/>
  <c r="Q569" i="25"/>
  <c r="Q570" i="25"/>
  <c r="Q571" i="25"/>
  <c r="Q572" i="25"/>
  <c r="Q573" i="25"/>
  <c r="Q96" i="25"/>
  <c r="Q97" i="25"/>
  <c r="Q98" i="25"/>
  <c r="Q574" i="25"/>
  <c r="Q575" i="25"/>
  <c r="Q576" i="25"/>
  <c r="Q577" i="25"/>
  <c r="Q578" i="25"/>
  <c r="Q579" i="25"/>
  <c r="Q580" i="25"/>
  <c r="Q581" i="25"/>
  <c r="Q582" i="25"/>
  <c r="Q583" i="25"/>
  <c r="Q584" i="25"/>
  <c r="Q585" i="25"/>
  <c r="Q586" i="25"/>
  <c r="Q587" i="25"/>
  <c r="Q588" i="25"/>
  <c r="Q374" i="25"/>
  <c r="Q589" i="25"/>
  <c r="Q590" i="25"/>
  <c r="Q591" i="25"/>
  <c r="Q592" i="25"/>
  <c r="Q593" i="25"/>
  <c r="Q594" i="25"/>
  <c r="Q595" i="25"/>
  <c r="Q596" i="25"/>
  <c r="Q597" i="25"/>
  <c r="Q288" i="25"/>
  <c r="Q598" i="25"/>
  <c r="Q202" i="25"/>
  <c r="Q599" i="25"/>
  <c r="Q600" i="25"/>
  <c r="Q375" i="25"/>
  <c r="Q601" i="25"/>
  <c r="Q602" i="25"/>
  <c r="Q376" i="25"/>
  <c r="Q603" i="25"/>
  <c r="Q604" i="25"/>
  <c r="Q605" i="25"/>
  <c r="Q606" i="25"/>
  <c r="Q607" i="25"/>
  <c r="Q314" i="25"/>
  <c r="Q377" i="25"/>
  <c r="Q608" i="25"/>
  <c r="Q609" i="25"/>
  <c r="Q610" i="25"/>
  <c r="Q315" i="25"/>
  <c r="Q633" i="25"/>
  <c r="Q635" i="25"/>
  <c r="Q639" i="25"/>
  <c r="Q644" i="25"/>
  <c r="Q203" i="25"/>
  <c r="Q666" i="25"/>
  <c r="Q667" i="25"/>
  <c r="Q672" i="25"/>
  <c r="Q204" i="25"/>
  <c r="Q677" i="25"/>
  <c r="Q683" i="25"/>
  <c r="Q684" i="25"/>
  <c r="Q685" i="25"/>
  <c r="Q686" i="25"/>
  <c r="Q687" i="25"/>
  <c r="Q688" i="25"/>
  <c r="Q689" i="25"/>
  <c r="Q690" i="25"/>
  <c r="Q691" i="25"/>
  <c r="Q692" i="25"/>
  <c r="Q693" i="25"/>
  <c r="Q694" i="25"/>
  <c r="Q695" i="25"/>
  <c r="Q696" i="25"/>
  <c r="Q697" i="25"/>
  <c r="Q698" i="25"/>
  <c r="Q699" i="25"/>
  <c r="Q700" i="25"/>
  <c r="Q701" i="25"/>
  <c r="Q702" i="25"/>
  <c r="Q703" i="25"/>
  <c r="Q704" i="25"/>
  <c r="Q705" i="25"/>
  <c r="Q378" i="25"/>
  <c r="Q706" i="25"/>
  <c r="Q707" i="25"/>
  <c r="Q708" i="25"/>
  <c r="Q709" i="25"/>
  <c r="Q710" i="25"/>
  <c r="Q711" i="25"/>
  <c r="Q712" i="25"/>
  <c r="Q713" i="25"/>
  <c r="Q714" i="25"/>
  <c r="Q715" i="25"/>
  <c r="Q716" i="25"/>
  <c r="Q717" i="25"/>
  <c r="Q718" i="25"/>
  <c r="Q719" i="25"/>
  <c r="Q720" i="25"/>
  <c r="Q721" i="25"/>
  <c r="Q722" i="25"/>
  <c r="Q723" i="25"/>
  <c r="Q157" i="25"/>
  <c r="Q158" i="25"/>
  <c r="Q159" i="25"/>
  <c r="Q1069" i="25"/>
  <c r="Q160" i="25"/>
  <c r="Q161" i="25"/>
  <c r="Q162" i="25"/>
  <c r="Q99" i="25"/>
  <c r="Q100" i="25"/>
  <c r="Q88" i="25"/>
  <c r="Q101" i="25"/>
  <c r="Q102" i="25"/>
  <c r="Q103" i="25"/>
  <c r="Q104" i="25"/>
  <c r="Q724" i="25"/>
  <c r="Q725" i="25"/>
  <c r="Q163" i="25"/>
  <c r="Q164" i="25"/>
  <c r="Q1230" i="25"/>
  <c r="Q165" i="25"/>
  <c r="Q316" i="25"/>
  <c r="Q726" i="25"/>
  <c r="Q727" i="25"/>
  <c r="Q728" i="25"/>
  <c r="Q995" i="25"/>
  <c r="Q729" i="25"/>
  <c r="Q730" i="25"/>
  <c r="Q731" i="25"/>
  <c r="Q732" i="25"/>
  <c r="Q733" i="25"/>
  <c r="Q734" i="25"/>
  <c r="Q996" i="25"/>
  <c r="Q500" i="25"/>
  <c r="Q735" i="25"/>
  <c r="Q736" i="25"/>
  <c r="Q181" i="25"/>
  <c r="Q737" i="25"/>
  <c r="Q738" i="25"/>
  <c r="Q739" i="25"/>
  <c r="Q740" i="25"/>
  <c r="Q741" i="25"/>
  <c r="Q742" i="25"/>
  <c r="Q743" i="25"/>
  <c r="Q744" i="25"/>
  <c r="Q745" i="25"/>
  <c r="Q746" i="25"/>
  <c r="Q747" i="25"/>
  <c r="Q748" i="25"/>
  <c r="Q749" i="25"/>
  <c r="Q750" i="25"/>
  <c r="Q751" i="25"/>
  <c r="Q752" i="25"/>
  <c r="Q399" i="25"/>
  <c r="Q753" i="25"/>
  <c r="Q754" i="25"/>
  <c r="Q755" i="25"/>
  <c r="Q756" i="25"/>
  <c r="Q757" i="25"/>
  <c r="Q758" i="25"/>
  <c r="Q759" i="25"/>
  <c r="Q760" i="25"/>
  <c r="Q285" i="25"/>
  <c r="Q761" i="25"/>
  <c r="Q762" i="25"/>
  <c r="Q763" i="25"/>
  <c r="Q764" i="25"/>
  <c r="Q765" i="25"/>
  <c r="Q359" i="25"/>
  <c r="Q766" i="25"/>
  <c r="Q205" i="25"/>
  <c r="Q767" i="25"/>
  <c r="Q768" i="25"/>
  <c r="Q769" i="25"/>
  <c r="Q770" i="25"/>
  <c r="Q771" i="25"/>
  <c r="Q772" i="25"/>
  <c r="Q773" i="25"/>
  <c r="Q774" i="25"/>
  <c r="Q775" i="25"/>
  <c r="Q776" i="25"/>
  <c r="Q777" i="25"/>
  <c r="Q322" i="25"/>
  <c r="Q1118" i="25"/>
  <c r="Q185" i="25"/>
  <c r="Q960" i="25"/>
  <c r="Q778" i="25"/>
  <c r="Q779" i="25"/>
  <c r="Q780" i="25"/>
  <c r="Q781" i="25"/>
  <c r="Q782" i="25"/>
  <c r="Q783" i="25"/>
  <c r="Q784" i="25"/>
  <c r="Q785" i="25"/>
  <c r="Q786" i="25"/>
  <c r="Q787" i="25"/>
  <c r="Q788" i="25"/>
  <c r="Q789" i="25"/>
  <c r="Q790" i="25"/>
  <c r="Q791" i="25"/>
  <c r="Q792" i="25"/>
  <c r="Q793" i="25"/>
  <c r="Q794" i="25"/>
  <c r="Q795" i="25"/>
  <c r="Q796" i="25"/>
  <c r="Q797" i="25"/>
  <c r="Q798" i="25"/>
  <c r="Q799" i="25"/>
  <c r="Q800" i="25"/>
  <c r="Q801" i="25"/>
  <c r="Q802" i="25"/>
  <c r="Q803" i="25"/>
  <c r="Q804" i="25"/>
  <c r="Q805" i="25"/>
  <c r="Q806" i="25"/>
  <c r="Q807" i="25"/>
  <c r="Q808" i="25"/>
  <c r="Q809" i="25"/>
  <c r="Q810" i="25"/>
  <c r="Q1116" i="25"/>
  <c r="Q811" i="25"/>
  <c r="Q812" i="25"/>
  <c r="Q813" i="25"/>
  <c r="Q814" i="25"/>
  <c r="Q815" i="25"/>
  <c r="Q816" i="25"/>
  <c r="Q817" i="25"/>
  <c r="Q818" i="25"/>
  <c r="Q819" i="25"/>
  <c r="Q820" i="25"/>
  <c r="Q821" i="25"/>
  <c r="Q822" i="25"/>
  <c r="Q823" i="25"/>
  <c r="Q824" i="25"/>
  <c r="Q825" i="25"/>
  <c r="Q826" i="25"/>
  <c r="Q827" i="25"/>
  <c r="Q828" i="25"/>
  <c r="Q829" i="25"/>
  <c r="Q830" i="25"/>
  <c r="Q831" i="25"/>
  <c r="Q997" i="25"/>
  <c r="Q1117" i="25"/>
  <c r="Q832" i="25"/>
  <c r="Q833" i="25"/>
  <c r="Q834" i="25"/>
  <c r="Q835" i="25"/>
  <c r="Q836" i="25"/>
  <c r="Q837" i="25"/>
  <c r="Q838" i="25"/>
  <c r="Q839" i="25"/>
  <c r="Q840" i="25"/>
  <c r="Q841" i="25"/>
  <c r="Q842" i="25"/>
  <c r="Q843" i="25"/>
  <c r="Q844" i="25"/>
  <c r="Q845" i="25"/>
  <c r="Q846" i="25"/>
  <c r="Q847" i="25"/>
  <c r="Q848" i="25"/>
  <c r="Q849" i="25"/>
  <c r="Q850" i="25"/>
  <c r="Q851" i="25"/>
  <c r="Q852" i="25"/>
  <c r="Q853" i="25"/>
  <c r="Q854" i="25"/>
  <c r="Q855" i="25"/>
  <c r="Q856" i="25"/>
  <c r="Q857" i="25"/>
  <c r="Q858" i="25"/>
  <c r="Q859" i="25"/>
  <c r="Q289" i="25"/>
  <c r="Q860" i="25"/>
  <c r="Q861" i="25"/>
  <c r="Q862" i="25"/>
  <c r="Q863" i="25"/>
  <c r="Q864" i="25"/>
  <c r="Q865" i="25"/>
  <c r="Q866" i="25"/>
  <c r="Q867" i="25"/>
  <c r="Q868" i="25"/>
  <c r="Q869" i="25"/>
  <c r="Q870" i="25"/>
  <c r="Q871" i="25"/>
  <c r="Q872" i="25"/>
  <c r="Q290" i="25"/>
  <c r="Q873" i="25"/>
  <c r="Q105" i="25"/>
  <c r="Q106" i="25"/>
  <c r="Q107" i="25"/>
  <c r="Q108" i="25"/>
  <c r="Q109" i="25"/>
  <c r="Q874" i="25"/>
  <c r="Q875" i="25"/>
  <c r="Q876" i="25"/>
  <c r="Q877" i="25"/>
  <c r="Q317" i="25"/>
  <c r="Q878" i="25"/>
  <c r="Q879" i="25"/>
  <c r="Q880" i="25"/>
  <c r="Q881" i="25"/>
  <c r="Q882" i="25"/>
  <c r="Q883" i="25"/>
  <c r="Q884" i="25"/>
  <c r="Q885" i="25"/>
  <c r="Q886" i="25"/>
  <c r="Q887" i="25"/>
  <c r="Q888" i="25"/>
  <c r="Q889" i="25"/>
  <c r="Q890" i="25"/>
  <c r="Q891" i="25"/>
  <c r="Q892" i="25"/>
  <c r="Q961" i="25"/>
  <c r="Q962" i="25"/>
  <c r="Q963" i="25"/>
  <c r="Q964" i="25"/>
  <c r="Q965" i="25"/>
  <c r="Q118" i="25"/>
  <c r="Q137" i="25"/>
  <c r="Q119" i="25"/>
  <c r="Q120" i="25"/>
  <c r="Q121" i="25"/>
  <c r="Q122" i="25"/>
  <c r="Q138" i="25"/>
  <c r="Q139" i="25"/>
  <c r="Q123" i="25"/>
  <c r="Q124" i="25"/>
  <c r="Q140" i="25"/>
  <c r="Q125" i="25"/>
  <c r="Q141" i="25"/>
  <c r="Q323" i="25"/>
  <c r="Q629" i="25"/>
  <c r="Q402" i="25"/>
  <c r="Q286" i="25"/>
  <c r="Q318" i="25"/>
  <c r="Q893" i="25"/>
  <c r="Q182" i="25"/>
  <c r="Q82" i="25"/>
  <c r="Q83" i="25"/>
  <c r="Q154" i="25"/>
  <c r="Q1124" i="25"/>
  <c r="Q1236" i="25"/>
  <c r="Q486" i="25"/>
  <c r="Q1170" i="25"/>
  <c r="Q1171" i="25"/>
  <c r="Q502" i="25"/>
  <c r="Q1172" i="25"/>
  <c r="Q1173" i="25"/>
  <c r="Q1095" i="25"/>
  <c r="Q1174" i="25"/>
  <c r="Q1096" i="25"/>
  <c r="Q1175" i="25"/>
  <c r="Q1176" i="25"/>
  <c r="Q1177" i="25"/>
  <c r="Q1178" i="25"/>
  <c r="Q1179" i="25"/>
  <c r="Q1180" i="25"/>
  <c r="Q1181" i="25"/>
  <c r="Q282" i="25"/>
  <c r="Q1182" i="25"/>
  <c r="Q1183" i="25"/>
  <c r="Q1184" i="25"/>
  <c r="Q1185" i="25"/>
  <c r="Q638" i="25"/>
  <c r="Q1186" i="25"/>
  <c r="Q1187" i="25"/>
  <c r="Q261" i="25"/>
  <c r="Q262" i="25"/>
  <c r="Q1125" i="25"/>
  <c r="Q998" i="25"/>
  <c r="Q263" i="25"/>
  <c r="Q1188" i="25"/>
  <c r="Q1189" i="25"/>
  <c r="Q1196" i="25"/>
  <c r="Q1097" i="25"/>
  <c r="Q1190" i="25"/>
  <c r="Q1191" i="25"/>
  <c r="Q193" i="25"/>
  <c r="Q1239" i="25"/>
  <c r="Q326" i="25"/>
  <c r="Q1240" i="25"/>
  <c r="Q1241" i="25"/>
  <c r="Q283" i="25"/>
  <c r="Q630" i="25"/>
  <c r="Q1098" i="25"/>
  <c r="Q38" i="25"/>
  <c r="Q39" i="25"/>
  <c r="Q146" i="25"/>
  <c r="Q40" i="25"/>
  <c r="Q147" i="25"/>
  <c r="Q41" i="25"/>
  <c r="Q194" i="25"/>
  <c r="Q148" i="25"/>
  <c r="Q42" i="25"/>
  <c r="Q43" i="25"/>
  <c r="Q149" i="25"/>
  <c r="Q44" i="25"/>
  <c r="Q45" i="25"/>
  <c r="Q1070" i="25"/>
  <c r="Q46" i="25"/>
  <c r="Q47" i="25"/>
  <c r="Q48" i="25"/>
  <c r="Q49" i="25"/>
  <c r="Q151" i="25"/>
  <c r="Q50" i="25"/>
  <c r="Q51" i="25"/>
  <c r="Q52" i="25"/>
  <c r="Q53" i="25"/>
  <c r="Q54" i="25"/>
  <c r="Q55" i="25"/>
  <c r="Q1071" i="25"/>
  <c r="Q56" i="25"/>
  <c r="Q152" i="25"/>
  <c r="Q57" i="25"/>
  <c r="Q58" i="25"/>
  <c r="Q153" i="25"/>
  <c r="Q59" i="25"/>
  <c r="Q60" i="25"/>
  <c r="Q1072" i="25"/>
  <c r="Q61" i="25"/>
  <c r="Q62" i="25"/>
  <c r="Q63" i="25"/>
  <c r="Q64" i="25"/>
  <c r="Q249" i="25"/>
  <c r="Q65" i="25"/>
  <c r="Q66" i="25"/>
  <c r="Q67" i="25"/>
  <c r="Q68" i="25"/>
  <c r="Q69" i="25"/>
  <c r="Q1073" i="25"/>
  <c r="Q1074" i="25"/>
  <c r="Q1075" i="25"/>
  <c r="Q1076" i="25"/>
  <c r="Q1077" i="25"/>
  <c r="Q1162" i="25"/>
  <c r="Q1078" i="25"/>
  <c r="Q1079" i="25"/>
  <c r="Q1080" i="25"/>
  <c r="Q1081" i="25"/>
  <c r="Q1099" i="25"/>
  <c r="Q1100" i="25"/>
  <c r="Q324" i="25"/>
  <c r="Q501" i="25"/>
  <c r="Q1082" i="25"/>
  <c r="Q1083" i="25"/>
  <c r="Q1084" i="25"/>
  <c r="Q1085" i="25"/>
  <c r="Q999" i="25"/>
  <c r="Q671" i="25"/>
  <c r="Q1086" i="25"/>
  <c r="Q206" i="25"/>
  <c r="Q207" i="25"/>
  <c r="Q1206" i="25"/>
  <c r="Q208" i="25"/>
  <c r="Q1101" i="25"/>
  <c r="Q284" i="25"/>
  <c r="Q458" i="25"/>
  <c r="Q1000" i="25"/>
  <c r="Q250" i="25"/>
  <c r="Q1163" i="25"/>
  <c r="Q1087" i="25"/>
  <c r="Q379" i="25"/>
  <c r="Q1088" i="25"/>
  <c r="Q1102" i="25"/>
  <c r="Q166" i="25"/>
  <c r="Q1001" i="25"/>
  <c r="Q894" i="25"/>
  <c r="Q1233" i="25"/>
  <c r="Q625" i="25"/>
  <c r="Q167" i="25"/>
  <c r="Q626" i="25"/>
  <c r="Q171" i="25"/>
  <c r="Q172" i="25"/>
  <c r="Q173" i="25"/>
  <c r="Q174" i="25"/>
  <c r="Q176" i="25"/>
  <c r="Q177" i="25"/>
  <c r="Q966" i="25"/>
  <c r="Q380" i="25"/>
  <c r="Q381" i="25"/>
  <c r="Q251" i="25"/>
  <c r="Q309" i="25"/>
  <c r="Q70" i="25"/>
  <c r="Q532" i="25"/>
  <c r="Q31" i="25"/>
  <c r="Q32" i="25"/>
  <c r="Q493" i="25"/>
  <c r="Q681" i="25"/>
  <c r="Q682" i="25"/>
  <c r="Q464" i="25"/>
  <c r="Q264" i="25"/>
  <c r="Q487" i="25"/>
  <c r="Q1192" i="25"/>
  <c r="Q1089" i="25"/>
  <c r="Q444" i="25"/>
  <c r="Q533" i="25"/>
  <c r="Q1147" i="25"/>
  <c r="Q534" i="25"/>
  <c r="Q663" i="25"/>
  <c r="Q1148" i="25"/>
  <c r="Q238" i="25"/>
  <c r="Q265" i="25"/>
  <c r="Q239" i="25"/>
  <c r="Q1149" i="25"/>
  <c r="Q980" i="25"/>
  <c r="Q1257" i="25"/>
  <c r="Q1065" i="25"/>
  <c r="Q465" i="25"/>
  <c r="Q1235" i="25"/>
  <c r="Q1090" i="25"/>
  <c r="Q1091" i="25"/>
  <c r="Q33" i="25"/>
  <c r="Q382" i="25"/>
  <c r="Q195" i="25"/>
  <c r="Q78" i="25"/>
  <c r="Q79" i="25"/>
  <c r="Q252" i="25"/>
  <c r="Q34" i="25"/>
  <c r="Q266" i="25"/>
  <c r="Q1267" i="25"/>
  <c r="Q466" i="25"/>
  <c r="Q467" i="25"/>
  <c r="Q469" i="25"/>
  <c r="Q1207" i="25"/>
  <c r="Q506" i="25"/>
  <c r="Q1002" i="25"/>
  <c r="Q183" i="25"/>
  <c r="Q1126" i="25"/>
  <c r="Q253" i="25"/>
  <c r="Q665" i="25"/>
  <c r="Q1003" i="25"/>
  <c r="Q89" i="25"/>
  <c r="Q110" i="25"/>
  <c r="Q1004" i="25"/>
  <c r="Q1234" i="25"/>
  <c r="Q90" i="25"/>
  <c r="Q111" i="25"/>
  <c r="Q112" i="25"/>
  <c r="Q113" i="25"/>
  <c r="Q91" i="25"/>
  <c r="Q114" i="25"/>
  <c r="Q291" i="25"/>
  <c r="Q1005" i="25"/>
  <c r="Q134" i="25"/>
  <c r="Q135" i="25"/>
  <c r="Q92" i="25"/>
  <c r="Q115" i="25"/>
  <c r="Q142" i="25"/>
  <c r="Q126" i="25"/>
  <c r="Q143" i="25"/>
  <c r="Q627" i="25"/>
  <c r="Q136" i="25"/>
  <c r="Q631" i="25"/>
  <c r="Q1288" i="25"/>
  <c r="Q116" i="25"/>
  <c r="Q71" i="25"/>
  <c r="Q632" i="25"/>
  <c r="Q1006" i="25"/>
  <c r="Q1127" i="25"/>
  <c r="Q1007" i="25"/>
  <c r="Q1008" i="25"/>
  <c r="Q1009" i="25"/>
  <c r="Q471" i="25"/>
  <c r="Q1268" i="25"/>
  <c r="Q637" i="25"/>
  <c r="Q1010" i="25"/>
  <c r="Q1011" i="25"/>
  <c r="Q1012" i="25"/>
  <c r="Q168" i="25"/>
  <c r="Q400" i="25"/>
  <c r="Q1013" i="25"/>
  <c r="Q1248" i="25"/>
  <c r="Q488" i="25"/>
  <c r="Q1014" i="25"/>
  <c r="Q72" i="25"/>
  <c r="Q1245" i="25"/>
  <c r="Q73" i="25"/>
  <c r="Q1287" i="25"/>
  <c r="Q240" i="25"/>
  <c r="Q1150" i="25"/>
  <c r="Q981" i="25"/>
  <c r="Q80" i="25"/>
  <c r="Q81" i="25"/>
  <c r="Q1103" i="25"/>
  <c r="Q1295" i="25"/>
  <c r="Q679" i="25"/>
  <c r="Q1105" i="25"/>
  <c r="Q1238" i="25"/>
  <c r="Q982" i="25"/>
  <c r="Q496" i="25"/>
  <c r="Q430" i="25"/>
  <c r="Q673" i="25"/>
  <c r="Q1151" i="25"/>
  <c r="Q541" i="25"/>
  <c r="Q94" i="25"/>
  <c r="Q397" i="25"/>
  <c r="Q209" i="25"/>
  <c r="Q84" i="25"/>
  <c r="Q1296" i="25"/>
  <c r="Q35" i="25"/>
  <c r="Q468" i="25"/>
  <c r="Q494" i="25"/>
  <c r="Q472" i="25"/>
  <c r="Q1015" i="25"/>
  <c r="Q1016" i="25"/>
  <c r="Q489" i="25"/>
  <c r="Q1164" i="25"/>
  <c r="Q74" i="25"/>
  <c r="Q473" i="25"/>
  <c r="Q648" i="25"/>
  <c r="Q1152" i="25"/>
  <c r="Q537" i="25"/>
  <c r="Q1092" i="25"/>
  <c r="Q1109" i="25"/>
  <c r="Q674" i="25"/>
  <c r="Q1017" i="25"/>
  <c r="Q675" i="25"/>
  <c r="Q1093" i="25"/>
  <c r="Q1018" i="25"/>
  <c r="Q649" i="25"/>
  <c r="Q650" i="25"/>
  <c r="Q1019" i="25"/>
  <c r="Q150" i="25"/>
  <c r="Q1020" i="25"/>
  <c r="Q1021" i="25"/>
  <c r="Q1261" i="25"/>
  <c r="Q1128" i="25"/>
  <c r="Q1022" i="25"/>
  <c r="Q1023" i="25"/>
  <c r="Q383" i="25"/>
  <c r="Q520" i="25"/>
  <c r="Q535" i="25"/>
  <c r="Q664" i="25"/>
  <c r="Q254" i="25"/>
  <c r="Q503" i="25"/>
  <c r="Q1024" i="25"/>
  <c r="Q384" i="25"/>
  <c r="Q504" i="25"/>
  <c r="Q475" i="25"/>
  <c r="Q1025" i="25"/>
  <c r="Q1026" i="25"/>
  <c r="Q476" i="25"/>
  <c r="Q1027" i="25"/>
  <c r="Q1028" i="25"/>
  <c r="Q401" i="25"/>
  <c r="Q1029" i="25"/>
  <c r="Q1224" i="25"/>
  <c r="Q511" i="25"/>
  <c r="Q1030" i="25"/>
  <c r="Q1031" i="25"/>
  <c r="Q617" i="25"/>
  <c r="Q424" i="25"/>
  <c r="Q618" i="25"/>
  <c r="Q619" i="25"/>
  <c r="Q130" i="25"/>
  <c r="Q190" i="25"/>
  <c r="Q1218" i="25"/>
  <c r="Q398" i="25"/>
  <c r="Q131" i="25"/>
  <c r="Q646" i="25"/>
  <c r="Q1120" i="25"/>
  <c r="Q512" i="25"/>
  <c r="Q620" i="25"/>
  <c r="Q1219" i="25"/>
  <c r="Q9" i="25"/>
  <c r="Q513" i="25"/>
  <c r="Q621" i="25"/>
  <c r="Q1220" i="25"/>
  <c r="Q1115" i="25"/>
  <c r="Q132" i="25"/>
  <c r="Q10" i="25"/>
  <c r="Q95" i="25"/>
  <c r="Q1225" i="25"/>
  <c r="Q628" i="25"/>
  <c r="Q178" i="25"/>
  <c r="Q328" i="25"/>
  <c r="Q895" i="25"/>
  <c r="Q117" i="25"/>
  <c r="Q86" i="25"/>
  <c r="Q85" i="25"/>
  <c r="Q1160" i="25"/>
  <c r="Q394" i="25"/>
  <c r="Q1195" i="25"/>
  <c r="Q413" i="25"/>
  <c r="Q87" i="25"/>
  <c r="Q345" i="25"/>
  <c r="Q1106" i="25"/>
  <c r="Q1107" i="25"/>
  <c r="Q191" i="25"/>
  <c r="Q1104" i="25"/>
  <c r="Q325" i="25"/>
  <c r="Q355" i="25"/>
  <c r="Q1262" i="25"/>
  <c r="Q653" i="25"/>
  <c r="Q1209" i="25"/>
  <c r="Q1237" i="25"/>
  <c r="Q6" i="25"/>
  <c r="Q1263" i="25"/>
  <c r="Q668" i="25"/>
  <c r="Q425" i="25"/>
  <c r="Q669" i="25"/>
  <c r="Q414" i="25"/>
  <c r="Q542" i="25"/>
  <c r="Q676" i="25"/>
  <c r="Q395" i="25"/>
  <c r="Q543" i="25"/>
  <c r="Q507" i="25"/>
  <c r="Q273" i="25"/>
  <c r="Q180" i="25"/>
  <c r="Q514" i="25"/>
  <c r="Q1197" i="25"/>
  <c r="Q445" i="25"/>
  <c r="Q1094" i="25"/>
  <c r="Q241" i="25"/>
  <c r="Q1066" i="25"/>
  <c r="Q1165" i="25"/>
  <c r="Q538" i="25"/>
  <c r="Q255" i="25"/>
  <c r="Q242" i="25"/>
  <c r="Q1285" i="25"/>
  <c r="Q1032" i="25"/>
  <c r="Q1033" i="25"/>
  <c r="Q1034" i="25"/>
  <c r="Q477" i="25"/>
  <c r="Q1035" i="25"/>
  <c r="Q156" i="25"/>
  <c r="Q1036" i="25"/>
  <c r="Q275" i="25"/>
  <c r="Q431" i="25"/>
  <c r="Q256" i="25"/>
  <c r="Q267" i="25"/>
  <c r="Q268" i="25"/>
  <c r="Q651" i="25"/>
  <c r="Q269" i="25"/>
  <c r="Q680" i="25"/>
  <c r="Q243" i="25"/>
  <c r="Q470" i="25"/>
  <c r="Q257" i="25"/>
  <c r="Q670" i="25"/>
  <c r="Q75" i="25"/>
  <c r="Q36" i="25"/>
  <c r="Q1037" i="25"/>
  <c r="Q983" i="25"/>
  <c r="Q1067" i="25"/>
  <c r="Q1038" i="25"/>
  <c r="Q984" i="25"/>
  <c r="Q985" i="25"/>
  <c r="Q258" i="25"/>
  <c r="Q1039" i="25"/>
  <c r="Q622" i="25"/>
  <c r="Q196" i="25"/>
  <c r="Q654" i="25"/>
  <c r="Q1289" i="25"/>
  <c r="Q655" i="25"/>
  <c r="Q1259" i="25"/>
  <c r="Q986" i="25"/>
  <c r="Q987" i="25"/>
  <c r="Q988" i="25"/>
  <c r="Q1068" i="25"/>
  <c r="Q1153" i="25"/>
  <c r="Q1154" i="25"/>
  <c r="Q346" i="25"/>
  <c r="Q519" i="25"/>
  <c r="Q76" i="25"/>
  <c r="Q495" i="25"/>
  <c r="Q1260" i="25"/>
  <c r="Q347" i="25"/>
  <c r="Q989" i="25"/>
  <c r="Q348" i="25"/>
  <c r="Q1214" i="25"/>
  <c r="Q652" i="25"/>
  <c r="Q478" i="25"/>
  <c r="Q479" i="25"/>
  <c r="Q1040" i="25"/>
  <c r="Q1041" i="25"/>
  <c r="Q1042" i="25"/>
  <c r="Q1131" i="25"/>
  <c r="Q1043" i="25"/>
  <c r="Q175" i="25"/>
  <c r="Q1166" i="25"/>
  <c r="Q1167" i="25"/>
  <c r="Q1168" i="25"/>
  <c r="Q1169" i="25"/>
  <c r="Q244" i="25"/>
  <c r="Q1044" i="25"/>
  <c r="Q1135" i="25"/>
  <c r="Q1045" i="25"/>
  <c r="Q505" i="25"/>
  <c r="Q1046" i="25"/>
  <c r="Q1155" i="25"/>
  <c r="Q1047" i="25"/>
  <c r="Q1048" i="25"/>
  <c r="Q1049" i="25"/>
  <c r="Q480" i="25"/>
  <c r="Q1161" i="25"/>
  <c r="Q1156" i="25"/>
  <c r="Q1157" i="25"/>
  <c r="Q490" i="25"/>
  <c r="Q491" i="25"/>
  <c r="Q1158" i="25"/>
  <c r="Q481" i="25"/>
  <c r="Q482" i="25"/>
  <c r="Q483" i="25"/>
  <c r="Q484" i="25"/>
  <c r="Q1193" i="25"/>
  <c r="Q1050" i="25"/>
  <c r="Q1051" i="25"/>
  <c r="Q1159" i="25"/>
  <c r="Q184" i="25"/>
  <c r="Q1052" i="25"/>
  <c r="Q1053" i="25"/>
  <c r="Q492" i="25"/>
  <c r="Q1222" i="25"/>
  <c r="Q1110" i="25"/>
  <c r="Q1112" i="25"/>
  <c r="Q1113" i="25"/>
  <c r="Q1119" i="25"/>
  <c r="Q485" i="25"/>
  <c r="Q1121" i="25"/>
  <c r="Q169" i="25"/>
  <c r="Q509" i="25"/>
  <c r="Q497" i="25"/>
  <c r="Q329" i="25"/>
  <c r="Q37" i="25"/>
  <c r="Q474" i="25"/>
  <c r="Q1194" i="25"/>
  <c r="Q1208" i="25"/>
  <c r="Q536" i="25"/>
  <c r="Q270" i="25"/>
  <c r="Q1205" i="25"/>
  <c r="Q271" i="25"/>
  <c r="Q272" i="25"/>
  <c r="Q623" i="25"/>
  <c r="Q77" i="25"/>
  <c r="Q127" i="25"/>
  <c r="Q330" i="25"/>
  <c r="Q327" i="25"/>
  <c r="Q498" i="25"/>
  <c r="Q1258" i="25"/>
  <c r="Q1264" i="25"/>
  <c r="Q1108" i="25"/>
  <c r="Q1122" i="25"/>
  <c r="Q540" i="25"/>
  <c r="Q11" i="25"/>
  <c r="Q539" i="25"/>
  <c r="Q1198" i="25"/>
  <c r="Q274" i="25"/>
  <c r="Q990" i="25"/>
  <c r="K97" i="15" l="1"/>
  <c r="J97" i="15"/>
  <c r="H97" i="15"/>
  <c r="K96" i="15"/>
  <c r="J96" i="15"/>
  <c r="H96" i="15"/>
  <c r="K95" i="15"/>
  <c r="J95" i="15"/>
  <c r="H95" i="15"/>
  <c r="K94" i="15"/>
  <c r="J94" i="15"/>
  <c r="H94" i="15"/>
  <c r="K93" i="15"/>
  <c r="J93" i="15"/>
  <c r="H93" i="15"/>
  <c r="K92" i="15"/>
  <c r="J92" i="15"/>
  <c r="H92" i="15"/>
  <c r="K91" i="15"/>
  <c r="J91" i="15"/>
  <c r="H91" i="15"/>
  <c r="K90" i="15"/>
  <c r="J90" i="15"/>
  <c r="H90" i="15"/>
  <c r="K89" i="15"/>
  <c r="J89" i="15"/>
  <c r="H89" i="15"/>
  <c r="K88" i="15"/>
  <c r="J88" i="15"/>
  <c r="H88" i="15"/>
  <c r="K87" i="15"/>
  <c r="J87" i="15"/>
  <c r="H87" i="15"/>
  <c r="K86" i="15"/>
  <c r="J86" i="15"/>
  <c r="H86" i="15"/>
  <c r="K85" i="15"/>
  <c r="J85" i="15"/>
  <c r="H85" i="15"/>
  <c r="K84" i="15"/>
  <c r="J84" i="15"/>
  <c r="H84" i="15"/>
  <c r="K83" i="15"/>
  <c r="J83" i="15"/>
  <c r="H83" i="15"/>
  <c r="K82" i="15"/>
  <c r="J82" i="15"/>
  <c r="H82" i="15"/>
  <c r="K81" i="15"/>
  <c r="J81" i="15"/>
  <c r="H81" i="15"/>
  <c r="K80" i="15"/>
  <c r="J80" i="15"/>
  <c r="H80" i="15"/>
  <c r="K79" i="15"/>
  <c r="J79" i="15"/>
  <c r="H79" i="15"/>
  <c r="K78" i="15"/>
  <c r="J78" i="15"/>
  <c r="H78" i="15"/>
  <c r="K77" i="15"/>
  <c r="J77" i="15"/>
  <c r="H77" i="15"/>
  <c r="K76" i="15"/>
  <c r="K62" i="15"/>
  <c r="K55" i="15"/>
  <c r="F55" i="15"/>
  <c r="F54" i="15"/>
  <c r="F53" i="15"/>
  <c r="F52" i="15"/>
  <c r="F51" i="15"/>
  <c r="F50" i="15"/>
  <c r="F49" i="15"/>
  <c r="K48" i="15"/>
  <c r="K41" i="15"/>
  <c r="K40" i="15"/>
  <c r="K32" i="15"/>
  <c r="K31" i="15"/>
  <c r="K30" i="15"/>
  <c r="I74" i="9" l="1"/>
  <c r="J74" i="9"/>
  <c r="O64" i="9"/>
  <c r="O74" i="9"/>
  <c r="N74" i="9"/>
  <c r="P75" i="9"/>
  <c r="N70" i="9"/>
  <c r="O70" i="9"/>
  <c r="P71" i="9"/>
  <c r="P68" i="9"/>
  <c r="O62" i="9"/>
  <c r="N62" i="9"/>
  <c r="P63" i="9"/>
  <c r="P58" i="9"/>
  <c r="K71" i="9"/>
  <c r="K75" i="9"/>
  <c r="J70" i="9"/>
  <c r="I70" i="9"/>
  <c r="J64" i="9"/>
  <c r="I62" i="9"/>
  <c r="E62" i="9"/>
  <c r="J62" i="9"/>
  <c r="G63" i="9"/>
  <c r="E74" i="9"/>
  <c r="D74" i="9"/>
  <c r="D68" i="9"/>
  <c r="B68" i="9" s="1"/>
  <c r="E70" i="9"/>
  <c r="D70" i="9"/>
  <c r="F71" i="9"/>
  <c r="F69" i="9"/>
  <c r="L76" i="9" l="1"/>
  <c r="L74" i="9"/>
  <c r="L73" i="9"/>
  <c r="L72" i="9"/>
  <c r="L70" i="9"/>
  <c r="L68" i="9"/>
  <c r="L66" i="9"/>
  <c r="L64" i="9"/>
  <c r="L62" i="9"/>
  <c r="L61" i="9"/>
  <c r="L60" i="9"/>
  <c r="L57" i="9"/>
  <c r="L56" i="9"/>
  <c r="L55" i="9"/>
  <c r="L54" i="9"/>
  <c r="L53" i="9"/>
  <c r="L52" i="9"/>
  <c r="L51" i="9"/>
  <c r="L50" i="9"/>
  <c r="L49" i="9"/>
  <c r="L48" i="9"/>
  <c r="G76" i="9"/>
  <c r="G74" i="9"/>
  <c r="G73" i="9"/>
  <c r="G72" i="9"/>
  <c r="G70" i="9"/>
  <c r="G68" i="9"/>
  <c r="G66" i="9"/>
  <c r="G64" i="9"/>
  <c r="G62" i="9"/>
  <c r="G61" i="9"/>
  <c r="G60" i="9"/>
  <c r="G57" i="9"/>
  <c r="G56" i="9"/>
  <c r="G55" i="9"/>
  <c r="G54" i="9"/>
  <c r="G53" i="9"/>
  <c r="G52" i="9"/>
  <c r="G51" i="9"/>
  <c r="G50" i="9"/>
  <c r="G49" i="9"/>
  <c r="G48" i="9"/>
  <c r="B49" i="9"/>
  <c r="B50" i="9"/>
  <c r="B51" i="9"/>
  <c r="B52" i="9"/>
  <c r="B53" i="9"/>
  <c r="B54" i="9"/>
  <c r="B55" i="9"/>
  <c r="B56" i="9"/>
  <c r="B57" i="9"/>
  <c r="B60" i="9"/>
  <c r="B61" i="9"/>
  <c r="B62" i="9"/>
  <c r="B64" i="9"/>
  <c r="B66" i="9"/>
  <c r="B70" i="9"/>
  <c r="B72" i="9"/>
  <c r="B73" i="9"/>
  <c r="B74" i="9"/>
  <c r="B76" i="9"/>
  <c r="B48"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Angelika</author>
    <author>AHB</author>
  </authors>
  <commentList>
    <comment ref="S16" authorId="0" shapeId="0" xr:uid="{00000000-0006-0000-0000-000001000000}">
      <text>
        <r>
          <rPr>
            <b/>
            <sz val="9"/>
            <color indexed="81"/>
            <rFont val="Tahoma"/>
            <family val="2"/>
          </rPr>
          <t>Angelika:</t>
        </r>
        <r>
          <rPr>
            <sz val="9"/>
            <color indexed="81"/>
            <rFont val="Tahoma"/>
            <family val="2"/>
          </rPr>
          <t xml:space="preserve">
due to rarity of recoveries and complexity of method these stocks were discarded from analysis</t>
        </r>
      </text>
    </comment>
    <comment ref="N20" authorId="0" shapeId="0" xr:uid="{00000000-0006-0000-0000-000002000000}">
      <text>
        <r>
          <rPr>
            <b/>
            <sz val="9"/>
            <color indexed="81"/>
            <rFont val="Tahoma"/>
            <family val="2"/>
          </rPr>
          <t>Angelika:</t>
        </r>
        <r>
          <rPr>
            <sz val="9"/>
            <color indexed="81"/>
            <rFont val="Tahoma"/>
            <family val="2"/>
          </rPr>
          <t xml:space="preserve">
old BPER results in very high HCFF impacts (majority of landed) because new base period has a substantial amount of legal age 2 HCFF fish</t>
        </r>
      </text>
    </comment>
    <comment ref="A32" authorId="1" shapeId="0" xr:uid="{00000000-0006-0000-0000-000003000000}">
      <text>
        <r>
          <rPr>
            <b/>
            <sz val="9"/>
            <color indexed="81"/>
            <rFont val="Tahoma"/>
            <family val="2"/>
          </rPr>
          <t>AHB:</t>
        </r>
        <r>
          <rPr>
            <sz val="9"/>
            <color indexed="81"/>
            <rFont val="Tahoma"/>
            <family val="2"/>
          </rPr>
          <t xml:space="preserve">
these are UM. Not ideal because starting 2007 T2 &amp; 3 sport were MSF; need to be from same time period as other tags though otherwise stock comp would be problematic (different effort)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Andy Rankis</author>
    <author>Angelika</author>
  </authors>
  <commentList>
    <comment ref="J3" authorId="0" shapeId="0" xr:uid="{00000000-0006-0000-0B00-000001000000}">
      <text>
        <r>
          <rPr>
            <b/>
            <sz val="9"/>
            <color indexed="81"/>
            <rFont val="Tahoma"/>
            <family val="2"/>
          </rPr>
          <t>Andy Rankis:</t>
        </r>
        <r>
          <rPr>
            <sz val="9"/>
            <color indexed="81"/>
            <rFont val="Tahoma"/>
            <family val="2"/>
          </rPr>
          <t xml:space="preserve">
Springs defined by details  of regulations: target run, dates, and locations.  These "Spring Chinook" values are not included in the 'FW Sport' tab.</t>
        </r>
      </text>
    </comment>
    <comment ref="A55" authorId="1" shapeId="0" xr:uid="{00000000-0006-0000-0B00-000002000000}">
      <text>
        <r>
          <rPr>
            <b/>
            <sz val="9"/>
            <color indexed="81"/>
            <rFont val="Tahoma"/>
            <family val="2"/>
          </rPr>
          <t>Angelika:</t>
        </r>
        <r>
          <rPr>
            <sz val="9"/>
            <color indexed="81"/>
            <rFont val="Tahoma"/>
            <family val="2"/>
          </rPr>
          <t xml:space="preserve">
includes 12H</t>
        </r>
      </text>
    </comment>
    <comment ref="A58" authorId="1" shapeId="0" xr:uid="{00000000-0006-0000-0B00-000003000000}">
      <text>
        <r>
          <rPr>
            <b/>
            <sz val="9"/>
            <color indexed="81"/>
            <rFont val="Tahoma"/>
            <family val="2"/>
          </rPr>
          <t>Angelika:</t>
        </r>
        <r>
          <rPr>
            <sz val="9"/>
            <color indexed="81"/>
            <rFont val="Tahoma"/>
            <family val="2"/>
          </rPr>
          <t xml:space="preserve">
old validation runs</t>
        </r>
      </text>
    </comment>
    <comment ref="A63" authorId="1" shapeId="0" xr:uid="{00000000-0006-0000-0B00-000004000000}">
      <text>
        <r>
          <rPr>
            <b/>
            <sz val="9"/>
            <color indexed="81"/>
            <rFont val="Tahoma"/>
            <family val="2"/>
          </rPr>
          <t>Angelika:</t>
        </r>
        <r>
          <rPr>
            <sz val="9"/>
            <color indexed="81"/>
            <rFont val="Tahoma"/>
            <family val="2"/>
          </rPr>
          <t xml:space="preserve">
old validation runs</t>
        </r>
      </text>
    </comment>
    <comment ref="A69" authorId="1" shapeId="0" xr:uid="{00000000-0006-0000-0B00-000005000000}">
      <text>
        <r>
          <rPr>
            <b/>
            <sz val="9"/>
            <color indexed="81"/>
            <rFont val="Tahoma"/>
            <family val="2"/>
          </rPr>
          <t>Angelika:</t>
        </r>
        <r>
          <rPr>
            <sz val="9"/>
            <color indexed="81"/>
            <rFont val="Tahoma"/>
            <family val="2"/>
          </rPr>
          <t xml:space="preserve">
old validation runs</t>
        </r>
      </text>
    </comment>
    <comment ref="A70" authorId="1" shapeId="0" xr:uid="{00000000-0006-0000-0B00-000006000000}">
      <text>
        <r>
          <rPr>
            <b/>
            <sz val="9"/>
            <color indexed="81"/>
            <rFont val="Tahoma"/>
            <family val="2"/>
          </rPr>
          <t>Angelika:</t>
        </r>
        <r>
          <rPr>
            <sz val="9"/>
            <color indexed="81"/>
            <rFont val="Tahoma"/>
            <family val="2"/>
          </rPr>
          <t xml:space="preserve">
includes 13C</t>
        </r>
      </text>
    </comment>
    <comment ref="A71" authorId="1" shapeId="0" xr:uid="{00000000-0006-0000-0B00-000007000000}">
      <text>
        <r>
          <rPr>
            <b/>
            <sz val="9"/>
            <color indexed="81"/>
            <rFont val="Tahoma"/>
            <family val="2"/>
          </rPr>
          <t>Angelika:</t>
        </r>
        <r>
          <rPr>
            <sz val="9"/>
            <color indexed="81"/>
            <rFont val="Tahoma"/>
            <family val="2"/>
          </rPr>
          <t xml:space="preserve">
old validation runs</t>
        </r>
      </text>
    </comment>
    <comment ref="A75" authorId="1" shapeId="0" xr:uid="{00000000-0006-0000-0B00-000008000000}">
      <text>
        <r>
          <rPr>
            <b/>
            <sz val="9"/>
            <color indexed="81"/>
            <rFont val="Tahoma"/>
            <family val="2"/>
          </rPr>
          <t>Angelika:</t>
        </r>
        <r>
          <rPr>
            <sz val="9"/>
            <color indexed="81"/>
            <rFont val="Tahoma"/>
            <family val="2"/>
          </rPr>
          <t xml:space="preserve">
old validation runs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JonCarey</author>
  </authors>
  <commentList>
    <comment ref="K30" authorId="0" shapeId="0" xr:uid="{00000000-0006-0000-0F00-000001000000}">
      <text>
        <r>
          <rPr>
            <b/>
            <sz val="9"/>
            <color indexed="81"/>
            <rFont val="Tahoma"/>
            <family val="2"/>
          </rPr>
          <t>JonCarey:</t>
        </r>
        <r>
          <rPr>
            <sz val="9"/>
            <color indexed="81"/>
            <rFont val="Tahoma"/>
            <family val="2"/>
          </rPr>
          <t xml:space="preserve">
avg of previous 2 years</t>
        </r>
      </text>
    </comment>
    <comment ref="K31" authorId="0" shapeId="0" xr:uid="{00000000-0006-0000-0F00-000002000000}">
      <text>
        <r>
          <rPr>
            <b/>
            <sz val="9"/>
            <color indexed="81"/>
            <rFont val="Tahoma"/>
            <family val="2"/>
          </rPr>
          <t>JonCarey:</t>
        </r>
        <r>
          <rPr>
            <sz val="9"/>
            <color indexed="81"/>
            <rFont val="Tahoma"/>
            <family val="2"/>
          </rPr>
          <t xml:space="preserve">
Nisqually RR, table 2.3</t>
        </r>
      </text>
    </comment>
    <comment ref="K32" authorId="0" shapeId="0" xr:uid="{00000000-0006-0000-0F00-000003000000}">
      <text>
        <r>
          <rPr>
            <b/>
            <sz val="9"/>
            <color indexed="81"/>
            <rFont val="Tahoma"/>
            <family val="2"/>
          </rPr>
          <t>JonCarey:</t>
        </r>
        <r>
          <rPr>
            <sz val="9"/>
            <color indexed="81"/>
            <rFont val="Tahoma"/>
            <family val="2"/>
          </rPr>
          <t xml:space="preserve">
Nisqually RR, table 2.3</t>
        </r>
      </text>
    </comment>
    <comment ref="K33" authorId="0" shapeId="0" xr:uid="{00000000-0006-0000-0F00-000004000000}">
      <text>
        <r>
          <rPr>
            <b/>
            <sz val="9"/>
            <color indexed="81"/>
            <rFont val="Tahoma"/>
            <family val="2"/>
          </rPr>
          <t>JonCarey:</t>
        </r>
        <r>
          <rPr>
            <sz val="9"/>
            <color indexed="81"/>
            <rFont val="Tahoma"/>
            <family val="2"/>
          </rPr>
          <t xml:space="preserve">
From Nisqually Run Reconstruction; May 2015</t>
        </r>
      </text>
    </comment>
    <comment ref="K34" authorId="0" shapeId="0" xr:uid="{00000000-0006-0000-0F00-000005000000}">
      <text>
        <r>
          <rPr>
            <b/>
            <sz val="9"/>
            <color indexed="81"/>
            <rFont val="Tahoma"/>
            <family val="2"/>
          </rPr>
          <t>JonCarey:</t>
        </r>
        <r>
          <rPr>
            <sz val="9"/>
            <color indexed="81"/>
            <rFont val="Tahoma"/>
            <family val="2"/>
          </rPr>
          <t xml:space="preserve">
From Nisqually Run Reconstruction; May 2015</t>
        </r>
      </text>
    </comment>
    <comment ref="K35" authorId="0" shapeId="0" xr:uid="{00000000-0006-0000-0F00-000006000000}">
      <text>
        <r>
          <rPr>
            <b/>
            <sz val="9"/>
            <color indexed="81"/>
            <rFont val="Tahoma"/>
            <family val="2"/>
          </rPr>
          <t>JonCarey:</t>
        </r>
        <r>
          <rPr>
            <sz val="9"/>
            <color indexed="81"/>
            <rFont val="Tahoma"/>
            <family val="2"/>
          </rPr>
          <t xml:space="preserve">
From Nisqually Run Reconstruction; May 2015</t>
        </r>
      </text>
    </comment>
    <comment ref="K36" authorId="0" shapeId="0" xr:uid="{00000000-0006-0000-0F00-000007000000}">
      <text>
        <r>
          <rPr>
            <b/>
            <sz val="9"/>
            <color indexed="81"/>
            <rFont val="Tahoma"/>
            <family val="2"/>
          </rPr>
          <t>JonCarey:</t>
        </r>
        <r>
          <rPr>
            <sz val="9"/>
            <color indexed="81"/>
            <rFont val="Tahoma"/>
            <family val="2"/>
          </rPr>
          <t xml:space="preserve">
From Nisqually Run Reconstruction; May 2015</t>
        </r>
      </text>
    </comment>
    <comment ref="K37" authorId="0" shapeId="0" xr:uid="{00000000-0006-0000-0F00-000008000000}">
      <text>
        <r>
          <rPr>
            <b/>
            <sz val="9"/>
            <color indexed="81"/>
            <rFont val="Tahoma"/>
            <family val="2"/>
          </rPr>
          <t>JonCarey:</t>
        </r>
        <r>
          <rPr>
            <sz val="9"/>
            <color indexed="81"/>
            <rFont val="Tahoma"/>
            <family val="2"/>
          </rPr>
          <t xml:space="preserve">
From Nisqually Run Reconstruction; May 2015</t>
        </r>
      </text>
    </comment>
    <comment ref="K38" authorId="0" shapeId="0" xr:uid="{00000000-0006-0000-0F00-000009000000}">
      <text>
        <r>
          <rPr>
            <b/>
            <sz val="9"/>
            <color indexed="81"/>
            <rFont val="Tahoma"/>
            <family val="2"/>
          </rPr>
          <t>JonCarey:</t>
        </r>
        <r>
          <rPr>
            <sz val="9"/>
            <color indexed="81"/>
            <rFont val="Tahoma"/>
            <family val="2"/>
          </rPr>
          <t xml:space="preserve">
From Nisqually Run Reconstruction; May 2015</t>
        </r>
      </text>
    </comment>
    <comment ref="K39" authorId="0" shapeId="0" xr:uid="{00000000-0006-0000-0F00-00000A000000}">
      <text>
        <r>
          <rPr>
            <b/>
            <sz val="9"/>
            <color indexed="81"/>
            <rFont val="Tahoma"/>
            <family val="2"/>
          </rPr>
          <t>JonCarey:</t>
        </r>
        <r>
          <rPr>
            <sz val="9"/>
            <color indexed="81"/>
            <rFont val="Tahoma"/>
            <family val="2"/>
          </rPr>
          <t xml:space="preserve">
From Nisqually Run Reconstruction; May 2015</t>
        </r>
      </text>
    </comment>
    <comment ref="K48" authorId="0" shapeId="0" xr:uid="{00000000-0006-0000-0F00-00000B000000}">
      <text>
        <r>
          <rPr>
            <b/>
            <sz val="9"/>
            <color indexed="81"/>
            <rFont val="Tahoma"/>
            <family val="2"/>
          </rPr>
          <t>JonCarey:</t>
        </r>
        <r>
          <rPr>
            <sz val="9"/>
            <color indexed="81"/>
            <rFont val="Tahoma"/>
            <family val="2"/>
          </rPr>
          <t xml:space="preserve">
previous 6 year average</t>
        </r>
      </text>
    </comment>
    <comment ref="F49" authorId="0" shapeId="0" xr:uid="{00000000-0006-0000-0F00-00000C000000}">
      <text>
        <r>
          <rPr>
            <b/>
            <sz val="9"/>
            <color indexed="81"/>
            <rFont val="Tahoma"/>
            <family val="2"/>
          </rPr>
          <t>JonCarey:</t>
        </r>
        <r>
          <rPr>
            <sz val="9"/>
            <color indexed="81"/>
            <rFont val="Tahoma"/>
            <family val="2"/>
          </rPr>
          <t xml:space="preserve">
fishery landings + off-station escapement</t>
        </r>
      </text>
    </comment>
    <comment ref="F50" authorId="0" shapeId="0" xr:uid="{00000000-0006-0000-0F00-00000D000000}">
      <text>
        <r>
          <rPr>
            <b/>
            <sz val="9"/>
            <color indexed="81"/>
            <rFont val="Tahoma"/>
            <family val="2"/>
          </rPr>
          <t>JonCarey:</t>
        </r>
        <r>
          <rPr>
            <sz val="9"/>
            <color indexed="81"/>
            <rFont val="Tahoma"/>
            <family val="2"/>
          </rPr>
          <t xml:space="preserve">
fishery landings + off-station escapement</t>
        </r>
      </text>
    </comment>
    <comment ref="F51" authorId="0" shapeId="0" xr:uid="{00000000-0006-0000-0F00-00000E000000}">
      <text>
        <r>
          <rPr>
            <b/>
            <sz val="9"/>
            <color indexed="81"/>
            <rFont val="Tahoma"/>
            <family val="2"/>
          </rPr>
          <t>JonCarey:</t>
        </r>
        <r>
          <rPr>
            <sz val="9"/>
            <color indexed="81"/>
            <rFont val="Tahoma"/>
            <family val="2"/>
          </rPr>
          <t xml:space="preserve">
fishery landings + off-station escapement</t>
        </r>
      </text>
    </comment>
    <comment ref="F52" authorId="0" shapeId="0" xr:uid="{00000000-0006-0000-0F00-00000F000000}">
      <text>
        <r>
          <rPr>
            <b/>
            <sz val="9"/>
            <color indexed="81"/>
            <rFont val="Tahoma"/>
            <family val="2"/>
          </rPr>
          <t>JonCarey:</t>
        </r>
        <r>
          <rPr>
            <sz val="9"/>
            <color indexed="81"/>
            <rFont val="Tahoma"/>
            <family val="2"/>
          </rPr>
          <t xml:space="preserve">
fishery landings + off-station escapement</t>
        </r>
      </text>
    </comment>
    <comment ref="F53" authorId="0" shapeId="0" xr:uid="{00000000-0006-0000-0F00-000010000000}">
      <text>
        <r>
          <rPr>
            <b/>
            <sz val="9"/>
            <color indexed="81"/>
            <rFont val="Tahoma"/>
            <family val="2"/>
          </rPr>
          <t>JonCarey:</t>
        </r>
        <r>
          <rPr>
            <sz val="9"/>
            <color indexed="81"/>
            <rFont val="Tahoma"/>
            <family val="2"/>
          </rPr>
          <t xml:space="preserve">
fishery landings + off-station escapement</t>
        </r>
      </text>
    </comment>
    <comment ref="F54" authorId="0" shapeId="0" xr:uid="{00000000-0006-0000-0F00-000011000000}">
      <text>
        <r>
          <rPr>
            <b/>
            <sz val="9"/>
            <color indexed="81"/>
            <rFont val="Tahoma"/>
            <family val="2"/>
          </rPr>
          <t>JonCarey:</t>
        </r>
        <r>
          <rPr>
            <sz val="9"/>
            <color indexed="81"/>
            <rFont val="Tahoma"/>
            <family val="2"/>
          </rPr>
          <t xml:space="preserve">
fishery landings + off-station escapement</t>
        </r>
      </text>
    </comment>
    <comment ref="F55" authorId="0" shapeId="0" xr:uid="{00000000-0006-0000-0F00-000012000000}">
      <text>
        <r>
          <rPr>
            <b/>
            <sz val="9"/>
            <color indexed="81"/>
            <rFont val="Tahoma"/>
            <family val="2"/>
          </rPr>
          <t>JonCarey:</t>
        </r>
        <r>
          <rPr>
            <sz val="9"/>
            <color indexed="81"/>
            <rFont val="Tahoma"/>
            <family val="2"/>
          </rPr>
          <t xml:space="preserve">
fishery landings + off-station escapement</t>
        </r>
      </text>
    </comment>
    <comment ref="K55" authorId="0" shapeId="0" xr:uid="{00000000-0006-0000-0F00-000013000000}">
      <text>
        <r>
          <rPr>
            <b/>
            <sz val="9"/>
            <color indexed="81"/>
            <rFont val="Tahoma"/>
            <family val="2"/>
          </rPr>
          <t>JonCarey:</t>
        </r>
        <r>
          <rPr>
            <sz val="9"/>
            <color indexed="81"/>
            <rFont val="Tahoma"/>
            <family val="2"/>
          </rPr>
          <t xml:space="preserve">
previous 6 year average</t>
        </r>
      </text>
    </comment>
    <comment ref="H56" authorId="0" shapeId="0" xr:uid="{00000000-0006-0000-0F00-000014000000}">
      <text>
        <r>
          <rPr>
            <b/>
            <sz val="9"/>
            <color indexed="81"/>
            <rFont val="Tahoma"/>
            <family val="2"/>
          </rPr>
          <t>JonCarey:</t>
        </r>
        <r>
          <rPr>
            <sz val="9"/>
            <color indexed="81"/>
            <rFont val="Tahoma"/>
            <family val="2"/>
          </rPr>
          <t xml:space="preserve">
from hatchery escatement report</t>
        </r>
      </text>
    </comment>
    <comment ref="H57" authorId="0" shapeId="0" xr:uid="{00000000-0006-0000-0F00-000015000000}">
      <text>
        <r>
          <rPr>
            <b/>
            <sz val="9"/>
            <color indexed="81"/>
            <rFont val="Tahoma"/>
            <family val="2"/>
          </rPr>
          <t>JonCarey:</t>
        </r>
        <r>
          <rPr>
            <sz val="9"/>
            <color indexed="81"/>
            <rFont val="Tahoma"/>
            <family val="2"/>
          </rPr>
          <t xml:space="preserve">
from hatchery escatement report</t>
        </r>
      </text>
    </comment>
    <comment ref="H58" authorId="0" shapeId="0" xr:uid="{00000000-0006-0000-0F00-000016000000}">
      <text>
        <r>
          <rPr>
            <b/>
            <sz val="9"/>
            <color indexed="81"/>
            <rFont val="Tahoma"/>
            <family val="2"/>
          </rPr>
          <t>JonCarey:</t>
        </r>
        <r>
          <rPr>
            <sz val="9"/>
            <color indexed="81"/>
            <rFont val="Tahoma"/>
            <family val="2"/>
          </rPr>
          <t xml:space="preserve">
from hatchery escatement report</t>
        </r>
      </text>
    </comment>
    <comment ref="H59" authorId="0" shapeId="0" xr:uid="{00000000-0006-0000-0F00-000017000000}">
      <text>
        <r>
          <rPr>
            <b/>
            <sz val="9"/>
            <color indexed="81"/>
            <rFont val="Tahoma"/>
            <family val="2"/>
          </rPr>
          <t>JonCarey:</t>
        </r>
        <r>
          <rPr>
            <sz val="9"/>
            <color indexed="81"/>
            <rFont val="Tahoma"/>
            <family val="2"/>
          </rPr>
          <t xml:space="preserve">
from hatchery escatement report</t>
        </r>
      </text>
    </comment>
    <comment ref="H60" authorId="0" shapeId="0" xr:uid="{00000000-0006-0000-0F00-000018000000}">
      <text>
        <r>
          <rPr>
            <b/>
            <sz val="9"/>
            <color indexed="81"/>
            <rFont val="Tahoma"/>
            <family val="2"/>
          </rPr>
          <t>JonCarey:</t>
        </r>
        <r>
          <rPr>
            <sz val="9"/>
            <color indexed="81"/>
            <rFont val="Tahoma"/>
            <family val="2"/>
          </rPr>
          <t xml:space="preserve">
from hatchery escatement report</t>
        </r>
      </text>
    </comment>
    <comment ref="H61" authorId="0" shapeId="0" xr:uid="{00000000-0006-0000-0F00-000019000000}">
      <text>
        <r>
          <rPr>
            <b/>
            <sz val="9"/>
            <color indexed="81"/>
            <rFont val="Tahoma"/>
            <family val="2"/>
          </rPr>
          <t>JonCarey:</t>
        </r>
        <r>
          <rPr>
            <sz val="9"/>
            <color indexed="81"/>
            <rFont val="Tahoma"/>
            <family val="2"/>
          </rPr>
          <t xml:space="preserve">
from hatchery escatement report</t>
        </r>
      </text>
    </comment>
    <comment ref="H62" authorId="0" shapeId="0" xr:uid="{00000000-0006-0000-0F00-00001A000000}">
      <text>
        <r>
          <rPr>
            <b/>
            <sz val="9"/>
            <color indexed="81"/>
            <rFont val="Tahoma"/>
            <family val="2"/>
          </rPr>
          <t>JonCarey:</t>
        </r>
        <r>
          <rPr>
            <sz val="9"/>
            <color indexed="81"/>
            <rFont val="Tahoma"/>
            <family val="2"/>
          </rPr>
          <t xml:space="preserve">
from hatchery escapement report</t>
        </r>
      </text>
    </comment>
    <comment ref="K62" authorId="0" shapeId="0" xr:uid="{00000000-0006-0000-0F00-00001B000000}">
      <text>
        <r>
          <rPr>
            <b/>
            <sz val="9"/>
            <color indexed="81"/>
            <rFont val="Tahoma"/>
            <family val="2"/>
          </rPr>
          <t>JonCarey:</t>
        </r>
        <r>
          <rPr>
            <sz val="9"/>
            <color indexed="81"/>
            <rFont val="Tahoma"/>
            <family val="2"/>
          </rPr>
          <t xml:space="preserve">
previous 6 year average</t>
        </r>
      </text>
    </comment>
    <comment ref="K70" authorId="0" shapeId="0" xr:uid="{00000000-0006-0000-0F00-00001C000000}">
      <text>
        <r>
          <rPr>
            <b/>
            <sz val="9"/>
            <color indexed="81"/>
            <rFont val="Tahoma"/>
            <family val="2"/>
          </rPr>
          <t>JonCarey:</t>
        </r>
        <r>
          <rPr>
            <sz val="9"/>
            <color indexed="81"/>
            <rFont val="Tahoma"/>
            <family val="2"/>
          </rPr>
          <t xml:space="preserve">
sum of marked fing+year divided by total fing+year</t>
        </r>
      </text>
    </comment>
    <comment ref="K71" authorId="0" shapeId="0" xr:uid="{00000000-0006-0000-0F00-00001D000000}">
      <text>
        <r>
          <rPr>
            <b/>
            <sz val="9"/>
            <color indexed="81"/>
            <rFont val="Tahoma"/>
            <family val="2"/>
          </rPr>
          <t>JonCarey:</t>
        </r>
        <r>
          <rPr>
            <sz val="9"/>
            <color indexed="81"/>
            <rFont val="Tahoma"/>
            <family val="2"/>
          </rPr>
          <t xml:space="preserve">
sum of marked fing+year divided by total fing+year</t>
        </r>
      </text>
    </comment>
    <comment ref="K72" authorId="0" shapeId="0" xr:uid="{00000000-0006-0000-0F00-00001E000000}">
      <text>
        <r>
          <rPr>
            <b/>
            <sz val="9"/>
            <color indexed="81"/>
            <rFont val="Tahoma"/>
            <family val="2"/>
          </rPr>
          <t>JonCarey:</t>
        </r>
        <r>
          <rPr>
            <sz val="9"/>
            <color indexed="81"/>
            <rFont val="Tahoma"/>
            <family val="2"/>
          </rPr>
          <t xml:space="preserve">
sum of marked fing+year divided by total fing+year</t>
        </r>
      </text>
    </comment>
    <comment ref="K73" authorId="0" shapeId="0" xr:uid="{00000000-0006-0000-0F00-00001F000000}">
      <text>
        <r>
          <rPr>
            <b/>
            <sz val="9"/>
            <color indexed="81"/>
            <rFont val="Tahoma"/>
            <family val="2"/>
          </rPr>
          <t>JonCarey:</t>
        </r>
        <r>
          <rPr>
            <sz val="9"/>
            <color indexed="81"/>
            <rFont val="Tahoma"/>
            <family val="2"/>
          </rPr>
          <t xml:space="preserve">
sum of marked fing+year divided by total fing+year</t>
        </r>
      </text>
    </comment>
    <comment ref="K74" authorId="0" shapeId="0" xr:uid="{00000000-0006-0000-0F00-000020000000}">
      <text>
        <r>
          <rPr>
            <b/>
            <sz val="9"/>
            <color indexed="81"/>
            <rFont val="Tahoma"/>
            <family val="2"/>
          </rPr>
          <t>JonCarey:</t>
        </r>
        <r>
          <rPr>
            <sz val="9"/>
            <color indexed="81"/>
            <rFont val="Tahoma"/>
            <family val="2"/>
          </rPr>
          <t xml:space="preserve">
sum of marked fing+year divided by total fing+year</t>
        </r>
      </text>
    </comment>
    <comment ref="K75" authorId="0" shapeId="0" xr:uid="{00000000-0006-0000-0F00-000021000000}">
      <text>
        <r>
          <rPr>
            <b/>
            <sz val="9"/>
            <color indexed="81"/>
            <rFont val="Tahoma"/>
            <family val="2"/>
          </rPr>
          <t>JonCarey:</t>
        </r>
        <r>
          <rPr>
            <sz val="9"/>
            <color indexed="81"/>
            <rFont val="Tahoma"/>
            <family val="2"/>
          </rPr>
          <t xml:space="preserve">
sum of marked fing+year divided by total fing+year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AHB</author>
  </authors>
  <commentList>
    <comment ref="M32" authorId="0" shapeId="0" xr:uid="{00000000-0006-0000-1300-000001000000}">
      <text>
        <r>
          <rPr>
            <b/>
            <sz val="9"/>
            <color indexed="81"/>
            <rFont val="Tahoma"/>
            <family val="2"/>
          </rPr>
          <t>AHB:</t>
        </r>
        <r>
          <rPr>
            <sz val="9"/>
            <color indexed="81"/>
            <rFont val="Tahoma"/>
            <family val="2"/>
          </rPr>
          <t xml:space="preserve">
eliminate JDF, based on one recovery and no 13sport recoveries in new JDF method</t>
        </r>
      </text>
    </comment>
    <comment ref="N32" authorId="0" shapeId="0" xr:uid="{00000000-0006-0000-1300-000002000000}">
      <text>
        <r>
          <rPr>
            <b/>
            <sz val="9"/>
            <color indexed="81"/>
            <rFont val="Tahoma"/>
            <family val="2"/>
          </rPr>
          <t>AHB:</t>
        </r>
        <r>
          <rPr>
            <sz val="9"/>
            <color indexed="81"/>
            <rFont val="Tahoma"/>
            <family val="2"/>
          </rPr>
          <t xml:space="preserve">
eliminate JDF, based on one recovery and no 13sport recoveries in new JDF method</t>
        </r>
      </text>
    </comment>
  </commentList>
</comments>
</file>

<file path=xl/sharedStrings.xml><?xml version="1.0" encoding="utf-8"?>
<sst xmlns="http://schemas.openxmlformats.org/spreadsheetml/2006/main" count="29163" uniqueCount="1387">
  <si>
    <t>record_code</t>
  </si>
  <si>
    <t>format_version</t>
  </si>
  <si>
    <t>submission_date</t>
  </si>
  <si>
    <t>reporting_agency</t>
  </si>
  <si>
    <t>release_agency</t>
  </si>
  <si>
    <t>coordinator</t>
  </si>
  <si>
    <t>tag_code_or_release_id</t>
  </si>
  <si>
    <t>tag_type</t>
  </si>
  <si>
    <t>first_sequential_number</t>
  </si>
  <si>
    <t>last_sequential_number</t>
  </si>
  <si>
    <t>related_group_type</t>
  </si>
  <si>
    <t>related_group_id</t>
  </si>
  <si>
    <t>species</t>
  </si>
  <si>
    <t>run</t>
  </si>
  <si>
    <t>brood_year</t>
  </si>
  <si>
    <t>first_release_date</t>
  </si>
  <si>
    <t>last_release_date</t>
  </si>
  <si>
    <t>release_location_code</t>
  </si>
  <si>
    <t>hatchery_location_code</t>
  </si>
  <si>
    <t>stock_location_code</t>
  </si>
  <si>
    <t>release_stage</t>
  </si>
  <si>
    <t>rearing_type</t>
  </si>
  <si>
    <t>study_type</t>
  </si>
  <si>
    <t>release_strategy</t>
  </si>
  <si>
    <t>avg_weight</t>
  </si>
  <si>
    <t>avg_length</t>
  </si>
  <si>
    <t>study_integrity</t>
  </si>
  <si>
    <t>cwt_1st_mark</t>
  </si>
  <si>
    <t>cwt_1st_mark_count</t>
  </si>
  <si>
    <t>cwt_2nd_mark</t>
  </si>
  <si>
    <t>cwt_2nd_mark_count</t>
  </si>
  <si>
    <t>non_cwt_1st_mark</t>
  </si>
  <si>
    <t>non_cwt_1st_mark_count</t>
  </si>
  <si>
    <t>non_cwt_2nd_mark</t>
  </si>
  <si>
    <t>non_cwt_2nd_mark_count</t>
  </si>
  <si>
    <t>counting_method</t>
  </si>
  <si>
    <t>tag_loss_rate</t>
  </si>
  <si>
    <t>tag_loss_days</t>
  </si>
  <si>
    <t>tag_loss_sample_size</t>
  </si>
  <si>
    <t>tag_reused</t>
  </si>
  <si>
    <t>comments</t>
  </si>
  <si>
    <t>release_location_name</t>
  </si>
  <si>
    <t>hatchery_location_name</t>
  </si>
  <si>
    <t>stock_location_name</t>
  </si>
  <si>
    <t>release_location_state</t>
  </si>
  <si>
    <t>release_location_rmis_region</t>
  </si>
  <si>
    <t>release_location_rmis_basin</t>
  </si>
  <si>
    <t>record_origin</t>
  </si>
  <si>
    <t>T</t>
  </si>
  <si>
    <t>WDFW</t>
  </si>
  <si>
    <t>O</t>
  </si>
  <si>
    <t>Y</t>
  </si>
  <si>
    <t>H</t>
  </si>
  <si>
    <t>CAPITOL LK (THUR)</t>
  </si>
  <si>
    <t>PERCIVAL COVE NET PN</t>
  </si>
  <si>
    <t>WA</t>
  </si>
  <si>
    <t>SPS</t>
  </si>
  <si>
    <t>DES</t>
  </si>
  <si>
    <t>N</t>
  </si>
  <si>
    <t>3F10513 130028 R</t>
  </si>
  <si>
    <t>TUMWATER FALLS HATCH</t>
  </si>
  <si>
    <t>HOODSPORT HATCHERY</t>
  </si>
  <si>
    <t>HOOD</t>
  </si>
  <si>
    <t>SKDO</t>
  </si>
  <si>
    <t>D</t>
  </si>
  <si>
    <t>GEORGE ADAMS HATCHRY</t>
  </si>
  <si>
    <t>GEORGE ADAMS (PURDY)</t>
  </si>
  <si>
    <t>VOIGHTS CR HATCHERY</t>
  </si>
  <si>
    <t>MPS</t>
  </si>
  <si>
    <t>PUYA</t>
  </si>
  <si>
    <t>ISSAQUAH HATCHERY</t>
  </si>
  <si>
    <t>LAKW</t>
  </si>
  <si>
    <t>P</t>
  </si>
  <si>
    <t>NIFC</t>
  </si>
  <si>
    <t>G</t>
  </si>
  <si>
    <t>VO</t>
  </si>
  <si>
    <t>C</t>
  </si>
  <si>
    <t>WHITE RIVER HATCHERY</t>
  </si>
  <si>
    <t>3F10513 120007 R</t>
  </si>
  <si>
    <t>GARRISON HATCHERY</t>
  </si>
  <si>
    <t>CHAM</t>
  </si>
  <si>
    <t>SUQ</t>
  </si>
  <si>
    <t>142003DI01</t>
  </si>
  <si>
    <t>K</t>
  </si>
  <si>
    <t>MX</t>
  </si>
  <si>
    <t>B</t>
  </si>
  <si>
    <t>DIT, ASSOC W/ TAG CODE 631776</t>
  </si>
  <si>
    <t>GROVERS CR HATCHERY</t>
  </si>
  <si>
    <t>EKPN</t>
  </si>
  <si>
    <t>NISQ</t>
  </si>
  <si>
    <t>142003DI02</t>
  </si>
  <si>
    <t>SEMI-NATURAL REARING STUDY DIT ASSOC W/ TAG CODES 631443, INCL ASSOC MASS-MARKED</t>
  </si>
  <si>
    <t>CLEAR CREEK HATCHERY</t>
  </si>
  <si>
    <t>142003DI03</t>
  </si>
  <si>
    <t>DIT ASSOC W/ TAG CODES 210483, 631443, &amp; 631445</t>
  </si>
  <si>
    <t>COWSKULL ACCLIM POND</t>
  </si>
  <si>
    <t>KALAMA CR HATCHERY</t>
  </si>
  <si>
    <t>E</t>
  </si>
  <si>
    <t>GORST CR REARING PND</t>
  </si>
  <si>
    <t>S</t>
  </si>
  <si>
    <t>3F10510 090001 R02</t>
  </si>
  <si>
    <t>ICY CR HATCHERY</t>
  </si>
  <si>
    <t>DUWA</t>
  </si>
  <si>
    <t>MINTER CR HATCHERY</t>
  </si>
  <si>
    <t>EKPS</t>
  </si>
  <si>
    <t>142004DI01</t>
  </si>
  <si>
    <t>FR</t>
  </si>
  <si>
    <t>CLARKS CRK HATCHERY</t>
  </si>
  <si>
    <t>142004DI02</t>
  </si>
  <si>
    <t>ASSOC W/ TAG CODES 631895, 210548 &amp; 631896</t>
  </si>
  <si>
    <t>ASSOC W/ TAG CODES 210547, 631895 &amp; 631896</t>
  </si>
  <si>
    <t>DIT ASSOC W/ TAG CODE 210544, INCL ASSOC MASS MARKED</t>
  </si>
  <si>
    <t>3F10412 160001 R</t>
  </si>
  <si>
    <t>RICKS PD (LLTK)</t>
  </si>
  <si>
    <t>UW</t>
  </si>
  <si>
    <t>PORTAGE BAY/SHIP CNL</t>
  </si>
  <si>
    <t>PORTAGE BAY HATCHERY</t>
  </si>
  <si>
    <t>PORTAGE BAY STOCK UW</t>
  </si>
  <si>
    <t>142005DI02</t>
  </si>
  <si>
    <t>DIT ASSOC. W/ TAG CODE 210589</t>
  </si>
  <si>
    <t>HUPP SPRINGS REARING</t>
  </si>
  <si>
    <t>142005DI01</t>
  </si>
  <si>
    <t>W</t>
  </si>
  <si>
    <t>UNKNOWN # REL PRIOR TO INTENDED REL DATE, DIT ASSOC TAG CODE 632790</t>
  </si>
  <si>
    <t>BIG BEEF CR HATCHERY</t>
  </si>
  <si>
    <t>WKIT</t>
  </si>
  <si>
    <t>RFEG 6 HOOD CANAL</t>
  </si>
  <si>
    <t>FINAL TAG LOSS RATE UNKNOWN, INIT RETENTION RATE USED TO DETERMINE TAG REL</t>
  </si>
  <si>
    <t>NA</t>
  </si>
  <si>
    <t>SOOS CREEK HATCHERY</t>
  </si>
  <si>
    <t>CHAMBERS CR HATCHERY</t>
  </si>
  <si>
    <t>LAKEWOOD HATCHERY</t>
  </si>
  <si>
    <t>NO FINAL MM QC</t>
  </si>
  <si>
    <t>Grand Total</t>
  </si>
  <si>
    <t>Row Labels</t>
  </si>
  <si>
    <t>ISS</t>
  </si>
  <si>
    <t>GAD</t>
  </si>
  <si>
    <t>SPY</t>
  </si>
  <si>
    <t>HDY</t>
  </si>
  <si>
    <t>GRN</t>
  </si>
  <si>
    <t>GRO</t>
  </si>
  <si>
    <t>NIS</t>
  </si>
  <si>
    <t>PUY</t>
  </si>
  <si>
    <t>HDF</t>
  </si>
  <si>
    <t>STOCK</t>
  </si>
  <si>
    <t>5000</t>
  </si>
  <si>
    <t>StockName</t>
  </si>
  <si>
    <t>BroodYear</t>
  </si>
  <si>
    <t>Age</t>
  </si>
  <si>
    <t>FisheryName</t>
  </si>
  <si>
    <t>Mid PS Fall Fing</t>
  </si>
  <si>
    <t>SE Alaska Net</t>
  </si>
  <si>
    <t/>
  </si>
  <si>
    <t>BC WCVI Sport</t>
  </si>
  <si>
    <t>NT Area 5 Sport</t>
  </si>
  <si>
    <t>Escapement</t>
  </si>
  <si>
    <t>BC WCVI Troll</t>
  </si>
  <si>
    <t>BC S Georgia Strait Sport</t>
  </si>
  <si>
    <t>BC JDF Sport</t>
  </si>
  <si>
    <t>Central OR Troll</t>
  </si>
  <si>
    <t>Tr JDF Troll</t>
  </si>
  <si>
    <t>NT Area 8-1 Sport</t>
  </si>
  <si>
    <t>NT Area 10 Sport</t>
  </si>
  <si>
    <t>NT Area 9 Sport</t>
  </si>
  <si>
    <t>NT Area 6 Sport</t>
  </si>
  <si>
    <t>BC No/Cent Troll</t>
  </si>
  <si>
    <t>NT Area 3:4:4B Troll</t>
  </si>
  <si>
    <t>Tr Area 3:4:4B Troll</t>
  </si>
  <si>
    <t>Area 1 Troll</t>
  </si>
  <si>
    <t>NT Tulalip Bay Net</t>
  </si>
  <si>
    <t>NT Area 10:11 Net</t>
  </si>
  <si>
    <t>Tr Area 10A Net</t>
  </si>
  <si>
    <t>Tr Area 10E Net</t>
  </si>
  <si>
    <t>NT Area 13A Net</t>
  </si>
  <si>
    <t>SE Alaska Troll</t>
  </si>
  <si>
    <t>NT Area 2 Troll</t>
  </si>
  <si>
    <t>NT Area 11 Sport</t>
  </si>
  <si>
    <t>BC Outside Sport</t>
  </si>
  <si>
    <t>NT Area 3:4 Sport</t>
  </si>
  <si>
    <t>NT Area 2 Sport</t>
  </si>
  <si>
    <t>NT Area 13 Sport</t>
  </si>
  <si>
    <t>BC N Georgia Strait Sport</t>
  </si>
  <si>
    <t>SE Alaska Sport</t>
  </si>
  <si>
    <t>NT Area 7B-7D Net</t>
  </si>
  <si>
    <t>NT JDF Net</t>
  </si>
  <si>
    <t>NT Area 8D Sport</t>
  </si>
  <si>
    <t>NT Area 7 Sport</t>
  </si>
  <si>
    <t>NT Area 6A:7:7A Net</t>
  </si>
  <si>
    <t>NT SPS Net</t>
  </si>
  <si>
    <t>NT Area 12 Sport</t>
  </si>
  <si>
    <t>Willapa Bay Net</t>
  </si>
  <si>
    <t>Tr Area 6B:9 Net</t>
  </si>
  <si>
    <t>BC No/Cent Net</t>
  </si>
  <si>
    <t>Area 1 Sport</t>
  </si>
  <si>
    <t>South Puget Sound Fall Fing</t>
  </si>
  <si>
    <t>Central OR Sport</t>
  </si>
  <si>
    <t>NT Hood Canal Net</t>
  </si>
  <si>
    <t>So Calif. Troll</t>
  </si>
  <si>
    <t>NT St/Snohomish Net</t>
  </si>
  <si>
    <t>South Puget Sound Fall Year</t>
  </si>
  <si>
    <t>White River Spring Fing</t>
  </si>
  <si>
    <t>BC JDF Net</t>
  </si>
  <si>
    <t>BC Georgia Strait Net</t>
  </si>
  <si>
    <t>Hood Canal Fall Fing</t>
  </si>
  <si>
    <t>Hood Canal Fall Year</t>
  </si>
  <si>
    <t>White River Spring Year</t>
  </si>
  <si>
    <t>BC WCVI Net</t>
  </si>
  <si>
    <t>ID</t>
  </si>
  <si>
    <t>BasePeriodID</t>
  </si>
  <si>
    <t>Species</t>
  </si>
  <si>
    <t>StockID</t>
  </si>
  <si>
    <t>FisheryID</t>
  </si>
  <si>
    <t>TimeStep</t>
  </si>
  <si>
    <t>Catch</t>
  </si>
  <si>
    <t>Adjusted</t>
  </si>
  <si>
    <t>RecoveryId</t>
  </si>
  <si>
    <t>Agency</t>
  </si>
  <si>
    <t>RunYear</t>
  </si>
  <si>
    <t>RecoverySite</t>
  </si>
  <si>
    <t>RecoveryDate</t>
  </si>
  <si>
    <t>CWDBFishery</t>
  </si>
  <si>
    <t>Fishery</t>
  </si>
  <si>
    <t>Sex</t>
  </si>
  <si>
    <t>Length</t>
  </si>
  <si>
    <t>LengthCode</t>
  </si>
  <si>
    <t>TagStatus</t>
  </si>
  <si>
    <t>TagCode</t>
  </si>
  <si>
    <t>Stock</t>
  </si>
  <si>
    <t>DetectionMethod</t>
  </si>
  <si>
    <t>RecordedMark</t>
  </si>
  <si>
    <t>SampleType</t>
  </si>
  <si>
    <t>SamplingPeriodType</t>
  </si>
  <si>
    <t>SamplingPeriodNumber</t>
  </si>
  <si>
    <t>EstimatedNumber</t>
  </si>
  <si>
    <t>AdjustedEstimatedNumber</t>
  </si>
  <si>
    <t>EstimationLevel</t>
  </si>
  <si>
    <t>CatchSampleId</t>
  </si>
  <si>
    <t>Extrapolated</t>
  </si>
  <si>
    <t>ExtrapolatedRecoveryId</t>
  </si>
  <si>
    <t>Auxiliary</t>
  </si>
  <si>
    <t>finalFmap</t>
  </si>
  <si>
    <t>1</t>
  </si>
  <si>
    <t>0</t>
  </si>
  <si>
    <t>3</t>
  </si>
  <si>
    <t>2MS01H026       000</t>
  </si>
  <si>
    <t>2MS02H023       000</t>
  </si>
  <si>
    <t>0000</t>
  </si>
  <si>
    <t>46</t>
  </si>
  <si>
    <t>3F10510  150285 R</t>
  </si>
  <si>
    <t>M</t>
  </si>
  <si>
    <t>3F10513  110101 R</t>
  </si>
  <si>
    <t>2MS02M114       000</t>
  </si>
  <si>
    <t>2MS02M114       746</t>
  </si>
  <si>
    <t>3F10510  150299 H</t>
  </si>
  <si>
    <t>3F10511  100027 H01</t>
  </si>
  <si>
    <t>3F10513  110013CH</t>
  </si>
  <si>
    <t>3F10513  150048 H</t>
  </si>
  <si>
    <t>3M32404  B</t>
  </si>
  <si>
    <t>3M11105  872465</t>
  </si>
  <si>
    <t>3M11410  872473</t>
  </si>
  <si>
    <t>3F10510  080299 R</t>
  </si>
  <si>
    <t>3F10510  150216 R</t>
  </si>
  <si>
    <t>3F10513  110008 R</t>
  </si>
  <si>
    <t>3M10510  E</t>
  </si>
  <si>
    <t>3M10513  A</t>
  </si>
  <si>
    <t>3F10511  100021 R</t>
  </si>
  <si>
    <t>3M10510  A</t>
  </si>
  <si>
    <t>3F10510  080178 H</t>
  </si>
  <si>
    <t>3F10513  120007 H01</t>
  </si>
  <si>
    <t>3M32101</t>
  </si>
  <si>
    <t>3M32202</t>
  </si>
  <si>
    <t>3M32303</t>
  </si>
  <si>
    <t>3M32404</t>
  </si>
  <si>
    <t>3M11106  872557</t>
  </si>
  <si>
    <t>3M11410  872585</t>
  </si>
  <si>
    <t>3F10308  070291 R</t>
  </si>
  <si>
    <t>3F10308  070440 R</t>
  </si>
  <si>
    <t>3M10510</t>
  </si>
  <si>
    <t>3M11410  872155</t>
  </si>
  <si>
    <t>3F10513  110017AH</t>
  </si>
  <si>
    <t>3M11411  872563</t>
  </si>
  <si>
    <t>3M11413  872184</t>
  </si>
  <si>
    <t>3M11309  872417</t>
  </si>
  <si>
    <t>3M11411  872321</t>
  </si>
  <si>
    <t>3M11411  872484</t>
  </si>
  <si>
    <t>2MS02H023       741</t>
  </si>
  <si>
    <t>3M11411  872081</t>
  </si>
  <si>
    <t>3M11410  872135</t>
  </si>
  <si>
    <t>3M11413  872091</t>
  </si>
  <si>
    <t>3M11413  872185</t>
  </si>
  <si>
    <t>3M11413  872279</t>
  </si>
  <si>
    <t>3F10510  090001 R</t>
  </si>
  <si>
    <t>3M11413  872558</t>
  </si>
  <si>
    <t>3F10511  100027 R</t>
  </si>
  <si>
    <t>3F10510  090072 H</t>
  </si>
  <si>
    <t>3M11309  872415</t>
  </si>
  <si>
    <t>3M11413  872074</t>
  </si>
  <si>
    <t>3M11309  872127</t>
  </si>
  <si>
    <t>3M11411  872349</t>
  </si>
  <si>
    <t>3M11413  872323</t>
  </si>
  <si>
    <t>3M11411  872049</t>
  </si>
  <si>
    <t>3M11411  872427</t>
  </si>
  <si>
    <t>3M10513  D</t>
  </si>
  <si>
    <t>3M11309  872180</t>
  </si>
  <si>
    <t>3M11309  872382</t>
  </si>
  <si>
    <t>3M11410  872245</t>
  </si>
  <si>
    <t>3M112082 872086</t>
  </si>
  <si>
    <t>3M11309  872411</t>
  </si>
  <si>
    <t>3F10511  100031 H01</t>
  </si>
  <si>
    <t>2</t>
  </si>
  <si>
    <t>3M11410  872549</t>
  </si>
  <si>
    <t>3F10511  100122 R</t>
  </si>
  <si>
    <t>3M11410  872254</t>
  </si>
  <si>
    <t>3M11413  872247</t>
  </si>
  <si>
    <t>3M11413  872105</t>
  </si>
  <si>
    <t>3M11413  872011</t>
  </si>
  <si>
    <t>3F10511  100429 R</t>
  </si>
  <si>
    <t>3M11413  872056</t>
  </si>
  <si>
    <t>3M10609</t>
  </si>
  <si>
    <t>3M11512  872183</t>
  </si>
  <si>
    <t>3F10510  090001 R02</t>
  </si>
  <si>
    <t>3F10511  100414 H</t>
  </si>
  <si>
    <t>3M11413  872250</t>
  </si>
  <si>
    <t>3M11413  872375</t>
  </si>
  <si>
    <t>3M11410  872522</t>
  </si>
  <si>
    <t>3F10510  080122 R</t>
  </si>
  <si>
    <t>3F10510  080351 R</t>
  </si>
  <si>
    <t>3F10510  080178 R</t>
  </si>
  <si>
    <t>3F10412  160001 R</t>
  </si>
  <si>
    <t>3F10412  160005 H</t>
  </si>
  <si>
    <t>3F10513  130028 H02</t>
  </si>
  <si>
    <t>3F10412  160001 R02</t>
  </si>
  <si>
    <t>3F10412  160251 R</t>
  </si>
  <si>
    <t>3F10412  160005 R</t>
  </si>
  <si>
    <t>3F10510  080299 R20</t>
  </si>
  <si>
    <t>3F10510  080028 H</t>
  </si>
  <si>
    <t>3F10510  090114 R</t>
  </si>
  <si>
    <t>3F10513  150002 R</t>
  </si>
  <si>
    <t>3F10412  160222 H</t>
  </si>
  <si>
    <t>3F10412  150420 R</t>
  </si>
  <si>
    <t>3F10511  100057 R</t>
  </si>
  <si>
    <t>3F10510  090113 H02</t>
  </si>
  <si>
    <t>3F10308  070440 H</t>
  </si>
  <si>
    <t>3F10511  100413 R</t>
  </si>
  <si>
    <t>3F10513  130028 R</t>
  </si>
  <si>
    <t>3M10513  F</t>
  </si>
  <si>
    <t>3F10510  090001 R71</t>
  </si>
  <si>
    <t>3F10412  160230 R</t>
  </si>
  <si>
    <t>3F10412  150503 R</t>
  </si>
  <si>
    <t>3M11413  872169</t>
  </si>
  <si>
    <t>3M11413  872194</t>
  </si>
  <si>
    <t>3F10308  070943 H</t>
  </si>
  <si>
    <t>3F10513  150056 R</t>
  </si>
  <si>
    <t>3F10513  150015 R</t>
  </si>
  <si>
    <t>3M11413  872451</t>
  </si>
  <si>
    <t>3F10308  070219 R</t>
  </si>
  <si>
    <t>3F10511  100080 R</t>
  </si>
  <si>
    <t>3F10511  100406 R</t>
  </si>
  <si>
    <t>3M11413  872170</t>
  </si>
  <si>
    <t>3M11411  872564</t>
  </si>
  <si>
    <t>3F10513  110086 R</t>
  </si>
  <si>
    <t>3F10513  120007 H05</t>
  </si>
  <si>
    <t>3F10308  070001 H</t>
  </si>
  <si>
    <t>3M11413  872324</t>
  </si>
  <si>
    <t>3M10412</t>
  </si>
  <si>
    <t>3M11413  872348</t>
  </si>
  <si>
    <t>3F10412  160351 R</t>
  </si>
  <si>
    <t>3F10513  150048 H02</t>
  </si>
  <si>
    <t>2MS02H024       182</t>
  </si>
  <si>
    <t>3F10510  080259 R02</t>
  </si>
  <si>
    <t>3F10107  030017 H</t>
  </si>
  <si>
    <t>(Multiple Items)</t>
  </si>
  <si>
    <t>StockLongName</t>
  </si>
  <si>
    <t>StockVersion</t>
  </si>
  <si>
    <t>ProductionRegionNumber</t>
  </si>
  <si>
    <t>ManagementUnitNumber</t>
  </si>
  <si>
    <t>CHINOOK</t>
  </si>
  <si>
    <t>NkSm FF</t>
  </si>
  <si>
    <t>Nooksack/Samish Fall</t>
  </si>
  <si>
    <t>NFNK Sp</t>
  </si>
  <si>
    <t>NF Nooksack Spr</t>
  </si>
  <si>
    <t>SFNK Sp</t>
  </si>
  <si>
    <t>SF Nooksack Spr</t>
  </si>
  <si>
    <t>Skag FF</t>
  </si>
  <si>
    <t>Skagit Summer/Fall Fing</t>
  </si>
  <si>
    <t>SkagFYr</t>
  </si>
  <si>
    <t>Skagit Summer/Fall Year</t>
  </si>
  <si>
    <t>SkagSpY</t>
  </si>
  <si>
    <t>Skagit Spring Year</t>
  </si>
  <si>
    <t>Snoh FF</t>
  </si>
  <si>
    <t>Snohomish Fall Fing</t>
  </si>
  <si>
    <t>SnohFYr</t>
  </si>
  <si>
    <t>Snohomish Fall Year</t>
  </si>
  <si>
    <t>Stil FF</t>
  </si>
  <si>
    <t>Stillaguamish Fall Fing</t>
  </si>
  <si>
    <t>Tula FF</t>
  </si>
  <si>
    <t>Tulalip Fall Fing</t>
  </si>
  <si>
    <t>MidPSFF</t>
  </si>
  <si>
    <t>UWAc FF</t>
  </si>
  <si>
    <t>UW Accelerated</t>
  </si>
  <si>
    <t>SPSd FF</t>
  </si>
  <si>
    <t>SPS Fyr</t>
  </si>
  <si>
    <t>WhiteSp</t>
  </si>
  <si>
    <t>HdCl FF</t>
  </si>
  <si>
    <t>HdCl FY</t>
  </si>
  <si>
    <t>SJDF FF</t>
  </si>
  <si>
    <t>JDF Tribs. Fall</t>
  </si>
  <si>
    <t>OR Tule</t>
  </si>
  <si>
    <t>CR Oregon Hatchery Tule</t>
  </si>
  <si>
    <t>WA Tule</t>
  </si>
  <si>
    <t>CR Washington Hatchery Tule</t>
  </si>
  <si>
    <t>LCRWild</t>
  </si>
  <si>
    <t>Lower Columbia River Wild</t>
  </si>
  <si>
    <t>BPHTule</t>
  </si>
  <si>
    <t>CR Bonneville Pool Hatchery</t>
  </si>
  <si>
    <t>UpCR Su</t>
  </si>
  <si>
    <t>Columbia R Upriver Summer</t>
  </si>
  <si>
    <t>UpCR Br</t>
  </si>
  <si>
    <t>Columbia R Upriver Bright</t>
  </si>
  <si>
    <t>Cowl Sp</t>
  </si>
  <si>
    <t>Cowlitz River Spring</t>
  </si>
  <si>
    <t>Will Sp</t>
  </si>
  <si>
    <t>Willamette River Spring</t>
  </si>
  <si>
    <t>Snake F</t>
  </si>
  <si>
    <t>Snake River Fall</t>
  </si>
  <si>
    <t>OR No F</t>
  </si>
  <si>
    <t>Oregon North Coast Fall</t>
  </si>
  <si>
    <t>WCVI Tl</t>
  </si>
  <si>
    <t>WCVI Total Fall</t>
  </si>
  <si>
    <t>FrasRLt</t>
  </si>
  <si>
    <t>Fraser River Late</t>
  </si>
  <si>
    <t>FrasREr</t>
  </si>
  <si>
    <t>Fraser River Early</t>
  </si>
  <si>
    <t>LwGeo S</t>
  </si>
  <si>
    <t>Lower Georgia Strait</t>
  </si>
  <si>
    <t>WhtSpYr</t>
  </si>
  <si>
    <t>LColNat</t>
  </si>
  <si>
    <t>Lower Columbia Naturals</t>
  </si>
  <si>
    <t>CentVal</t>
  </si>
  <si>
    <t>Central Valley Fall</t>
  </si>
  <si>
    <t>WA NCst</t>
  </si>
  <si>
    <t>WA North Coast Fall</t>
  </si>
  <si>
    <t>Willapa</t>
  </si>
  <si>
    <t>Willapa Bay</t>
  </si>
  <si>
    <t>Hoko Rv</t>
  </si>
  <si>
    <t>Hoko River</t>
  </si>
  <si>
    <t>MidORCst</t>
  </si>
  <si>
    <t>Mid Oregon Coast Fall</t>
  </si>
  <si>
    <t>3. White R Springs and JDF were encountered (UM recoveries), but there were no marked releases or recoveries</t>
  </si>
  <si>
    <t>These stocks need to be incoporated during OOB procedures</t>
  </si>
  <si>
    <t>Puyallup River</t>
  </si>
  <si>
    <t>11th St Bridge to Carbon River</t>
  </si>
  <si>
    <t>804</t>
  </si>
  <si>
    <t>Chinook</t>
  </si>
  <si>
    <t>2005/2006</t>
  </si>
  <si>
    <t>Release wild adult chinook</t>
  </si>
  <si>
    <t>Carbon River</t>
  </si>
  <si>
    <t>Mouth to Voigh Creek</t>
  </si>
  <si>
    <t>802</t>
  </si>
  <si>
    <t>Start Date</t>
  </si>
  <si>
    <t>End Date</t>
  </si>
  <si>
    <t>Area</t>
  </si>
  <si>
    <t>Sub-Area</t>
  </si>
  <si>
    <t>Area Code</t>
  </si>
  <si>
    <t>Reg Year</t>
  </si>
  <si>
    <t>Regulations</t>
  </si>
  <si>
    <t>S/F run</t>
  </si>
  <si>
    <t>Springs</t>
  </si>
  <si>
    <t>Nisqually River</t>
  </si>
  <si>
    <t>Nisqually mouth to tank crossing</t>
  </si>
  <si>
    <t>786</t>
  </si>
  <si>
    <t>2006/2007</t>
  </si>
  <si>
    <t>Mouth to Voight Creek</t>
  </si>
  <si>
    <t>2007/2008</t>
  </si>
  <si>
    <t>MSF Sport</t>
  </si>
  <si>
    <t>NS Sport</t>
  </si>
  <si>
    <t>Freshwater sport and escapement summary by Production Region for return year:</t>
  </si>
  <si>
    <t>Landed</t>
  </si>
  <si>
    <t>Escapement Estimates</t>
  </si>
  <si>
    <t>Freshwater</t>
  </si>
  <si>
    <t>Production Regions/Units</t>
  </si>
  <si>
    <t>Sport</t>
  </si>
  <si>
    <t>Hatchery</t>
  </si>
  <si>
    <t>Off-Station</t>
  </si>
  <si>
    <t>Natural</t>
  </si>
  <si>
    <t>Wild</t>
  </si>
  <si>
    <t>Total</t>
  </si>
  <si>
    <t>To Rack</t>
  </si>
  <si>
    <t>In Stream</t>
  </si>
  <si>
    <t>* HOOD CANAL</t>
  </si>
  <si>
    <t>Misc. 12/12B Streams</t>
  </si>
  <si>
    <t>Port Gamble Pens (9A)</t>
  </si>
  <si>
    <t>Dosewallips R</t>
  </si>
  <si>
    <t>Duckabush River</t>
  </si>
  <si>
    <t>Hamma Hamma River</t>
  </si>
  <si>
    <t>Misc Area 12A (Quilcene)</t>
  </si>
  <si>
    <t xml:space="preserve">Misc Area 12C streams </t>
  </si>
  <si>
    <t>Hoodsport Hatchery</t>
  </si>
  <si>
    <t>Skokomish R</t>
  </si>
  <si>
    <t>Misc Area 12D streams</t>
  </si>
  <si>
    <t>* SOUTH SOUND</t>
  </si>
  <si>
    <t>Misc Area 10 (Grovers)</t>
  </si>
  <si>
    <t>Lake Washingfton</t>
  </si>
  <si>
    <t>Green-Duwamish River</t>
  </si>
  <si>
    <t>Misc Area 10E (Gorst)</t>
  </si>
  <si>
    <t>Misc Area 11 streams</t>
  </si>
  <si>
    <t>Misc Area 13 (McAllister)</t>
  </si>
  <si>
    <t>Misc Area 13C (Chambers)</t>
  </si>
  <si>
    <t>Misc Area 13A (Minter)</t>
  </si>
  <si>
    <t>Deschutes R. (Area 13F)</t>
  </si>
  <si>
    <t>Misc 13B (w/o 13F)</t>
  </si>
  <si>
    <t>from</t>
  </si>
  <si>
    <t>[PS Chinook RR model for preseason 2015 010615 Net&amp;Sport.xlsm]FW Sport &amp; Esc'!$A$1</t>
  </si>
  <si>
    <t>Mark Rate</t>
  </si>
  <si>
    <t>2. 2002 - 2004 BY recoveries were selected for all the stocks encounterd in step 1; SPS Url, USPS FF, DSPS FF, HCFF, HCFY</t>
  </si>
  <si>
    <t>4. Incorporate missing sport recoveries (see "ImputeSport" tab)</t>
  </si>
  <si>
    <t>FW Sport NS</t>
  </si>
  <si>
    <t>FW MSF</t>
  </si>
  <si>
    <t>FW Total</t>
  </si>
  <si>
    <t>Esc</t>
  </si>
  <si>
    <t>MR</t>
  </si>
  <si>
    <t>USPS</t>
  </si>
  <si>
    <t>DSPS</t>
  </si>
  <si>
    <t>HOOD CANAL</t>
  </si>
  <si>
    <t>Hood Canal Yrling</t>
  </si>
  <si>
    <t>Lake Washington</t>
  </si>
  <si>
    <t>Icy Creek Yrl</t>
  </si>
  <si>
    <t>Mc Allister Yrl</t>
  </si>
  <si>
    <t>Chambers Yrl</t>
  </si>
  <si>
    <t>Tumwater Yrl</t>
  </si>
  <si>
    <t>Gorst Yrl</t>
  </si>
  <si>
    <t xml:space="preserve">The R program I used takes input data from the ‘Key’, ‘Tags’, ‘Releases’, ‘Recoveries’, and ‘CatchEsc’ tabs and does some merging and simple calculations </t>
  </si>
  <si>
    <t xml:space="preserve"> (depending on whether the fishery was MSF or not) to produce the ‘R Output’ tab.  In the R Output, the imputed FW sport recoveries are in column V.  </t>
  </si>
  <si>
    <t xml:space="preserve"> Columns X and Y have formulas that show how the estimates were calculated (the blue highlighted values are the values that were used and are dependent on the MSF status, specified in column O).  </t>
  </si>
  <si>
    <t xml:space="preserve">The ‘FB_AuxRecords’ tab is a rearrangement of the R Output data into the proper format for appending to the CWDBrecoveries table in the FRAMBuilder database.  </t>
  </si>
  <si>
    <t>Finally, the FRAM_star_CWT and CWTall are the usual FRAMBuilder outputs resulting from running the specified tags and the associated new imputed FW sport recoveries through the program.</t>
  </si>
  <si>
    <t>Unless specified otherwise, all data are from the 2016 pre-season Chinook Run Reconstruction; PS CK RR Model_Incl FW sport_NE_JH_2015-11-25.xlsm</t>
  </si>
  <si>
    <t>Hatchery escapement mark rates are from Inputs page of Valid2014_20XX April22 2015.xls spreadsheets</t>
  </si>
  <si>
    <t>RMIS Query for Recoveries:</t>
  </si>
  <si>
    <t>WHERE tag_code IN ('634873','633366','633875','634271','210671','633286','210744','633391','210801','210788','210824','633375','633889','634284','633369','633389','634272','634841','633364','633867','633869','634395','633176','633488','633486','633487','634373','634769','210677','210685','212827','210745','210735','210278','210789','210842','210831','634844','633381','633887','634281','633468','633966','634296','634782','633367','633376','633379','633878','633890','633891','634185','634870')</t>
  </si>
  <si>
    <t>AND species = '1'</t>
  </si>
  <si>
    <t>AND   fishery IN ('46','47','50','51','52','53','54')</t>
  </si>
  <si>
    <t>Tabs:</t>
  </si>
  <si>
    <t>Key: relates stocks to terminal fisheries</t>
  </si>
  <si>
    <t>Tags: the tag codes of interest (BY 2002-2004)</t>
  </si>
  <si>
    <t>Locations: locations from RMIS</t>
  </si>
  <si>
    <t>Releases: release info from RMIS for the tags codes</t>
  </si>
  <si>
    <t>Recoveries: recovery info from RMIS for the tag codes</t>
  </si>
  <si>
    <t>CatchEsc: compilation of catch and escapement for the relevant fisheries and systems and run years</t>
  </si>
  <si>
    <t>R Output: output from the R program using the above tabs as input data</t>
  </si>
  <si>
    <t>FB_AuxRecords: re-arrangement of the data in 'R Output' tab into the approporiate format for appending to the CWDBrecoveries table in the FRAMBuilder database</t>
  </si>
  <si>
    <t>FRAM_star_CWT &amp; CWTall: resulting outputs from running the above tags (including imputed FW sport recoveries) through FRAMBuilder</t>
  </si>
  <si>
    <t>abbrev</t>
  </si>
  <si>
    <t>pete_abbrev</t>
  </si>
  <si>
    <t>Description</t>
  </si>
  <si>
    <t>fishery</t>
  </si>
  <si>
    <t>run_type</t>
  </si>
  <si>
    <t xml:space="preserve"> Hoodsport Fall Fingerling</t>
  </si>
  <si>
    <t>na</t>
  </si>
  <si>
    <t>Fall</t>
  </si>
  <si>
    <t>Fingerling</t>
  </si>
  <si>
    <t xml:space="preserve"> George Adams Fall Fingerling</t>
  </si>
  <si>
    <t>Skokomish</t>
  </si>
  <si>
    <t xml:space="preserve"> Hoodsport Fall Yearling</t>
  </si>
  <si>
    <t>Yearling</t>
  </si>
  <si>
    <t xml:space="preserve"> Green River Fall Fingerling</t>
  </si>
  <si>
    <t>Green</t>
  </si>
  <si>
    <t xml:space="preserve"> Puyallup Fall Fingerling</t>
  </si>
  <si>
    <t>Puyallup</t>
  </si>
  <si>
    <t xml:space="preserve"> Issaquah Fall Fingerling</t>
  </si>
  <si>
    <t>Lake Sammamish</t>
  </si>
  <si>
    <t xml:space="preserve"> Grovers Creek Fall Fingerling</t>
  </si>
  <si>
    <t xml:space="preserve"> Nisqually Fall Fingerling</t>
  </si>
  <si>
    <t>Nisqually</t>
  </si>
  <si>
    <t xml:space="preserve"> South Puget Sound Fall Fingerling</t>
  </si>
  <si>
    <t>Chambers</t>
  </si>
  <si>
    <t>CHAMy</t>
  </si>
  <si>
    <t xml:space="preserve"> South Puget Sound Fall Yearling</t>
  </si>
  <si>
    <t>MINT</t>
  </si>
  <si>
    <t>Deschutes</t>
  </si>
  <si>
    <t>DESy</t>
  </si>
  <si>
    <t>GRNy</t>
  </si>
  <si>
    <t>GORy</t>
  </si>
  <si>
    <t>tag_code</t>
  </si>
  <si>
    <t>location_code</t>
  </si>
  <si>
    <t>name</t>
  </si>
  <si>
    <t>psc_basin</t>
  </si>
  <si>
    <t>psc_region</t>
  </si>
  <si>
    <t>description</t>
  </si>
  <si>
    <t>rmis_region</t>
  </si>
  <si>
    <t>rmis_basin</t>
  </si>
  <si>
    <t>SAMISH HATCHERY</t>
  </si>
  <si>
    <t>BESA</t>
  </si>
  <si>
    <t>NOWA</t>
  </si>
  <si>
    <t>SAMISH HATCHERY - FRIDAY CREEK</t>
  </si>
  <si>
    <t>HOODSPORT HATCHERY (FORMERLY: HOOD CANAL HATCHERY) -FINCH CREEK</t>
  </si>
  <si>
    <t>LILLIWAUP CR 16.0230</t>
  </si>
  <si>
    <t>LILLIWAUP CREEK</t>
  </si>
  <si>
    <t>DUCKABUSH R  16.0351</t>
  </si>
  <si>
    <t>DUCKABUSH RIVER         82D</t>
  </si>
  <si>
    <t>PORTAGE BAY  - UW COLLEGE OF FISHERIES HATCHERY  T25N-R4E-SEC16Q</t>
  </si>
  <si>
    <t>COTTAGE LK CR 8.0122</t>
  </si>
  <si>
    <t>COTTAGE LAKE CREEK</t>
  </si>
  <si>
    <t>KELSEY CR08.0259-R02</t>
  </si>
  <si>
    <t>MERCER SLOUGH CONTINUED AS KELSEY CR @RM 1.71</t>
  </si>
  <si>
    <t>TAYLOR CR    08.0351</t>
  </si>
  <si>
    <t>TAYLOR CREEK (LB)</t>
  </si>
  <si>
    <t>GREEN R      09.0001</t>
  </si>
  <si>
    <t>GREEN RIVER  (DUWAMISH R CONTINUED PAST RM 11.01)</t>
  </si>
  <si>
    <t>SOOS CREEK HATCHERY (FORMERLY:GREEN RIVER HATCHERY)-BIG SOOS CR</t>
  </si>
  <si>
    <t>KETA CREEK COMPLEX</t>
  </si>
  <si>
    <t>KETA CREEK COMPLEX  (FORMERLY: KETA CREEK HATCHERY)(MUCKLESHOOT TRIBE - ON CRISP CR)</t>
  </si>
  <si>
    <t>NEWAUKUM CR  09.0114</t>
  </si>
  <si>
    <t>NEWAUKUM CREEK   (GREEN RIVER)</t>
  </si>
  <si>
    <t>3F10510  090125 H</t>
  </si>
  <si>
    <t>ICY CREEK HATCHERY (FORMERLY: ICY CR HATCHERY) (ALSO CALLED PAUTZKE PONDS)</t>
  </si>
  <si>
    <t>NPS</t>
  </si>
  <si>
    <t>SNOH</t>
  </si>
  <si>
    <t>GORST CR     15.0216</t>
  </si>
  <si>
    <t>GORST CREEK</t>
  </si>
  <si>
    <t>DOGFISH CR   15.0285</t>
  </si>
  <si>
    <t>DOGFISH CREEK (TRIB TO LIBERTY BAY  PORT ORCHARD)</t>
  </si>
  <si>
    <t>GROVERS CREEK HATCHERY (SUQUAMISH TRIBE)</t>
  </si>
  <si>
    <t>CLARKS CREEK HATCHERY (PUYALLUP TRIBE)</t>
  </si>
  <si>
    <t>CLARKS CR    10.0027</t>
  </si>
  <si>
    <t>CLARKS CREEK (PUYALLUP)</t>
  </si>
  <si>
    <t>BOISE CR     10.0057</t>
  </si>
  <si>
    <t>BOISE CREEK</t>
  </si>
  <si>
    <t>CLEARWATER R 10.0080</t>
  </si>
  <si>
    <t>CLEARWATER RIVER</t>
  </si>
  <si>
    <t>GREENWATER R 10.0122</t>
  </si>
  <si>
    <t>GREENWATER R</t>
  </si>
  <si>
    <t>VOIGHTS CR HATCHERY (FORMERLY: PUYALLUP HATCHERY 0N VOIGHT CR)</t>
  </si>
  <si>
    <t>S PRAIRIE CR 10.0429</t>
  </si>
  <si>
    <t>SOUTH PRAIRIE CREEK</t>
  </si>
  <si>
    <t>MASHEL R     11.0101</t>
  </si>
  <si>
    <t>MASHEL R</t>
  </si>
  <si>
    <t>CHAMBERS CR FCF</t>
  </si>
  <si>
    <t>CHAMBERS CREEK FCF - WDFW</t>
  </si>
  <si>
    <t>TUMWATER FALLS HATCHERY (FORMERLY: DESCHUTES FACILITY)</t>
  </si>
  <si>
    <t>COULTER CR   15.0002</t>
  </si>
  <si>
    <t>COULTER CREEK   (NORTH BAY TRIB - CASE INLET)</t>
  </si>
  <si>
    <t>ROCKY CR     15.0015</t>
  </si>
  <si>
    <t>ROCKY CREEK  (ROCKY BAY TRIB - CASE INLET)</t>
  </si>
  <si>
    <t>BURLEY CR    15.0056</t>
  </si>
  <si>
    <t>BURLEY CREEK</t>
  </si>
  <si>
    <t>3F21802  220196 R</t>
  </si>
  <si>
    <t>BEAR CR      22.0196</t>
  </si>
  <si>
    <t>GHLC</t>
  </si>
  <si>
    <t>GRAY</t>
  </si>
  <si>
    <t>BEAR CREEK   22.0196 WISHKAH R TRIB @RM 2.5</t>
  </si>
  <si>
    <t>GEORGE ADAMS HATCHERY - HUNTER SPRINGS - PURDY CREEK</t>
  </si>
  <si>
    <t>GREEN R + DUWAMISH R</t>
  </si>
  <si>
    <t>GREEN RIVER AND DUWAMISH RIVER</t>
  </si>
  <si>
    <t>BERNIE GOBIN HATCH</t>
  </si>
  <si>
    <t>BERNIE KAI-KAI GOBIN HATCHERY (TULALIP TRIBES)  PREV: TULALIP SALMON HATCHERY</t>
  </si>
  <si>
    <t>SNOQUALMIE R 07.0219</t>
  </si>
  <si>
    <t>SNOQUALMIE RIVER</t>
  </si>
  <si>
    <t>TOLT R       07.0291</t>
  </si>
  <si>
    <t>TOLT RIVER</t>
  </si>
  <si>
    <t>3F10308  070384 R</t>
  </si>
  <si>
    <t>RAGING R     07.0384</t>
  </si>
  <si>
    <t>RAGING RIVER</t>
  </si>
  <si>
    <t>TOKUL CR HATCHERY</t>
  </si>
  <si>
    <t>TOKUL CREEK TROUT HATCHERY</t>
  </si>
  <si>
    <t>TOKUL CR     07.0440</t>
  </si>
  <si>
    <t>TOKUL CREEK</t>
  </si>
  <si>
    <t>WALLACE R HATCHERY</t>
  </si>
  <si>
    <t>WALLACE RIVER HATCHERY (FORMERLY: SKYKOMISH)(MAY C &amp; WALLACE R)</t>
  </si>
  <si>
    <t>DEWATTO R    15.0420</t>
  </si>
  <si>
    <t>DEWATTO RIVER           82B</t>
  </si>
  <si>
    <t>UNION R      15.0503</t>
  </si>
  <si>
    <t>UNION RIVER             82I</t>
  </si>
  <si>
    <t>SKOKOMISH R  16.0001</t>
  </si>
  <si>
    <t>SKOKOMISH RIVER         82G</t>
  </si>
  <si>
    <t>SKOKOMISH R -NF (16)</t>
  </si>
  <si>
    <t>SKOKOMISH RIVER -NORTH FORK (SKOKOMISH R CONTINUED PAST RM 9.01)</t>
  </si>
  <si>
    <t>PURDY CR     16.0005</t>
  </si>
  <si>
    <t>PURDY CREEK             82J</t>
  </si>
  <si>
    <t>HAMMA HAMMA  16.0251</t>
  </si>
  <si>
    <t>HAMMA HAMMA RIVER   (82E)</t>
  </si>
  <si>
    <t>3F10510  080070 R</t>
  </si>
  <si>
    <t>NORTH CR     08.0070</t>
  </si>
  <si>
    <t>NORTH CREEK  (SAMMAMISH)</t>
  </si>
  <si>
    <t>ISSAQUAH CR  08.0178</t>
  </si>
  <si>
    <t>ISSAQUAH CREEK</t>
  </si>
  <si>
    <t>CEDAR R      08.0299</t>
  </si>
  <si>
    <t>CEDAR RIVER</t>
  </si>
  <si>
    <t>CEDAR R -UPR 08.0299</t>
  </si>
  <si>
    <t>CEDAR R -UPPER (ABOVE FALLS LOCATED BELOW LANDSBURG- UNK LANDLOCKED</t>
  </si>
  <si>
    <t>PUYALLUP R   10.0021</t>
  </si>
  <si>
    <t>PUYALLUP RIVER</t>
  </si>
  <si>
    <t>NISQUALLY R  11.0008</t>
  </si>
  <si>
    <t>NISQUALLY RIVER         83D</t>
  </si>
  <si>
    <t>WHITE RIVER HATCHERY (MUCKLESHOOT TRIBE)</t>
  </si>
  <si>
    <t>FENNEL CR    10.0406</t>
  </si>
  <si>
    <t>FENNEL CR (KELLEY CR)</t>
  </si>
  <si>
    <t>CARBON R     10.0413</t>
  </si>
  <si>
    <t>CARBON RIVER            81A</t>
  </si>
  <si>
    <t>CLEAR CREEK HATCHERY (NISQUALLY TRIBE) OLD NAME: NISQUALLY HATCHERY</t>
  </si>
  <si>
    <t>KALAMA CREEK HATCHERY  (NISQUALLY TRIBE)</t>
  </si>
  <si>
    <t>OHOP CR      11.0086</t>
  </si>
  <si>
    <t>OHOP CR (NISQUALLY R TRIB SEE ALSO: OHOP CR 10.0600-R03)</t>
  </si>
  <si>
    <t>GARRISON HATCHERY  -CHAMBERS CREEK  (FORMERLY:GARRISON SPRINGS)</t>
  </si>
  <si>
    <t>MINTER CREEK HATCHERY (FORMER NAME - MINTER HATCHERY)</t>
  </si>
  <si>
    <t>HUPP SPRINGS REARING FACILITY (MINTER CR SATELLITE)</t>
  </si>
  <si>
    <t>3F10510  150299 S</t>
  </si>
  <si>
    <t>GROVERS CR   15.0299</t>
  </si>
  <si>
    <t>3F10513  110013CR</t>
  </si>
  <si>
    <t>3F10513  110013CS</t>
  </si>
  <si>
    <t>CLEAR CR    11.0013C</t>
  </si>
  <si>
    <t>3F10513  110017AR</t>
  </si>
  <si>
    <t>3F10513  110017AS</t>
  </si>
  <si>
    <t>KALAMA CR    11.0017</t>
  </si>
  <si>
    <t>3F10511  100414 S</t>
  </si>
  <si>
    <t>VOIGHT CR    10.0414</t>
  </si>
  <si>
    <t>3F10510  080178 S</t>
  </si>
  <si>
    <t>3F10412  160005 S</t>
  </si>
  <si>
    <t>3F10513  120007 R</t>
  </si>
  <si>
    <t>3F10513  120007 S</t>
  </si>
  <si>
    <t>CHAMBERS CR  12.0007</t>
  </si>
  <si>
    <t>3F10513  150048 R</t>
  </si>
  <si>
    <t>3F10513  150048 S</t>
  </si>
  <si>
    <t>MINTER CR    15.0048</t>
  </si>
  <si>
    <t>3F10412  160222 R</t>
  </si>
  <si>
    <t>3F10412  160222 S</t>
  </si>
  <si>
    <t>FINCH CR     16.0222</t>
  </si>
  <si>
    <t>3F10511  100414 R</t>
  </si>
  <si>
    <t>3F10513  130028 S</t>
  </si>
  <si>
    <t>DESCHUTES R  13.0028</t>
  </si>
  <si>
    <t>3F10510  090072 R</t>
  </si>
  <si>
    <t>3F10510  090072 S</t>
  </si>
  <si>
    <t>BIG SOOS CR  09.0072</t>
  </si>
  <si>
    <t>3F10513  120007 H02</t>
  </si>
  <si>
    <t>3F10513  130028 R01</t>
  </si>
  <si>
    <t>3F10513  130029 H</t>
  </si>
  <si>
    <t>3F10513  120007 H03</t>
  </si>
  <si>
    <t>3F10510  150216 H</t>
  </si>
  <si>
    <t>recovery_id</t>
  </si>
  <si>
    <t>run_year</t>
  </si>
  <si>
    <t>recovery_date</t>
  </si>
  <si>
    <t>gear</t>
  </si>
  <si>
    <t>adclip_selective_fishery</t>
  </si>
  <si>
    <t>recovery_location_code</t>
  </si>
  <si>
    <t>estimated_number</t>
  </si>
  <si>
    <t>recovery_location_name</t>
  </si>
  <si>
    <t>last_release_date_year</t>
  </si>
  <si>
    <t>impute_ind</t>
  </si>
  <si>
    <t>fish_open</t>
  </si>
  <si>
    <t>fish_close</t>
  </si>
  <si>
    <t>fish_catch</t>
  </si>
  <si>
    <t>msf_ind</t>
  </si>
  <si>
    <t>esc_rack</t>
  </si>
  <si>
    <t>esc_offsite</t>
  </si>
  <si>
    <t>esc_wild</t>
  </si>
  <si>
    <t>hatch_MR</t>
  </si>
  <si>
    <t>Closed</t>
  </si>
  <si>
    <t>Samish</t>
  </si>
  <si>
    <t>Skagit</t>
  </si>
  <si>
    <t>SkagitSF</t>
  </si>
  <si>
    <t>Skykomish</t>
  </si>
  <si>
    <t>Naselle</t>
  </si>
  <si>
    <t>Nemah</t>
  </si>
  <si>
    <t>Tr_NT</t>
  </si>
  <si>
    <t>FBP451</t>
  </si>
  <si>
    <t>mmmm1</t>
  </si>
  <si>
    <t>FBP452</t>
  </si>
  <si>
    <t>FBP453</t>
  </si>
  <si>
    <t>FBP454</t>
  </si>
  <si>
    <t>FBP455</t>
  </si>
  <si>
    <t>FBP456</t>
  </si>
  <si>
    <t>FBP457</t>
  </si>
  <si>
    <t>FBP458</t>
  </si>
  <si>
    <t>FBP459</t>
  </si>
  <si>
    <t>FBP460</t>
  </si>
  <si>
    <t>FBP461</t>
  </si>
  <si>
    <t>FBP462</t>
  </si>
  <si>
    <t>FBP463</t>
  </si>
  <si>
    <t>FBP464</t>
  </si>
  <si>
    <t>FBP465</t>
  </si>
  <si>
    <t>FBP466</t>
  </si>
  <si>
    <t>FBP467</t>
  </si>
  <si>
    <t>FBP468</t>
  </si>
  <si>
    <t>FBP469</t>
  </si>
  <si>
    <t>FBP470</t>
  </si>
  <si>
    <t>FBP471</t>
  </si>
  <si>
    <t>FBP472</t>
  </si>
  <si>
    <t>FBP473</t>
  </si>
  <si>
    <t>FBP474</t>
  </si>
  <si>
    <t>FBP475</t>
  </si>
  <si>
    <t>FBP476</t>
  </si>
  <si>
    <t>FBP477</t>
  </si>
  <si>
    <t>FBP478</t>
  </si>
  <si>
    <t>FBP479</t>
  </si>
  <si>
    <t>FBP480</t>
  </si>
  <si>
    <t>FBP481</t>
  </si>
  <si>
    <t>FBP482</t>
  </si>
  <si>
    <t>FBP483</t>
  </si>
  <si>
    <t>FBP484</t>
  </si>
  <si>
    <t>FBP485</t>
  </si>
  <si>
    <t>FBP486</t>
  </si>
  <si>
    <t>FBP487</t>
  </si>
  <si>
    <t>FBP488</t>
  </si>
  <si>
    <t>FBP489</t>
  </si>
  <si>
    <t>FBP490</t>
  </si>
  <si>
    <t>FBP491</t>
  </si>
  <si>
    <t>FBP492</t>
  </si>
  <si>
    <t>FBP493</t>
  </si>
  <si>
    <t>FBP494</t>
  </si>
  <si>
    <t>FBP495</t>
  </si>
  <si>
    <t>FBP496</t>
  </si>
  <si>
    <t>FBP497</t>
  </si>
  <si>
    <t>FBP498</t>
  </si>
  <si>
    <t>FBP499</t>
  </si>
  <si>
    <t>FBP500</t>
  </si>
  <si>
    <t>FBP501</t>
  </si>
  <si>
    <t>FBP502</t>
  </si>
  <si>
    <t>FBP503</t>
  </si>
  <si>
    <t>FBP504</t>
  </si>
  <si>
    <t>FBP505</t>
  </si>
  <si>
    <t>FBP506</t>
  </si>
  <si>
    <t>FBP507</t>
  </si>
  <si>
    <t>3F10510 080057 R02</t>
  </si>
  <si>
    <t>FBP508</t>
  </si>
  <si>
    <t>FBP509</t>
  </si>
  <si>
    <t>FBP510</t>
  </si>
  <si>
    <t>FBP511</t>
  </si>
  <si>
    <t>FBP512</t>
  </si>
  <si>
    <t>FBP513</t>
  </si>
  <si>
    <t>FBP514</t>
  </si>
  <si>
    <t>FBP515</t>
  </si>
  <si>
    <t>FBP516</t>
  </si>
  <si>
    <t>FBP517</t>
  </si>
  <si>
    <t>FBP518</t>
  </si>
  <si>
    <t>FBP519</t>
  </si>
  <si>
    <t>3F10513 110008 R</t>
  </si>
  <si>
    <t>FBP520</t>
  </si>
  <si>
    <t>FBP521</t>
  </si>
  <si>
    <t>FBP522</t>
  </si>
  <si>
    <t>FBP523</t>
  </si>
  <si>
    <t>FBP524</t>
  </si>
  <si>
    <t>FBP525</t>
  </si>
  <si>
    <t>FBP526</t>
  </si>
  <si>
    <t>FBP527</t>
  </si>
  <si>
    <t>FBP528</t>
  </si>
  <si>
    <t>FBP529</t>
  </si>
  <si>
    <t>FBP530</t>
  </si>
  <si>
    <t>FBP531</t>
  </si>
  <si>
    <t>FBP532</t>
  </si>
  <si>
    <t>FBP533</t>
  </si>
  <si>
    <t>FBP534</t>
  </si>
  <si>
    <t>FBP535</t>
  </si>
  <si>
    <t>FBP536</t>
  </si>
  <si>
    <t>FBP537</t>
  </si>
  <si>
    <t>FBP538</t>
  </si>
  <si>
    <t>FBP539</t>
  </si>
  <si>
    <t>FBP540</t>
  </si>
  <si>
    <t>3F10511 100021 R</t>
  </si>
  <si>
    <t>FBP541</t>
  </si>
  <si>
    <t>FBP542</t>
  </si>
  <si>
    <t>FBP543</t>
  </si>
  <si>
    <t>FBP544</t>
  </si>
  <si>
    <t>FBP545</t>
  </si>
  <si>
    <t>FBP546</t>
  </si>
  <si>
    <t>FBP547</t>
  </si>
  <si>
    <t>FBP548</t>
  </si>
  <si>
    <t>FBP549</t>
  </si>
  <si>
    <t>FBP550</t>
  </si>
  <si>
    <t>FBP551</t>
  </si>
  <si>
    <t>FBP552</t>
  </si>
  <si>
    <t>FBP553</t>
  </si>
  <si>
    <t>FBP554</t>
  </si>
  <si>
    <t>FBP555</t>
  </si>
  <si>
    <t>FBP556</t>
  </si>
  <si>
    <t>FBP557</t>
  </si>
  <si>
    <t>FBP558</t>
  </si>
  <si>
    <t>FBP559</t>
  </si>
  <si>
    <t>Column Labels</t>
  </si>
  <si>
    <t>6. Update SummaryInfo table (5 stocks, run year = 2007)</t>
  </si>
  <si>
    <t>5. Bring CWT All table into Calibrationsupport database ("CalibrationSupportDec17forSPSSurrogatemethod")</t>
  </si>
  <si>
    <t>7. Delete records in "ImputeRecoveries" table</t>
  </si>
  <si>
    <t>8. In calibration program eliminate escapement expansions and catch adjustments</t>
  </si>
  <si>
    <t>9. eliminate non retention calculations</t>
  </si>
  <si>
    <t>10. Run through calibration program</t>
  </si>
  <si>
    <t>11. Add BPERs to table "SurrogateFishBPER" in MainCalibration database</t>
  </si>
  <si>
    <t>12. Ammend surrrogate fishery instructions in table "ImputeRecoveries" Flag "9" for fisheries 67-71</t>
  </si>
  <si>
    <t>map to SPS marine net and sport</t>
  </si>
  <si>
    <t>BY</t>
  </si>
  <si>
    <t>13+ Net</t>
  </si>
  <si>
    <t>13A Net</t>
  </si>
  <si>
    <t>13Sport</t>
  </si>
  <si>
    <t>Count of Recoveries</t>
  </si>
  <si>
    <t>S-Chilliwack R</t>
  </si>
  <si>
    <t>SKAGIT R     03.0176</t>
  </si>
  <si>
    <t>SKYKOMISH R  07.0012</t>
  </si>
  <si>
    <t>CARR INLET       13A</t>
  </si>
  <si>
    <t>WHITE R      10.0031</t>
  </si>
  <si>
    <t>MCALISTER+SOOS+CLEAR</t>
  </si>
  <si>
    <t>FOX ISLAND NET PENS</t>
  </si>
  <si>
    <t>SKAG</t>
  </si>
  <si>
    <t>MARBLEMOUNT HATCHERY</t>
  </si>
  <si>
    <t>JUAN</t>
  </si>
  <si>
    <t>HURD CR HATCHERY</t>
  </si>
  <si>
    <t>DUNGENESS R  18.0018</t>
  </si>
  <si>
    <t>MCALLISTER HATCHERY</t>
  </si>
  <si>
    <t>MCALLISTER CR11.0324</t>
  </si>
  <si>
    <t>LONGLVKINGS-LILLIWAP</t>
  </si>
  <si>
    <t>COUNTY LINE PONDS</t>
  </si>
  <si>
    <t>SNAK</t>
  </si>
  <si>
    <t>LYONS FERRY HATCHERY</t>
  </si>
  <si>
    <t>SAMISH   (FRIDAY CR)</t>
  </si>
  <si>
    <t>SOUTH SOUND PASS 13D</t>
  </si>
  <si>
    <t>SOUTH SOUND NET PENS</t>
  </si>
  <si>
    <t>LUMMI SEA PONDS</t>
  </si>
  <si>
    <t>KENDALL CR   01.0406</t>
  </si>
  <si>
    <t>GEO.ADAMS + HOOD CNL</t>
  </si>
  <si>
    <t>SNAKE R-LOWR 33.0002</t>
  </si>
  <si>
    <t>SOOR</t>
  </si>
  <si>
    <t>GARDINER CR (STEP)</t>
  </si>
  <si>
    <t>GARDINER CR (UMPQUA)</t>
  </si>
  <si>
    <t>BUDD INLET       13F</t>
  </si>
  <si>
    <t>CAPITOL LK REARING</t>
  </si>
  <si>
    <t>SUND ROCK NET PENS</t>
  </si>
  <si>
    <t>LITTLE BOSTON CR HAT</t>
  </si>
  <si>
    <t>3M10513  K</t>
  </si>
  <si>
    <t>CASE INLET       13K</t>
  </si>
  <si>
    <t>3M11413  872010</t>
  </si>
  <si>
    <t>ALLEN POINT</t>
  </si>
  <si>
    <t>ANDERSON ISLAND</t>
  </si>
  <si>
    <t>MCKERNAN HATCHERY</t>
  </si>
  <si>
    <t>HARVEY CR HATCHERY</t>
  </si>
  <si>
    <t>STILLAGUAMISH R -NF</t>
  </si>
  <si>
    <t>3M11413  872042</t>
  </si>
  <si>
    <t>BOSTON HARBOR</t>
  </si>
  <si>
    <t>CABLE CROSSING</t>
  </si>
  <si>
    <t>FOX ISLAND</t>
  </si>
  <si>
    <t>CHAMBERS BAY</t>
  </si>
  <si>
    <t>GENERAL - AREA 13</t>
  </si>
  <si>
    <t>SAND SPIT</t>
  </si>
  <si>
    <t>FOX POINT</t>
  </si>
  <si>
    <t>CORMORANT PASSAGE</t>
  </si>
  <si>
    <t>GREEN POINT (13)</t>
  </si>
  <si>
    <t>3M11413  872089</t>
  </si>
  <si>
    <t>CONCRETE DOCK</t>
  </si>
  <si>
    <t>3M11413  872090</t>
  </si>
  <si>
    <t>COOPERS POINT</t>
  </si>
  <si>
    <t>NISQUALLY REACH</t>
  </si>
  <si>
    <t>WHITEHORSE POND</t>
  </si>
  <si>
    <t>DAY ISLAND</t>
  </si>
  <si>
    <t>3M11413  872140</t>
  </si>
  <si>
    <t>EAGLE ISLAND</t>
  </si>
  <si>
    <t>GLENN A/HOODSP/HC-NP</t>
  </si>
  <si>
    <t>GEO.ADAMS + FINCH CR</t>
  </si>
  <si>
    <t>MAY CR       07.0943</t>
  </si>
  <si>
    <t>635405*2</t>
  </si>
  <si>
    <t>PLEASANT HARBOR NP</t>
  </si>
  <si>
    <t>MCALLISTER/CLEAR-NIS</t>
  </si>
  <si>
    <t>FRTH</t>
  </si>
  <si>
    <t>H-Chilliwack River H</t>
  </si>
  <si>
    <t>GIBSON POINT</t>
  </si>
  <si>
    <t>SOLDUC HATCHERY</t>
  </si>
  <si>
    <t>ELWHA R      18.0272</t>
  </si>
  <si>
    <t>JOHNSON POINT</t>
  </si>
  <si>
    <t>NISQUALLY OFF MOUTH</t>
  </si>
  <si>
    <t>POINT FOSDICK</t>
  </si>
  <si>
    <t>WOLLOCHET BAY</t>
  </si>
  <si>
    <t>ORO BAY</t>
  </si>
  <si>
    <t>3M11413  872070</t>
  </si>
  <si>
    <t>CASE INLET</t>
  </si>
  <si>
    <t>KENDALL CR HATCHERY</t>
  </si>
  <si>
    <t>GORST CR REAR.POND-1</t>
  </si>
  <si>
    <t>H-Chehalis River H</t>
  </si>
  <si>
    <t>BATTLE CR HATCHERY</t>
  </si>
  <si>
    <t>HOOD CANAL MARINA NP</t>
  </si>
  <si>
    <t>GLENWOOD SPRINGS</t>
  </si>
  <si>
    <t>H-Inch Creek H</t>
  </si>
  <si>
    <t>S-Stave R</t>
  </si>
  <si>
    <t>3M11413  872198</t>
  </si>
  <si>
    <t>HALE PASSAGE</t>
  </si>
  <si>
    <t>STILLAGUAMISH R</t>
  </si>
  <si>
    <t>3M11413  872206</t>
  </si>
  <si>
    <t>HARSTINE ISLAND</t>
  </si>
  <si>
    <t>3M11413  872212</t>
  </si>
  <si>
    <t>HENDERSON BAY</t>
  </si>
  <si>
    <t>3M11413  872215</t>
  </si>
  <si>
    <t>HERRON ISLAND</t>
  </si>
  <si>
    <t>3M11413  872230</t>
  </si>
  <si>
    <t>HUNTERS POINT</t>
  </si>
  <si>
    <t>KETRON ISLAND</t>
  </si>
  <si>
    <t>3M11413  872273</t>
  </si>
  <si>
    <t>LONGBRANCH</t>
  </si>
  <si>
    <t>3M11413  872276</t>
  </si>
  <si>
    <t>LUHR BEACH DOCK</t>
  </si>
  <si>
    <t>LYLE POINT</t>
  </si>
  <si>
    <t>3M11413  872299</t>
  </si>
  <si>
    <t>MCNEIL ISLAND</t>
  </si>
  <si>
    <t>3M11413  872320</t>
  </si>
  <si>
    <t>NARROWS</t>
  </si>
  <si>
    <t>MAMOYA POND HATCHERY</t>
  </si>
  <si>
    <t>NOOKSACK+SAMISH MIX</t>
  </si>
  <si>
    <t>CECR</t>
  </si>
  <si>
    <t>KLICKITAT HATCHERY</t>
  </si>
  <si>
    <t>PRIEST RAPIDS   (36)</t>
  </si>
  <si>
    <t>3M11413  872425</t>
  </si>
  <si>
    <t>PURDY</t>
  </si>
  <si>
    <t>3M11413  872498</t>
  </si>
  <si>
    <t>STEAMBOAT ISLAND</t>
  </si>
  <si>
    <t>CLARK CR     03.1421</t>
  </si>
  <si>
    <t>HURD CR      18.0028</t>
  </si>
  <si>
    <t>TULALIP CR   07.0001</t>
  </si>
  <si>
    <t>WHITEHORSE SPRINGS</t>
  </si>
  <si>
    <t>WALLACE R    07.0940</t>
  </si>
  <si>
    <t>CASCADE R    03.1411</t>
  </si>
  <si>
    <t>MORSE CR     18.0185</t>
  </si>
  <si>
    <t>1 .BY 2002 to 2004 releases were selected because fishing years 2005 and 2007 had fair number of recoveries in SPS fisheries</t>
  </si>
  <si>
    <t>fing</t>
  </si>
  <si>
    <t>Year</t>
  </si>
  <si>
    <t>TS</t>
  </si>
  <si>
    <t xml:space="preserve">VOIGHT CR    </t>
  </si>
  <si>
    <t xml:space="preserve">CHAMBERS CR  </t>
  </si>
  <si>
    <t xml:space="preserve">CLEAR CR   </t>
  </si>
  <si>
    <t xml:space="preserve">DESCHUTES R  </t>
  </si>
  <si>
    <t>FINCH CR</t>
  </si>
  <si>
    <t>GEORGE ADAMS</t>
  </si>
  <si>
    <t xml:space="preserve">GROVERS CR </t>
  </si>
  <si>
    <t xml:space="preserve">ISSAQUAH CR </t>
  </si>
  <si>
    <t xml:space="preserve">KALAMA CR </t>
  </si>
  <si>
    <t xml:space="preserve">MINTER CR </t>
  </si>
  <si>
    <t>TULALIP</t>
  </si>
  <si>
    <t>Ska Spr</t>
  </si>
  <si>
    <t xml:space="preserve">Unique stocks for inclusion in analysis: </t>
  </si>
  <si>
    <t>USPS FF</t>
  </si>
  <si>
    <t>DSPS FF</t>
  </si>
  <si>
    <t>SPS Yrl</t>
  </si>
  <si>
    <t>HC FF</t>
  </si>
  <si>
    <t>HC Yrl</t>
  </si>
  <si>
    <t>BROOD YEAR SELECTION</t>
  </si>
  <si>
    <t>STOCK SELECTION</t>
  </si>
  <si>
    <t>Old BP</t>
  </si>
  <si>
    <t>T2</t>
  </si>
  <si>
    <t>T3</t>
  </si>
  <si>
    <t>use oldBP</t>
  </si>
  <si>
    <t>use OOB ER</t>
  </si>
  <si>
    <t>Tul</t>
  </si>
  <si>
    <t>New OOB Fishery Method</t>
  </si>
  <si>
    <t>URB</t>
  </si>
  <si>
    <t>BPH</t>
  </si>
  <si>
    <t>FRLt</t>
  </si>
  <si>
    <t>HCFF</t>
  </si>
  <si>
    <t>HCFY</t>
  </si>
  <si>
    <t>NoSaFF</t>
  </si>
  <si>
    <t>SkagSpr</t>
  </si>
  <si>
    <t>SkagSF Fing</t>
  </si>
  <si>
    <t>SkagSF Yrl</t>
  </si>
  <si>
    <t>Sno FF</t>
  </si>
  <si>
    <t>Sno FY</t>
  </si>
  <si>
    <t>SPSFF</t>
  </si>
  <si>
    <t>Stilly</t>
  </si>
  <si>
    <t>UWAcc</t>
  </si>
  <si>
    <t>White Spr</t>
  </si>
  <si>
    <t>New BP</t>
  </si>
  <si>
    <t>Skag FY</t>
  </si>
  <si>
    <t>13 Sport</t>
  </si>
  <si>
    <t>JDF</t>
  </si>
  <si>
    <t>White</t>
  </si>
  <si>
    <t>Skag Spr</t>
  </si>
  <si>
    <t>Pete</t>
  </si>
  <si>
    <t>DUNGENESS HATCHERY</t>
  </si>
  <si>
    <t>ELWHA HATCHERY</t>
  </si>
  <si>
    <t>GRAY WOLF R  18.0048</t>
  </si>
  <si>
    <t>Stage</t>
  </si>
  <si>
    <t>AND   run_year IN (2004,2005,2006,2007,2008,2009)</t>
  </si>
  <si>
    <t>EAST KITSAP      10E</t>
  </si>
  <si>
    <t>10  (SEATTLE)</t>
  </si>
  <si>
    <t>MARINE AREA 2</t>
  </si>
  <si>
    <t>POSSESSION BAR</t>
  </si>
  <si>
    <t>CLAY BANKS</t>
  </si>
  <si>
    <t>SLAG DUMP</t>
  </si>
  <si>
    <t>ELLIOTT BAY (GEN.)</t>
  </si>
  <si>
    <t>NWTR         H026-000</t>
  </si>
  <si>
    <t>SWTR         M114-000</t>
  </si>
  <si>
    <t>SWTR         H023-000</t>
  </si>
  <si>
    <t>SWTR         M114-746</t>
  </si>
  <si>
    <t>ADMIRALTY INLET   9</t>
  </si>
  <si>
    <t>MARINE AREA 1</t>
  </si>
  <si>
    <t>MARINE AREA 4</t>
  </si>
  <si>
    <t>4B  -TREATY TROLL</t>
  </si>
  <si>
    <t>MARINE AREA 3</t>
  </si>
  <si>
    <t>SEKIU</t>
  </si>
  <si>
    <t>SWTR         H023-741</t>
  </si>
  <si>
    <t>DOUBLE BLUFF</t>
  </si>
  <si>
    <t>POINT DEFIANCE LIGHT</t>
  </si>
  <si>
    <t>WINTER HOLE</t>
  </si>
  <si>
    <t>TUMWATER FALLS HATCHERY</t>
  </si>
  <si>
    <t>POINT NO POINT</t>
  </si>
  <si>
    <t>PORT TOWNSEND BAY</t>
  </si>
  <si>
    <t>POSSESSION SOUND</t>
  </si>
  <si>
    <t>GEORGE ADAMS HATCHERY</t>
  </si>
  <si>
    <t>VersionNumber</t>
  </si>
  <si>
    <t>FisheryTitle</t>
  </si>
  <si>
    <t>SEAK Troll</t>
  </si>
  <si>
    <t>SEAK Net</t>
  </si>
  <si>
    <t>SEAK Sport</t>
  </si>
  <si>
    <t>N/C BC Net</t>
  </si>
  <si>
    <t>WCVI Net</t>
  </si>
  <si>
    <t>GeoStr Net</t>
  </si>
  <si>
    <t>BCOutSport</t>
  </si>
  <si>
    <t>N/C BC Trl</t>
  </si>
  <si>
    <t>WCVI Troll</t>
  </si>
  <si>
    <t>WCVI Sport</t>
  </si>
  <si>
    <t>GeoS Troll</t>
  </si>
  <si>
    <t>BC Georgia Strait Troll</t>
  </si>
  <si>
    <t>N GS Sport</t>
  </si>
  <si>
    <t>S GS Sport</t>
  </si>
  <si>
    <t>BC JDF Spt</t>
  </si>
  <si>
    <t>NT 3:4 Trl</t>
  </si>
  <si>
    <t>Tr 3:4 Trl</t>
  </si>
  <si>
    <t>Ar 3:4 Spt</t>
  </si>
  <si>
    <t>NoWACstNet</t>
  </si>
  <si>
    <t>No Wash. Coastal Net</t>
  </si>
  <si>
    <t>NT 2 Troll</t>
  </si>
  <si>
    <t>Tr 2 Troll</t>
  </si>
  <si>
    <t>Tr Area 2 Troll</t>
  </si>
  <si>
    <t>Ar 2 Sport</t>
  </si>
  <si>
    <t>NT GHb Net</t>
  </si>
  <si>
    <t>NrT G. Harbor Net</t>
  </si>
  <si>
    <t>Tr GHb Net</t>
  </si>
  <si>
    <t>T G. Harbor Net</t>
  </si>
  <si>
    <t>WillapaNet</t>
  </si>
  <si>
    <t>NT 1 Troll</t>
  </si>
  <si>
    <t>Ar 1 Sport</t>
  </si>
  <si>
    <t>ColRvr Net</t>
  </si>
  <si>
    <t>Columbia River Net</t>
  </si>
  <si>
    <t>Buoy10 Spt</t>
  </si>
  <si>
    <t>Buoy 10 Sport</t>
  </si>
  <si>
    <t>Cen OR Trl</t>
  </si>
  <si>
    <t>Cen OR Spt</t>
  </si>
  <si>
    <t>KMZ Troll</t>
  </si>
  <si>
    <t>KMZ Sport</t>
  </si>
  <si>
    <t>So Cal Trl</t>
  </si>
  <si>
    <t>So Cal Spt</t>
  </si>
  <si>
    <t>So Calif. Sport</t>
  </si>
  <si>
    <t>Ar 7 Sport</t>
  </si>
  <si>
    <t>NT 7:7ANet</t>
  </si>
  <si>
    <t>Tr 7:7ANet</t>
  </si>
  <si>
    <t>Tr Area 6A:7:7A Net</t>
  </si>
  <si>
    <t>NT 7BCDNet</t>
  </si>
  <si>
    <t>Tr 7BCDNet</t>
  </si>
  <si>
    <t>Tr Area 7B-7D Net</t>
  </si>
  <si>
    <t>Tr JDF Trl</t>
  </si>
  <si>
    <t>Ar 5 Sport</t>
  </si>
  <si>
    <t>Tr JDF Net</t>
  </si>
  <si>
    <t>Ar 8-1 Spt</t>
  </si>
  <si>
    <t>NT SkagNet</t>
  </si>
  <si>
    <t>NT Skagit Net</t>
  </si>
  <si>
    <t>Tr SkagNet</t>
  </si>
  <si>
    <t>Tr Skagit Net</t>
  </si>
  <si>
    <t>Area8D Spt</t>
  </si>
  <si>
    <t>NT StSnNet</t>
  </si>
  <si>
    <t>Tr StSnNet</t>
  </si>
  <si>
    <t>Tr St/Snohomish Net</t>
  </si>
  <si>
    <t>NT TulaNet</t>
  </si>
  <si>
    <t>Tr TulaNet</t>
  </si>
  <si>
    <t>Tr Tulalip Bay Net</t>
  </si>
  <si>
    <t>Ar 9 Sport</t>
  </si>
  <si>
    <t>Ar 6 Sport</t>
  </si>
  <si>
    <t>Tr 6B:9Net</t>
  </si>
  <si>
    <t>A 10 Sport</t>
  </si>
  <si>
    <t>A 11 Sport</t>
  </si>
  <si>
    <t>NT10:11Net</t>
  </si>
  <si>
    <t>Tr10:11Net</t>
  </si>
  <si>
    <t>Tr Area 10:11 Net</t>
  </si>
  <si>
    <t>A 10A Sprt</t>
  </si>
  <si>
    <t>NT Area 10A Sport</t>
  </si>
  <si>
    <t>Tr 10A Net</t>
  </si>
  <si>
    <t>A 10E Sprt</t>
  </si>
  <si>
    <t>NT Area 10E Sport</t>
  </si>
  <si>
    <t>Tr 10E Net</t>
  </si>
  <si>
    <t>A 12 Sport</t>
  </si>
  <si>
    <t>NT HC Net</t>
  </si>
  <si>
    <t>Tr HC Net</t>
  </si>
  <si>
    <t>Tr Hood Canal Net</t>
  </si>
  <si>
    <t>A 13 Sport</t>
  </si>
  <si>
    <t>Tr SPS Net</t>
  </si>
  <si>
    <t>NT 13A Net</t>
  </si>
  <si>
    <t>Tr 13A Net</t>
  </si>
  <si>
    <t>Tr Area 13A Net</t>
  </si>
  <si>
    <t>FW Sport</t>
  </si>
  <si>
    <t>Freshwater Sport</t>
  </si>
  <si>
    <t>FW Net</t>
  </si>
  <si>
    <t>Freshwater Net</t>
  </si>
  <si>
    <t>Month</t>
  </si>
  <si>
    <t>DUWAMISH HEAD</t>
  </si>
  <si>
    <t>WEST POINT</t>
  </si>
  <si>
    <t>QUARTERMASTER HARBOR</t>
  </si>
  <si>
    <t>C705053</t>
  </si>
  <si>
    <t>SWTR         H024-182</t>
  </si>
  <si>
    <t>GENERAL - AREA 12</t>
  </si>
  <si>
    <t>C571552</t>
  </si>
  <si>
    <t>C609535</t>
  </si>
  <si>
    <t>COLUMBIA BEACH (8.2)</t>
  </si>
  <si>
    <t>GENERAL - AREA  9</t>
  </si>
  <si>
    <t>C681014</t>
  </si>
  <si>
    <t>C635989</t>
  </si>
  <si>
    <t>C624886</t>
  </si>
  <si>
    <t>NEIL POINT</t>
  </si>
  <si>
    <t>OWENS BEACH</t>
  </si>
  <si>
    <t>ELLIOTT BAY      10A</t>
  </si>
  <si>
    <t>TODD SHIPYARD</t>
  </si>
  <si>
    <t>ELLIOTT BAY SFA</t>
  </si>
  <si>
    <t>BROWNS POINT</t>
  </si>
  <si>
    <t>3M11411  872450</t>
  </si>
  <si>
    <t>SALMON BEACH</t>
  </si>
  <si>
    <t>REDONDO BEACH</t>
  </si>
  <si>
    <t>C627308</t>
  </si>
  <si>
    <t>C627324</t>
  </si>
  <si>
    <t>C706310</t>
  </si>
  <si>
    <t>DUWAMISH R   09.0001</t>
  </si>
  <si>
    <t>JEFFERSON HEAD</t>
  </si>
  <si>
    <t>SHILSHOLE BAY</t>
  </si>
  <si>
    <t>C627726</t>
  </si>
  <si>
    <t>HOOD CANAL (12)</t>
  </si>
  <si>
    <t>KINGSTON (GEN.)</t>
  </si>
  <si>
    <t>C623251</t>
  </si>
  <si>
    <t>MPS F</t>
  </si>
  <si>
    <t>SPS F</t>
  </si>
  <si>
    <t>NMS</t>
  </si>
  <si>
    <t>GST</t>
  </si>
  <si>
    <t>BIG BEEF CR  15.0389</t>
  </si>
  <si>
    <t>13+</t>
  </si>
  <si>
    <t>Count of tag_code</t>
  </si>
  <si>
    <t>GARRISON SPRINGS STK</t>
  </si>
  <si>
    <t>3M11413  872117</t>
  </si>
  <si>
    <t>DEVILS HEAD</t>
  </si>
  <si>
    <t>ZITTEL'S MARINA PENS</t>
  </si>
  <si>
    <t>3M11413  872297</t>
  </si>
  <si>
    <t>MCMICKEN ISLAND</t>
  </si>
  <si>
    <t>3M10513  H</t>
  </si>
  <si>
    <t>TOTTEN INLET     13H</t>
  </si>
  <si>
    <t>3M11413  872116</t>
  </si>
  <si>
    <t>DESCHUTES R &amp; MOUTH</t>
  </si>
  <si>
    <t>3M10513</t>
  </si>
  <si>
    <t>NISQUALLY        13</t>
  </si>
  <si>
    <t>3M11413  872102</t>
  </si>
  <si>
    <t>DANA PASSAGE</t>
  </si>
  <si>
    <t>QUILCENE NFH</t>
  </si>
  <si>
    <t>BIG QUILCENE 17.0012</t>
  </si>
  <si>
    <t>H-MacLean Bay Seapen</t>
  </si>
  <si>
    <t>S-Lang Cr</t>
  </si>
  <si>
    <t>3M11413  872343</t>
  </si>
  <si>
    <t>OLYMPIA</t>
  </si>
  <si>
    <t>Query: Tag Status = 1, Species = 1, Recovery Year = 1993 - 2009, RMIS Region = SPS</t>
  </si>
  <si>
    <t>Keep only SPS sport and net</t>
  </si>
  <si>
    <t>White Yrl</t>
  </si>
  <si>
    <t>Query RMIS Tagged Recoveries</t>
  </si>
  <si>
    <t>Map to fisheries 13+ net, 13A net, and 13 sport</t>
  </si>
  <si>
    <t>Summarize by fishery and brood year</t>
  </si>
  <si>
    <t>Step 1</t>
  </si>
  <si>
    <t>RMIS BY and Stock Selection</t>
  </si>
  <si>
    <t>Query: Tag Status = 1, Species = 1, Run Year = 1993 - 2009, RMIS Region = SPS</t>
  </si>
  <si>
    <t>pivot to obtain number of recoveries by fishery and brood year</t>
  </si>
  <si>
    <t>1. Select Brood Years and Stocks</t>
  </si>
  <si>
    <t>HC F</t>
  </si>
  <si>
    <t>SPS Y</t>
  </si>
  <si>
    <t>HC Y</t>
  </si>
  <si>
    <t>TAMM Stk</t>
  </si>
  <si>
    <t>FRAM Stk</t>
  </si>
  <si>
    <t>CHAMBERS</t>
  </si>
  <si>
    <t>DESCHUTES</t>
  </si>
  <si>
    <t>SKAGIT</t>
  </si>
  <si>
    <t>PUYALLUP</t>
  </si>
  <si>
    <t>NISQUALLY</t>
  </si>
  <si>
    <t>GARDINER</t>
  </si>
  <si>
    <t>GARRISON</t>
  </si>
  <si>
    <t>HOODSPORT</t>
  </si>
  <si>
    <t>GLENWOOD</t>
  </si>
  <si>
    <t>GROVERS</t>
  </si>
  <si>
    <t>STILLY</t>
  </si>
  <si>
    <t>FRASER</t>
  </si>
  <si>
    <t>FINCH</t>
  </si>
  <si>
    <t>HUPP</t>
  </si>
  <si>
    <t>SOOS</t>
  </si>
  <si>
    <t>ISSAQUAH</t>
  </si>
  <si>
    <t>KALAMA</t>
  </si>
  <si>
    <t>KENDALL</t>
  </si>
  <si>
    <t>PRIEST</t>
  </si>
  <si>
    <t>SNAKE</t>
  </si>
  <si>
    <t>NOSA</t>
  </si>
  <si>
    <t>MCALLISTER</t>
  </si>
  <si>
    <t>CLEAR</t>
  </si>
  <si>
    <t>MCKERNAN</t>
  </si>
  <si>
    <t>MINTER</t>
  </si>
  <si>
    <t>BIG QUILCENE</t>
  </si>
  <si>
    <t>ELWHA</t>
  </si>
  <si>
    <t>SNOHOMISH</t>
  </si>
  <si>
    <t>WHITE</t>
  </si>
  <si>
    <t>ZITTELS</t>
  </si>
  <si>
    <t>SKAGIT SPRING</t>
  </si>
  <si>
    <t>SNOH Y</t>
  </si>
  <si>
    <t>WHITE Y</t>
  </si>
  <si>
    <t>STILLY F</t>
  </si>
  <si>
    <t>WHITE F</t>
  </si>
  <si>
    <t>NoSa Spring</t>
  </si>
  <si>
    <t xml:space="preserve">NOSA      </t>
  </si>
  <si>
    <t>Skagit Springs</t>
  </si>
  <si>
    <t>Tulalip</t>
  </si>
  <si>
    <t>OldBP   T1</t>
  </si>
  <si>
    <t xml:space="preserve">Selct BY 2002-2004 Releases for these stocks to obtain tag codes and run through Frambuilder </t>
  </si>
  <si>
    <t>Note: JDF and White (the two OOB stocks were summarized manually using UM tag groups)</t>
  </si>
  <si>
    <t>2. Select Tag Groups</t>
  </si>
  <si>
    <t>Query RMIS Tagged Releases</t>
  </si>
  <si>
    <t>Query: Tag Status =1, Species =1, Brood Year = 2002-2004, Region = HOOD, JUAN, MPS, NPS, SKAG, SPS</t>
  </si>
  <si>
    <t>HOKO R       19.0148</t>
  </si>
  <si>
    <t>HOKO FALLS HATCHERY</t>
  </si>
  <si>
    <t>WALLACE R + SAMISH</t>
  </si>
  <si>
    <t>LITTLE HOKO R19.0149</t>
  </si>
  <si>
    <t>BAKER R      03.0435</t>
  </si>
  <si>
    <t>Include</t>
  </si>
  <si>
    <t>Yes</t>
  </si>
  <si>
    <t>No</t>
  </si>
  <si>
    <t xml:space="preserve">         </t>
  </si>
  <si>
    <t>HatcherySite</t>
  </si>
  <si>
    <t>ReleaseSite</t>
  </si>
  <si>
    <t>Run</t>
  </si>
  <si>
    <t>FirstReleaseDate</t>
  </si>
  <si>
    <t>LastReleaseDate</t>
  </si>
  <si>
    <t>CWTMark1</t>
  </si>
  <si>
    <t>CWTMark1Count</t>
  </si>
  <si>
    <t>CWTMark2</t>
  </si>
  <si>
    <t>CWTMark2Count</t>
  </si>
  <si>
    <t>NonCWTMark1</t>
  </si>
  <si>
    <t>NonCWTMark1Count</t>
  </si>
  <si>
    <t>NonCWTMark2</t>
  </si>
  <si>
    <t>NonCWTMark2Count</t>
  </si>
  <si>
    <t>RelatedGroupType</t>
  </si>
  <si>
    <t>RelatedGroupID</t>
  </si>
  <si>
    <t>0420040000</t>
  </si>
  <si>
    <t>0420030000</t>
  </si>
  <si>
    <t>SKF</t>
  </si>
  <si>
    <t>3F10208  031421 H</t>
  </si>
  <si>
    <t>3F10208  031411 R</t>
  </si>
  <si>
    <t>0420050000</t>
  </si>
  <si>
    <t>SKS</t>
  </si>
  <si>
    <t>TUL</t>
  </si>
  <si>
    <t>3F10308  070001 R</t>
  </si>
  <si>
    <t>5500</t>
  </si>
  <si>
    <t>0500</t>
  </si>
  <si>
    <t>0420060000</t>
  </si>
  <si>
    <t>CHI</t>
  </si>
  <si>
    <t>2FS  LWFRH0107</t>
  </si>
  <si>
    <t>2FS  LWFRR0107</t>
  </si>
  <si>
    <t>032005H000</t>
  </si>
  <si>
    <t>HAR</t>
  </si>
  <si>
    <t>2FS  LWFRH0154</t>
  </si>
  <si>
    <t>2FS  LWFRR0154</t>
  </si>
  <si>
    <t>032004H000</t>
  </si>
  <si>
    <t>SKY</t>
  </si>
  <si>
    <t>3F10308  070940 R</t>
  </si>
  <si>
    <t>032003H000</t>
  </si>
  <si>
    <t>3. Obtain Recoveries for selected tag groups</t>
  </si>
  <si>
    <t>Filter for the following FRAM stocks:</t>
  </si>
  <si>
    <t>Include the same tag groups (hatcheries/sites) as were included in the 05-08 BP broods, omitting a few acclimation pond sites (Cowskull in PUY and Hamma Hamma) and I didn't include UM groups.</t>
  </si>
  <si>
    <t xml:space="preserve">Use marked,tagged recoveries for all but JDF and White. For the later stocks only unmarked recoveries available. </t>
  </si>
  <si>
    <t>This is somewhat problematic as begining with fishing year 2007 A13 sport was MSF.</t>
  </si>
  <si>
    <t>This method nevertheless resulted in one recovery each for Area 13 sport (T3) for JDF and White Yrl, which is the same or more than the OOB tag groups would have provided.</t>
  </si>
  <si>
    <t>Run through Frambuilder. JDF and White were manually mapped and summarized.</t>
  </si>
  <si>
    <t>Impute FW sport recoveries</t>
  </si>
  <si>
    <t>6. Ammend surrrogate fishery instructions in table "ImputeRecoveries" Flag "9" for fisheries 67-71</t>
  </si>
  <si>
    <t xml:space="preserve">White </t>
  </si>
  <si>
    <t>To increase tag recoveries and resolution, map all recoveries to time 3.</t>
  </si>
  <si>
    <t>(this runs cohort reconstruction without imputing recoveries and without incidental moratalities (inc mort not working for single stock runs)</t>
  </si>
  <si>
    <t>5. Add BPERs to table "SurrogateFishBPER" in MainCalibration database (eliminate Time 4)</t>
  </si>
  <si>
    <t xml:space="preserve">surrogate </t>
  </si>
  <si>
    <t>surrogate</t>
  </si>
  <si>
    <t>(eliminate JDF;  one A13 sport recovery resulted in improbably large impact; no recoveries in A13 sport in new JDF/Stilly method)</t>
  </si>
  <si>
    <t>Updated NEW</t>
  </si>
  <si>
    <t>Count of recovery_id</t>
  </si>
  <si>
    <t>Weighted Rec</t>
  </si>
  <si>
    <t>Fish</t>
  </si>
  <si>
    <t xml:space="preserve">Select recoveries from BY 2002, 2003, 2004 </t>
  </si>
  <si>
    <t>not used</t>
  </si>
  <si>
    <t>(not encountered in Gordon's new method and resulting in improbabable ER in SPS sport)</t>
  </si>
  <si>
    <t>HCF</t>
  </si>
  <si>
    <t xml:space="preserve">4. Import recoveries into Calibration database ("CWTforSPS_SurrogateMethod") and run </t>
  </si>
  <si>
    <t>using the option of cohort reconstruction w/o expansions</t>
  </si>
  <si>
    <t>Get CWTs for fisheries 67 and 70 form "BaseExploitationRate" table</t>
  </si>
  <si>
    <t>Note: these BPERs do not change with updates to calibration (such as catches, escapements etc. other than CWTs from FRAMbuilder, growth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</si>
</sst>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dd\-mmm\-yy"/>
    <numFmt numFmtId="165" formatCode="0_);\(0\)"/>
    <numFmt numFmtId="166" formatCode="0.0%"/>
    <numFmt numFmtId="167" formatCode="[$-409]d\-mmm\-yy;@"/>
    <numFmt numFmtId="168" formatCode="yyyy\-mm\-dd"/>
    <numFmt numFmtId="169" formatCode="_(* #,##0_);_(* \(#,##0\);_(* &quot;-&quot;??_);_(@_)"/>
    <numFmt numFmtId="170" formatCode="_(* #,##0.0_);_(* \(#,##0.0\);_(* &quot;-&quot;??_);_(@_)"/>
    <numFmt numFmtId="171" formatCode="0.0"/>
  </numFmts>
  <fonts count="24">
    <font>
      <sz val="11"/>
      <color theme="1"/>
      <name val="Calibri"/>
      <family val="2"/>
      <scheme val="minor"/>
    </font>
    <font>
      <sz val="9"/>
      <color indexed="81"/>
      <name val="Tahoma"/>
      <family val="2"/>
    </font>
    <font>
      <b/>
      <sz val="9"/>
      <color indexed="81"/>
      <name val="Tahoma"/>
      <family val="2"/>
    </font>
    <font>
      <sz val="10"/>
      <color indexed="8"/>
      <name val="Arial"/>
      <family val="2"/>
    </font>
    <font>
      <sz val="11"/>
      <color indexed="8"/>
      <name val="Calibri"/>
      <family val="2"/>
    </font>
    <font>
      <sz val="11"/>
      <color rgb="FF000000"/>
      <name val="Calibri"/>
      <family val="2"/>
    </font>
    <font>
      <sz val="11"/>
      <color theme="1"/>
      <name val="Calibri"/>
      <family val="2"/>
      <scheme val="minor"/>
    </font>
    <font>
      <b/>
      <sz val="11"/>
      <color theme="1"/>
      <name val="Calibri"/>
      <family val="2"/>
      <scheme val="minor"/>
    </font>
    <font>
      <sz val="9"/>
      <name val="Arial"/>
      <family val="2"/>
    </font>
    <font>
      <b/>
      <sz val="9"/>
      <name val="Arial"/>
      <family val="2"/>
    </font>
    <font>
      <b/>
      <i/>
      <sz val="11"/>
      <color theme="1"/>
      <name val="Calibri"/>
      <family val="2"/>
      <scheme val="minor"/>
    </font>
    <font>
      <sz val="11"/>
      <name val="Arial"/>
      <family val="2"/>
    </font>
    <font>
      <sz val="9"/>
      <color rgb="FFFF0000"/>
      <name val="Arial"/>
      <family val="2"/>
    </font>
    <font>
      <sz val="12"/>
      <color theme="1"/>
      <name val="Calibri"/>
      <family val="2"/>
      <scheme val="minor"/>
    </font>
    <font>
      <sz val="12"/>
      <name val="Calibri"/>
      <family val="2"/>
      <scheme val="minor"/>
    </font>
    <font>
      <b/>
      <sz val="12"/>
      <name val="Calibri"/>
      <family val="2"/>
      <scheme val="minor"/>
    </font>
    <font>
      <sz val="11"/>
      <color rgb="FFFF0000"/>
      <name val="Calibri"/>
      <family val="2"/>
      <scheme val="minor"/>
    </font>
    <font>
      <sz val="11"/>
      <color rgb="FF1F497D"/>
      <name val="Calibri"/>
      <family val="2"/>
      <scheme val="minor"/>
    </font>
    <font>
      <sz val="10"/>
      <color theme="1"/>
      <name val="Arial Unicode MS"/>
      <family val="2"/>
    </font>
    <font>
      <sz val="14"/>
      <color theme="1"/>
      <name val="Calibri"/>
      <family val="2"/>
      <scheme val="minor"/>
    </font>
    <font>
      <sz val="7"/>
      <color rgb="FF000000"/>
      <name val="Courier New"/>
      <family val="3"/>
    </font>
    <font>
      <sz val="11"/>
      <color theme="1"/>
      <name val="Calibri"/>
      <family val="2"/>
    </font>
    <font>
      <b/>
      <sz val="11"/>
      <color rgb="FF000000"/>
      <name val="Calibri"/>
      <family val="2"/>
    </font>
    <font>
      <b/>
      <sz val="11"/>
      <color rgb="FFFF0000"/>
      <name val="Calibri"/>
      <family val="2"/>
      <scheme val="minor"/>
    </font>
  </fonts>
  <fills count="22">
    <fill>
      <patternFill patternType="none"/>
    </fill>
    <fill>
      <patternFill patternType="gray125"/>
    </fill>
    <fill>
      <patternFill patternType="solid">
        <fgColor theme="8" tint="0.59999389629810485"/>
        <bgColor indexed="64"/>
      </patternFill>
    </fill>
    <fill>
      <patternFill patternType="solid">
        <fgColor indexed="22"/>
        <bgColor indexed="0"/>
      </patternFill>
    </fill>
    <fill>
      <patternFill patternType="solid">
        <fgColor theme="6" tint="0.39997558519241921"/>
        <bgColor indexed="64"/>
      </patternFill>
    </fill>
    <fill>
      <patternFill patternType="solid">
        <fgColor theme="9" tint="0.79998168889431442"/>
        <bgColor indexed="64"/>
      </patternFill>
    </fill>
    <fill>
      <patternFill patternType="solid">
        <fgColor rgb="FF00FF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4" tint="0.79998168889431442"/>
        <bgColor theme="4" tint="0.79998168889431442"/>
      </patternFill>
    </fill>
    <fill>
      <patternFill patternType="solid">
        <fgColor theme="2" tint="-0.249977111117893"/>
        <bgColor theme="4" tint="0.79998168889431442"/>
      </patternFill>
    </fill>
    <fill>
      <patternFill patternType="solid">
        <fgColor theme="0"/>
        <bgColor indexed="64"/>
      </patternFill>
    </fill>
    <fill>
      <patternFill patternType="solid">
        <fgColor theme="0"/>
        <bgColor theme="4" tint="0.79998168889431442"/>
      </patternFill>
    </fill>
    <fill>
      <patternFill patternType="solid">
        <fgColor theme="7" tint="0.79998168889431442"/>
        <bgColor indexed="64"/>
      </patternFill>
    </fill>
    <fill>
      <patternFill patternType="solid">
        <fgColor theme="6"/>
        <bgColor indexed="64"/>
      </patternFill>
    </fill>
    <fill>
      <patternFill patternType="solid">
        <fgColor theme="6"/>
        <bgColor theme="4" tint="0.79998168889431442"/>
      </patternFill>
    </fill>
    <fill>
      <patternFill patternType="solid">
        <fgColor theme="0"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7" tint="0.59999389629810485"/>
        <bgColor theme="4" tint="0.79998168889431442"/>
      </patternFill>
    </fill>
    <fill>
      <patternFill patternType="solid">
        <fgColor theme="0" tint="-4.9989318521683403E-2"/>
        <bgColor indexed="64"/>
      </patternFill>
    </fill>
  </fills>
  <borders count="30">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bottom style="thin">
        <color theme="4" tint="0.39997558519241921"/>
      </bottom>
      <diagonal/>
    </border>
    <border>
      <left/>
      <right/>
      <top style="thin">
        <color theme="4" tint="0.39997558519241921"/>
      </top>
      <bottom/>
      <diagonal/>
    </border>
    <border>
      <left style="medium">
        <color indexed="64"/>
      </left>
      <right/>
      <top style="medium">
        <color indexed="64"/>
      </top>
      <bottom style="thin">
        <color theme="4" tint="0.39997558519241921"/>
      </bottom>
      <diagonal/>
    </border>
    <border>
      <left/>
      <right style="medium">
        <color indexed="64"/>
      </right>
      <top style="medium">
        <color indexed="64"/>
      </top>
      <bottom style="thin">
        <color theme="4" tint="0.39997558519241921"/>
      </bottom>
      <diagonal/>
    </border>
    <border>
      <left style="medium">
        <color indexed="64"/>
      </left>
      <right/>
      <top style="thin">
        <color theme="4" tint="0.39997558519241921"/>
      </top>
      <bottom/>
      <diagonal/>
    </border>
    <border>
      <left/>
      <right style="medium">
        <color indexed="64"/>
      </right>
      <top style="thin">
        <color theme="4" tint="0.39997558519241921"/>
      </top>
      <bottom/>
      <diagonal/>
    </border>
  </borders>
  <cellStyleXfs count="15">
    <xf numFmtId="0" fontId="0" fillId="0" borderId="0"/>
    <xf numFmtId="0" fontId="3" fillId="0" borderId="0"/>
    <xf numFmtId="0" fontId="3" fillId="0" borderId="0"/>
    <xf numFmtId="43" fontId="6" fillId="0" borderId="0" applyFont="0" applyFill="0" applyBorder="0" applyAlignment="0" applyProtection="0"/>
    <xf numFmtId="9" fontId="6" fillId="0" borderId="0" applyFont="0" applyFill="0" applyBorder="0" applyAlignment="0" applyProtection="0"/>
    <xf numFmtId="0" fontId="3" fillId="0" borderId="0"/>
    <xf numFmtId="0" fontId="8" fillId="0" borderId="0"/>
    <xf numFmtId="43" fontId="8" fillId="0" borderId="0" applyFont="0" applyFill="0" applyBorder="0" applyAlignment="0" applyProtection="0"/>
    <xf numFmtId="44" fontId="8" fillId="0" borderId="0" applyFont="0" applyFill="0" applyBorder="0" applyAlignment="0" applyProtection="0"/>
    <xf numFmtId="167" fontId="8" fillId="0" borderId="0"/>
    <xf numFmtId="0" fontId="8" fillId="0" borderId="0"/>
    <xf numFmtId="0" fontId="3" fillId="0" borderId="0"/>
    <xf numFmtId="9" fontId="8" fillId="0" borderId="0" applyFont="0" applyFill="0" applyBorder="0" applyAlignment="0" applyProtection="0"/>
    <xf numFmtId="0" fontId="3" fillId="0" borderId="0"/>
    <xf numFmtId="0" fontId="3" fillId="0" borderId="0"/>
  </cellStyleXfs>
  <cellXfs count="21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Fill="1"/>
    <xf numFmtId="0" fontId="4" fillId="3" borderId="1" xfId="2" applyFont="1" applyFill="1" applyBorder="1" applyAlignment="1">
      <alignment horizontal="center"/>
    </xf>
    <xf numFmtId="0" fontId="4" fillId="3" borderId="1" xfId="5" applyFont="1" applyFill="1" applyBorder="1" applyAlignment="1">
      <alignment horizontal="center"/>
    </xf>
    <xf numFmtId="0" fontId="4" fillId="0" borderId="2" xfId="5" applyFont="1" applyFill="1" applyBorder="1" applyAlignment="1"/>
    <xf numFmtId="0" fontId="4" fillId="0" borderId="2" xfId="5" applyFont="1" applyFill="1" applyBorder="1" applyAlignment="1">
      <alignment horizontal="right"/>
    </xf>
    <xf numFmtId="14" fontId="8" fillId="0" borderId="0" xfId="5" applyNumberFormat="1" applyFont="1" applyFill="1" applyBorder="1" applyAlignment="1">
      <alignment horizontal="right" vertical="center" wrapText="1"/>
    </xf>
    <xf numFmtId="0" fontId="8" fillId="0" borderId="0" xfId="0" applyFont="1" applyBorder="1" applyAlignment="1">
      <alignment vertical="center"/>
    </xf>
    <xf numFmtId="0" fontId="8" fillId="0" borderId="0" xfId="0" applyFont="1" applyBorder="1" applyAlignment="1">
      <alignment horizontal="center" vertical="center"/>
    </xf>
    <xf numFmtId="0" fontId="8" fillId="4" borderId="0" xfId="0" applyFont="1" applyFill="1" applyBorder="1" applyAlignment="1">
      <alignment vertical="center"/>
    </xf>
    <xf numFmtId="0" fontId="9" fillId="0" borderId="3" xfId="0" applyFont="1" applyBorder="1" applyAlignment="1">
      <alignment horizontal="center" vertical="center"/>
    </xf>
    <xf numFmtId="0" fontId="9" fillId="5" borderId="3" xfId="0" applyFont="1" applyFill="1" applyBorder="1" applyAlignment="1">
      <alignment horizontal="center" vertical="center"/>
    </xf>
    <xf numFmtId="14" fontId="8" fillId="0" borderId="3" xfId="5" applyNumberFormat="1" applyFont="1" applyFill="1" applyBorder="1" applyAlignment="1">
      <alignment horizontal="right" vertical="center" wrapText="1"/>
    </xf>
    <xf numFmtId="0" fontId="8" fillId="0" borderId="3" xfId="0" applyFont="1" applyBorder="1" applyAlignment="1">
      <alignment vertical="center"/>
    </xf>
    <xf numFmtId="0" fontId="8" fillId="0" borderId="3" xfId="0" applyFont="1" applyBorder="1" applyAlignment="1">
      <alignment horizontal="center" vertical="center"/>
    </xf>
    <xf numFmtId="0" fontId="8" fillId="4" borderId="3" xfId="0" applyFont="1" applyFill="1" applyBorder="1" applyAlignment="1">
      <alignment vertical="center"/>
    </xf>
    <xf numFmtId="0" fontId="8" fillId="0" borderId="0" xfId="0" applyFont="1" applyFill="1" applyBorder="1" applyAlignment="1">
      <alignment vertical="center"/>
    </xf>
    <xf numFmtId="0" fontId="8" fillId="0" borderId="3" xfId="0" applyFont="1" applyFill="1" applyBorder="1" applyAlignment="1">
      <alignment vertical="center"/>
    </xf>
    <xf numFmtId="0" fontId="0" fillId="0" borderId="3" xfId="0" applyBorder="1"/>
    <xf numFmtId="0" fontId="10" fillId="0" borderId="0" xfId="0" applyFont="1"/>
    <xf numFmtId="3" fontId="9" fillId="0" borderId="0" xfId="0" applyNumberFormat="1" applyFont="1" applyAlignment="1">
      <alignment horizontal="left" vertical="center"/>
    </xf>
    <xf numFmtId="3" fontId="8" fillId="0" borderId="0" xfId="0" applyNumberFormat="1" applyFont="1" applyAlignment="1">
      <alignment horizontal="right" vertical="center"/>
    </xf>
    <xf numFmtId="1" fontId="9" fillId="6" borderId="0" xfId="0" applyNumberFormat="1" applyFont="1" applyFill="1" applyAlignment="1">
      <alignment horizontal="right" vertical="center"/>
    </xf>
    <xf numFmtId="3" fontId="8" fillId="0" borderId="0" xfId="0" applyNumberFormat="1" applyFont="1" applyAlignment="1">
      <alignment vertical="center"/>
    </xf>
    <xf numFmtId="3" fontId="8" fillId="0" borderId="4" xfId="0" applyNumberFormat="1" applyFont="1" applyBorder="1" applyAlignment="1">
      <alignment horizontal="right" vertical="center"/>
    </xf>
    <xf numFmtId="3" fontId="8" fillId="0" borderId="5" xfId="0" applyNumberFormat="1" applyFont="1" applyBorder="1" applyAlignment="1">
      <alignment vertical="center"/>
    </xf>
    <xf numFmtId="3" fontId="8" fillId="0" borderId="6" xfId="0" applyNumberFormat="1" applyFont="1" applyBorder="1" applyAlignment="1">
      <alignment vertical="center"/>
    </xf>
    <xf numFmtId="3" fontId="11" fillId="0" borderId="6" xfId="0" applyNumberFormat="1" applyFont="1" applyBorder="1" applyAlignment="1">
      <alignment vertical="center"/>
    </xf>
    <xf numFmtId="3" fontId="8" fillId="0" borderId="7" xfId="0" applyNumberFormat="1" applyFont="1" applyBorder="1" applyAlignment="1">
      <alignment vertical="center"/>
    </xf>
    <xf numFmtId="3" fontId="8" fillId="0" borderId="8" xfId="0" applyNumberFormat="1" applyFont="1" applyBorder="1" applyAlignment="1">
      <alignment vertical="center"/>
    </xf>
    <xf numFmtId="3" fontId="8" fillId="0" borderId="9" xfId="0" applyNumberFormat="1" applyFont="1" applyBorder="1" applyAlignment="1">
      <alignment vertical="center"/>
    </xf>
    <xf numFmtId="3" fontId="8" fillId="0" borderId="10" xfId="0" applyNumberFormat="1" applyFont="1" applyBorder="1" applyAlignment="1">
      <alignment vertical="center"/>
    </xf>
    <xf numFmtId="3" fontId="8" fillId="0" borderId="11" xfId="0" applyNumberFormat="1" applyFont="1" applyBorder="1" applyAlignment="1">
      <alignment vertical="center"/>
    </xf>
    <xf numFmtId="3" fontId="8" fillId="0" borderId="8" xfId="0" applyNumberFormat="1" applyFont="1" applyBorder="1" applyAlignment="1">
      <alignment horizontal="right" vertical="center"/>
    </xf>
    <xf numFmtId="3" fontId="8" fillId="0" borderId="7" xfId="0" applyNumberFormat="1" applyFont="1" applyBorder="1" applyAlignment="1">
      <alignment horizontal="right" vertical="center"/>
    </xf>
    <xf numFmtId="3" fontId="8" fillId="0" borderId="12" xfId="0" applyNumberFormat="1" applyFont="1" applyBorder="1" applyAlignment="1">
      <alignment horizontal="right" vertical="center"/>
    </xf>
    <xf numFmtId="3" fontId="8" fillId="0" borderId="13" xfId="0" applyNumberFormat="1" applyFont="1" applyBorder="1" applyAlignment="1">
      <alignment horizontal="right" vertical="center"/>
    </xf>
    <xf numFmtId="3" fontId="8" fillId="0" borderId="0" xfId="0" applyNumberFormat="1" applyFont="1" applyBorder="1" applyAlignment="1">
      <alignment horizontal="right" vertical="center"/>
    </xf>
    <xf numFmtId="3" fontId="8" fillId="0" borderId="8" xfId="0" applyNumberFormat="1" applyFont="1" applyFill="1" applyBorder="1" applyAlignment="1">
      <alignment horizontal="right" vertical="center"/>
    </xf>
    <xf numFmtId="3" fontId="8" fillId="0" borderId="12" xfId="0" applyNumberFormat="1" applyFont="1" applyFill="1" applyBorder="1" applyAlignment="1">
      <alignment horizontal="right" vertical="center"/>
    </xf>
    <xf numFmtId="3" fontId="8" fillId="0" borderId="13" xfId="0" applyNumberFormat="1" applyFont="1" applyFill="1" applyBorder="1" applyAlignment="1">
      <alignment horizontal="right" vertical="center"/>
    </xf>
    <xf numFmtId="3" fontId="8" fillId="0" borderId="0" xfId="0" applyNumberFormat="1" applyFont="1" applyFill="1" applyBorder="1" applyAlignment="1">
      <alignment horizontal="right" vertical="center"/>
    </xf>
    <xf numFmtId="3" fontId="8" fillId="0" borderId="5" xfId="0" applyNumberFormat="1" applyFont="1" applyFill="1" applyBorder="1" applyAlignment="1">
      <alignment horizontal="left" vertical="center"/>
    </xf>
    <xf numFmtId="3" fontId="8" fillId="6" borderId="4" xfId="0" applyNumberFormat="1" applyFont="1" applyFill="1" applyBorder="1" applyAlignment="1">
      <alignment horizontal="right" vertical="center"/>
    </xf>
    <xf numFmtId="3" fontId="8" fillId="6" borderId="6" xfId="0" applyNumberFormat="1" applyFont="1" applyFill="1" applyBorder="1" applyAlignment="1">
      <alignment horizontal="right" vertical="center"/>
    </xf>
    <xf numFmtId="3" fontId="8" fillId="6" borderId="7" xfId="0" applyNumberFormat="1" applyFont="1" applyFill="1" applyBorder="1" applyAlignment="1">
      <alignment horizontal="right" vertical="center"/>
    </xf>
    <xf numFmtId="3" fontId="8" fillId="6" borderId="5" xfId="0" applyNumberFormat="1" applyFont="1" applyFill="1" applyBorder="1" applyAlignment="1">
      <alignment horizontal="right" vertical="center"/>
    </xf>
    <xf numFmtId="3" fontId="8" fillId="0" borderId="12" xfId="0" applyNumberFormat="1" applyFont="1" applyFill="1" applyBorder="1" applyAlignment="1">
      <alignment horizontal="left" vertical="center"/>
    </xf>
    <xf numFmtId="3" fontId="8" fillId="6" borderId="8" xfId="0" applyNumberFormat="1" applyFont="1" applyFill="1" applyBorder="1" applyAlignment="1">
      <alignment horizontal="right" vertical="center"/>
    </xf>
    <xf numFmtId="3" fontId="8" fillId="6" borderId="12" xfId="0" applyNumberFormat="1" applyFont="1" applyFill="1" applyBorder="1" applyAlignment="1">
      <alignment horizontal="right" vertical="center"/>
    </xf>
    <xf numFmtId="3" fontId="8" fillId="6" borderId="0" xfId="0" applyNumberFormat="1" applyFont="1" applyFill="1" applyBorder="1" applyAlignment="1">
      <alignment horizontal="right" vertical="center"/>
    </xf>
    <xf numFmtId="3" fontId="8" fillId="6" borderId="13" xfId="0" applyNumberFormat="1" applyFont="1" applyFill="1" applyBorder="1" applyAlignment="1">
      <alignment horizontal="right" vertical="center"/>
    </xf>
    <xf numFmtId="3" fontId="8" fillId="0" borderId="9" xfId="0" applyNumberFormat="1" applyFont="1" applyFill="1" applyBorder="1" applyAlignment="1">
      <alignment horizontal="left" vertical="center"/>
    </xf>
    <xf numFmtId="3" fontId="8" fillId="6" borderId="14" xfId="0" applyNumberFormat="1" applyFont="1" applyFill="1" applyBorder="1" applyAlignment="1">
      <alignment horizontal="right" vertical="center"/>
    </xf>
    <xf numFmtId="3" fontId="8" fillId="6" borderId="9" xfId="0" applyNumberFormat="1" applyFont="1" applyFill="1" applyBorder="1" applyAlignment="1">
      <alignment horizontal="right" vertical="center"/>
    </xf>
    <xf numFmtId="3" fontId="8" fillId="6" borderId="10" xfId="0" applyNumberFormat="1" applyFont="1" applyFill="1" applyBorder="1" applyAlignment="1">
      <alignment horizontal="right" vertical="center"/>
    </xf>
    <xf numFmtId="3" fontId="8" fillId="6" borderId="11" xfId="0" applyNumberFormat="1" applyFont="1" applyFill="1" applyBorder="1" applyAlignment="1">
      <alignment horizontal="right" vertical="center"/>
    </xf>
    <xf numFmtId="3" fontId="12" fillId="0" borderId="5" xfId="6" applyNumberFormat="1" applyFont="1" applyFill="1" applyBorder="1" applyAlignment="1">
      <alignment horizontal="left" vertical="center"/>
    </xf>
    <xf numFmtId="3" fontId="12" fillId="2" borderId="5" xfId="0" applyNumberFormat="1" applyFont="1" applyFill="1" applyBorder="1" applyAlignment="1">
      <alignment horizontal="right" vertical="center"/>
    </xf>
    <xf numFmtId="3" fontId="12" fillId="2" borderId="6" xfId="0" applyNumberFormat="1" applyFont="1" applyFill="1" applyBorder="1" applyAlignment="1">
      <alignment horizontal="right" vertical="center"/>
    </xf>
    <xf numFmtId="3" fontId="12" fillId="2" borderId="7" xfId="0" applyNumberFormat="1" applyFont="1" applyFill="1" applyBorder="1" applyAlignment="1">
      <alignment horizontal="right" vertical="center"/>
    </xf>
    <xf numFmtId="3" fontId="8" fillId="0" borderId="12" xfId="0" applyNumberFormat="1" applyFont="1" applyBorder="1" applyAlignment="1">
      <alignment horizontal="left" vertical="center"/>
    </xf>
    <xf numFmtId="3" fontId="12" fillId="0" borderId="12" xfId="0" applyNumberFormat="1" applyFont="1" applyFill="1" applyBorder="1" applyAlignment="1">
      <alignment horizontal="left" vertical="center"/>
    </xf>
    <xf numFmtId="3" fontId="12" fillId="2" borderId="12" xfId="0" applyNumberFormat="1" applyFont="1" applyFill="1" applyBorder="1" applyAlignment="1">
      <alignment horizontal="right" vertical="center"/>
    </xf>
    <xf numFmtId="3" fontId="12" fillId="2" borderId="0" xfId="0" applyNumberFormat="1" applyFont="1" applyFill="1" applyBorder="1" applyAlignment="1">
      <alignment horizontal="right" vertical="center"/>
    </xf>
    <xf numFmtId="3" fontId="12" fillId="2" borderId="13" xfId="0" applyNumberFormat="1" applyFont="1" applyFill="1" applyBorder="1" applyAlignment="1">
      <alignment horizontal="right" vertical="center"/>
    </xf>
    <xf numFmtId="3" fontId="8" fillId="0" borderId="5" xfId="0" applyNumberFormat="1" applyFont="1" applyBorder="1" applyAlignment="1">
      <alignment horizontal="center" vertical="center"/>
    </xf>
    <xf numFmtId="3" fontId="8" fillId="0" borderId="7" xfId="0" applyNumberFormat="1" applyFont="1" applyBorder="1" applyAlignment="1">
      <alignment horizontal="center" vertical="center"/>
    </xf>
    <xf numFmtId="3" fontId="8" fillId="0" borderId="6" xfId="0" applyNumberFormat="1" applyFont="1" applyBorder="1" applyAlignment="1">
      <alignment horizontal="center" vertical="center"/>
    </xf>
    <xf numFmtId="3" fontId="0" fillId="0" borderId="0" xfId="0" quotePrefix="1" applyNumberFormat="1"/>
    <xf numFmtId="0" fontId="7" fillId="0" borderId="0" xfId="0" applyFont="1"/>
    <xf numFmtId="0" fontId="0" fillId="0" borderId="0" xfId="0" applyAlignment="1">
      <alignment horizontal="center"/>
    </xf>
    <xf numFmtId="3" fontId="14" fillId="0" borderId="18" xfId="0" applyNumberFormat="1" applyFont="1" applyFill="1" applyBorder="1" applyAlignment="1">
      <alignment horizontal="left" vertical="center"/>
    </xf>
    <xf numFmtId="3" fontId="15" fillId="0" borderId="18" xfId="0" applyNumberFormat="1" applyFont="1" applyBorder="1" applyAlignment="1">
      <alignment horizontal="left" vertical="center"/>
    </xf>
    <xf numFmtId="0" fontId="13" fillId="0" borderId="0" xfId="0" applyFont="1" applyBorder="1" applyAlignment="1">
      <alignment horizontal="center"/>
    </xf>
    <xf numFmtId="0" fontId="13" fillId="0" borderId="19" xfId="0" applyFont="1" applyBorder="1" applyAlignment="1">
      <alignment horizontal="center"/>
    </xf>
    <xf numFmtId="3" fontId="14" fillId="0" borderId="18" xfId="6" applyNumberFormat="1" applyFont="1" applyFill="1" applyBorder="1" applyAlignment="1">
      <alignment horizontal="left" vertical="center"/>
    </xf>
    <xf numFmtId="1" fontId="13" fillId="0" borderId="0" xfId="0" applyNumberFormat="1" applyFont="1" applyBorder="1" applyAlignment="1">
      <alignment horizontal="center"/>
    </xf>
    <xf numFmtId="3" fontId="14" fillId="0" borderId="18" xfId="0" applyNumberFormat="1" applyFont="1" applyBorder="1" applyAlignment="1">
      <alignment horizontal="left" vertical="center"/>
    </xf>
    <xf numFmtId="3" fontId="15" fillId="0" borderId="18" xfId="0" applyNumberFormat="1" applyFont="1" applyFill="1" applyBorder="1" applyAlignment="1">
      <alignment horizontal="left" vertical="center"/>
    </xf>
    <xf numFmtId="3" fontId="14" fillId="0" borderId="20" xfId="0" applyNumberFormat="1" applyFont="1" applyFill="1" applyBorder="1" applyAlignment="1">
      <alignment horizontal="left" vertical="center"/>
    </xf>
    <xf numFmtId="0" fontId="13" fillId="0" borderId="3" xfId="0" applyFont="1" applyBorder="1" applyAlignment="1">
      <alignment horizontal="center"/>
    </xf>
    <xf numFmtId="1" fontId="13" fillId="0" borderId="3" xfId="0" applyNumberFormat="1" applyFont="1" applyBorder="1" applyAlignment="1">
      <alignment horizontal="center"/>
    </xf>
    <xf numFmtId="0" fontId="13" fillId="0" borderId="18" xfId="0" applyFont="1" applyBorder="1" applyAlignment="1">
      <alignment horizontal="center"/>
    </xf>
    <xf numFmtId="0" fontId="13" fillId="0" borderId="20" xfId="0" applyFont="1" applyBorder="1" applyAlignment="1">
      <alignment horizontal="center"/>
    </xf>
    <xf numFmtId="0" fontId="13" fillId="7" borderId="15" xfId="0" applyFont="1" applyFill="1" applyBorder="1"/>
    <xf numFmtId="3" fontId="14" fillId="7" borderId="20" xfId="0" applyNumberFormat="1" applyFont="1" applyFill="1" applyBorder="1" applyAlignment="1">
      <alignment horizontal="left" vertical="center"/>
    </xf>
    <xf numFmtId="0" fontId="13" fillId="7" borderId="20" xfId="0" applyFont="1" applyFill="1" applyBorder="1" applyAlignment="1">
      <alignment horizontal="center" wrapText="1"/>
    </xf>
    <xf numFmtId="0" fontId="13" fillId="7" borderId="3" xfId="0" applyFont="1" applyFill="1" applyBorder="1" applyAlignment="1">
      <alignment horizontal="center" wrapText="1"/>
    </xf>
    <xf numFmtId="0" fontId="13" fillId="7" borderId="21" xfId="0" applyFont="1" applyFill="1" applyBorder="1" applyAlignment="1">
      <alignment horizontal="center" wrapText="1"/>
    </xf>
    <xf numFmtId="166" fontId="13" fillId="0" borderId="19" xfId="0" applyNumberFormat="1" applyFont="1" applyBorder="1" applyAlignment="1">
      <alignment horizontal="center"/>
    </xf>
    <xf numFmtId="0" fontId="13" fillId="0" borderId="22" xfId="0" applyFont="1" applyBorder="1" applyAlignment="1">
      <alignment horizontal="center"/>
    </xf>
    <xf numFmtId="0" fontId="13" fillId="0" borderId="13" xfId="0" applyFont="1" applyBorder="1" applyAlignment="1">
      <alignment horizontal="center"/>
    </xf>
    <xf numFmtId="0" fontId="13" fillId="0" borderId="23" xfId="0" applyFont="1" applyBorder="1" applyAlignment="1">
      <alignment horizontal="center"/>
    </xf>
    <xf numFmtId="3" fontId="14" fillId="8" borderId="18" xfId="0" applyNumberFormat="1" applyFont="1" applyFill="1" applyBorder="1" applyAlignment="1">
      <alignment horizontal="left" vertical="center"/>
    </xf>
    <xf numFmtId="0" fontId="13" fillId="8" borderId="18" xfId="0" applyFont="1" applyFill="1" applyBorder="1" applyAlignment="1">
      <alignment horizontal="center"/>
    </xf>
    <xf numFmtId="0" fontId="13" fillId="8" borderId="0" xfId="0" applyFont="1" applyFill="1" applyBorder="1" applyAlignment="1">
      <alignment horizontal="center"/>
    </xf>
    <xf numFmtId="0" fontId="13" fillId="8" borderId="13" xfId="0" applyFont="1" applyFill="1" applyBorder="1" applyAlignment="1">
      <alignment horizontal="center"/>
    </xf>
    <xf numFmtId="1" fontId="13" fillId="8" borderId="0" xfId="0" applyNumberFormat="1" applyFont="1" applyFill="1" applyBorder="1" applyAlignment="1">
      <alignment horizontal="center"/>
    </xf>
    <xf numFmtId="2" fontId="13" fillId="8" borderId="13" xfId="0" applyNumberFormat="1" applyFont="1" applyFill="1" applyBorder="1" applyAlignment="1">
      <alignment horizontal="center"/>
    </xf>
    <xf numFmtId="2" fontId="13" fillId="8" borderId="18" xfId="0" applyNumberFormat="1" applyFont="1" applyFill="1" applyBorder="1" applyAlignment="1">
      <alignment horizontal="center"/>
    </xf>
    <xf numFmtId="2" fontId="13" fillId="0" borderId="13" xfId="0" applyNumberFormat="1" applyFont="1" applyBorder="1" applyAlignment="1">
      <alignment horizontal="center"/>
    </xf>
    <xf numFmtId="166" fontId="13" fillId="8" borderId="19" xfId="0" applyNumberFormat="1" applyFont="1" applyFill="1" applyBorder="1" applyAlignment="1">
      <alignment horizontal="center"/>
    </xf>
    <xf numFmtId="166" fontId="13" fillId="0" borderId="19" xfId="4" applyNumberFormat="1" applyFont="1" applyBorder="1" applyAlignment="1">
      <alignment horizontal="center"/>
    </xf>
    <xf numFmtId="166" fontId="13" fillId="8" borderId="19" xfId="4" applyNumberFormat="1" applyFont="1" applyFill="1" applyBorder="1" applyAlignment="1">
      <alignment horizontal="center"/>
    </xf>
    <xf numFmtId="166" fontId="13" fillId="0" borderId="21" xfId="0" applyNumberFormat="1" applyFont="1" applyBorder="1" applyAlignment="1">
      <alignment horizontal="center"/>
    </xf>
    <xf numFmtId="166" fontId="13" fillId="0" borderId="21" xfId="4" applyNumberFormat="1" applyFont="1" applyBorder="1" applyAlignment="1">
      <alignment horizontal="center"/>
    </xf>
    <xf numFmtId="0" fontId="0" fillId="0" borderId="0" xfId="0" applyAlignment="1">
      <alignment vertical="center"/>
    </xf>
    <xf numFmtId="0" fontId="17" fillId="0" borderId="0" xfId="0" applyFont="1" applyAlignment="1">
      <alignment vertical="center"/>
    </xf>
    <xf numFmtId="0" fontId="0" fillId="0" borderId="0" xfId="0" applyFont="1"/>
    <xf numFmtId="0" fontId="18" fillId="0" borderId="0" xfId="0" applyFont="1" applyAlignment="1">
      <alignment vertical="center"/>
    </xf>
    <xf numFmtId="0" fontId="18" fillId="0" borderId="0" xfId="0" applyFont="1"/>
    <xf numFmtId="14" fontId="0" fillId="0" borderId="0" xfId="0" applyNumberFormat="1"/>
    <xf numFmtId="14" fontId="0" fillId="0" borderId="0" xfId="0" applyNumberFormat="1" applyAlignment="1"/>
    <xf numFmtId="168" fontId="0" fillId="0" borderId="0" xfId="0" applyNumberFormat="1"/>
    <xf numFmtId="2" fontId="0" fillId="0" borderId="0" xfId="0" applyNumberFormat="1"/>
    <xf numFmtId="2" fontId="0" fillId="0" borderId="0" xfId="0" applyNumberFormat="1" applyFill="1"/>
    <xf numFmtId="1" fontId="0" fillId="0" borderId="0" xfId="0" applyNumberFormat="1"/>
    <xf numFmtId="0" fontId="0" fillId="0" borderId="0" xfId="0" applyAlignment="1">
      <alignment horizontal="right"/>
    </xf>
    <xf numFmtId="2" fontId="0" fillId="0" borderId="0" xfId="0" applyNumberFormat="1" applyFont="1"/>
    <xf numFmtId="2" fontId="0" fillId="0" borderId="0" xfId="0" applyNumberFormat="1" applyFont="1" applyFill="1"/>
    <xf numFmtId="168" fontId="0" fillId="8" borderId="0" xfId="0" applyNumberFormat="1" applyFill="1"/>
    <xf numFmtId="0" fontId="0" fillId="8" borderId="0" xfId="0" applyFill="1"/>
    <xf numFmtId="0" fontId="16" fillId="0" borderId="0" xfId="0" applyFont="1"/>
    <xf numFmtId="2" fontId="16" fillId="0" borderId="0" xfId="0" applyNumberFormat="1" applyFont="1"/>
    <xf numFmtId="2" fontId="16" fillId="0" borderId="0" xfId="0" applyNumberFormat="1" applyFont="1" applyFill="1"/>
    <xf numFmtId="0" fontId="4" fillId="3" borderId="1" xfId="11" applyFont="1" applyFill="1" applyBorder="1" applyAlignment="1">
      <alignment horizontal="center"/>
    </xf>
    <xf numFmtId="0" fontId="4" fillId="0" borderId="2" xfId="11" applyFont="1" applyFill="1" applyBorder="1" applyAlignment="1"/>
    <xf numFmtId="164" fontId="4" fillId="0" borderId="2" xfId="11" applyNumberFormat="1" applyFont="1" applyFill="1" applyBorder="1" applyAlignment="1">
      <alignment horizontal="right"/>
    </xf>
    <xf numFmtId="0" fontId="4" fillId="0" borderId="2" xfId="11" applyFont="1" applyFill="1" applyBorder="1" applyAlignment="1">
      <alignment horizontal="right"/>
    </xf>
    <xf numFmtId="0" fontId="19" fillId="0" borderId="0" xfId="0" applyFont="1"/>
    <xf numFmtId="0" fontId="20" fillId="0" borderId="0" xfId="0" applyFont="1" applyAlignment="1">
      <alignment horizontal="left" vertical="center" indent="1"/>
    </xf>
    <xf numFmtId="0" fontId="7" fillId="10" borderId="24" xfId="0" applyFont="1" applyFill="1" applyBorder="1"/>
    <xf numFmtId="0" fontId="7" fillId="11" borderId="24" xfId="0" applyFont="1" applyFill="1" applyBorder="1"/>
    <xf numFmtId="0" fontId="7" fillId="10" borderId="25" xfId="0" applyFont="1" applyFill="1" applyBorder="1" applyAlignment="1">
      <alignment horizontal="left"/>
    </xf>
    <xf numFmtId="0" fontId="7" fillId="10" borderId="25" xfId="0" applyNumberFormat="1" applyFont="1" applyFill="1" applyBorder="1"/>
    <xf numFmtId="0" fontId="7" fillId="10" borderId="0" xfId="0" applyFont="1" applyFill="1" applyBorder="1"/>
    <xf numFmtId="0" fontId="7" fillId="10" borderId="0" xfId="0" applyFont="1" applyFill="1"/>
    <xf numFmtId="0" fontId="0" fillId="12" borderId="0" xfId="0" applyFill="1"/>
    <xf numFmtId="0" fontId="7" fillId="10" borderId="26" xfId="0" applyFont="1" applyFill="1" applyBorder="1" applyAlignment="1">
      <alignment horizontal="center"/>
    </xf>
    <xf numFmtId="0" fontId="7" fillId="10" borderId="27" xfId="0" applyFont="1" applyFill="1" applyBorder="1"/>
    <xf numFmtId="0" fontId="7" fillId="10" borderId="0" xfId="0" applyFont="1" applyFill="1" applyBorder="1" applyAlignment="1">
      <alignment horizontal="center"/>
    </xf>
    <xf numFmtId="0" fontId="7" fillId="10" borderId="18" xfId="0" applyFont="1" applyFill="1" applyBorder="1" applyAlignment="1">
      <alignment horizontal="center"/>
    </xf>
    <xf numFmtId="0" fontId="7" fillId="10" borderId="19" xfId="0" applyFont="1" applyFill="1" applyBorder="1" applyAlignment="1">
      <alignment horizontal="center"/>
    </xf>
    <xf numFmtId="0" fontId="0" fillId="0" borderId="0" xfId="0" applyNumberFormat="1" applyAlignment="1">
      <alignment horizontal="center"/>
    </xf>
    <xf numFmtId="0" fontId="0" fillId="12" borderId="0" xfId="0" applyNumberFormat="1" applyFill="1" applyAlignment="1">
      <alignment horizontal="center"/>
    </xf>
    <xf numFmtId="0" fontId="0" fillId="12" borderId="0" xfId="0" applyFill="1" applyAlignment="1">
      <alignment horizontal="center"/>
    </xf>
    <xf numFmtId="0" fontId="0" fillId="14" borderId="18" xfId="0" applyFill="1" applyBorder="1" applyAlignment="1">
      <alignment horizontal="center"/>
    </xf>
    <xf numFmtId="0" fontId="0" fillId="14" borderId="19" xfId="0" applyFill="1" applyBorder="1" applyAlignment="1">
      <alignment horizontal="center"/>
    </xf>
    <xf numFmtId="0" fontId="7" fillId="10" borderId="25" xfId="0" applyNumberFormat="1" applyFont="1" applyFill="1" applyBorder="1" applyAlignment="1">
      <alignment horizontal="center"/>
    </xf>
    <xf numFmtId="0" fontId="7" fillId="10" borderId="25" xfId="0" applyFont="1" applyFill="1" applyBorder="1" applyAlignment="1">
      <alignment horizontal="center"/>
    </xf>
    <xf numFmtId="0" fontId="7" fillId="10" borderId="28" xfId="0" applyNumberFormat="1" applyFont="1" applyFill="1" applyBorder="1" applyAlignment="1">
      <alignment horizontal="center"/>
    </xf>
    <xf numFmtId="0" fontId="7" fillId="10" borderId="29" xfId="0" applyNumberFormat="1" applyFont="1" applyFill="1" applyBorder="1" applyAlignment="1">
      <alignment horizontal="center"/>
    </xf>
    <xf numFmtId="0" fontId="21" fillId="0" borderId="0" xfId="0" applyFont="1"/>
    <xf numFmtId="0" fontId="5" fillId="0" borderId="0" xfId="0" applyFont="1" applyAlignment="1">
      <alignment horizontal="left" vertical="center" indent="1"/>
    </xf>
    <xf numFmtId="0" fontId="21" fillId="12" borderId="0" xfId="0" applyFont="1" applyFill="1"/>
    <xf numFmtId="0" fontId="22" fillId="0" borderId="0" xfId="0" applyFont="1" applyAlignment="1">
      <alignment horizontal="left" vertical="center" indent="1"/>
    </xf>
    <xf numFmtId="0" fontId="7" fillId="13" borderId="0" xfId="0" applyFont="1" applyFill="1" applyBorder="1" applyAlignment="1">
      <alignment horizontal="left"/>
    </xf>
    <xf numFmtId="0" fontId="7" fillId="13" borderId="0" xfId="0" applyNumberFormat="1" applyFont="1" applyFill="1" applyBorder="1"/>
    <xf numFmtId="0" fontId="0" fillId="15" borderId="0" xfId="0" applyFill="1"/>
    <xf numFmtId="0" fontId="7" fillId="16" borderId="0" xfId="0" applyFont="1" applyFill="1" applyBorder="1" applyAlignment="1">
      <alignment horizontal="center"/>
    </xf>
    <xf numFmtId="169" fontId="0" fillId="0" borderId="0" xfId="0" applyNumberFormat="1"/>
    <xf numFmtId="170" fontId="0" fillId="0" borderId="0" xfId="0" applyNumberFormat="1"/>
    <xf numFmtId="2" fontId="0" fillId="0" borderId="0" xfId="0" applyNumberFormat="1" applyAlignment="1">
      <alignment horizontal="center"/>
    </xf>
    <xf numFmtId="43" fontId="0" fillId="0" borderId="0" xfId="3" applyFont="1"/>
    <xf numFmtId="0" fontId="7" fillId="0" borderId="0" xfId="0" applyFont="1" applyAlignment="1">
      <alignment horizontal="center"/>
    </xf>
    <xf numFmtId="2" fontId="0" fillId="9" borderId="0" xfId="0" applyNumberFormat="1" applyFill="1"/>
    <xf numFmtId="170" fontId="0" fillId="0" borderId="0" xfId="3" applyNumberFormat="1" applyFont="1"/>
    <xf numFmtId="170" fontId="0" fillId="12" borderId="0" xfId="3" applyNumberFormat="1" applyFont="1" applyFill="1"/>
    <xf numFmtId="2" fontId="0" fillId="17" borderId="0" xfId="0" applyNumberFormat="1" applyFill="1"/>
    <xf numFmtId="2" fontId="0" fillId="12" borderId="0" xfId="0" applyNumberFormat="1" applyFill="1" applyAlignment="1">
      <alignment horizontal="center"/>
    </xf>
    <xf numFmtId="0" fontId="7" fillId="10" borderId="24" xfId="0" applyFont="1" applyFill="1" applyBorder="1" applyAlignment="1">
      <alignment horizontal="center"/>
    </xf>
    <xf numFmtId="0" fontId="4" fillId="3" borderId="1" xfId="13" applyFont="1" applyFill="1" applyBorder="1" applyAlignment="1">
      <alignment horizontal="center"/>
    </xf>
    <xf numFmtId="0" fontId="4" fillId="0" borderId="2" xfId="13" applyFont="1" applyFill="1" applyBorder="1" applyAlignment="1"/>
    <xf numFmtId="0" fontId="4" fillId="0" borderId="2" xfId="13" applyFont="1" applyFill="1" applyBorder="1" applyAlignment="1">
      <alignment horizontal="right"/>
    </xf>
    <xf numFmtId="171" fontId="0" fillId="0" borderId="0" xfId="0" applyNumberFormat="1"/>
    <xf numFmtId="171" fontId="7" fillId="10" borderId="25" xfId="0" applyNumberFormat="1" applyFont="1" applyFill="1" applyBorder="1"/>
    <xf numFmtId="0" fontId="7" fillId="0" borderId="24" xfId="0" applyFont="1" applyBorder="1"/>
    <xf numFmtId="0" fontId="0" fillId="0" borderId="0" xfId="0" applyAlignment="1">
      <alignment wrapText="1"/>
    </xf>
    <xf numFmtId="0" fontId="0" fillId="0" borderId="0" xfId="0" applyAlignment="1"/>
    <xf numFmtId="0" fontId="0" fillId="0" borderId="2" xfId="0" applyBorder="1" applyAlignment="1"/>
    <xf numFmtId="0" fontId="0" fillId="12" borderId="0" xfId="0" applyNumberFormat="1" applyFill="1"/>
    <xf numFmtId="0" fontId="0" fillId="7" borderId="0" xfId="0" applyNumberFormat="1" applyFill="1"/>
    <xf numFmtId="0" fontId="23" fillId="0" borderId="0" xfId="0" applyFont="1"/>
    <xf numFmtId="0" fontId="7" fillId="20" borderId="25" xfId="0" applyNumberFormat="1" applyFont="1" applyFill="1" applyBorder="1"/>
    <xf numFmtId="0" fontId="7" fillId="10" borderId="24" xfId="0" applyFont="1" applyFill="1" applyBorder="1" applyAlignment="1">
      <alignment wrapText="1"/>
    </xf>
    <xf numFmtId="0" fontId="7" fillId="16" borderId="0" xfId="0" applyFont="1" applyFill="1" applyBorder="1" applyAlignment="1">
      <alignment horizontal="center" wrapText="1"/>
    </xf>
    <xf numFmtId="0" fontId="4" fillId="3" borderId="1" xfId="14" applyFont="1" applyFill="1" applyBorder="1" applyAlignment="1">
      <alignment horizontal="center"/>
    </xf>
    <xf numFmtId="0" fontId="4" fillId="0" borderId="2" xfId="14" applyFont="1" applyFill="1" applyBorder="1" applyAlignment="1"/>
    <xf numFmtId="0" fontId="4" fillId="0" borderId="2" xfId="14" applyFont="1" applyFill="1" applyBorder="1" applyAlignment="1">
      <alignment horizontal="right"/>
    </xf>
    <xf numFmtId="164" fontId="4" fillId="0" borderId="2" xfId="14" applyNumberFormat="1" applyFont="1" applyFill="1" applyBorder="1" applyAlignment="1">
      <alignment horizontal="right"/>
    </xf>
    <xf numFmtId="0" fontId="3" fillId="0" borderId="0" xfId="14" applyAlignment="1"/>
    <xf numFmtId="0" fontId="3" fillId="0" borderId="2" xfId="14" applyBorder="1" applyAlignment="1"/>
    <xf numFmtId="0" fontId="4" fillId="0" borderId="0" xfId="14" applyFont="1" applyFill="1" applyBorder="1" applyAlignment="1">
      <alignment horizontal="right"/>
    </xf>
    <xf numFmtId="0" fontId="4" fillId="0" borderId="2" xfId="1" applyFont="1" applyFill="1" applyBorder="1" applyAlignment="1"/>
    <xf numFmtId="0" fontId="4" fillId="0" borderId="0" xfId="14" applyFont="1" applyFill="1" applyBorder="1" applyAlignment="1"/>
    <xf numFmtId="164" fontId="4" fillId="0" borderId="0" xfId="14" applyNumberFormat="1" applyFont="1" applyFill="1" applyBorder="1" applyAlignment="1">
      <alignment horizontal="right"/>
    </xf>
    <xf numFmtId="0" fontId="20" fillId="19" borderId="0" xfId="0" applyFont="1" applyFill="1" applyAlignment="1">
      <alignment horizontal="left" vertical="center" indent="1"/>
    </xf>
    <xf numFmtId="0" fontId="0" fillId="19" borderId="0" xfId="0" applyFill="1"/>
    <xf numFmtId="0" fontId="0" fillId="0" borderId="0" xfId="0" applyBorder="1" applyAlignment="1"/>
    <xf numFmtId="0" fontId="20" fillId="12" borderId="0" xfId="0" applyFont="1" applyFill="1" applyAlignment="1">
      <alignment horizontal="left" vertical="center" indent="1"/>
    </xf>
    <xf numFmtId="0" fontId="0" fillId="18" borderId="0" xfId="0" applyFill="1"/>
    <xf numFmtId="0" fontId="7" fillId="0" borderId="0" xfId="0" applyFont="1" applyAlignment="1">
      <alignment wrapText="1"/>
    </xf>
    <xf numFmtId="0" fontId="4" fillId="0" borderId="2" xfId="2" applyFont="1" applyFill="1" applyBorder="1" applyAlignment="1">
      <alignment horizontal="right" wrapText="1"/>
    </xf>
    <xf numFmtId="0" fontId="3" fillId="0" borderId="0" xfId="2"/>
    <xf numFmtId="0" fontId="0" fillId="0" borderId="0" xfId="0" applyFont="1" applyAlignment="1">
      <alignment vertical="center"/>
    </xf>
    <xf numFmtId="2" fontId="23" fillId="0" borderId="0" xfId="0" applyNumberFormat="1" applyFont="1"/>
    <xf numFmtId="0" fontId="5" fillId="21" borderId="0" xfId="0" applyFont="1" applyFill="1" applyAlignment="1">
      <alignment horizontal="left" vertical="center" indent="1"/>
    </xf>
    <xf numFmtId="0" fontId="21" fillId="21" borderId="0" xfId="0" applyFont="1" applyFill="1"/>
    <xf numFmtId="0" fontId="7" fillId="10" borderId="24" xfId="0" applyFont="1" applyFill="1" applyBorder="1" applyAlignment="1">
      <alignment horizontal="center" wrapText="1"/>
    </xf>
    <xf numFmtId="0" fontId="7" fillId="10" borderId="24" xfId="0" applyFont="1" applyFill="1" applyBorder="1" applyAlignment="1">
      <alignment horizontal="center"/>
    </xf>
    <xf numFmtId="165" fontId="14" fillId="7" borderId="15" xfId="3" applyNumberFormat="1" applyFont="1" applyFill="1" applyBorder="1" applyAlignment="1">
      <alignment horizontal="center" vertical="center"/>
    </xf>
    <xf numFmtId="165" fontId="14" fillId="7" borderId="16" xfId="3" applyNumberFormat="1" applyFont="1" applyFill="1" applyBorder="1" applyAlignment="1">
      <alignment horizontal="center" vertical="center"/>
    </xf>
    <xf numFmtId="165" fontId="14" fillId="7" borderId="17" xfId="3" applyNumberFormat="1" applyFont="1" applyFill="1" applyBorder="1" applyAlignment="1">
      <alignment horizontal="center" vertical="center"/>
    </xf>
  </cellXfs>
  <cellStyles count="15">
    <cellStyle name="Comma" xfId="3" builtinId="3"/>
    <cellStyle name="Comma 2" xfId="7" xr:uid="{00000000-0005-0000-0000-000001000000}"/>
    <cellStyle name="Currency 2" xfId="8" xr:uid="{00000000-0005-0000-0000-000002000000}"/>
    <cellStyle name="Normal" xfId="0" builtinId="0"/>
    <cellStyle name="Normal 2" xfId="6" xr:uid="{00000000-0005-0000-0000-000004000000}"/>
    <cellStyle name="Normal 2 2" xfId="9" xr:uid="{00000000-0005-0000-0000-000005000000}"/>
    <cellStyle name="Normal 3" xfId="10" xr:uid="{00000000-0005-0000-0000-000006000000}"/>
    <cellStyle name="Normal_FB_AuxRecords" xfId="11" xr:uid="{00000000-0005-0000-0000-000007000000}"/>
    <cellStyle name="Normal_FRAM_star_CWT" xfId="2" xr:uid="{00000000-0005-0000-0000-000008000000}"/>
    <cellStyle name="Normal_Sheet1" xfId="5" xr:uid="{00000000-0005-0000-0000-000009000000}"/>
    <cellStyle name="Normal_Stocks" xfId="13" xr:uid="{00000000-0005-0000-0000-00000A000000}"/>
    <cellStyle name="Normal_TagCodes" xfId="14" xr:uid="{00000000-0005-0000-0000-00000B000000}"/>
    <cellStyle name="Normal_WireTagCodeTable" xfId="1" xr:uid="{00000000-0005-0000-0000-00000C000000}"/>
    <cellStyle name="Percent" xfId="4" builtinId="5"/>
    <cellStyle name="Percent 2" xfId="12" xr:uid="{00000000-0005-0000-0000-00000E000000}"/>
  </cellStyles>
  <dxfs count="1">
    <dxf>
      <alignment wrapTex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Area 13+ Net Landed</a:t>
            </a:r>
          </a:p>
        </c:rich>
      </c:tx>
      <c:overlay val="0"/>
    </c:title>
    <c:autoTitleDeleted val="0"/>
    <c:view3D>
      <c:rotX val="15"/>
      <c:rotY val="20"/>
      <c:rAngAx val="0"/>
    </c:view3D>
    <c:floor>
      <c:thickness val="0"/>
    </c:floor>
    <c:sideWall>
      <c:thickness val="0"/>
    </c:sideWall>
    <c:backWall>
      <c:thickness val="0"/>
    </c:backWall>
    <c:plotArea>
      <c:layout/>
      <c:bar3DChart>
        <c:barDir val="col"/>
        <c:grouping val="clustered"/>
        <c:varyColors val="0"/>
        <c:ser>
          <c:idx val="0"/>
          <c:order val="0"/>
          <c:tx>
            <c:strRef>
              <c:f>Results!$B$15</c:f>
              <c:strCache>
                <c:ptCount val="1"/>
                <c:pt idx="0">
                  <c:v>Old BP</c:v>
                </c:pt>
              </c:strCache>
            </c:strRef>
          </c:tx>
          <c:invertIfNegative val="0"/>
          <c:cat>
            <c:strRef>
              <c:f>Results!$A$16:$A$26</c:f>
              <c:strCache>
                <c:ptCount val="11"/>
                <c:pt idx="0">
                  <c:v>NoSaFF</c:v>
                </c:pt>
                <c:pt idx="1">
                  <c:v>Skag FY</c:v>
                </c:pt>
                <c:pt idx="2">
                  <c:v>Sno FY</c:v>
                </c:pt>
                <c:pt idx="3">
                  <c:v>USPS FF</c:v>
                </c:pt>
                <c:pt idx="4">
                  <c:v>UWAcc</c:v>
                </c:pt>
                <c:pt idx="5">
                  <c:v>SPSFF</c:v>
                </c:pt>
                <c:pt idx="6">
                  <c:v>SPS Yrl</c:v>
                </c:pt>
                <c:pt idx="7">
                  <c:v>HCFF</c:v>
                </c:pt>
                <c:pt idx="8">
                  <c:v>HCFY</c:v>
                </c:pt>
                <c:pt idx="9">
                  <c:v>BPH</c:v>
                </c:pt>
                <c:pt idx="10">
                  <c:v>URB</c:v>
                </c:pt>
              </c:strCache>
            </c:strRef>
          </c:cat>
          <c:val>
            <c:numRef>
              <c:f>Results!$B$16:$B$26</c:f>
              <c:numCache>
                <c:formatCode>0.00</c:formatCode>
                <c:ptCount val="11"/>
                <c:pt idx="0">
                  <c:v>4.2176289999999996</c:v>
                </c:pt>
                <c:pt idx="1">
                  <c:v>0.57889200000000007</c:v>
                </c:pt>
                <c:pt idx="2">
                  <c:v>7.3704419999999997</c:v>
                </c:pt>
                <c:pt idx="3">
                  <c:v>13.387512000000001</c:v>
                </c:pt>
                <c:pt idx="4">
                  <c:v>0.37</c:v>
                </c:pt>
                <c:pt idx="5">
                  <c:v>3028.3603079999998</c:v>
                </c:pt>
                <c:pt idx="6">
                  <c:v>79.157299999999992</c:v>
                </c:pt>
                <c:pt idx="7">
                  <c:v>1.7814159999999999</c:v>
                </c:pt>
                <c:pt idx="9">
                  <c:v>0.8058590000000001</c:v>
                </c:pt>
                <c:pt idx="10">
                  <c:v>8.9718009999999992</c:v>
                </c:pt>
              </c:numCache>
            </c:numRef>
          </c:val>
          <c:extLst>
            <c:ext xmlns:c16="http://schemas.microsoft.com/office/drawing/2014/chart" uri="{C3380CC4-5D6E-409C-BE32-E72D297353CC}">
              <c16:uniqueId val="{00000000-5A59-466B-91F4-586A8213EBD8}"/>
            </c:ext>
          </c:extLst>
        </c:ser>
        <c:ser>
          <c:idx val="1"/>
          <c:order val="1"/>
          <c:tx>
            <c:strRef>
              <c:f>Results!$C$15</c:f>
              <c:strCache>
                <c:ptCount val="1"/>
                <c:pt idx="0">
                  <c:v>New BP</c:v>
                </c:pt>
              </c:strCache>
            </c:strRef>
          </c:tx>
          <c:invertIfNegative val="0"/>
          <c:cat>
            <c:strRef>
              <c:f>Results!$A$16:$A$26</c:f>
              <c:strCache>
                <c:ptCount val="11"/>
                <c:pt idx="0">
                  <c:v>NoSaFF</c:v>
                </c:pt>
                <c:pt idx="1">
                  <c:v>Skag FY</c:v>
                </c:pt>
                <c:pt idx="2">
                  <c:v>Sno FY</c:v>
                </c:pt>
                <c:pt idx="3">
                  <c:v>USPS FF</c:v>
                </c:pt>
                <c:pt idx="4">
                  <c:v>UWAcc</c:v>
                </c:pt>
                <c:pt idx="5">
                  <c:v>SPSFF</c:v>
                </c:pt>
                <c:pt idx="6">
                  <c:v>SPS Yrl</c:v>
                </c:pt>
                <c:pt idx="7">
                  <c:v>HCFF</c:v>
                </c:pt>
                <c:pt idx="8">
                  <c:v>HCFY</c:v>
                </c:pt>
                <c:pt idx="9">
                  <c:v>BPH</c:v>
                </c:pt>
                <c:pt idx="10">
                  <c:v>URB</c:v>
                </c:pt>
              </c:strCache>
            </c:strRef>
          </c:cat>
          <c:val>
            <c:numRef>
              <c:f>Results!$C$16:$C$26</c:f>
              <c:numCache>
                <c:formatCode>0.00</c:formatCode>
                <c:ptCount val="11"/>
                <c:pt idx="0">
                  <c:v>5.35091329928939</c:v>
                </c:pt>
                <c:pt idx="1">
                  <c:v>7.0775774834786101E-2</c:v>
                </c:pt>
                <c:pt idx="2">
                  <c:v>0.46715099992296899</c:v>
                </c:pt>
                <c:pt idx="3">
                  <c:v>1.2575558083673271</c:v>
                </c:pt>
                <c:pt idx="4">
                  <c:v>0.14627329134612241</c:v>
                </c:pt>
                <c:pt idx="5">
                  <c:v>2912.9052137620693</c:v>
                </c:pt>
                <c:pt idx="6">
                  <c:v>101.5028727347577</c:v>
                </c:pt>
                <c:pt idx="7">
                  <c:v>112.4589923190851</c:v>
                </c:pt>
                <c:pt idx="9">
                  <c:v>0.54758128364566405</c:v>
                </c:pt>
                <c:pt idx="10">
                  <c:v>8.2926707266876196</c:v>
                </c:pt>
              </c:numCache>
            </c:numRef>
          </c:val>
          <c:extLst>
            <c:ext xmlns:c16="http://schemas.microsoft.com/office/drawing/2014/chart" uri="{C3380CC4-5D6E-409C-BE32-E72D297353CC}">
              <c16:uniqueId val="{00000001-5A59-466B-91F4-586A8213EBD8}"/>
            </c:ext>
          </c:extLst>
        </c:ser>
        <c:dLbls>
          <c:showLegendKey val="0"/>
          <c:showVal val="0"/>
          <c:showCatName val="0"/>
          <c:showSerName val="0"/>
          <c:showPercent val="0"/>
          <c:showBubbleSize val="0"/>
        </c:dLbls>
        <c:gapWidth val="150"/>
        <c:shape val="cylinder"/>
        <c:axId val="242544000"/>
        <c:axId val="253691392"/>
        <c:axId val="0"/>
      </c:bar3DChart>
      <c:catAx>
        <c:axId val="242544000"/>
        <c:scaling>
          <c:orientation val="minMax"/>
        </c:scaling>
        <c:delete val="0"/>
        <c:axPos val="b"/>
        <c:numFmt formatCode="General" sourceLinked="0"/>
        <c:majorTickMark val="none"/>
        <c:minorTickMark val="none"/>
        <c:tickLblPos val="nextTo"/>
        <c:crossAx val="253691392"/>
        <c:crosses val="autoZero"/>
        <c:auto val="1"/>
        <c:lblAlgn val="ctr"/>
        <c:lblOffset val="100"/>
        <c:noMultiLvlLbl val="0"/>
      </c:catAx>
      <c:valAx>
        <c:axId val="253691392"/>
        <c:scaling>
          <c:orientation val="minMax"/>
        </c:scaling>
        <c:delete val="1"/>
        <c:axPos val="l"/>
        <c:majorGridlines/>
        <c:numFmt formatCode="0.00" sourceLinked="1"/>
        <c:majorTickMark val="none"/>
        <c:minorTickMark val="none"/>
        <c:tickLblPos val="nextTo"/>
        <c:crossAx val="24254400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Area 13A Net Landed</a:t>
            </a:r>
          </a:p>
        </c:rich>
      </c:tx>
      <c:overlay val="0"/>
    </c:title>
    <c:autoTitleDeleted val="0"/>
    <c:view3D>
      <c:rotX val="15"/>
      <c:rotY val="20"/>
      <c:rAngAx val="0"/>
    </c:view3D>
    <c:floor>
      <c:thickness val="0"/>
    </c:floor>
    <c:sideWall>
      <c:thickness val="0"/>
    </c:sideWall>
    <c:backWall>
      <c:thickness val="0"/>
    </c:backWall>
    <c:plotArea>
      <c:layout/>
      <c:bar3DChart>
        <c:barDir val="col"/>
        <c:grouping val="clustered"/>
        <c:varyColors val="0"/>
        <c:ser>
          <c:idx val="0"/>
          <c:order val="0"/>
          <c:tx>
            <c:strRef>
              <c:f>Results!$G$15</c:f>
              <c:strCache>
                <c:ptCount val="1"/>
                <c:pt idx="0">
                  <c:v>Old BP</c:v>
                </c:pt>
              </c:strCache>
            </c:strRef>
          </c:tx>
          <c:invertIfNegative val="0"/>
          <c:cat>
            <c:strRef>
              <c:f>Results!$F$16:$F$26</c:f>
              <c:strCache>
                <c:ptCount val="11"/>
                <c:pt idx="0">
                  <c:v>NoSaFF</c:v>
                </c:pt>
                <c:pt idx="1">
                  <c:v>Skag FY</c:v>
                </c:pt>
                <c:pt idx="2">
                  <c:v>Sno FY</c:v>
                </c:pt>
                <c:pt idx="3">
                  <c:v>USPS FF</c:v>
                </c:pt>
                <c:pt idx="4">
                  <c:v>UWAcc</c:v>
                </c:pt>
                <c:pt idx="5">
                  <c:v>SPSFF</c:v>
                </c:pt>
                <c:pt idx="6">
                  <c:v>SPS Yrl</c:v>
                </c:pt>
                <c:pt idx="7">
                  <c:v>HCFF</c:v>
                </c:pt>
                <c:pt idx="8">
                  <c:v>HCFY</c:v>
                </c:pt>
                <c:pt idx="9">
                  <c:v>White</c:v>
                </c:pt>
                <c:pt idx="10">
                  <c:v>BPH</c:v>
                </c:pt>
              </c:strCache>
            </c:strRef>
          </c:cat>
          <c:val>
            <c:numRef>
              <c:f>Results!$G$16:$G$26</c:f>
              <c:numCache>
                <c:formatCode>_(* #,##0.0_);_(* \(#,##0.0\);_(* "-"??_);_(@_)</c:formatCode>
                <c:ptCount val="11"/>
                <c:pt idx="0">
                  <c:v>2.6103730000000001</c:v>
                </c:pt>
                <c:pt idx="1">
                  <c:v>22.305055000000003</c:v>
                </c:pt>
                <c:pt idx="2">
                  <c:v>120.532944</c:v>
                </c:pt>
                <c:pt idx="3">
                  <c:v>881.170343</c:v>
                </c:pt>
                <c:pt idx="4">
                  <c:v>11.56</c:v>
                </c:pt>
                <c:pt idx="5">
                  <c:v>862.46206799999993</c:v>
                </c:pt>
                <c:pt idx="6">
                  <c:v>19.960186</c:v>
                </c:pt>
                <c:pt idx="7">
                  <c:v>24.657217999999997</c:v>
                </c:pt>
                <c:pt idx="9">
                  <c:v>121.42</c:v>
                </c:pt>
                <c:pt idx="10">
                  <c:v>78.31570099999999</c:v>
                </c:pt>
              </c:numCache>
            </c:numRef>
          </c:val>
          <c:extLst>
            <c:ext xmlns:c16="http://schemas.microsoft.com/office/drawing/2014/chart" uri="{C3380CC4-5D6E-409C-BE32-E72D297353CC}">
              <c16:uniqueId val="{00000000-8AAF-4F58-B8B0-7B21B1C40679}"/>
            </c:ext>
          </c:extLst>
        </c:ser>
        <c:ser>
          <c:idx val="1"/>
          <c:order val="1"/>
          <c:tx>
            <c:strRef>
              <c:f>Results!$H$15</c:f>
              <c:strCache>
                <c:ptCount val="1"/>
                <c:pt idx="0">
                  <c:v>New BP</c:v>
                </c:pt>
              </c:strCache>
            </c:strRef>
          </c:tx>
          <c:invertIfNegative val="0"/>
          <c:cat>
            <c:strRef>
              <c:f>Results!$F$16:$F$26</c:f>
              <c:strCache>
                <c:ptCount val="11"/>
                <c:pt idx="0">
                  <c:v>NoSaFF</c:v>
                </c:pt>
                <c:pt idx="1">
                  <c:v>Skag FY</c:v>
                </c:pt>
                <c:pt idx="2">
                  <c:v>Sno FY</c:v>
                </c:pt>
                <c:pt idx="3">
                  <c:v>USPS FF</c:v>
                </c:pt>
                <c:pt idx="4">
                  <c:v>UWAcc</c:v>
                </c:pt>
                <c:pt idx="5">
                  <c:v>SPSFF</c:v>
                </c:pt>
                <c:pt idx="6">
                  <c:v>SPS Yrl</c:v>
                </c:pt>
                <c:pt idx="7">
                  <c:v>HCFF</c:v>
                </c:pt>
                <c:pt idx="8">
                  <c:v>HCFY</c:v>
                </c:pt>
                <c:pt idx="9">
                  <c:v>White</c:v>
                </c:pt>
                <c:pt idx="10">
                  <c:v>BPH</c:v>
                </c:pt>
              </c:strCache>
            </c:strRef>
          </c:cat>
          <c:val>
            <c:numRef>
              <c:f>Results!$H$16:$H$26</c:f>
              <c:numCache>
                <c:formatCode>General</c:formatCode>
                <c:ptCount val="11"/>
                <c:pt idx="3">
                  <c:v>25</c:v>
                </c:pt>
                <c:pt idx="5">
                  <c:v>1954</c:v>
                </c:pt>
                <c:pt idx="6">
                  <c:v>49.1</c:v>
                </c:pt>
                <c:pt idx="7">
                  <c:v>115</c:v>
                </c:pt>
                <c:pt idx="8">
                  <c:v>0.7</c:v>
                </c:pt>
              </c:numCache>
            </c:numRef>
          </c:val>
          <c:extLst>
            <c:ext xmlns:c16="http://schemas.microsoft.com/office/drawing/2014/chart" uri="{C3380CC4-5D6E-409C-BE32-E72D297353CC}">
              <c16:uniqueId val="{00000001-8AAF-4F58-B8B0-7B21B1C40679}"/>
            </c:ext>
          </c:extLst>
        </c:ser>
        <c:dLbls>
          <c:showLegendKey val="0"/>
          <c:showVal val="0"/>
          <c:showCatName val="0"/>
          <c:showSerName val="0"/>
          <c:showPercent val="0"/>
          <c:showBubbleSize val="0"/>
        </c:dLbls>
        <c:gapWidth val="150"/>
        <c:shape val="cylinder"/>
        <c:axId val="255067264"/>
        <c:axId val="255068800"/>
        <c:axId val="0"/>
      </c:bar3DChart>
      <c:catAx>
        <c:axId val="255067264"/>
        <c:scaling>
          <c:orientation val="minMax"/>
        </c:scaling>
        <c:delete val="0"/>
        <c:axPos val="b"/>
        <c:numFmt formatCode="General" sourceLinked="0"/>
        <c:majorTickMark val="none"/>
        <c:minorTickMark val="none"/>
        <c:tickLblPos val="nextTo"/>
        <c:crossAx val="255068800"/>
        <c:crosses val="autoZero"/>
        <c:auto val="1"/>
        <c:lblAlgn val="ctr"/>
        <c:lblOffset val="100"/>
        <c:noMultiLvlLbl val="0"/>
      </c:catAx>
      <c:valAx>
        <c:axId val="255068800"/>
        <c:scaling>
          <c:orientation val="minMax"/>
        </c:scaling>
        <c:delete val="1"/>
        <c:axPos val="l"/>
        <c:majorGridlines/>
        <c:numFmt formatCode="_(* #,##0.0_);_(* \(#,##0.0\);_(* &quot;-&quot;??_);_(@_)" sourceLinked="1"/>
        <c:majorTickMark val="none"/>
        <c:minorTickMark val="none"/>
        <c:tickLblPos val="nextTo"/>
        <c:crossAx val="2550672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Area 13</a:t>
            </a:r>
            <a:r>
              <a:rPr lang="en-US" baseline="0"/>
              <a:t> Sport</a:t>
            </a:r>
            <a:r>
              <a:rPr lang="en-US"/>
              <a:t> Landed</a:t>
            </a:r>
          </a:p>
        </c:rich>
      </c:tx>
      <c:overlay val="0"/>
    </c:title>
    <c:autoTitleDeleted val="0"/>
    <c:view3D>
      <c:rotX val="15"/>
      <c:rotY val="20"/>
      <c:rAngAx val="0"/>
    </c:view3D>
    <c:floor>
      <c:thickness val="0"/>
    </c:floor>
    <c:sideWall>
      <c:thickness val="0"/>
    </c:sideWall>
    <c:backWall>
      <c:thickness val="0"/>
    </c:backWall>
    <c:plotArea>
      <c:layout/>
      <c:bar3DChart>
        <c:barDir val="col"/>
        <c:grouping val="clustered"/>
        <c:varyColors val="0"/>
        <c:ser>
          <c:idx val="0"/>
          <c:order val="0"/>
          <c:tx>
            <c:strRef>
              <c:f>Results!$L$15</c:f>
              <c:strCache>
                <c:ptCount val="1"/>
                <c:pt idx="0">
                  <c:v>Old BP</c:v>
                </c:pt>
              </c:strCache>
            </c:strRef>
          </c:tx>
          <c:invertIfNegative val="0"/>
          <c:cat>
            <c:strRef>
              <c:f>Results!$K$16:$K$30</c:f>
              <c:strCache>
                <c:ptCount val="15"/>
                <c:pt idx="0">
                  <c:v>NoSaFF</c:v>
                </c:pt>
                <c:pt idx="1">
                  <c:v>Skag Spr</c:v>
                </c:pt>
                <c:pt idx="2">
                  <c:v>Skag FY</c:v>
                </c:pt>
                <c:pt idx="3">
                  <c:v>Stilly</c:v>
                </c:pt>
                <c:pt idx="4">
                  <c:v>Sno FF</c:v>
                </c:pt>
                <c:pt idx="5">
                  <c:v>Sno FY</c:v>
                </c:pt>
                <c:pt idx="6">
                  <c:v>Tulalip</c:v>
                </c:pt>
                <c:pt idx="7">
                  <c:v>USPS FF</c:v>
                </c:pt>
                <c:pt idx="8">
                  <c:v>UWAcc</c:v>
                </c:pt>
                <c:pt idx="9">
                  <c:v>SPSFF</c:v>
                </c:pt>
                <c:pt idx="10">
                  <c:v>SPS Yrl</c:v>
                </c:pt>
                <c:pt idx="11">
                  <c:v>HCFF</c:v>
                </c:pt>
                <c:pt idx="12">
                  <c:v>HCFY</c:v>
                </c:pt>
                <c:pt idx="13">
                  <c:v>JDF</c:v>
                </c:pt>
                <c:pt idx="14">
                  <c:v>White </c:v>
                </c:pt>
              </c:strCache>
            </c:strRef>
          </c:cat>
          <c:val>
            <c:numRef>
              <c:f>Results!$L$16:$L$30</c:f>
              <c:numCache>
                <c:formatCode>0</c:formatCode>
                <c:ptCount val="15"/>
                <c:pt idx="0">
                  <c:v>19.551016999999998</c:v>
                </c:pt>
                <c:pt idx="1">
                  <c:v>8.8912890000000004</c:v>
                </c:pt>
                <c:pt idx="2">
                  <c:v>11.42</c:v>
                </c:pt>
                <c:pt idx="3">
                  <c:v>1.17</c:v>
                </c:pt>
                <c:pt idx="4">
                  <c:v>2.8957850000000001</c:v>
                </c:pt>
                <c:pt idx="5">
                  <c:v>17.728618000000001</c:v>
                </c:pt>
                <c:pt idx="6">
                  <c:v>0</c:v>
                </c:pt>
                <c:pt idx="7">
                  <c:v>143.35269200000002</c:v>
                </c:pt>
                <c:pt idx="8">
                  <c:v>10.130000000000001</c:v>
                </c:pt>
                <c:pt idx="9">
                  <c:v>1917.2821220000001</c:v>
                </c:pt>
                <c:pt idx="10">
                  <c:v>194.6</c:v>
                </c:pt>
                <c:pt idx="11">
                  <c:v>0.49627899999999997</c:v>
                </c:pt>
                <c:pt idx="12">
                  <c:v>1.5702000000000001E-2</c:v>
                </c:pt>
                <c:pt idx="13">
                  <c:v>0.02</c:v>
                </c:pt>
                <c:pt idx="14">
                  <c:v>49.391430999999997</c:v>
                </c:pt>
              </c:numCache>
            </c:numRef>
          </c:val>
          <c:extLst>
            <c:ext xmlns:c16="http://schemas.microsoft.com/office/drawing/2014/chart" uri="{C3380CC4-5D6E-409C-BE32-E72D297353CC}">
              <c16:uniqueId val="{00000000-CDD5-4E97-9BB9-2E5A22C9665A}"/>
            </c:ext>
          </c:extLst>
        </c:ser>
        <c:ser>
          <c:idx val="1"/>
          <c:order val="1"/>
          <c:tx>
            <c:strRef>
              <c:f>Results!$M$15</c:f>
              <c:strCache>
                <c:ptCount val="1"/>
                <c:pt idx="0">
                  <c:v>New BP</c:v>
                </c:pt>
              </c:strCache>
            </c:strRef>
          </c:tx>
          <c:invertIfNegative val="0"/>
          <c:cat>
            <c:strRef>
              <c:f>Results!$K$16:$K$30</c:f>
              <c:strCache>
                <c:ptCount val="15"/>
                <c:pt idx="0">
                  <c:v>NoSaFF</c:v>
                </c:pt>
                <c:pt idx="1">
                  <c:v>Skag Spr</c:v>
                </c:pt>
                <c:pt idx="2">
                  <c:v>Skag FY</c:v>
                </c:pt>
                <c:pt idx="3">
                  <c:v>Stilly</c:v>
                </c:pt>
                <c:pt idx="4">
                  <c:v>Sno FF</c:v>
                </c:pt>
                <c:pt idx="5">
                  <c:v>Sno FY</c:v>
                </c:pt>
                <c:pt idx="6">
                  <c:v>Tulalip</c:v>
                </c:pt>
                <c:pt idx="7">
                  <c:v>USPS FF</c:v>
                </c:pt>
                <c:pt idx="8">
                  <c:v>UWAcc</c:v>
                </c:pt>
                <c:pt idx="9">
                  <c:v>SPSFF</c:v>
                </c:pt>
                <c:pt idx="10">
                  <c:v>SPS Yrl</c:v>
                </c:pt>
                <c:pt idx="11">
                  <c:v>HCFF</c:v>
                </c:pt>
                <c:pt idx="12">
                  <c:v>HCFY</c:v>
                </c:pt>
                <c:pt idx="13">
                  <c:v>JDF</c:v>
                </c:pt>
                <c:pt idx="14">
                  <c:v>White </c:v>
                </c:pt>
              </c:strCache>
            </c:strRef>
          </c:cat>
          <c:val>
            <c:numRef>
              <c:f>Results!$M$16:$M$30</c:f>
              <c:numCache>
                <c:formatCode>General</c:formatCode>
                <c:ptCount val="15"/>
                <c:pt idx="2">
                  <c:v>4</c:v>
                </c:pt>
                <c:pt idx="6">
                  <c:v>22.4</c:v>
                </c:pt>
                <c:pt idx="7">
                  <c:v>176.6</c:v>
                </c:pt>
                <c:pt idx="9">
                  <c:v>1501</c:v>
                </c:pt>
                <c:pt idx="10">
                  <c:v>171</c:v>
                </c:pt>
                <c:pt idx="11">
                  <c:v>476</c:v>
                </c:pt>
                <c:pt idx="12">
                  <c:v>10</c:v>
                </c:pt>
                <c:pt idx="14">
                  <c:v>15.8</c:v>
                </c:pt>
              </c:numCache>
            </c:numRef>
          </c:val>
          <c:extLst>
            <c:ext xmlns:c16="http://schemas.microsoft.com/office/drawing/2014/chart" uri="{C3380CC4-5D6E-409C-BE32-E72D297353CC}">
              <c16:uniqueId val="{00000001-CDD5-4E97-9BB9-2E5A22C9665A}"/>
            </c:ext>
          </c:extLst>
        </c:ser>
        <c:dLbls>
          <c:showLegendKey val="0"/>
          <c:showVal val="0"/>
          <c:showCatName val="0"/>
          <c:showSerName val="0"/>
          <c:showPercent val="0"/>
          <c:showBubbleSize val="0"/>
        </c:dLbls>
        <c:gapWidth val="150"/>
        <c:shape val="cylinder"/>
        <c:axId val="260683264"/>
        <c:axId val="260684800"/>
        <c:axId val="0"/>
      </c:bar3DChart>
      <c:catAx>
        <c:axId val="260683264"/>
        <c:scaling>
          <c:orientation val="minMax"/>
        </c:scaling>
        <c:delete val="0"/>
        <c:axPos val="b"/>
        <c:numFmt formatCode="General" sourceLinked="0"/>
        <c:majorTickMark val="none"/>
        <c:minorTickMark val="none"/>
        <c:tickLblPos val="nextTo"/>
        <c:crossAx val="260684800"/>
        <c:crosses val="autoZero"/>
        <c:auto val="1"/>
        <c:lblAlgn val="ctr"/>
        <c:lblOffset val="100"/>
        <c:noMultiLvlLbl val="0"/>
      </c:catAx>
      <c:valAx>
        <c:axId val="260684800"/>
        <c:scaling>
          <c:orientation val="minMax"/>
          <c:max val="2000"/>
          <c:min val="0"/>
        </c:scaling>
        <c:delete val="1"/>
        <c:axPos val="l"/>
        <c:majorGridlines/>
        <c:numFmt formatCode="0" sourceLinked="1"/>
        <c:majorTickMark val="none"/>
        <c:minorTickMark val="none"/>
        <c:tickLblPos val="nextTo"/>
        <c:crossAx val="260683264"/>
        <c:crosses val="autoZero"/>
        <c:crossBetween val="between"/>
        <c:majorUnit val="200"/>
        <c:minorUnit val="100"/>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83820</xdr:colOff>
      <xdr:row>1</xdr:row>
      <xdr:rowOff>83820</xdr:rowOff>
    </xdr:to>
    <xdr:pic>
      <xdr:nvPicPr>
        <xdr:cNvPr id="2" name="Picture 1" descr="arro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0</xdr:col>
      <xdr:colOff>83820</xdr:colOff>
      <xdr:row>1</xdr:row>
      <xdr:rowOff>83820</xdr:rowOff>
    </xdr:to>
    <xdr:pic>
      <xdr:nvPicPr>
        <xdr:cNvPr id="3" name="Picture 2" descr="arrow">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0</xdr:rowOff>
    </xdr:from>
    <xdr:to>
      <xdr:col>0</xdr:col>
      <xdr:colOff>83820</xdr:colOff>
      <xdr:row>1</xdr:row>
      <xdr:rowOff>83820</xdr:rowOff>
    </xdr:to>
    <xdr:pic>
      <xdr:nvPicPr>
        <xdr:cNvPr id="4" name="Picture 3" descr="arrow">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1296</xdr:row>
      <xdr:rowOff>0</xdr:rowOff>
    </xdr:from>
    <xdr:to>
      <xdr:col>0</xdr:col>
      <xdr:colOff>83820</xdr:colOff>
      <xdr:row>1296</xdr:row>
      <xdr:rowOff>83820</xdr:rowOff>
    </xdr:to>
    <xdr:pic>
      <xdr:nvPicPr>
        <xdr:cNvPr id="2" name="Picture 1" descr="arrow">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3" name="Picture 2" descr="arrow">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4" name="Picture 3" descr="arrow">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5" name="Picture 4" descr="arrow">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6" name="Picture 5" descr="arrow">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7" name="Picture 6" descr="arrow">
          <a:extLst>
            <a:ext uri="{FF2B5EF4-FFF2-40B4-BE49-F238E27FC236}">
              <a16:creationId xmlns:a16="http://schemas.microsoft.com/office/drawing/2014/main" id="{00000000-0008-0000-02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8" name="Picture 7" descr="arrow">
          <a:extLst>
            <a:ext uri="{FF2B5EF4-FFF2-40B4-BE49-F238E27FC236}">
              <a16:creationId xmlns:a16="http://schemas.microsoft.com/office/drawing/2014/main" id="{00000000-0008-0000-0200-000008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9" name="Picture 8" descr="arrow">
          <a:extLst>
            <a:ext uri="{FF2B5EF4-FFF2-40B4-BE49-F238E27FC236}">
              <a16:creationId xmlns:a16="http://schemas.microsoft.com/office/drawing/2014/main" id="{00000000-0008-0000-0200-00000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10" name="Picture 9" descr="arrow">
          <a:extLst>
            <a:ext uri="{FF2B5EF4-FFF2-40B4-BE49-F238E27FC236}">
              <a16:creationId xmlns:a16="http://schemas.microsoft.com/office/drawing/2014/main" id="{00000000-0008-0000-0200-00000A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11" name="Picture 10" descr="arrow">
          <a:extLst>
            <a:ext uri="{FF2B5EF4-FFF2-40B4-BE49-F238E27FC236}">
              <a16:creationId xmlns:a16="http://schemas.microsoft.com/office/drawing/2014/main" id="{00000000-0008-0000-0200-00000B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12" name="Picture 11" descr="arrow">
          <a:extLst>
            <a:ext uri="{FF2B5EF4-FFF2-40B4-BE49-F238E27FC236}">
              <a16:creationId xmlns:a16="http://schemas.microsoft.com/office/drawing/2014/main" id="{00000000-0008-0000-0200-00000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1296</xdr:row>
      <xdr:rowOff>0</xdr:rowOff>
    </xdr:from>
    <xdr:to>
      <xdr:col>0</xdr:col>
      <xdr:colOff>83820</xdr:colOff>
      <xdr:row>1296</xdr:row>
      <xdr:rowOff>83820</xdr:rowOff>
    </xdr:to>
    <xdr:pic>
      <xdr:nvPicPr>
        <xdr:cNvPr id="13" name="Picture 12" descr="arrow">
          <a:extLst>
            <a:ext uri="{FF2B5EF4-FFF2-40B4-BE49-F238E27FC236}">
              <a16:creationId xmlns:a16="http://schemas.microsoft.com/office/drawing/2014/main" id="{00000000-0008-0000-0200-00000D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83820</xdr:colOff>
      <xdr:row>4</xdr:row>
      <xdr:rowOff>83820</xdr:rowOff>
    </xdr:to>
    <xdr:pic>
      <xdr:nvPicPr>
        <xdr:cNvPr id="14" name="Picture 13" descr="arrow">
          <a:extLst>
            <a:ext uri="{FF2B5EF4-FFF2-40B4-BE49-F238E27FC236}">
              <a16:creationId xmlns:a16="http://schemas.microsoft.com/office/drawing/2014/main" id="{00000000-0008-0000-02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83820</xdr:colOff>
      <xdr:row>4</xdr:row>
      <xdr:rowOff>83820</xdr:rowOff>
    </xdr:to>
    <xdr:pic>
      <xdr:nvPicPr>
        <xdr:cNvPr id="15" name="Picture 14" descr="arrow">
          <a:extLst>
            <a:ext uri="{FF2B5EF4-FFF2-40B4-BE49-F238E27FC236}">
              <a16:creationId xmlns:a16="http://schemas.microsoft.com/office/drawing/2014/main" id="{00000000-0008-0000-0200-00000F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0</xdr:rowOff>
    </xdr:from>
    <xdr:to>
      <xdr:col>0</xdr:col>
      <xdr:colOff>83820</xdr:colOff>
      <xdr:row>4</xdr:row>
      <xdr:rowOff>83820</xdr:rowOff>
    </xdr:to>
    <xdr:pic>
      <xdr:nvPicPr>
        <xdr:cNvPr id="16" name="Picture 15" descr="arrow">
          <a:extLst>
            <a:ext uri="{FF2B5EF4-FFF2-40B4-BE49-F238E27FC236}">
              <a16:creationId xmlns:a16="http://schemas.microsoft.com/office/drawing/2014/main" id="{00000000-0008-0000-0200-000010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15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83820</xdr:colOff>
      <xdr:row>0</xdr:row>
      <xdr:rowOff>83820</xdr:rowOff>
    </xdr:to>
    <xdr:pic>
      <xdr:nvPicPr>
        <xdr:cNvPr id="2" name="Picture 1" descr="arrow">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3" name="Picture 2" descr="arrow">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4" name="Picture 3" descr="arrow">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5" name="Picture 4" descr="arrow">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6" name="Picture 5" descr="arrow">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7" name="Picture 6" descr="arrow">
          <a:extLst>
            <a:ext uri="{FF2B5EF4-FFF2-40B4-BE49-F238E27FC236}">
              <a16:creationId xmlns:a16="http://schemas.microsoft.com/office/drawing/2014/main" id="{00000000-0008-0000-03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83820</xdr:colOff>
      <xdr:row>0</xdr:row>
      <xdr:rowOff>83820</xdr:rowOff>
    </xdr:to>
    <xdr:pic>
      <xdr:nvPicPr>
        <xdr:cNvPr id="2" name="Picture 1" descr="arrow">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3" name="Picture 2" descr="arrow">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4" name="Picture 3" descr="arrow">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45720</xdr:colOff>
      <xdr:row>35</xdr:row>
      <xdr:rowOff>49530</xdr:rowOff>
    </xdr:from>
    <xdr:to>
      <xdr:col>11</xdr:col>
      <xdr:colOff>76200</xdr:colOff>
      <xdr:row>52</xdr:row>
      <xdr:rowOff>60960</xdr:rowOff>
    </xdr:to>
    <xdr:graphicFrame macro="">
      <xdr:nvGraphicFramePr>
        <xdr:cNvPr id="2" name="Chart 1">
          <a:extLst>
            <a:ext uri="{FF2B5EF4-FFF2-40B4-BE49-F238E27FC236}">
              <a16:creationId xmlns:a16="http://schemas.microsoft.com/office/drawing/2014/main" id="{00000000-0008-0000-1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53</xdr:row>
      <xdr:rowOff>99060</xdr:rowOff>
    </xdr:from>
    <xdr:to>
      <xdr:col>11</xdr:col>
      <xdr:colOff>30480</xdr:colOff>
      <xdr:row>70</xdr:row>
      <xdr:rowOff>110490</xdr:rowOff>
    </xdr:to>
    <xdr:graphicFrame macro="">
      <xdr:nvGraphicFramePr>
        <xdr:cNvPr id="3" name="Chart 2">
          <a:extLst>
            <a:ext uri="{FF2B5EF4-FFF2-40B4-BE49-F238E27FC236}">
              <a16:creationId xmlns:a16="http://schemas.microsoft.com/office/drawing/2014/main" id="{00000000-0008-0000-1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71</xdr:row>
      <xdr:rowOff>53340</xdr:rowOff>
    </xdr:from>
    <xdr:to>
      <xdr:col>11</xdr:col>
      <xdr:colOff>30480</xdr:colOff>
      <xdr:row>88</xdr:row>
      <xdr:rowOff>64770</xdr:rowOff>
    </xdr:to>
    <xdr:graphicFrame macro="">
      <xdr:nvGraphicFramePr>
        <xdr:cNvPr id="4" name="Chart 3">
          <a:extLst>
            <a:ext uri="{FF2B5EF4-FFF2-40B4-BE49-F238E27FC236}">
              <a16:creationId xmlns:a16="http://schemas.microsoft.com/office/drawing/2014/main" id="{00000000-0008-0000-1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83820</xdr:colOff>
      <xdr:row>0</xdr:row>
      <xdr:rowOff>83820</xdr:rowOff>
    </xdr:to>
    <xdr:pic>
      <xdr:nvPicPr>
        <xdr:cNvPr id="2" name="Picture 1" descr="arrow">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828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3" name="Picture 2" descr="arrow">
          <a:extLst>
            <a:ext uri="{FF2B5EF4-FFF2-40B4-BE49-F238E27FC236}">
              <a16:creationId xmlns:a16="http://schemas.microsoft.com/office/drawing/2014/main" id="{00000000-0008-0000-1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576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0</xdr:row>
      <xdr:rowOff>0</xdr:rowOff>
    </xdr:from>
    <xdr:to>
      <xdr:col>0</xdr:col>
      <xdr:colOff>83820</xdr:colOff>
      <xdr:row>0</xdr:row>
      <xdr:rowOff>83820</xdr:rowOff>
    </xdr:to>
    <xdr:pic>
      <xdr:nvPicPr>
        <xdr:cNvPr id="4" name="Picture 3" descr="arrow">
          <a:extLst>
            <a:ext uri="{FF2B5EF4-FFF2-40B4-BE49-F238E27FC236}">
              <a16:creationId xmlns:a16="http://schemas.microsoft.com/office/drawing/2014/main" id="{00000000-0008-0000-1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4864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529</xdr:row>
      <xdr:rowOff>0</xdr:rowOff>
    </xdr:from>
    <xdr:to>
      <xdr:col>0</xdr:col>
      <xdr:colOff>83820</xdr:colOff>
      <xdr:row>529</xdr:row>
      <xdr:rowOff>83820</xdr:rowOff>
    </xdr:to>
    <xdr:pic>
      <xdr:nvPicPr>
        <xdr:cNvPr id="5" name="Picture 4" descr="arrow">
          <a:extLst>
            <a:ext uri="{FF2B5EF4-FFF2-40B4-BE49-F238E27FC236}">
              <a16:creationId xmlns:a16="http://schemas.microsoft.com/office/drawing/2014/main" id="{00000000-0008-0000-15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74352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530</xdr:row>
      <xdr:rowOff>0</xdr:rowOff>
    </xdr:from>
    <xdr:to>
      <xdr:col>0</xdr:col>
      <xdr:colOff>83820</xdr:colOff>
      <xdr:row>530</xdr:row>
      <xdr:rowOff>83820</xdr:rowOff>
    </xdr:to>
    <xdr:pic>
      <xdr:nvPicPr>
        <xdr:cNvPr id="6" name="Picture 5" descr="arrow">
          <a:extLst>
            <a:ext uri="{FF2B5EF4-FFF2-40B4-BE49-F238E27FC236}">
              <a16:creationId xmlns:a16="http://schemas.microsoft.com/office/drawing/2014/main" id="{00000000-0008-0000-15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692640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531</xdr:row>
      <xdr:rowOff>0</xdr:rowOff>
    </xdr:from>
    <xdr:to>
      <xdr:col>0</xdr:col>
      <xdr:colOff>83820</xdr:colOff>
      <xdr:row>531</xdr:row>
      <xdr:rowOff>83820</xdr:rowOff>
    </xdr:to>
    <xdr:pic>
      <xdr:nvPicPr>
        <xdr:cNvPr id="7" name="Picture 6" descr="arrow">
          <a:extLst>
            <a:ext uri="{FF2B5EF4-FFF2-40B4-BE49-F238E27FC236}">
              <a16:creationId xmlns:a16="http://schemas.microsoft.com/office/drawing/2014/main" id="{00000000-0008-0000-1500-00000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7109280"/>
          <a:ext cx="83820" cy="83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agenafh/AppData/Local/Microsoft/Windows/Temporary%20Internet%20Files/Content.Outlook/KXTBBY1L/FWSportEsts_SouthSoun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Key"/>
      <sheetName val="Tags"/>
      <sheetName val="Locations"/>
      <sheetName val="Releases"/>
      <sheetName val="Catch"/>
      <sheetName val="Escapement"/>
      <sheetName val="Recoveries"/>
      <sheetName val="CatchEsc"/>
      <sheetName val="R Output"/>
      <sheetName val="FB_AuxRecords"/>
      <sheetName val="FRAM_star_CWT"/>
      <sheetName val="CWTall"/>
    </sheetNames>
    <sheetDataSet>
      <sheetData sheetId="0"/>
      <sheetData sheetId="1"/>
      <sheetData sheetId="2">
        <row r="1">
          <cell r="A1" t="str">
            <v>tag_code</v>
          </cell>
        </row>
      </sheetData>
      <sheetData sheetId="3">
        <row r="1">
          <cell r="A1" t="str">
            <v>location_code</v>
          </cell>
        </row>
      </sheetData>
      <sheetData sheetId="4"/>
      <sheetData sheetId="5">
        <row r="23">
          <cell r="E23">
            <v>6106</v>
          </cell>
        </row>
        <row r="24">
          <cell r="E24">
            <v>4996</v>
          </cell>
        </row>
        <row r="25">
          <cell r="E25">
            <v>4930</v>
          </cell>
        </row>
        <row r="26">
          <cell r="E26">
            <v>5539</v>
          </cell>
        </row>
        <row r="27">
          <cell r="E27">
            <v>7393</v>
          </cell>
        </row>
        <row r="28">
          <cell r="E28">
            <v>9501</v>
          </cell>
        </row>
        <row r="29">
          <cell r="E29">
            <v>6295</v>
          </cell>
        </row>
      </sheetData>
      <sheetData sheetId="6">
        <row r="4">
          <cell r="K4">
            <v>1578.3877672209028</v>
          </cell>
          <cell r="L4">
            <v>283.61223277909733</v>
          </cell>
          <cell r="M4">
            <v>3207</v>
          </cell>
          <cell r="N4">
            <v>526</v>
          </cell>
        </row>
        <row r="5">
          <cell r="K5">
            <v>1652.1362826603327</v>
          </cell>
          <cell r="L5">
            <v>296.8637173396674</v>
          </cell>
          <cell r="M5">
            <v>4234</v>
          </cell>
          <cell r="N5">
            <v>681</v>
          </cell>
        </row>
        <row r="6">
          <cell r="K6">
            <v>1457.1689429928742</v>
          </cell>
          <cell r="L6">
            <v>261.83105700712588</v>
          </cell>
          <cell r="M6">
            <v>5506</v>
          </cell>
          <cell r="N6">
            <v>939</v>
          </cell>
        </row>
        <row r="7">
          <cell r="K7">
            <v>691</v>
          </cell>
          <cell r="L7">
            <v>0</v>
          </cell>
          <cell r="M7">
            <v>8776</v>
          </cell>
          <cell r="N7">
            <v>1971</v>
          </cell>
        </row>
        <row r="8">
          <cell r="K8">
            <v>1498</v>
          </cell>
          <cell r="L8">
            <v>300</v>
          </cell>
          <cell r="M8">
            <v>9240</v>
          </cell>
          <cell r="N8">
            <v>1415</v>
          </cell>
        </row>
        <row r="9">
          <cell r="K9">
            <v>2175</v>
          </cell>
          <cell r="L9">
            <v>473</v>
          </cell>
          <cell r="M9">
            <v>6294</v>
          </cell>
          <cell r="N9">
            <v>581</v>
          </cell>
        </row>
        <row r="10">
          <cell r="K10">
            <v>832</v>
          </cell>
          <cell r="L10">
            <v>150</v>
          </cell>
          <cell r="M10">
            <v>3390</v>
          </cell>
          <cell r="N10">
            <v>767</v>
          </cell>
        </row>
        <row r="11">
          <cell r="K11">
            <v>1463.8301529497451</v>
          </cell>
          <cell r="L11">
            <v>4.1698470502549156</v>
          </cell>
          <cell r="M11">
            <v>238</v>
          </cell>
          <cell r="N11">
            <v>53</v>
          </cell>
        </row>
        <row r="12">
          <cell r="K12">
            <v>2199.7338674435541</v>
          </cell>
          <cell r="L12">
            <v>6.2661325564457391</v>
          </cell>
          <cell r="M12">
            <v>466</v>
          </cell>
          <cell r="N12">
            <v>43</v>
          </cell>
        </row>
        <row r="13">
          <cell r="K13">
            <v>2337.3418790968681</v>
          </cell>
          <cell r="L13">
            <v>6.6581209031318274</v>
          </cell>
          <cell r="M13">
            <v>2222</v>
          </cell>
          <cell r="N13">
            <v>103</v>
          </cell>
        </row>
        <row r="14">
          <cell r="K14">
            <v>2330</v>
          </cell>
          <cell r="L14">
            <v>0</v>
          </cell>
          <cell r="M14">
            <v>1230</v>
          </cell>
          <cell r="N14">
            <v>168</v>
          </cell>
        </row>
        <row r="15">
          <cell r="K15">
            <v>2130</v>
          </cell>
          <cell r="L15">
            <v>12</v>
          </cell>
          <cell r="M15">
            <v>1264</v>
          </cell>
          <cell r="N15">
            <v>97</v>
          </cell>
        </row>
        <row r="16">
          <cell r="K16">
            <v>1125</v>
          </cell>
          <cell r="L16">
            <v>21</v>
          </cell>
          <cell r="M16">
            <v>422</v>
          </cell>
          <cell r="N16">
            <v>91</v>
          </cell>
        </row>
        <row r="17">
          <cell r="K17">
            <v>4760</v>
          </cell>
          <cell r="L17">
            <v>0</v>
          </cell>
          <cell r="M17">
            <v>1519</v>
          </cell>
          <cell r="N17">
            <v>225</v>
          </cell>
        </row>
        <row r="18">
          <cell r="K18">
            <v>2202.073321356389</v>
          </cell>
          <cell r="L18">
            <v>67.926678643611041</v>
          </cell>
          <cell r="M18">
            <v>3141</v>
          </cell>
          <cell r="N18">
            <v>1069</v>
          </cell>
        </row>
        <row r="19">
          <cell r="K19">
            <v>2870.4559285874693</v>
          </cell>
          <cell r="L19">
            <v>88.544071412530869</v>
          </cell>
          <cell r="M19">
            <v>2548</v>
          </cell>
          <cell r="N19">
            <v>535</v>
          </cell>
        </row>
        <row r="20">
          <cell r="K20">
            <v>3733.8238827756568</v>
          </cell>
          <cell r="L20">
            <v>115.17611722434313</v>
          </cell>
          <cell r="M20">
            <v>3591</v>
          </cell>
          <cell r="N20">
            <v>1052</v>
          </cell>
        </row>
        <row r="21">
          <cell r="K21">
            <v>4472</v>
          </cell>
          <cell r="L21">
            <v>81</v>
          </cell>
          <cell r="M21">
            <v>4077</v>
          </cell>
          <cell r="N21">
            <v>1873</v>
          </cell>
        </row>
        <row r="22">
          <cell r="K22">
            <v>4266</v>
          </cell>
          <cell r="L22">
            <v>162</v>
          </cell>
          <cell r="M22">
            <v>3494</v>
          </cell>
          <cell r="N22">
            <v>1473</v>
          </cell>
        </row>
        <row r="23">
          <cell r="D23">
            <v>4535</v>
          </cell>
          <cell r="K23">
            <v>1843</v>
          </cell>
          <cell r="L23">
            <v>126</v>
          </cell>
          <cell r="M23">
            <v>2319</v>
          </cell>
          <cell r="N23">
            <v>1191</v>
          </cell>
        </row>
        <row r="24">
          <cell r="D24">
            <v>3516</v>
          </cell>
          <cell r="K24">
            <v>2405</v>
          </cell>
          <cell r="L24">
            <v>85</v>
          </cell>
          <cell r="M24">
            <v>1621</v>
          </cell>
          <cell r="N24">
            <v>481</v>
          </cell>
        </row>
        <row r="25">
          <cell r="D25">
            <v>6054</v>
          </cell>
        </row>
        <row r="26">
          <cell r="D26">
            <v>865</v>
          </cell>
        </row>
        <row r="27">
          <cell r="D27">
            <v>378</v>
          </cell>
        </row>
        <row r="28">
          <cell r="D28">
            <v>423</v>
          </cell>
        </row>
        <row r="29">
          <cell r="D29">
            <v>365</v>
          </cell>
        </row>
      </sheetData>
      <sheetData sheetId="7"/>
      <sheetData sheetId="8"/>
      <sheetData sheetId="9"/>
      <sheetData sheetId="10"/>
      <sheetData sheetId="11"/>
      <sheetData sheetId="1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B" refreshedDate="42592.575308796295" createdVersion="4" refreshedVersion="4" minRefreshableVersion="3" recordCount="1291" xr:uid="{00000000-000A-0000-FFFF-FFFF60000000}">
  <cacheSource type="worksheet">
    <worksheetSource ref="A5:U1296" sheet="Step 1RMIS Rec "/>
  </cacheSource>
  <cacheFields count="21">
    <cacheField name="species" numFmtId="0">
      <sharedItems containsSemiMixedTypes="0" containsString="0" containsNumber="1" containsInteger="1" minValue="1" maxValue="1"/>
    </cacheField>
    <cacheField name="run_year" numFmtId="0">
      <sharedItems containsSemiMixedTypes="0" containsString="0" containsNumber="1" containsInteger="1" minValue="1993" maxValue="2009"/>
    </cacheField>
    <cacheField name="recovery_date" numFmtId="0">
      <sharedItems containsSemiMixedTypes="0" containsString="0" containsNumber="1" containsInteger="1" minValue="19930102" maxValue="20090929"/>
    </cacheField>
    <cacheField name="fishery" numFmtId="0">
      <sharedItems containsSemiMixedTypes="0" containsString="0" containsNumber="1" containsInteger="1" minValue="23" maxValue="45"/>
    </cacheField>
    <cacheField name="gear" numFmtId="0">
      <sharedItems containsSemiMixedTypes="0" containsString="0" containsNumber="1" containsInteger="1" minValue="12" maxValue="95"/>
    </cacheField>
    <cacheField name="recovery_location_code" numFmtId="0">
      <sharedItems/>
    </cacheField>
    <cacheField name="estimated_number" numFmtId="0">
      <sharedItems containsString="0" containsBlank="1" containsNumber="1" minValue="0" maxValue="29.11"/>
    </cacheField>
    <cacheField name="recovery_location_name" numFmtId="0">
      <sharedItems/>
    </cacheField>
    <cacheField name="release_location_rmis_region" numFmtId="0">
      <sharedItems/>
    </cacheField>
    <cacheField name="hatchery_location_name" numFmtId="0">
      <sharedItems/>
    </cacheField>
    <cacheField name="stock_location_name" numFmtId="0">
      <sharedItems/>
    </cacheField>
    <cacheField name="brood_year" numFmtId="0">
      <sharedItems containsSemiMixedTypes="0" containsString="0" containsNumber="1" containsInteger="1" minValue="1988" maxValue="2007" count="20">
        <n v="1996"/>
        <n v="1993"/>
        <n v="2003"/>
        <n v="2004"/>
        <n v="1989"/>
        <n v="1991"/>
        <n v="1990"/>
        <n v="2002"/>
        <n v="2005"/>
        <n v="2006"/>
        <n v="1995"/>
        <n v="2007"/>
        <n v="1994"/>
        <n v="1992"/>
        <n v="1998"/>
        <n v="2000"/>
        <n v="2001"/>
        <n v="1997"/>
        <n v="1999"/>
        <n v="1988"/>
      </sharedItems>
    </cacheField>
    <cacheField name="run" numFmtId="0">
      <sharedItems containsString="0" containsBlank="1" containsNumber="1" containsInteger="1" minValue="1" maxValue="8"/>
    </cacheField>
    <cacheField name="last_release_date_year" numFmtId="0">
      <sharedItems containsSemiMixedTypes="0" containsString="0" containsNumber="1" containsInteger="1" minValue="1990" maxValue="2009"/>
    </cacheField>
    <cacheField name="tag_code" numFmtId="0">
      <sharedItems containsMixedTypes="1" containsNumber="1" containsInteger="1" minValue="21345" maxValue="636344"/>
    </cacheField>
    <cacheField name="Fishery2" numFmtId="0">
      <sharedItems count="3">
        <s v="13 Sport"/>
        <s v="13+ Net"/>
        <s v="13A Net"/>
      </sharedItems>
    </cacheField>
    <cacheField name="Month" numFmtId="0">
      <sharedItems/>
    </cacheField>
    <cacheField name="TS" numFmtId="0">
      <sharedItems containsSemiMixedTypes="0" containsString="0" containsNumber="1" containsInteger="1" minValue="1" maxValue="3" count="3">
        <n v="1"/>
        <n v="2"/>
        <n v="3"/>
      </sharedItems>
    </cacheField>
    <cacheField name="Stage" numFmtId="0">
      <sharedItems count="2">
        <s v="Yrl"/>
        <s v="Fing"/>
      </sharedItems>
    </cacheField>
    <cacheField name="TAMM Stk" numFmtId="0">
      <sharedItems count="36">
        <s v="SKAGIT"/>
        <s v="TULALIP"/>
        <s v="CHAMBERS"/>
        <s v="DESCHUTES"/>
        <s v="NISQUALLY"/>
        <s v="FINCH"/>
        <s v="FRASER"/>
        <s v="GARDINER"/>
        <s v="GARRISON"/>
        <s v="GEORGE ADAMS"/>
        <s v="FOX ISLAND"/>
        <s v="GROVERS"/>
        <s v="HUPP"/>
        <s v="HOODSPORT"/>
        <s v="GLENWOOD"/>
        <s v="ISSAQUAH"/>
        <s v="KALAMA"/>
        <s v="GST"/>
        <s v="KENDALL"/>
        <s v="MCALLISTER"/>
        <s v="MINTER"/>
        <s v="JDF"/>
        <s v="SOOS"/>
        <s v="SNAKE"/>
        <s v="CLEAR"/>
        <s v="MCKERNAN"/>
        <s v="BIG QUILCENE"/>
        <s v="ELWHA"/>
        <s v="NOSA"/>
        <s v="PRIEST"/>
        <s v="PUYALLUP"/>
        <s v="STILLY"/>
        <s v="SNOHOMISH"/>
        <s v="WHITE"/>
        <s v="UW"/>
        <s v="ZITTELS"/>
      </sharedItems>
    </cacheField>
    <cacheField name="FRAM Stk" numFmtId="0">
      <sharedItems count="21">
        <s v="SKAGIT SPRING"/>
        <s v="TULALIP"/>
        <s v="SPS F"/>
        <s v="SPS Y"/>
        <s v="HC F"/>
        <s v="FRASER"/>
        <s v="NMS"/>
        <s v="MPS F"/>
        <s v="HC Y"/>
        <s v="GST"/>
        <s v="NoSa Spring"/>
        <s v="NOSA      "/>
        <s v="JDF"/>
        <s v="SNAKE"/>
        <s v="NOSA"/>
        <s v="PRIEST"/>
        <s v="STILLY F"/>
        <s v="SNOH Y"/>
        <s v="WHITE Y"/>
        <s v="UW"/>
        <s v="WHITE F"/>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B" refreshedDate="42598.571595949077" createdVersion="4" refreshedVersion="4" minRefreshableVersion="3" recordCount="2647" xr:uid="{00000000-000A-0000-FFFF-FFFF61000000}">
  <cacheSource type="worksheet">
    <worksheetSource ref="A1:P2648" sheet="RecWhite"/>
  </cacheSource>
  <cacheFields count="16">
    <cacheField name="recovery_id" numFmtId="0">
      <sharedItems containsMixedTypes="1" containsNumber="1" containsInteger="1" minValue="1592569" maxValue="9425800051"/>
    </cacheField>
    <cacheField name="run_year" numFmtId="0">
      <sharedItems containsSemiMixedTypes="0" containsString="0" containsNumber="1" containsInteger="1" minValue="2004" maxValue="2010"/>
    </cacheField>
    <cacheField name="recovery_date" numFmtId="0">
      <sharedItems containsSemiMixedTypes="0" containsString="0" containsNumber="1" containsInteger="1" minValue="20040827" maxValue="20100407"/>
    </cacheField>
    <cacheField name="fishery" numFmtId="0">
      <sharedItems containsSemiMixedTypes="0" containsString="0" containsNumber="1" containsInteger="1" minValue="10" maxValue="62"/>
    </cacheField>
    <cacheField name="gear" numFmtId="0">
      <sharedItems containsSemiMixedTypes="0" containsString="0" containsNumber="1" containsInteger="1" minValue="1" maxValue="95"/>
    </cacheField>
    <cacheField name="adclip_selective_fishery" numFmtId="0">
      <sharedItems containsBlank="1"/>
    </cacheField>
    <cacheField name="recovery_location_code" numFmtId="0">
      <sharedItems/>
    </cacheField>
    <cacheField name="tag_code" numFmtId="0">
      <sharedItems containsSemiMixedTypes="0" containsString="0" containsNumber="1" containsInteger="1" minValue="210512" maxValue="210595"/>
    </cacheField>
    <cacheField name="estimated_number" numFmtId="0">
      <sharedItems containsString="0" containsBlank="1" containsNumber="1" minValue="0" maxValue="23.4"/>
    </cacheField>
    <cacheField name="recovery_location_name" numFmtId="0">
      <sharedItems/>
    </cacheField>
    <cacheField name="hatchery_location_name" numFmtId="0">
      <sharedItems/>
    </cacheField>
    <cacheField name="stock_location_name" numFmtId="0">
      <sharedItems/>
    </cacheField>
    <cacheField name="brood_year" numFmtId="0">
      <sharedItems containsSemiMixedTypes="0" containsString="0" containsNumber="1" containsInteger="1" minValue="2002" maxValue="2004" count="3">
        <n v="2002"/>
        <n v="2004"/>
        <n v="2003"/>
      </sharedItems>
    </cacheField>
    <cacheField name="Fishery2" numFmtId="0">
      <sharedItems containsSemiMixedTypes="0" containsString="0" containsNumber="1" containsInteger="1" minValue="5" maxValue="74"/>
    </cacheField>
    <cacheField name="TS" numFmtId="0">
      <sharedItems containsSemiMixedTypes="0" containsString="0" containsNumber="1" containsInteger="1" minValue="1" maxValue="3" count="3">
        <n v="1"/>
        <n v="2"/>
        <n v="3"/>
      </sharedItems>
    </cacheField>
    <cacheField name="Month"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B" refreshedDate="42598.707231134256" createdVersion="4" refreshedVersion="4" minRefreshableVersion="3" recordCount="526" xr:uid="{00000000-000A-0000-FFFF-FFFF62000000}">
  <cacheSource type="worksheet">
    <worksheetSource ref="A1:O527" sheet="Recoveries"/>
  </cacheSource>
  <cacheFields count="15">
    <cacheField name="species" numFmtId="0">
      <sharedItems containsSemiMixedTypes="0" containsString="0" containsNumber="1" containsInteger="1" minValue="1" maxValue="1"/>
    </cacheField>
    <cacheField name="run_year" numFmtId="0">
      <sharedItems containsSemiMixedTypes="0" containsString="0" containsNumber="1" containsInteger="1" minValue="2004" maxValue="2008"/>
    </cacheField>
    <cacheField name="recovery_date" numFmtId="0">
      <sharedItems containsSemiMixedTypes="0" containsString="0" containsNumber="1" containsInteger="1" minValue="20040807" maxValue="20080905"/>
    </cacheField>
    <cacheField name="fishery" numFmtId="0">
      <sharedItems containsSemiMixedTypes="0" containsString="0" containsNumber="1" containsInteger="1" minValue="23" maxValue="45"/>
    </cacheField>
    <cacheField name="gear" numFmtId="0">
      <sharedItems containsSemiMixedTypes="0" containsString="0" containsNumber="1" containsInteger="1" minValue="12" maxValue="95"/>
    </cacheField>
    <cacheField name="recovery_location_code" numFmtId="0">
      <sharedItems/>
    </cacheField>
    <cacheField name="tag_code" numFmtId="0">
      <sharedItems containsSemiMixedTypes="0" containsString="0" containsNumber="1" containsInteger="1" minValue="210479" maxValue="633089"/>
    </cacheField>
    <cacheField name="estimated_number" numFmtId="0">
      <sharedItems containsString="0" containsBlank="1" containsNumber="1" minValue="0" maxValue="27.74"/>
    </cacheField>
    <cacheField name="hatchery_location_name" numFmtId="0">
      <sharedItems/>
    </cacheField>
    <cacheField name="stock_location_name" numFmtId="0">
      <sharedItems/>
    </cacheField>
    <cacheField name="brood_year" numFmtId="0">
      <sharedItems containsSemiMixedTypes="0" containsString="0" containsNumber="1" containsInteger="1" minValue="2002" maxValue="2004"/>
    </cacheField>
    <cacheField name="run" numFmtId="0">
      <sharedItems containsSemiMixedTypes="0" containsString="0" containsNumber="1" containsInteger="1" minValue="1" maxValue="3"/>
    </cacheField>
    <cacheField name="last_release_date_year" numFmtId="0">
      <sharedItems containsSemiMixedTypes="0" containsString="0" containsNumber="1" containsInteger="1" minValue="2003" maxValue="2006"/>
    </cacheField>
    <cacheField name="STOCK" numFmtId="0">
      <sharedItems count="8">
        <s v="MPS"/>
        <s v="SPS"/>
        <s v="SPY"/>
        <s v="HDF"/>
        <s v="HDY"/>
        <s v="WHITE Y"/>
        <s v="TUL"/>
        <s v="SKS"/>
      </sharedItems>
    </cacheField>
    <cacheField name="Fishery2" numFmtId="0">
      <sharedItems count="3">
        <s v="13A Net"/>
        <s v="13+"/>
        <s v="13 Sport"/>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91">
  <r>
    <n v="1"/>
    <n v="1999"/>
    <n v="19991226"/>
    <n v="45"/>
    <n v="95"/>
    <s v="3M11413  872185"/>
    <n v="6.21"/>
    <s v="GIBSON POINT"/>
    <s v="NPS"/>
    <s v="BATTLE CR HATCHERY"/>
    <s v="SKAGIT R     03.0176"/>
    <x v="0"/>
    <n v="1"/>
    <n v="1998"/>
    <n v="213044"/>
    <x v="0"/>
    <s v="12"/>
    <x v="0"/>
    <x v="0"/>
    <x v="0"/>
    <x v="0"/>
  </r>
  <r>
    <n v="1"/>
    <n v="1997"/>
    <n v="19970105"/>
    <n v="45"/>
    <n v="95"/>
    <s v="3M11413  872558"/>
    <n v="1.02"/>
    <s v="WOLLOCHET BAY"/>
    <s v="NPS"/>
    <s v="BERNIE GOBIN HATCH"/>
    <s v="CLARK CR     03.1421"/>
    <x v="1"/>
    <n v="1"/>
    <n v="1995"/>
    <n v="212533"/>
    <x v="0"/>
    <s v="01"/>
    <x v="0"/>
    <x v="0"/>
    <x v="1"/>
    <x v="1"/>
  </r>
  <r>
    <n v="1"/>
    <n v="2006"/>
    <n v="20060617"/>
    <n v="45"/>
    <n v="95"/>
    <s v="3M11413  872170"/>
    <n v="5.91"/>
    <s v="FOX POINT"/>
    <s v="SPS"/>
    <s v="GARRISON HATCHERY"/>
    <s v="CHAMBERS CR  12.0007"/>
    <x v="2"/>
    <n v="3"/>
    <n v="2004"/>
    <n v="632472"/>
    <x v="0"/>
    <s v="06"/>
    <x v="1"/>
    <x v="1"/>
    <x v="2"/>
    <x v="2"/>
  </r>
  <r>
    <n v="1"/>
    <n v="2007"/>
    <n v="20070712"/>
    <n v="45"/>
    <n v="95"/>
    <s v="3M11413  872184"/>
    <n v="5.29"/>
    <s v="GENERAL - AREA 13"/>
    <s v="SPS"/>
    <s v="GARRISON HATCHERY"/>
    <s v="CHAMBERS CR  12.0007"/>
    <x v="3"/>
    <n v="3"/>
    <n v="2005"/>
    <n v="632871"/>
    <x v="0"/>
    <s v="07"/>
    <x v="2"/>
    <x v="1"/>
    <x v="2"/>
    <x v="2"/>
  </r>
  <r>
    <n v="1"/>
    <n v="2007"/>
    <n v="20070714"/>
    <n v="45"/>
    <n v="95"/>
    <s v="3M11413  872184"/>
    <n v="5.29"/>
    <s v="GENERAL - AREA 13"/>
    <s v="SPS"/>
    <s v="GARRISON HATCHERY"/>
    <s v="CHAMBERS CR  12.0007"/>
    <x v="3"/>
    <n v="3"/>
    <n v="2005"/>
    <n v="632871"/>
    <x v="0"/>
    <s v="07"/>
    <x v="2"/>
    <x v="1"/>
    <x v="2"/>
    <x v="2"/>
  </r>
  <r>
    <n v="1"/>
    <n v="1996"/>
    <n v="19961102"/>
    <n v="45"/>
    <n v="95"/>
    <s v="3M11413  872498"/>
    <n v="2.25"/>
    <s v="STEAMBOAT ISLAND"/>
    <s v="NPS"/>
    <s v="BERNIE GOBIN HATCH"/>
    <s v="CLARK CR     03.1421"/>
    <x v="1"/>
    <n v="1"/>
    <n v="1995"/>
    <n v="212533"/>
    <x v="0"/>
    <s v="11"/>
    <x v="0"/>
    <x v="0"/>
    <x v="1"/>
    <x v="1"/>
  </r>
  <r>
    <n v="1"/>
    <n v="1993"/>
    <n v="19930129"/>
    <n v="45"/>
    <n v="95"/>
    <s v="3M11413  872185"/>
    <n v="1.01"/>
    <s v="GIBSON POINT"/>
    <s v="SPS"/>
    <s v="CAPITOL LK REARING"/>
    <s v="BIG SOOS CR  09.0072"/>
    <x v="4"/>
    <n v="3"/>
    <n v="1991"/>
    <n v="633926"/>
    <x v="0"/>
    <s v="01"/>
    <x v="0"/>
    <x v="0"/>
    <x v="3"/>
    <x v="3"/>
  </r>
  <r>
    <n v="1"/>
    <n v="1993"/>
    <n v="19930228"/>
    <n v="45"/>
    <n v="95"/>
    <s v="3M11413  872185"/>
    <n v="1.01"/>
    <s v="GIBSON POINT"/>
    <s v="SPS"/>
    <s v="CAPITOL LK REARING"/>
    <s v="BIG SOOS CR  09.0072"/>
    <x v="4"/>
    <n v="3"/>
    <n v="1991"/>
    <n v="633926"/>
    <x v="0"/>
    <s v="02"/>
    <x v="0"/>
    <x v="0"/>
    <x v="3"/>
    <x v="3"/>
  </r>
  <r>
    <n v="1"/>
    <n v="1994"/>
    <n v="19940202"/>
    <n v="45"/>
    <n v="95"/>
    <s v="3M11413  872343"/>
    <n v="1.29"/>
    <s v="OLYMPIA"/>
    <s v="SPS"/>
    <s v="CAPITOL LK REARING"/>
    <s v="DESCHUTES R  13.0028"/>
    <x v="5"/>
    <n v="3"/>
    <n v="1993"/>
    <n v="634528"/>
    <x v="0"/>
    <s v="02"/>
    <x v="0"/>
    <x v="0"/>
    <x v="3"/>
    <x v="3"/>
  </r>
  <r>
    <n v="1"/>
    <n v="1994"/>
    <n v="19940305"/>
    <n v="45"/>
    <n v="95"/>
    <s v="3M11413  872117"/>
    <n v="1"/>
    <s v="DEVILS HEAD"/>
    <s v="SPS"/>
    <s v="CAPITOL LK REARING"/>
    <s v="DESCHUTES R  13.0028"/>
    <x v="6"/>
    <n v="3"/>
    <n v="1992"/>
    <n v="634257"/>
    <x v="0"/>
    <s v="03"/>
    <x v="0"/>
    <x v="0"/>
    <x v="3"/>
    <x v="3"/>
  </r>
  <r>
    <n v="1"/>
    <n v="1993"/>
    <n v="19930312"/>
    <n v="45"/>
    <n v="95"/>
    <s v="3M11413  872140"/>
    <n v="1"/>
    <s v="EAGLE ISLAND"/>
    <s v="SPS"/>
    <s v="CAPITOL LK REARING"/>
    <s v="BIG SOOS CR  09.0072"/>
    <x v="4"/>
    <n v="3"/>
    <n v="1991"/>
    <n v="633926"/>
    <x v="0"/>
    <s v="03"/>
    <x v="0"/>
    <x v="0"/>
    <x v="3"/>
    <x v="3"/>
  </r>
  <r>
    <n v="1"/>
    <n v="1993"/>
    <n v="19930303"/>
    <n v="45"/>
    <n v="95"/>
    <s v="3M11413  872140"/>
    <n v="1"/>
    <s v="EAGLE ISLAND"/>
    <s v="SPS"/>
    <s v="CAPITOL LK REARING"/>
    <s v="BIG SOOS CR  09.0072"/>
    <x v="4"/>
    <n v="3"/>
    <n v="1991"/>
    <n v="633926"/>
    <x v="0"/>
    <s v="03"/>
    <x v="0"/>
    <x v="0"/>
    <x v="3"/>
    <x v="3"/>
  </r>
  <r>
    <n v="1"/>
    <n v="1993"/>
    <n v="19930303"/>
    <n v="45"/>
    <n v="95"/>
    <s v="3M11413  872140"/>
    <n v="1"/>
    <s v="EAGLE ISLAND"/>
    <s v="SPS"/>
    <s v="CAPITOL LK REARING"/>
    <s v="BIG SOOS CR  09.0072"/>
    <x v="4"/>
    <n v="3"/>
    <n v="1991"/>
    <n v="633926"/>
    <x v="0"/>
    <s v="03"/>
    <x v="0"/>
    <x v="0"/>
    <x v="3"/>
    <x v="3"/>
  </r>
  <r>
    <n v="1"/>
    <n v="1993"/>
    <n v="19930316"/>
    <n v="45"/>
    <n v="95"/>
    <s v="3M11413  872169"/>
    <n v="1"/>
    <s v="FOX ISLAND"/>
    <s v="SPS"/>
    <s v="CAPITOL LK REARING"/>
    <s v="BIG SOOS CR  09.0072"/>
    <x v="4"/>
    <n v="3"/>
    <n v="1991"/>
    <n v="633926"/>
    <x v="0"/>
    <s v="03"/>
    <x v="0"/>
    <x v="0"/>
    <x v="3"/>
    <x v="3"/>
  </r>
  <r>
    <n v="1"/>
    <n v="1993"/>
    <n v="19930317"/>
    <n v="45"/>
    <n v="95"/>
    <s v="3M11413  872169"/>
    <n v="1"/>
    <s v="FOX ISLAND"/>
    <s v="SPS"/>
    <s v="CAPITOL LK REARING"/>
    <s v="BIG SOOS CR  09.0072"/>
    <x v="4"/>
    <n v="3"/>
    <n v="1991"/>
    <n v="633926"/>
    <x v="0"/>
    <s v="03"/>
    <x v="0"/>
    <x v="0"/>
    <x v="3"/>
    <x v="3"/>
  </r>
  <r>
    <n v="1"/>
    <n v="1994"/>
    <n v="19940329"/>
    <n v="45"/>
    <n v="95"/>
    <s v="3M11413  872185"/>
    <n v="1.45"/>
    <s v="GIBSON POINT"/>
    <s v="SPS"/>
    <s v="CAPITOL LK REARING"/>
    <s v="DESCHUTES R  13.0028"/>
    <x v="5"/>
    <n v="3"/>
    <n v="1993"/>
    <n v="634528"/>
    <x v="0"/>
    <s v="03"/>
    <x v="0"/>
    <x v="0"/>
    <x v="3"/>
    <x v="3"/>
  </r>
  <r>
    <n v="1"/>
    <n v="1994"/>
    <n v="19940331"/>
    <n v="45"/>
    <n v="95"/>
    <s v="3M11413  872343"/>
    <n v="1.45"/>
    <s v="OLYMPIA"/>
    <s v="SPS"/>
    <s v="CAPITOL LK REARING"/>
    <s v="DESCHUTES R  13.0028"/>
    <x v="5"/>
    <n v="3"/>
    <n v="1993"/>
    <n v="634528"/>
    <x v="0"/>
    <s v="03"/>
    <x v="0"/>
    <x v="0"/>
    <x v="3"/>
    <x v="3"/>
  </r>
  <r>
    <n v="1"/>
    <n v="1993"/>
    <n v="19930410"/>
    <n v="45"/>
    <n v="95"/>
    <s v="3M11413  872011"/>
    <n v="1.01"/>
    <s v="ANDERSON ISLAND"/>
    <s v="SPS"/>
    <s v="CAPITOL LK REARING"/>
    <s v="BIG SOOS CR  09.0072"/>
    <x v="4"/>
    <n v="3"/>
    <n v="1991"/>
    <n v="633926"/>
    <x v="0"/>
    <s v="04"/>
    <x v="0"/>
    <x v="0"/>
    <x v="3"/>
    <x v="3"/>
  </r>
  <r>
    <n v="1"/>
    <n v="1994"/>
    <n v="19940410"/>
    <n v="45"/>
    <n v="95"/>
    <s v="3M11413  872185"/>
    <n v="1.45"/>
    <s v="GIBSON POINT"/>
    <s v="SPS"/>
    <s v="CAPITOL LK REARING"/>
    <s v="DESCHUTES R  13.0028"/>
    <x v="6"/>
    <n v="3"/>
    <n v="1992"/>
    <n v="634257"/>
    <x v="0"/>
    <s v="04"/>
    <x v="0"/>
    <x v="0"/>
    <x v="3"/>
    <x v="3"/>
  </r>
  <r>
    <n v="1"/>
    <n v="1995"/>
    <n v="19950403"/>
    <n v="45"/>
    <n v="95"/>
    <s v="3M11413  872299"/>
    <n v="1.25"/>
    <s v="MCNEIL ISLAND"/>
    <s v="SPS"/>
    <s v="CAPITOL LK REARING"/>
    <s v="DESCHUTES R  13.0028"/>
    <x v="5"/>
    <n v="3"/>
    <n v="1993"/>
    <n v="634528"/>
    <x v="0"/>
    <s v="04"/>
    <x v="0"/>
    <x v="0"/>
    <x v="3"/>
    <x v="3"/>
  </r>
  <r>
    <n v="1"/>
    <n v="1994"/>
    <n v="19940402"/>
    <n v="45"/>
    <n v="95"/>
    <s v="3M11413  872498"/>
    <n v="1.45"/>
    <s v="STEAMBOAT ISLAND"/>
    <s v="SPS"/>
    <s v="CAPITOL LK REARING"/>
    <s v="DESCHUTES R  13.0028"/>
    <x v="5"/>
    <n v="3"/>
    <n v="1993"/>
    <n v="634528"/>
    <x v="0"/>
    <s v="04"/>
    <x v="0"/>
    <x v="0"/>
    <x v="3"/>
    <x v="3"/>
  </r>
  <r>
    <n v="1"/>
    <n v="1993"/>
    <n v="19930521"/>
    <n v="23"/>
    <n v="12"/>
    <s v="3M10513  H"/>
    <n v="0"/>
    <s v="TOTTEN INLET     13H"/>
    <s v="SPS"/>
    <s v="CAPITOL LK REARING"/>
    <s v="DESCHUTES R  13.0028"/>
    <x v="5"/>
    <n v="3"/>
    <n v="1993"/>
    <n v="634528"/>
    <x v="1"/>
    <s v="05"/>
    <x v="1"/>
    <x v="0"/>
    <x v="3"/>
    <x v="3"/>
  </r>
  <r>
    <n v="1"/>
    <n v="1994"/>
    <n v="19940619"/>
    <n v="45"/>
    <n v="95"/>
    <s v="3M11413  872011"/>
    <n v="1.61"/>
    <s v="ANDERSON ISLAND"/>
    <s v="SPS"/>
    <s v="CAPITOL LK REARING"/>
    <s v="DESCHUTES R  13.0028"/>
    <x v="5"/>
    <n v="3"/>
    <n v="1993"/>
    <n v="634528"/>
    <x v="0"/>
    <s v="06"/>
    <x v="1"/>
    <x v="0"/>
    <x v="3"/>
    <x v="3"/>
  </r>
  <r>
    <n v="1"/>
    <n v="1994"/>
    <n v="19940608"/>
    <n v="45"/>
    <n v="95"/>
    <s v="3M11413  872247"/>
    <n v="1.61"/>
    <s v="JOHNSON POINT"/>
    <s v="SPS"/>
    <s v="CAPITOL LK REARING"/>
    <s v="DESCHUTES R  13.0028"/>
    <x v="5"/>
    <n v="3"/>
    <n v="1993"/>
    <n v="634528"/>
    <x v="0"/>
    <s v="06"/>
    <x v="1"/>
    <x v="0"/>
    <x v="3"/>
    <x v="3"/>
  </r>
  <r>
    <n v="1"/>
    <n v="1994"/>
    <n v="19940608"/>
    <n v="45"/>
    <n v="95"/>
    <s v="3M11413  872247"/>
    <n v="1.61"/>
    <s v="JOHNSON POINT"/>
    <s v="SPS"/>
    <s v="CAPITOL LK REARING"/>
    <s v="DESCHUTES R  13.0028"/>
    <x v="5"/>
    <n v="3"/>
    <n v="1993"/>
    <n v="634528"/>
    <x v="0"/>
    <s v="06"/>
    <x v="1"/>
    <x v="0"/>
    <x v="3"/>
    <x v="3"/>
  </r>
  <r>
    <n v="1"/>
    <n v="1994"/>
    <n v="19940724"/>
    <n v="45"/>
    <n v="95"/>
    <s v="3M11413  872011"/>
    <n v="1.59"/>
    <s v="ANDERSON ISLAND"/>
    <s v="SPS"/>
    <s v="CAPITOL LK REARING"/>
    <s v="DESCHUTES R  13.0028"/>
    <x v="5"/>
    <n v="3"/>
    <n v="1993"/>
    <n v="634528"/>
    <x v="0"/>
    <s v="07"/>
    <x v="2"/>
    <x v="0"/>
    <x v="3"/>
    <x v="3"/>
  </r>
  <r>
    <n v="1"/>
    <n v="1994"/>
    <n v="19940715"/>
    <n v="45"/>
    <n v="95"/>
    <s v="3M11413  872011"/>
    <n v="1.59"/>
    <s v="ANDERSON ISLAND"/>
    <s v="SPS"/>
    <s v="CAPITOL LK REARING"/>
    <s v="DESCHUTES R  13.0028"/>
    <x v="5"/>
    <n v="3"/>
    <n v="1993"/>
    <n v="634528"/>
    <x v="0"/>
    <s v="07"/>
    <x v="2"/>
    <x v="0"/>
    <x v="3"/>
    <x v="3"/>
  </r>
  <r>
    <n v="1"/>
    <n v="1993"/>
    <n v="19930715"/>
    <n v="45"/>
    <n v="95"/>
    <s v="3M11413  872056"/>
    <n v="1.01"/>
    <s v="CABLE CROSSING"/>
    <s v="SPS"/>
    <s v="CAPITOL LK REARING"/>
    <s v="DESCHUTES R  13.0028"/>
    <x v="6"/>
    <n v="3"/>
    <n v="1992"/>
    <n v="634257"/>
    <x v="0"/>
    <s v="07"/>
    <x v="2"/>
    <x v="0"/>
    <x v="3"/>
    <x v="3"/>
  </r>
  <r>
    <n v="1"/>
    <n v="1994"/>
    <n v="19940703"/>
    <n v="45"/>
    <n v="95"/>
    <s v="3M11413  872074"/>
    <n v="1.59"/>
    <s v="CHAMBERS BAY"/>
    <s v="SPS"/>
    <s v="CAPITOL LK REARING"/>
    <s v="DESCHUTES R  13.0028"/>
    <x v="5"/>
    <n v="3"/>
    <n v="1993"/>
    <n v="634528"/>
    <x v="0"/>
    <s v="07"/>
    <x v="2"/>
    <x v="0"/>
    <x v="3"/>
    <x v="3"/>
  </r>
  <r>
    <n v="1"/>
    <n v="1994"/>
    <n v="19940710"/>
    <n v="45"/>
    <n v="95"/>
    <s v="3M11413  872184"/>
    <n v="1.59"/>
    <s v="GENERAL - AREA 13"/>
    <s v="SPS"/>
    <s v="CAPITOL LK REARING"/>
    <s v="DESCHUTES R  13.0028"/>
    <x v="5"/>
    <n v="3"/>
    <n v="1993"/>
    <n v="634528"/>
    <x v="0"/>
    <s v="07"/>
    <x v="2"/>
    <x v="0"/>
    <x v="3"/>
    <x v="3"/>
  </r>
  <r>
    <n v="1"/>
    <n v="1994"/>
    <n v="19940705"/>
    <n v="45"/>
    <n v="95"/>
    <s v="3M11413  872247"/>
    <n v="1.59"/>
    <s v="JOHNSON POINT"/>
    <s v="SPS"/>
    <s v="CAPITOL LK REARING"/>
    <s v="DESCHUTES R  13.0028"/>
    <x v="5"/>
    <n v="3"/>
    <n v="1993"/>
    <n v="634528"/>
    <x v="0"/>
    <s v="07"/>
    <x v="2"/>
    <x v="0"/>
    <x v="3"/>
    <x v="3"/>
  </r>
  <r>
    <n v="1"/>
    <n v="1995"/>
    <n v="19950703"/>
    <n v="45"/>
    <n v="95"/>
    <s v="3M11413  872375"/>
    <n v="1.3"/>
    <s v="POINT FOSDICK"/>
    <s v="SPS"/>
    <s v="CAPITOL LK REARING"/>
    <s v="DESCHUTES R  13.0028"/>
    <x v="5"/>
    <n v="3"/>
    <n v="1993"/>
    <n v="634528"/>
    <x v="0"/>
    <s v="07"/>
    <x v="2"/>
    <x v="0"/>
    <x v="3"/>
    <x v="3"/>
  </r>
  <r>
    <n v="1"/>
    <n v="1994"/>
    <n v="19940817"/>
    <n v="23"/>
    <n v="17"/>
    <s v="3M10513  F"/>
    <n v="7.11"/>
    <s v="BUDD INLET       13F"/>
    <s v="SPS"/>
    <s v="CAPITOL LK REARING"/>
    <s v="DESCHUTES R  13.0028"/>
    <x v="5"/>
    <n v="3"/>
    <n v="1993"/>
    <n v="634528"/>
    <x v="1"/>
    <s v="08"/>
    <x v="2"/>
    <x v="0"/>
    <x v="3"/>
    <x v="3"/>
  </r>
  <r>
    <n v="1"/>
    <n v="1994"/>
    <n v="19940817"/>
    <n v="23"/>
    <n v="17"/>
    <s v="3M10513  F"/>
    <n v="7.11"/>
    <s v="BUDD INLET       13F"/>
    <s v="SPS"/>
    <s v="CAPITOL LK REARING"/>
    <s v="DESCHUTES R  13.0028"/>
    <x v="5"/>
    <n v="3"/>
    <n v="1993"/>
    <n v="634528"/>
    <x v="1"/>
    <s v="08"/>
    <x v="2"/>
    <x v="0"/>
    <x v="3"/>
    <x v="3"/>
  </r>
  <r>
    <n v="1"/>
    <n v="1994"/>
    <n v="19940818"/>
    <n v="23"/>
    <n v="49"/>
    <s v="3M10513  F"/>
    <n v="7.11"/>
    <s v="BUDD INLET       13F"/>
    <s v="SPS"/>
    <s v="CAPITOL LK REARING"/>
    <s v="DESCHUTES R  13.0028"/>
    <x v="5"/>
    <n v="3"/>
    <n v="1993"/>
    <n v="634528"/>
    <x v="1"/>
    <s v="08"/>
    <x v="2"/>
    <x v="0"/>
    <x v="3"/>
    <x v="3"/>
  </r>
  <r>
    <n v="1"/>
    <n v="1994"/>
    <n v="19940824"/>
    <n v="23"/>
    <n v="17"/>
    <s v="3M10513  F"/>
    <n v="7.11"/>
    <s v="BUDD INLET       13F"/>
    <s v="SPS"/>
    <s v="CAPITOL LK REARING"/>
    <s v="DESCHUTES R  13.0028"/>
    <x v="6"/>
    <n v="3"/>
    <n v="1992"/>
    <n v="634257"/>
    <x v="1"/>
    <s v="08"/>
    <x v="2"/>
    <x v="0"/>
    <x v="3"/>
    <x v="3"/>
  </r>
  <r>
    <n v="1"/>
    <n v="1994"/>
    <n v="19940826"/>
    <n v="23"/>
    <n v="17"/>
    <s v="3M10513  F"/>
    <n v="7.11"/>
    <s v="BUDD INLET       13F"/>
    <s v="SPS"/>
    <s v="CAPITOL LK REARING"/>
    <s v="DESCHUTES R  13.0028"/>
    <x v="5"/>
    <n v="3"/>
    <n v="1993"/>
    <n v="634528"/>
    <x v="1"/>
    <s v="08"/>
    <x v="2"/>
    <x v="0"/>
    <x v="3"/>
    <x v="3"/>
  </r>
  <r>
    <n v="1"/>
    <n v="1994"/>
    <n v="19940826"/>
    <n v="23"/>
    <n v="17"/>
    <s v="3M10513  F"/>
    <n v="7.11"/>
    <s v="BUDD INLET       13F"/>
    <s v="SPS"/>
    <s v="CAPITOL LK REARING"/>
    <s v="DESCHUTES R  13.0028"/>
    <x v="5"/>
    <n v="3"/>
    <n v="1993"/>
    <n v="634528"/>
    <x v="1"/>
    <s v="08"/>
    <x v="2"/>
    <x v="0"/>
    <x v="3"/>
    <x v="3"/>
  </r>
  <r>
    <n v="1"/>
    <n v="1994"/>
    <n v="19940831"/>
    <n v="23"/>
    <n v="17"/>
    <s v="3M10513  F"/>
    <n v="14.18"/>
    <s v="BUDD INLET       13F"/>
    <s v="SPS"/>
    <s v="CAPITOL LK REARING"/>
    <s v="DESCHUTES R  13.0028"/>
    <x v="5"/>
    <n v="3"/>
    <n v="1993"/>
    <n v="634528"/>
    <x v="1"/>
    <s v="08"/>
    <x v="2"/>
    <x v="0"/>
    <x v="3"/>
    <x v="3"/>
  </r>
  <r>
    <n v="1"/>
    <n v="1994"/>
    <n v="19940831"/>
    <n v="23"/>
    <n v="17"/>
    <s v="3M10513  F"/>
    <n v="14.18"/>
    <s v="BUDD INLET       13F"/>
    <s v="SPS"/>
    <s v="CAPITOL LK REARING"/>
    <s v="DESCHUTES R  13.0028"/>
    <x v="5"/>
    <n v="3"/>
    <n v="1993"/>
    <n v="634528"/>
    <x v="1"/>
    <s v="08"/>
    <x v="2"/>
    <x v="0"/>
    <x v="3"/>
    <x v="3"/>
  </r>
  <r>
    <n v="1"/>
    <n v="1995"/>
    <n v="19950812"/>
    <n v="23"/>
    <n v="17"/>
    <s v="3M10513  F"/>
    <n v="1.45"/>
    <s v="BUDD INLET       13F"/>
    <s v="SPS"/>
    <s v="CAPITOL LK REARING"/>
    <s v="DESCHUTES R  13.0028"/>
    <x v="5"/>
    <n v="3"/>
    <n v="1993"/>
    <n v="634528"/>
    <x v="1"/>
    <s v="08"/>
    <x v="2"/>
    <x v="0"/>
    <x v="3"/>
    <x v="3"/>
  </r>
  <r>
    <n v="1"/>
    <n v="1995"/>
    <n v="19950815"/>
    <n v="23"/>
    <n v="17"/>
    <s v="3M10513  F"/>
    <n v="1.87"/>
    <s v="BUDD INLET       13F"/>
    <s v="SPS"/>
    <s v="CAPITOL LK REARING"/>
    <s v="DESCHUTES R  13.0028"/>
    <x v="5"/>
    <n v="3"/>
    <n v="1993"/>
    <n v="634528"/>
    <x v="1"/>
    <s v="08"/>
    <x v="2"/>
    <x v="0"/>
    <x v="3"/>
    <x v="3"/>
  </r>
  <r>
    <n v="1"/>
    <n v="1995"/>
    <n v="19950818"/>
    <n v="23"/>
    <n v="17"/>
    <s v="3M10513  F"/>
    <n v="1.87"/>
    <s v="BUDD INLET       13F"/>
    <s v="SPS"/>
    <s v="CAPITOL LK REARING"/>
    <s v="DESCHUTES R  13.0028"/>
    <x v="5"/>
    <n v="3"/>
    <n v="1993"/>
    <n v="634528"/>
    <x v="1"/>
    <s v="08"/>
    <x v="2"/>
    <x v="0"/>
    <x v="3"/>
    <x v="3"/>
  </r>
  <r>
    <n v="1"/>
    <n v="1995"/>
    <n v="19950821"/>
    <n v="23"/>
    <n v="17"/>
    <s v="3M10513  F"/>
    <n v="1.01"/>
    <s v="BUDD INLET       13F"/>
    <s v="SPS"/>
    <s v="CAPITOL LK REARING"/>
    <s v="DESCHUTES R  13.0028"/>
    <x v="5"/>
    <n v="3"/>
    <n v="1993"/>
    <n v="634528"/>
    <x v="1"/>
    <s v="08"/>
    <x v="2"/>
    <x v="0"/>
    <x v="3"/>
    <x v="3"/>
  </r>
  <r>
    <n v="1"/>
    <n v="1995"/>
    <n v="19950813"/>
    <n v="23"/>
    <n v="17"/>
    <s v="3M10513  F"/>
    <n v="1.45"/>
    <s v="BUDD INLET       13F"/>
    <s v="SPS"/>
    <s v="CAPITOL LK REARING"/>
    <s v="DESCHUTES R  13.0028"/>
    <x v="5"/>
    <n v="3"/>
    <n v="1993"/>
    <n v="634528"/>
    <x v="1"/>
    <s v="08"/>
    <x v="2"/>
    <x v="0"/>
    <x v="3"/>
    <x v="3"/>
  </r>
  <r>
    <n v="1"/>
    <n v="1995"/>
    <n v="19950814"/>
    <n v="23"/>
    <n v="17"/>
    <s v="3M10513  F"/>
    <n v="1.87"/>
    <s v="BUDD INLET       13F"/>
    <s v="SPS"/>
    <s v="CAPITOL LK REARING"/>
    <s v="DESCHUTES R  13.0028"/>
    <x v="5"/>
    <n v="3"/>
    <n v="1993"/>
    <n v="634528"/>
    <x v="1"/>
    <s v="08"/>
    <x v="2"/>
    <x v="0"/>
    <x v="3"/>
    <x v="3"/>
  </r>
  <r>
    <n v="1"/>
    <n v="1995"/>
    <n v="19950814"/>
    <n v="23"/>
    <n v="17"/>
    <s v="3M10513  F"/>
    <n v="1.87"/>
    <s v="BUDD INLET       13F"/>
    <s v="SPS"/>
    <s v="CAPITOL LK REARING"/>
    <s v="DESCHUTES R  13.0028"/>
    <x v="5"/>
    <n v="3"/>
    <n v="1993"/>
    <n v="634528"/>
    <x v="1"/>
    <s v="08"/>
    <x v="2"/>
    <x v="0"/>
    <x v="3"/>
    <x v="3"/>
  </r>
  <r>
    <n v="1"/>
    <n v="1995"/>
    <n v="19950822"/>
    <n v="23"/>
    <n v="17"/>
    <s v="3M10513  F"/>
    <n v="1.01"/>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3"/>
    <n v="23"/>
    <n v="17"/>
    <s v="3M10513  F"/>
    <n v="1.01"/>
    <s v="BUDD INLET       13F"/>
    <s v="SPS"/>
    <s v="CAPITOL LK REARING"/>
    <s v="DESCHUTES R  13.0028"/>
    <x v="5"/>
    <n v="3"/>
    <n v="1993"/>
    <n v="634528"/>
    <x v="1"/>
    <s v="08"/>
    <x v="2"/>
    <x v="0"/>
    <x v="3"/>
    <x v="3"/>
  </r>
  <r>
    <n v="1"/>
    <n v="1995"/>
    <n v="19950823"/>
    <n v="23"/>
    <n v="17"/>
    <s v="3M10513  F"/>
    <n v="1.01"/>
    <s v="BUDD INLET       13F"/>
    <s v="SPS"/>
    <s v="CAPITOL LK REARING"/>
    <s v="DESCHUTES R  13.0028"/>
    <x v="5"/>
    <n v="3"/>
    <n v="1993"/>
    <n v="634528"/>
    <x v="1"/>
    <s v="08"/>
    <x v="2"/>
    <x v="0"/>
    <x v="3"/>
    <x v="3"/>
  </r>
  <r>
    <n v="1"/>
    <n v="1995"/>
    <n v="19950826"/>
    <n v="23"/>
    <n v="17"/>
    <s v="3M10513  F"/>
    <n v="1.01"/>
    <s v="BUDD INLET       13F"/>
    <s v="SPS"/>
    <s v="CAPITOL LK REARING"/>
    <s v="DESCHUTES R  13.0028"/>
    <x v="5"/>
    <n v="3"/>
    <n v="1993"/>
    <n v="634528"/>
    <x v="1"/>
    <s v="08"/>
    <x v="2"/>
    <x v="0"/>
    <x v="3"/>
    <x v="3"/>
  </r>
  <r>
    <n v="1"/>
    <n v="1995"/>
    <n v="19950826"/>
    <n v="23"/>
    <n v="17"/>
    <s v="3M10513  F"/>
    <n v="1.01"/>
    <s v="BUDD INLET       13F"/>
    <s v="SPS"/>
    <s v="CAPITOL LK REARING"/>
    <s v="DESCHUTES R  13.0028"/>
    <x v="5"/>
    <n v="3"/>
    <n v="1993"/>
    <n v="634528"/>
    <x v="1"/>
    <s v="08"/>
    <x v="2"/>
    <x v="0"/>
    <x v="3"/>
    <x v="3"/>
  </r>
  <r>
    <n v="1"/>
    <n v="1995"/>
    <n v="19950826"/>
    <n v="23"/>
    <n v="17"/>
    <s v="3M10513  F"/>
    <n v="1.01"/>
    <s v="BUDD INLET       13F"/>
    <s v="SPS"/>
    <s v="CAPITOL LK REARING"/>
    <s v="DESCHUTES R  13.0028"/>
    <x v="5"/>
    <n v="3"/>
    <n v="1993"/>
    <n v="634528"/>
    <x v="1"/>
    <s v="08"/>
    <x v="2"/>
    <x v="0"/>
    <x v="3"/>
    <x v="3"/>
  </r>
  <r>
    <n v="1"/>
    <n v="1995"/>
    <n v="19950826"/>
    <n v="23"/>
    <n v="17"/>
    <s v="3M10513  F"/>
    <n v="1.01"/>
    <s v="BUDD INLET       13F"/>
    <s v="SPS"/>
    <s v="CAPITOL LK REARING"/>
    <s v="DESCHUTES R  13.0028"/>
    <x v="5"/>
    <n v="3"/>
    <n v="1993"/>
    <n v="634528"/>
    <x v="1"/>
    <s v="08"/>
    <x v="2"/>
    <x v="0"/>
    <x v="3"/>
    <x v="3"/>
  </r>
  <r>
    <n v="1"/>
    <n v="1995"/>
    <n v="19950827"/>
    <n v="23"/>
    <n v="17"/>
    <s v="3M10513  F"/>
    <n v="1.01"/>
    <s v="BUDD INLET       13F"/>
    <s v="SPS"/>
    <s v="CAPITOL LK REARING"/>
    <s v="DESCHUTES R  13.0028"/>
    <x v="6"/>
    <n v="3"/>
    <n v="1992"/>
    <n v="634257"/>
    <x v="1"/>
    <s v="08"/>
    <x v="2"/>
    <x v="0"/>
    <x v="3"/>
    <x v="3"/>
  </r>
  <r>
    <n v="1"/>
    <n v="1995"/>
    <n v="19950827"/>
    <n v="23"/>
    <n v="17"/>
    <s v="3M10513  F"/>
    <n v="1.01"/>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8"/>
    <n v="23"/>
    <n v="17"/>
    <s v="3M10513  F"/>
    <n v="3"/>
    <s v="BUDD INLET       13F"/>
    <s v="SPS"/>
    <s v="CAPITOL LK REARING"/>
    <s v="DESCHUTES R  13.0028"/>
    <x v="5"/>
    <n v="3"/>
    <n v="1993"/>
    <n v="634528"/>
    <x v="1"/>
    <s v="08"/>
    <x v="2"/>
    <x v="0"/>
    <x v="3"/>
    <x v="3"/>
  </r>
  <r>
    <n v="1"/>
    <n v="1995"/>
    <n v="19950824"/>
    <n v="23"/>
    <n v="17"/>
    <s v="3M10513  F"/>
    <n v="1.01"/>
    <s v="BUDD INLET       13F"/>
    <s v="SPS"/>
    <s v="CAPITOL LK REARING"/>
    <s v="DESCHUTES R  13.0028"/>
    <x v="5"/>
    <n v="3"/>
    <n v="1993"/>
    <n v="634528"/>
    <x v="1"/>
    <s v="08"/>
    <x v="2"/>
    <x v="0"/>
    <x v="3"/>
    <x v="3"/>
  </r>
  <r>
    <n v="1"/>
    <n v="1995"/>
    <n v="19950824"/>
    <n v="23"/>
    <n v="17"/>
    <s v="3M10513  F"/>
    <n v="1.01"/>
    <s v="BUDD INLET       13F"/>
    <s v="SPS"/>
    <s v="CAPITOL LK REARING"/>
    <s v="DESCHUTES R  13.0028"/>
    <x v="5"/>
    <n v="3"/>
    <n v="1993"/>
    <n v="634528"/>
    <x v="1"/>
    <s v="08"/>
    <x v="2"/>
    <x v="0"/>
    <x v="3"/>
    <x v="3"/>
  </r>
  <r>
    <n v="1"/>
    <n v="1995"/>
    <n v="19950824"/>
    <n v="23"/>
    <n v="17"/>
    <s v="3M10513  F"/>
    <n v="1.01"/>
    <s v="BUDD INLET       13F"/>
    <s v="SPS"/>
    <s v="CAPITOL LK REARING"/>
    <s v="DESCHUTES R  13.0028"/>
    <x v="5"/>
    <n v="3"/>
    <n v="1993"/>
    <n v="634528"/>
    <x v="1"/>
    <s v="08"/>
    <x v="2"/>
    <x v="0"/>
    <x v="3"/>
    <x v="3"/>
  </r>
  <r>
    <n v="1"/>
    <n v="1994"/>
    <n v="19940824"/>
    <n v="45"/>
    <n v="95"/>
    <s v="3M11413  872011"/>
    <n v="1.6"/>
    <s v="ANDERSON ISLAND"/>
    <s v="SPS"/>
    <s v="CAPITOL LK REARING"/>
    <s v="DESCHUTES R  13.0028"/>
    <x v="5"/>
    <n v="3"/>
    <n v="1993"/>
    <n v="634528"/>
    <x v="0"/>
    <s v="08"/>
    <x v="2"/>
    <x v="0"/>
    <x v="3"/>
    <x v="3"/>
  </r>
  <r>
    <n v="1"/>
    <n v="1993"/>
    <n v="19930804"/>
    <n v="45"/>
    <n v="95"/>
    <s v="3M11413  872090"/>
    <n v="1.01"/>
    <s v="COOPERS POINT"/>
    <s v="SPS"/>
    <s v="CAPITOL LK REARING"/>
    <s v="DESCHUTES R  13.0028"/>
    <x v="6"/>
    <n v="3"/>
    <n v="1992"/>
    <n v="634257"/>
    <x v="0"/>
    <s v="08"/>
    <x v="2"/>
    <x v="0"/>
    <x v="3"/>
    <x v="3"/>
  </r>
  <r>
    <n v="1"/>
    <n v="1994"/>
    <n v="19940805"/>
    <n v="45"/>
    <n v="95"/>
    <s v="3M11413  872102"/>
    <n v="1.6"/>
    <s v="DANA PASSAGE"/>
    <s v="SPS"/>
    <s v="CAPITOL LK REARING"/>
    <s v="DESCHUTES R  13.0028"/>
    <x v="5"/>
    <n v="3"/>
    <n v="1993"/>
    <n v="634528"/>
    <x v="0"/>
    <s v="08"/>
    <x v="2"/>
    <x v="0"/>
    <x v="3"/>
    <x v="3"/>
  </r>
  <r>
    <n v="1"/>
    <n v="1994"/>
    <n v="19940830"/>
    <n v="45"/>
    <n v="95"/>
    <s v="3M11413  872105"/>
    <n v="1.61"/>
    <s v="DAY ISLAND"/>
    <s v="SPS"/>
    <s v="CAPITOL LK REARING"/>
    <s v="DESCHUTES R  13.0028"/>
    <x v="5"/>
    <n v="3"/>
    <n v="1993"/>
    <n v="634528"/>
    <x v="0"/>
    <s v="08"/>
    <x v="2"/>
    <x v="0"/>
    <x v="3"/>
    <x v="3"/>
  </r>
  <r>
    <n v="1"/>
    <n v="1995"/>
    <n v="19950823"/>
    <n v="45"/>
    <n v="95"/>
    <s v="3M11413  872184"/>
    <n v="1.28"/>
    <s v="GENERAL - AREA 13"/>
    <s v="SPS"/>
    <s v="CAPITOL LK REARING"/>
    <s v="DESCHUTES R  13.0028"/>
    <x v="6"/>
    <n v="3"/>
    <n v="1992"/>
    <n v="634257"/>
    <x v="0"/>
    <s v="08"/>
    <x v="2"/>
    <x v="0"/>
    <x v="3"/>
    <x v="3"/>
  </r>
  <r>
    <n v="1"/>
    <n v="1993"/>
    <n v="19930808"/>
    <n v="45"/>
    <n v="95"/>
    <s v="3M11413  872247"/>
    <n v="1.01"/>
    <s v="JOHNSON POINT"/>
    <s v="SPS"/>
    <s v="CAPITOL LK REARING"/>
    <s v="DESCHUTES R  13.0028"/>
    <x v="5"/>
    <n v="3"/>
    <n v="1993"/>
    <n v="634528"/>
    <x v="0"/>
    <s v="08"/>
    <x v="2"/>
    <x v="0"/>
    <x v="3"/>
    <x v="3"/>
  </r>
  <r>
    <n v="1"/>
    <n v="1994"/>
    <n v="19940820"/>
    <n v="45"/>
    <n v="95"/>
    <s v="3M11413  872320"/>
    <n v="1.6"/>
    <s v="NARROWS"/>
    <s v="SPS"/>
    <s v="CAPITOL LK REARING"/>
    <s v="DESCHUTES R  13.0028"/>
    <x v="5"/>
    <n v="3"/>
    <n v="1993"/>
    <n v="634528"/>
    <x v="0"/>
    <s v="08"/>
    <x v="2"/>
    <x v="0"/>
    <x v="3"/>
    <x v="3"/>
  </r>
  <r>
    <n v="1"/>
    <n v="1993"/>
    <n v="19930812"/>
    <n v="45"/>
    <n v="95"/>
    <s v="3M11413  872451"/>
    <n v="1.01"/>
    <s v="SAND SPIT"/>
    <s v="SPS"/>
    <s v="CAPITOL LK REARING"/>
    <s v="DESCHUTES R  13.0028"/>
    <x v="6"/>
    <n v="3"/>
    <n v="1992"/>
    <n v="634257"/>
    <x v="0"/>
    <s v="08"/>
    <x v="2"/>
    <x v="0"/>
    <x v="3"/>
    <x v="3"/>
  </r>
  <r>
    <n v="1"/>
    <n v="1993"/>
    <n v="19930915"/>
    <n v="45"/>
    <n v="95"/>
    <s v="3M11413  872074"/>
    <n v="1.01"/>
    <s v="CHAMBERS BAY"/>
    <s v="SPS"/>
    <s v="CAPITOL LK REARING"/>
    <s v="DESCHUTES R  13.0028"/>
    <x v="5"/>
    <n v="3"/>
    <n v="1993"/>
    <n v="634528"/>
    <x v="0"/>
    <s v="09"/>
    <x v="2"/>
    <x v="0"/>
    <x v="3"/>
    <x v="3"/>
  </r>
  <r>
    <n v="1"/>
    <n v="1994"/>
    <n v="19940907"/>
    <n v="45"/>
    <n v="95"/>
    <s v="3M11413  872074"/>
    <n v="1.61"/>
    <s v="CHAMBERS BAY"/>
    <s v="SPS"/>
    <s v="CAPITOL LK REARING"/>
    <s v="DESCHUTES R  13.0028"/>
    <x v="6"/>
    <n v="3"/>
    <n v="1992"/>
    <n v="634257"/>
    <x v="0"/>
    <s v="09"/>
    <x v="2"/>
    <x v="0"/>
    <x v="3"/>
    <x v="3"/>
  </r>
  <r>
    <n v="1"/>
    <n v="1993"/>
    <n v="19930912"/>
    <n v="45"/>
    <n v="95"/>
    <s v="3M11413  872116"/>
    <n v="1.01"/>
    <s v="DESCHUTES R &amp; MOUTH"/>
    <s v="SPS"/>
    <s v="CAPITOL LK REARING"/>
    <s v="DESCHUTES R  13.0028"/>
    <x v="5"/>
    <n v="3"/>
    <n v="1993"/>
    <n v="634528"/>
    <x v="0"/>
    <s v="09"/>
    <x v="2"/>
    <x v="0"/>
    <x v="3"/>
    <x v="3"/>
  </r>
  <r>
    <n v="1"/>
    <n v="1994"/>
    <n v="19940912"/>
    <n v="45"/>
    <n v="95"/>
    <s v="3M11413  872116"/>
    <n v="1.61"/>
    <s v="DESCHUTES R &amp; MOUTH"/>
    <s v="SPS"/>
    <s v="CAPITOL LK REARING"/>
    <s v="DESCHUTES R  13.0028"/>
    <x v="5"/>
    <n v="3"/>
    <n v="1993"/>
    <n v="634528"/>
    <x v="0"/>
    <s v="09"/>
    <x v="2"/>
    <x v="0"/>
    <x v="3"/>
    <x v="3"/>
  </r>
  <r>
    <n v="1"/>
    <n v="1994"/>
    <n v="19941007"/>
    <n v="23"/>
    <n v="52"/>
    <s v="3M10513  D"/>
    <n v="0"/>
    <s v="SOUTH SOUND PASS 13D"/>
    <s v="SPS"/>
    <s v="CAPITOL LK REARING"/>
    <s v="DESCHUTES R  13.0028"/>
    <x v="5"/>
    <n v="3"/>
    <n v="1993"/>
    <n v="634528"/>
    <x v="1"/>
    <s v="10"/>
    <x v="0"/>
    <x v="0"/>
    <x v="3"/>
    <x v="3"/>
  </r>
  <r>
    <n v="1"/>
    <n v="1994"/>
    <n v="19941007"/>
    <n v="23"/>
    <n v="52"/>
    <s v="3M10513  D"/>
    <n v="0"/>
    <s v="SOUTH SOUND PASS 13D"/>
    <s v="SPS"/>
    <s v="CAPITOL LK REARING"/>
    <s v="DESCHUTES R  13.0028"/>
    <x v="5"/>
    <n v="3"/>
    <n v="1993"/>
    <n v="634528"/>
    <x v="1"/>
    <s v="10"/>
    <x v="0"/>
    <x v="0"/>
    <x v="3"/>
    <x v="3"/>
  </r>
  <r>
    <n v="1"/>
    <n v="1993"/>
    <n v="19931023"/>
    <n v="45"/>
    <n v="95"/>
    <s v="3M11413  872184"/>
    <n v="1.01"/>
    <s v="GENERAL - AREA 13"/>
    <s v="SPS"/>
    <s v="CAPITOL LK REARING"/>
    <s v="DESCHUTES R  13.0028"/>
    <x v="5"/>
    <n v="3"/>
    <n v="1993"/>
    <n v="634528"/>
    <x v="0"/>
    <s v="10"/>
    <x v="0"/>
    <x v="0"/>
    <x v="3"/>
    <x v="3"/>
  </r>
  <r>
    <n v="1"/>
    <n v="1994"/>
    <n v="19941008"/>
    <n v="45"/>
    <n v="95"/>
    <s v="3M11413  872185"/>
    <n v="1.62"/>
    <s v="GIBSON POINT"/>
    <s v="SPS"/>
    <s v="CAPITOL LK REARING"/>
    <s v="DESCHUTES R  13.0028"/>
    <x v="5"/>
    <n v="3"/>
    <n v="1993"/>
    <n v="634528"/>
    <x v="0"/>
    <s v="10"/>
    <x v="0"/>
    <x v="0"/>
    <x v="3"/>
    <x v="3"/>
  </r>
  <r>
    <n v="1"/>
    <n v="1993"/>
    <n v="19931228"/>
    <n v="45"/>
    <n v="95"/>
    <s v="3M11413  872185"/>
    <n v="1.01"/>
    <s v="GIBSON POINT"/>
    <s v="SPS"/>
    <s v="CAPITOL LK REARING"/>
    <s v="DESCHUTES R  13.0028"/>
    <x v="5"/>
    <n v="3"/>
    <n v="1993"/>
    <n v="634528"/>
    <x v="0"/>
    <s v="12"/>
    <x v="0"/>
    <x v="0"/>
    <x v="3"/>
    <x v="3"/>
  </r>
  <r>
    <n v="1"/>
    <n v="1994"/>
    <n v="19941217"/>
    <n v="45"/>
    <n v="95"/>
    <s v="3M11413  872185"/>
    <n v="1.6"/>
    <s v="GIBSON POINT"/>
    <s v="SPS"/>
    <s v="CAPITOL LK REARING"/>
    <s v="DESCHUTES R  13.0028"/>
    <x v="5"/>
    <n v="3"/>
    <n v="1993"/>
    <n v="634528"/>
    <x v="0"/>
    <s v="12"/>
    <x v="0"/>
    <x v="0"/>
    <x v="3"/>
    <x v="3"/>
  </r>
  <r>
    <n v="1"/>
    <n v="2006"/>
    <n v="20060823"/>
    <n v="23"/>
    <n v="12"/>
    <s v="3M10513  A"/>
    <n v="1.82"/>
    <s v="CARR INLET       13A"/>
    <s v="SPS"/>
    <s v="CHAMBERS CR HATCHERY"/>
    <s v="DESCHUTES R  13.0028"/>
    <x v="7"/>
    <n v="3"/>
    <n v="2004"/>
    <n v="631867"/>
    <x v="2"/>
    <s v="08"/>
    <x v="2"/>
    <x v="0"/>
    <x v="2"/>
    <x v="3"/>
  </r>
  <r>
    <n v="1"/>
    <n v="2004"/>
    <n v="20040823"/>
    <n v="45"/>
    <n v="95"/>
    <s v="3M11413  872074"/>
    <n v="4.3600000000000003"/>
    <s v="CHAMBERS BAY"/>
    <s v="SPS"/>
    <s v="CHAMBERS CR HATCHERY"/>
    <s v="DESCHUTES R  13.0028"/>
    <x v="7"/>
    <n v="3"/>
    <n v="2004"/>
    <n v="631867"/>
    <x v="0"/>
    <s v="08"/>
    <x v="2"/>
    <x v="0"/>
    <x v="2"/>
    <x v="3"/>
  </r>
  <r>
    <n v="1"/>
    <n v="2005"/>
    <n v="20050822"/>
    <n v="45"/>
    <n v="95"/>
    <s v="3M11413  872074"/>
    <n v="5.84"/>
    <s v="CHAMBERS BAY"/>
    <s v="SPS"/>
    <s v="CHAMBERS CR HATCHERY"/>
    <s v="DESCHUTES R  13.0028"/>
    <x v="7"/>
    <n v="3"/>
    <n v="2004"/>
    <n v="631867"/>
    <x v="0"/>
    <s v="08"/>
    <x v="2"/>
    <x v="0"/>
    <x v="2"/>
    <x v="3"/>
  </r>
  <r>
    <n v="1"/>
    <n v="2005"/>
    <n v="20050827"/>
    <n v="45"/>
    <n v="95"/>
    <s v="3M11413  872074"/>
    <n v="5.84"/>
    <s v="CHAMBERS BAY"/>
    <s v="SPS"/>
    <s v="CHAMBERS CR HATCHERY"/>
    <s v="DESCHUTES R  13.0028"/>
    <x v="7"/>
    <n v="3"/>
    <n v="2004"/>
    <n v="631867"/>
    <x v="0"/>
    <s v="08"/>
    <x v="2"/>
    <x v="0"/>
    <x v="2"/>
    <x v="3"/>
  </r>
  <r>
    <n v="1"/>
    <n v="2006"/>
    <n v="20060827"/>
    <n v="45"/>
    <n v="95"/>
    <s v="3M11413  872074"/>
    <n v="7.45"/>
    <s v="CHAMBERS BAY"/>
    <s v="SPS"/>
    <s v="CHAMBERS CR HATCHERY"/>
    <s v="DESCHUTES R  13.0028"/>
    <x v="7"/>
    <n v="3"/>
    <n v="2004"/>
    <n v="631867"/>
    <x v="0"/>
    <s v="08"/>
    <x v="2"/>
    <x v="0"/>
    <x v="2"/>
    <x v="3"/>
  </r>
  <r>
    <n v="1"/>
    <n v="2005"/>
    <n v="20050908"/>
    <n v="23"/>
    <n v="12"/>
    <s v="3M10513  A"/>
    <n v="1.17"/>
    <s v="CARR INLET       13A"/>
    <s v="SPS"/>
    <s v="CHAMBERS CR HATCHERY"/>
    <s v="DESCHUTES R  13.0028"/>
    <x v="7"/>
    <n v="3"/>
    <n v="2004"/>
    <n v="631867"/>
    <x v="2"/>
    <s v="09"/>
    <x v="2"/>
    <x v="0"/>
    <x v="2"/>
    <x v="3"/>
  </r>
  <r>
    <n v="1"/>
    <n v="2006"/>
    <n v="20060910"/>
    <n v="45"/>
    <n v="95"/>
    <s v="3M11413  872169"/>
    <n v="9.3800000000000008"/>
    <s v="FOX ISLAND"/>
    <s v="SPS"/>
    <s v="CHAMBERS CR HATCHERY"/>
    <s v="DESCHUTES R  13.0028"/>
    <x v="7"/>
    <n v="3"/>
    <n v="2004"/>
    <n v="631867"/>
    <x v="0"/>
    <s v="09"/>
    <x v="2"/>
    <x v="0"/>
    <x v="2"/>
    <x v="3"/>
  </r>
  <r>
    <n v="1"/>
    <n v="2007"/>
    <n v="20070714"/>
    <n v="45"/>
    <n v="95"/>
    <s v="3M11413  872184"/>
    <n v="5.29"/>
    <s v="GENERAL - AREA 13"/>
    <s v="SPS"/>
    <s v="GARRISON HATCHERY"/>
    <s v="CHAMBERS CR  12.0007"/>
    <x v="3"/>
    <n v="3"/>
    <n v="2005"/>
    <n v="632871"/>
    <x v="0"/>
    <s v="07"/>
    <x v="2"/>
    <x v="1"/>
    <x v="2"/>
    <x v="2"/>
  </r>
  <r>
    <n v="1"/>
    <n v="2006"/>
    <n v="20060822"/>
    <n v="23"/>
    <n v="12"/>
    <s v="3M10513  A"/>
    <n v="1.82"/>
    <s v="CARR INLET       13A"/>
    <s v="SPS"/>
    <s v="GARRISON HATCHERY"/>
    <s v="CHAMBERS CR  12.0007"/>
    <x v="2"/>
    <n v="3"/>
    <n v="2004"/>
    <n v="632472"/>
    <x v="2"/>
    <s v="08"/>
    <x v="2"/>
    <x v="1"/>
    <x v="2"/>
    <x v="2"/>
  </r>
  <r>
    <n v="1"/>
    <n v="2006"/>
    <n v="20060822"/>
    <n v="23"/>
    <n v="12"/>
    <s v="3M10513  A"/>
    <n v="1.82"/>
    <s v="CARR INLET       13A"/>
    <s v="SPS"/>
    <s v="GARRISON HATCHERY"/>
    <s v="CHAMBERS CR  12.0007"/>
    <x v="2"/>
    <n v="3"/>
    <n v="2004"/>
    <n v="632277"/>
    <x v="2"/>
    <s v="08"/>
    <x v="2"/>
    <x v="1"/>
    <x v="2"/>
    <x v="2"/>
  </r>
  <r>
    <n v="1"/>
    <n v="2006"/>
    <n v="20060822"/>
    <n v="23"/>
    <n v="12"/>
    <s v="3M10513  A"/>
    <n v="1.82"/>
    <s v="CARR INLET       13A"/>
    <s v="SPS"/>
    <s v="GARRISON HATCHERY"/>
    <s v="CHAMBERS CR  12.0007"/>
    <x v="2"/>
    <n v="3"/>
    <n v="2004"/>
    <n v="632472"/>
    <x v="2"/>
    <s v="08"/>
    <x v="2"/>
    <x v="1"/>
    <x v="2"/>
    <x v="2"/>
  </r>
  <r>
    <n v="1"/>
    <n v="2006"/>
    <n v="20060823"/>
    <n v="23"/>
    <n v="12"/>
    <s v="3M10513  A"/>
    <n v="1.82"/>
    <s v="CARR INLET       13A"/>
    <s v="SPS"/>
    <s v="GARRISON HATCHERY"/>
    <s v="CHAMBERS CR  12.0007"/>
    <x v="2"/>
    <n v="3"/>
    <n v="2004"/>
    <n v="632472"/>
    <x v="2"/>
    <s v="08"/>
    <x v="2"/>
    <x v="1"/>
    <x v="2"/>
    <x v="2"/>
  </r>
  <r>
    <n v="1"/>
    <n v="2006"/>
    <n v="20060823"/>
    <n v="23"/>
    <n v="12"/>
    <s v="3M10513  A"/>
    <n v="1.82"/>
    <s v="CARR INLET       13A"/>
    <s v="SPS"/>
    <s v="GARRISON HATCHERY"/>
    <s v="CHAMBERS CR  12.0007"/>
    <x v="2"/>
    <n v="3"/>
    <n v="2004"/>
    <n v="632277"/>
    <x v="2"/>
    <s v="08"/>
    <x v="2"/>
    <x v="1"/>
    <x v="2"/>
    <x v="2"/>
  </r>
  <r>
    <n v="1"/>
    <n v="2006"/>
    <n v="20060823"/>
    <n v="23"/>
    <n v="12"/>
    <s v="3M10513  A"/>
    <n v="1.82"/>
    <s v="CARR INLET       13A"/>
    <s v="SPS"/>
    <s v="GARRISON HATCHERY"/>
    <s v="CHAMBERS CR  12.0007"/>
    <x v="2"/>
    <n v="3"/>
    <n v="2004"/>
    <n v="632277"/>
    <x v="2"/>
    <s v="08"/>
    <x v="2"/>
    <x v="1"/>
    <x v="2"/>
    <x v="2"/>
  </r>
  <r>
    <n v="1"/>
    <n v="2006"/>
    <n v="20060823"/>
    <n v="23"/>
    <n v="12"/>
    <s v="3M10513  A"/>
    <n v="1.82"/>
    <s v="CARR INLET       13A"/>
    <s v="SPS"/>
    <s v="GARRISON HATCHERY"/>
    <s v="CHAMBERS CR  12.0007"/>
    <x v="2"/>
    <n v="3"/>
    <n v="2004"/>
    <n v="632277"/>
    <x v="2"/>
    <s v="08"/>
    <x v="2"/>
    <x v="1"/>
    <x v="2"/>
    <x v="2"/>
  </r>
  <r>
    <n v="1"/>
    <n v="2006"/>
    <n v="20060823"/>
    <n v="23"/>
    <n v="12"/>
    <s v="3M10513  A"/>
    <n v="1.82"/>
    <s v="CARR INLET       13A"/>
    <s v="SPS"/>
    <s v="GARRISON HATCHERY"/>
    <s v="CHAMBERS CR  12.0007"/>
    <x v="2"/>
    <n v="3"/>
    <n v="2004"/>
    <n v="632277"/>
    <x v="2"/>
    <s v="08"/>
    <x v="2"/>
    <x v="1"/>
    <x v="2"/>
    <x v="2"/>
  </r>
  <r>
    <n v="1"/>
    <n v="2006"/>
    <n v="20060823"/>
    <n v="23"/>
    <n v="12"/>
    <s v="3M10513  A"/>
    <n v="1.82"/>
    <s v="CARR INLET       13A"/>
    <s v="SPS"/>
    <s v="GARRISON HATCHERY"/>
    <s v="CHAMBERS CR  12.0007"/>
    <x v="2"/>
    <n v="3"/>
    <n v="2004"/>
    <n v="632277"/>
    <x v="2"/>
    <s v="08"/>
    <x v="2"/>
    <x v="1"/>
    <x v="2"/>
    <x v="2"/>
  </r>
  <r>
    <n v="1"/>
    <n v="2007"/>
    <n v="20070827"/>
    <n v="23"/>
    <n v="12"/>
    <s v="3M10513  A"/>
    <n v="3.04"/>
    <s v="CARR INLET       13A"/>
    <s v="SPS"/>
    <s v="GARRISON HATCHERY"/>
    <s v="CHAMBERS CR  12.0007"/>
    <x v="3"/>
    <n v="3"/>
    <n v="2005"/>
    <n v="632871"/>
    <x v="2"/>
    <s v="08"/>
    <x v="2"/>
    <x v="1"/>
    <x v="2"/>
    <x v="2"/>
  </r>
  <r>
    <n v="1"/>
    <n v="2007"/>
    <n v="20070827"/>
    <n v="23"/>
    <n v="12"/>
    <s v="3M10513  A"/>
    <n v="3.04"/>
    <s v="CARR INLET       13A"/>
    <s v="SPS"/>
    <s v="GARRISON HATCHERY"/>
    <s v="CHAMBERS CR  12.0007"/>
    <x v="3"/>
    <n v="3"/>
    <n v="2005"/>
    <n v="632871"/>
    <x v="2"/>
    <s v="08"/>
    <x v="2"/>
    <x v="1"/>
    <x v="2"/>
    <x v="2"/>
  </r>
  <r>
    <n v="1"/>
    <n v="2007"/>
    <n v="20070827"/>
    <n v="23"/>
    <n v="12"/>
    <s v="3M10513  A"/>
    <n v="3.04"/>
    <s v="CARR INLET       13A"/>
    <s v="SPS"/>
    <s v="GARRISON HATCHERY"/>
    <s v="CHAMBERS CR  12.0007"/>
    <x v="2"/>
    <n v="3"/>
    <n v="2004"/>
    <n v="631879"/>
    <x v="2"/>
    <s v="08"/>
    <x v="2"/>
    <x v="1"/>
    <x v="2"/>
    <x v="2"/>
  </r>
  <r>
    <n v="1"/>
    <n v="2007"/>
    <n v="20070827"/>
    <n v="23"/>
    <n v="12"/>
    <s v="3M10513  A"/>
    <n v="3.04"/>
    <s v="CARR INLET       13A"/>
    <s v="SPS"/>
    <s v="GARRISON HATCHERY"/>
    <s v="CHAMBERS CR  12.0007"/>
    <x v="3"/>
    <n v="3"/>
    <n v="2005"/>
    <n v="632871"/>
    <x v="2"/>
    <s v="08"/>
    <x v="2"/>
    <x v="1"/>
    <x v="2"/>
    <x v="2"/>
  </r>
  <r>
    <n v="1"/>
    <n v="2007"/>
    <n v="20070827"/>
    <n v="23"/>
    <n v="12"/>
    <s v="3M10513  A"/>
    <n v="3.04"/>
    <s v="CARR INLET       13A"/>
    <s v="SPS"/>
    <s v="GARRISON HATCHERY"/>
    <s v="CHAMBERS CR  12.0007"/>
    <x v="2"/>
    <n v="3"/>
    <n v="2004"/>
    <n v="632277"/>
    <x v="2"/>
    <s v="08"/>
    <x v="2"/>
    <x v="1"/>
    <x v="2"/>
    <x v="2"/>
  </r>
  <r>
    <n v="1"/>
    <n v="2005"/>
    <n v="20050810"/>
    <n v="45"/>
    <n v="95"/>
    <s v="3M11413  872074"/>
    <n v="5.84"/>
    <s v="CHAMBERS BAY"/>
    <s v="SPS"/>
    <s v="GARRISON HATCHERY"/>
    <s v="CHAMBERS CR  12.0007"/>
    <x v="2"/>
    <n v="3"/>
    <n v="2004"/>
    <n v="631880"/>
    <x v="0"/>
    <s v="08"/>
    <x v="2"/>
    <x v="1"/>
    <x v="2"/>
    <x v="2"/>
  </r>
  <r>
    <n v="1"/>
    <n v="2005"/>
    <n v="20050826"/>
    <n v="45"/>
    <n v="95"/>
    <s v="3M11413  872074"/>
    <n v="5.84"/>
    <s v="CHAMBERS BAY"/>
    <s v="SPS"/>
    <s v="GARRISON HATCHERY"/>
    <s v="CHAMBERS CR  12.0007"/>
    <x v="2"/>
    <n v="3"/>
    <n v="2004"/>
    <n v="632277"/>
    <x v="0"/>
    <s v="08"/>
    <x v="2"/>
    <x v="1"/>
    <x v="2"/>
    <x v="2"/>
  </r>
  <r>
    <n v="1"/>
    <n v="2005"/>
    <n v="20050826"/>
    <n v="45"/>
    <n v="95"/>
    <s v="3M11413  872074"/>
    <n v="5.84"/>
    <s v="CHAMBERS BAY"/>
    <s v="SPS"/>
    <s v="GARRISON HATCHERY"/>
    <s v="CHAMBERS CR  12.0007"/>
    <x v="2"/>
    <n v="3"/>
    <n v="2004"/>
    <n v="631879"/>
    <x v="0"/>
    <s v="08"/>
    <x v="2"/>
    <x v="1"/>
    <x v="2"/>
    <x v="2"/>
  </r>
  <r>
    <n v="1"/>
    <n v="2005"/>
    <n v="20050826"/>
    <n v="45"/>
    <n v="95"/>
    <s v="3M11413  872074"/>
    <n v="5.84"/>
    <s v="CHAMBERS BAY"/>
    <s v="SPS"/>
    <s v="GARRISON HATCHERY"/>
    <s v="CHAMBERS CR  12.0007"/>
    <x v="7"/>
    <n v="3"/>
    <n v="2003"/>
    <n v="631547"/>
    <x v="0"/>
    <s v="08"/>
    <x v="2"/>
    <x v="1"/>
    <x v="2"/>
    <x v="2"/>
  </r>
  <r>
    <n v="1"/>
    <n v="2005"/>
    <n v="20050827"/>
    <n v="45"/>
    <n v="95"/>
    <s v="3M11413  872074"/>
    <n v="5.84"/>
    <s v="CHAMBERS BAY"/>
    <s v="SPS"/>
    <s v="GARRISON HATCHERY"/>
    <s v="CHAMBERS CR  12.0007"/>
    <x v="7"/>
    <n v="3"/>
    <n v="2003"/>
    <n v="631547"/>
    <x v="0"/>
    <s v="08"/>
    <x v="2"/>
    <x v="1"/>
    <x v="2"/>
    <x v="2"/>
  </r>
  <r>
    <n v="1"/>
    <n v="2006"/>
    <n v="20060831"/>
    <n v="45"/>
    <n v="95"/>
    <s v="3M11413  872074"/>
    <n v="9.3800000000000008"/>
    <s v="CHAMBERS BAY"/>
    <s v="SPS"/>
    <s v="GARRISON HATCHERY"/>
    <s v="CHAMBERS CR  12.0007"/>
    <x v="2"/>
    <n v="3"/>
    <n v="2004"/>
    <n v="632472"/>
    <x v="0"/>
    <s v="08"/>
    <x v="2"/>
    <x v="1"/>
    <x v="2"/>
    <x v="2"/>
  </r>
  <r>
    <n v="1"/>
    <n v="2008"/>
    <n v="20080829"/>
    <n v="45"/>
    <n v="95"/>
    <s v="3M11413  872074"/>
    <n v="9.9"/>
    <s v="CHAMBERS BAY"/>
    <s v="SPS"/>
    <s v="GARRISON HATCHERY"/>
    <s v="CHAMBERS CR  12.0007"/>
    <x v="8"/>
    <n v="3"/>
    <n v="2006"/>
    <n v="632979"/>
    <x v="0"/>
    <s v="08"/>
    <x v="2"/>
    <x v="1"/>
    <x v="2"/>
    <x v="2"/>
  </r>
  <r>
    <n v="1"/>
    <n v="2009"/>
    <n v="20090818"/>
    <n v="45"/>
    <n v="95"/>
    <s v="3M11413  872184"/>
    <n v="29.11"/>
    <s v="GENERAL - AREA 13"/>
    <s v="SPS"/>
    <s v="GARRISON HATCHERY"/>
    <s v="CHAMBERS CR  12.0007"/>
    <x v="9"/>
    <n v="3"/>
    <n v="2007"/>
    <n v="633968"/>
    <x v="0"/>
    <s v="08"/>
    <x v="2"/>
    <x v="1"/>
    <x v="2"/>
    <x v="2"/>
  </r>
  <r>
    <n v="1"/>
    <n v="2007"/>
    <n v="20070904"/>
    <n v="23"/>
    <n v="12"/>
    <s v="3M10513  A"/>
    <n v="3.79"/>
    <s v="CARR INLET       13A"/>
    <s v="SPS"/>
    <s v="GARRISON HATCHERY"/>
    <s v="CHAMBERS CR  12.0007"/>
    <x v="2"/>
    <n v="3"/>
    <n v="2004"/>
    <n v="632277"/>
    <x v="2"/>
    <s v="09"/>
    <x v="2"/>
    <x v="1"/>
    <x v="2"/>
    <x v="2"/>
  </r>
  <r>
    <n v="1"/>
    <n v="2007"/>
    <n v="20070904"/>
    <n v="23"/>
    <n v="12"/>
    <s v="3M10513  A"/>
    <n v="3.79"/>
    <s v="CARR INLET       13A"/>
    <s v="SPS"/>
    <s v="GARRISON HATCHERY"/>
    <s v="CHAMBERS CR  12.0007"/>
    <x v="2"/>
    <n v="3"/>
    <n v="2004"/>
    <n v="631880"/>
    <x v="2"/>
    <s v="09"/>
    <x v="2"/>
    <x v="1"/>
    <x v="2"/>
    <x v="2"/>
  </r>
  <r>
    <n v="1"/>
    <n v="2007"/>
    <n v="20070904"/>
    <n v="23"/>
    <n v="12"/>
    <s v="3M10513  A"/>
    <n v="3.79"/>
    <s v="CARR INLET       13A"/>
    <s v="SPS"/>
    <s v="GARRISON HATCHERY"/>
    <s v="CHAMBERS CR  12.0007"/>
    <x v="3"/>
    <n v="3"/>
    <n v="2005"/>
    <n v="632871"/>
    <x v="2"/>
    <s v="09"/>
    <x v="2"/>
    <x v="1"/>
    <x v="2"/>
    <x v="2"/>
  </r>
  <r>
    <n v="1"/>
    <n v="2007"/>
    <n v="20070916"/>
    <n v="23"/>
    <n v="12"/>
    <s v="3M10513  A"/>
    <n v="16.190000000000001"/>
    <s v="CARR INLET       13A"/>
    <s v="SPS"/>
    <s v="GARRISON HATCHERY"/>
    <s v="CHAMBERS CR  12.0007"/>
    <x v="2"/>
    <n v="3"/>
    <n v="2004"/>
    <n v="632277"/>
    <x v="2"/>
    <s v="09"/>
    <x v="2"/>
    <x v="1"/>
    <x v="2"/>
    <x v="2"/>
  </r>
  <r>
    <n v="1"/>
    <n v="2007"/>
    <n v="20070916"/>
    <n v="23"/>
    <n v="12"/>
    <s v="3M10513  A"/>
    <n v="16.190000000000001"/>
    <s v="CARR INLET       13A"/>
    <s v="SPS"/>
    <s v="GARRISON HATCHERY"/>
    <s v="CHAMBERS CR  12.0007"/>
    <x v="3"/>
    <n v="3"/>
    <n v="2005"/>
    <n v="632871"/>
    <x v="2"/>
    <s v="09"/>
    <x v="2"/>
    <x v="1"/>
    <x v="2"/>
    <x v="2"/>
  </r>
  <r>
    <n v="1"/>
    <n v="2007"/>
    <n v="20070916"/>
    <n v="23"/>
    <n v="12"/>
    <s v="3M10513  A"/>
    <n v="16.190000000000001"/>
    <s v="CARR INLET       13A"/>
    <s v="SPS"/>
    <s v="GARRISON HATCHERY"/>
    <s v="CHAMBERS CR  12.0007"/>
    <x v="2"/>
    <n v="3"/>
    <n v="2004"/>
    <n v="632472"/>
    <x v="2"/>
    <s v="09"/>
    <x v="2"/>
    <x v="1"/>
    <x v="2"/>
    <x v="2"/>
  </r>
  <r>
    <n v="1"/>
    <n v="2007"/>
    <n v="20070916"/>
    <n v="23"/>
    <n v="12"/>
    <s v="3M10513  A"/>
    <n v="16.190000000000001"/>
    <s v="CARR INLET       13A"/>
    <s v="SPS"/>
    <s v="GARRISON HATCHERY"/>
    <s v="CHAMBERS CR  12.0007"/>
    <x v="2"/>
    <n v="3"/>
    <n v="2004"/>
    <n v="632472"/>
    <x v="2"/>
    <s v="09"/>
    <x v="2"/>
    <x v="1"/>
    <x v="2"/>
    <x v="2"/>
  </r>
  <r>
    <n v="1"/>
    <n v="2007"/>
    <n v="20070916"/>
    <n v="23"/>
    <n v="12"/>
    <s v="3M10513  A"/>
    <n v="16.190000000000001"/>
    <s v="CARR INLET       13A"/>
    <s v="SPS"/>
    <s v="GARRISON HATCHERY"/>
    <s v="CHAMBERS CR  12.0007"/>
    <x v="2"/>
    <n v="3"/>
    <n v="2004"/>
    <n v="631879"/>
    <x v="2"/>
    <s v="09"/>
    <x v="2"/>
    <x v="1"/>
    <x v="2"/>
    <x v="2"/>
  </r>
  <r>
    <n v="1"/>
    <n v="2006"/>
    <n v="20060905"/>
    <n v="45"/>
    <n v="95"/>
    <s v="3M11413  872074"/>
    <n v="9.3800000000000008"/>
    <s v="CHAMBERS BAY"/>
    <s v="SPS"/>
    <s v="GARRISON HATCHERY"/>
    <s v="CHAMBERS CR  12.0007"/>
    <x v="2"/>
    <n v="3"/>
    <n v="2004"/>
    <n v="632472"/>
    <x v="0"/>
    <s v="09"/>
    <x v="2"/>
    <x v="1"/>
    <x v="2"/>
    <x v="2"/>
  </r>
  <r>
    <n v="1"/>
    <n v="1993"/>
    <n v="19930915"/>
    <n v="45"/>
    <n v="95"/>
    <s v="3M11413  872451"/>
    <n v="1.01"/>
    <s v="SAND SPIT"/>
    <s v="SPS"/>
    <s v="GARRISON HATCHERY"/>
    <s v="CHAMBERS CR  12.0007"/>
    <x v="5"/>
    <n v="3"/>
    <n v="1992"/>
    <n v="634549"/>
    <x v="0"/>
    <s v="09"/>
    <x v="2"/>
    <x v="1"/>
    <x v="2"/>
    <x v="2"/>
  </r>
  <r>
    <n v="1"/>
    <n v="2007"/>
    <n v="20070519"/>
    <n v="45"/>
    <n v="95"/>
    <s v="3M11413  872194"/>
    <n v="12.82"/>
    <s v="GREEN POINT (13)"/>
    <s v="SPS"/>
    <s v="GARRISON HATCHERY"/>
    <s v="DESCHUTES R  13.0028"/>
    <x v="3"/>
    <n v="3"/>
    <n v="2005"/>
    <n v="632870"/>
    <x v="0"/>
    <s v="05"/>
    <x v="1"/>
    <x v="1"/>
    <x v="3"/>
    <x v="2"/>
  </r>
  <r>
    <n v="1"/>
    <n v="2007"/>
    <n v="20070625"/>
    <n v="45"/>
    <n v="95"/>
    <s v="3M11413  872184"/>
    <n v="2.29"/>
    <s v="GENERAL - AREA 13"/>
    <s v="SPS"/>
    <s v="GARRISON HATCHERY"/>
    <s v="DESCHUTES R  13.0028"/>
    <x v="3"/>
    <n v="3"/>
    <n v="2005"/>
    <n v="632870"/>
    <x v="0"/>
    <s v="06"/>
    <x v="1"/>
    <x v="1"/>
    <x v="3"/>
    <x v="2"/>
  </r>
  <r>
    <n v="1"/>
    <n v="2007"/>
    <n v="20070701"/>
    <n v="45"/>
    <n v="95"/>
    <s v="3M11413  872184"/>
    <n v="2.29"/>
    <s v="GENERAL - AREA 13"/>
    <s v="SPS"/>
    <s v="GARRISON HATCHERY"/>
    <s v="DESCHUTES R  13.0028"/>
    <x v="3"/>
    <n v="3"/>
    <n v="2005"/>
    <n v="632786"/>
    <x v="0"/>
    <s v="07"/>
    <x v="2"/>
    <x v="1"/>
    <x v="3"/>
    <x v="2"/>
  </r>
  <r>
    <n v="1"/>
    <n v="2007"/>
    <n v="20070703"/>
    <n v="45"/>
    <n v="95"/>
    <s v="3M11413  872184"/>
    <n v="5.29"/>
    <s v="GENERAL - AREA 13"/>
    <s v="SPS"/>
    <s v="GARRISON HATCHERY"/>
    <s v="DESCHUTES R  13.0028"/>
    <x v="3"/>
    <n v="3"/>
    <n v="2005"/>
    <n v="632870"/>
    <x v="0"/>
    <s v="07"/>
    <x v="2"/>
    <x v="1"/>
    <x v="3"/>
    <x v="2"/>
  </r>
  <r>
    <n v="1"/>
    <n v="2007"/>
    <n v="20070714"/>
    <n v="45"/>
    <n v="95"/>
    <s v="3M11413  872184"/>
    <n v="5.29"/>
    <s v="GENERAL - AREA 13"/>
    <s v="SPS"/>
    <s v="GARRISON HATCHERY"/>
    <s v="DESCHUTES R  13.0028"/>
    <x v="3"/>
    <n v="3"/>
    <n v="2005"/>
    <n v="632870"/>
    <x v="0"/>
    <s v="07"/>
    <x v="2"/>
    <x v="1"/>
    <x v="3"/>
    <x v="2"/>
  </r>
  <r>
    <n v="1"/>
    <n v="2006"/>
    <n v="20060822"/>
    <n v="23"/>
    <n v="12"/>
    <s v="3M10513  A"/>
    <n v="1.82"/>
    <s v="CARR INLET       13A"/>
    <s v="SPS"/>
    <s v="GARRISON HATCHERY"/>
    <s v="DESCHUTES R  13.0028"/>
    <x v="3"/>
    <n v="3"/>
    <n v="2005"/>
    <n v="632786"/>
    <x v="2"/>
    <s v="08"/>
    <x v="2"/>
    <x v="1"/>
    <x v="3"/>
    <x v="2"/>
  </r>
  <r>
    <n v="1"/>
    <n v="2006"/>
    <n v="20060824"/>
    <n v="45"/>
    <n v="95"/>
    <s v="3M11413  872074"/>
    <n v="7.45"/>
    <s v="CHAMBERS BAY"/>
    <s v="SPS"/>
    <s v="GARRISON HATCHERY"/>
    <s v="DESCHUTES R  13.0028"/>
    <x v="3"/>
    <n v="3"/>
    <n v="2005"/>
    <n v="632870"/>
    <x v="0"/>
    <s v="08"/>
    <x v="2"/>
    <x v="1"/>
    <x v="3"/>
    <x v="2"/>
  </r>
  <r>
    <n v="1"/>
    <n v="2006"/>
    <n v="20060827"/>
    <n v="45"/>
    <n v="95"/>
    <s v="3M11413  872074"/>
    <n v="7.45"/>
    <s v="CHAMBERS BAY"/>
    <s v="SPS"/>
    <s v="GARRISON HATCHERY"/>
    <s v="DESCHUTES R  13.0028"/>
    <x v="3"/>
    <n v="3"/>
    <n v="2005"/>
    <n v="632786"/>
    <x v="0"/>
    <s v="08"/>
    <x v="2"/>
    <x v="1"/>
    <x v="3"/>
    <x v="2"/>
  </r>
  <r>
    <n v="1"/>
    <n v="2007"/>
    <n v="20070831"/>
    <n v="45"/>
    <n v="95"/>
    <s v="3M11413  872074"/>
    <n v="9.75"/>
    <s v="CHAMBERS BAY"/>
    <s v="SPS"/>
    <s v="GARRISON HATCHERY"/>
    <s v="DESCHUTES R  13.0028"/>
    <x v="3"/>
    <n v="3"/>
    <n v="2005"/>
    <n v="632870"/>
    <x v="0"/>
    <s v="08"/>
    <x v="2"/>
    <x v="1"/>
    <x v="3"/>
    <x v="2"/>
  </r>
  <r>
    <n v="1"/>
    <n v="2007"/>
    <n v="20070904"/>
    <n v="23"/>
    <n v="12"/>
    <s v="3M10513  A"/>
    <n v="3.79"/>
    <s v="CARR INLET       13A"/>
    <s v="SPS"/>
    <s v="GARRISON HATCHERY"/>
    <s v="DESCHUTES R  13.0028"/>
    <x v="3"/>
    <n v="3"/>
    <n v="2005"/>
    <n v="632870"/>
    <x v="2"/>
    <s v="09"/>
    <x v="2"/>
    <x v="1"/>
    <x v="3"/>
    <x v="2"/>
  </r>
  <r>
    <n v="1"/>
    <n v="2007"/>
    <n v="20070916"/>
    <n v="23"/>
    <n v="12"/>
    <s v="3M10513  A"/>
    <n v="16.190000000000001"/>
    <s v="CARR INLET       13A"/>
    <s v="SPS"/>
    <s v="GARRISON HATCHERY"/>
    <s v="DESCHUTES R  13.0028"/>
    <x v="3"/>
    <n v="3"/>
    <n v="2005"/>
    <n v="632786"/>
    <x v="2"/>
    <s v="09"/>
    <x v="2"/>
    <x v="1"/>
    <x v="3"/>
    <x v="2"/>
  </r>
  <r>
    <n v="1"/>
    <n v="2007"/>
    <n v="20070916"/>
    <n v="23"/>
    <n v="12"/>
    <s v="3M10513  A"/>
    <n v="16.190000000000001"/>
    <s v="CARR INLET       13A"/>
    <s v="SPS"/>
    <s v="GARRISON HATCHERY"/>
    <s v="DESCHUTES R  13.0028"/>
    <x v="3"/>
    <n v="3"/>
    <n v="2005"/>
    <n v="632870"/>
    <x v="2"/>
    <s v="09"/>
    <x v="2"/>
    <x v="1"/>
    <x v="3"/>
    <x v="2"/>
  </r>
  <r>
    <n v="1"/>
    <n v="2007"/>
    <n v="20070916"/>
    <n v="23"/>
    <n v="12"/>
    <s v="3M10513  A"/>
    <n v="16.190000000000001"/>
    <s v="CARR INLET       13A"/>
    <s v="SPS"/>
    <s v="GARRISON HATCHERY"/>
    <s v="DESCHUTES R  13.0028"/>
    <x v="3"/>
    <n v="3"/>
    <n v="2005"/>
    <n v="632870"/>
    <x v="2"/>
    <s v="09"/>
    <x v="2"/>
    <x v="1"/>
    <x v="3"/>
    <x v="2"/>
  </r>
  <r>
    <n v="1"/>
    <n v="2007"/>
    <n v="20070916"/>
    <n v="23"/>
    <n v="12"/>
    <s v="3M10513  A"/>
    <n v="16.190000000000001"/>
    <s v="CARR INLET       13A"/>
    <s v="SPS"/>
    <s v="GARRISON HATCHERY"/>
    <s v="DESCHUTES R  13.0028"/>
    <x v="3"/>
    <n v="3"/>
    <n v="2005"/>
    <n v="632786"/>
    <x v="2"/>
    <s v="09"/>
    <x v="2"/>
    <x v="1"/>
    <x v="3"/>
    <x v="2"/>
  </r>
  <r>
    <n v="1"/>
    <n v="2006"/>
    <n v="20060905"/>
    <n v="45"/>
    <n v="95"/>
    <s v="3M11413  872074"/>
    <n v="9.3800000000000008"/>
    <s v="CHAMBERS BAY"/>
    <s v="SPS"/>
    <s v="GARRISON HATCHERY"/>
    <s v="DESCHUTES R  13.0028"/>
    <x v="3"/>
    <n v="3"/>
    <n v="2005"/>
    <n v="632786"/>
    <x v="0"/>
    <s v="09"/>
    <x v="2"/>
    <x v="1"/>
    <x v="3"/>
    <x v="2"/>
  </r>
  <r>
    <n v="1"/>
    <n v="2006"/>
    <n v="20060910"/>
    <n v="45"/>
    <n v="95"/>
    <s v="3M11413  872074"/>
    <n v="9.3800000000000008"/>
    <s v="CHAMBERS BAY"/>
    <s v="SPS"/>
    <s v="GARRISON HATCHERY"/>
    <s v="DESCHUTES R  13.0028"/>
    <x v="3"/>
    <n v="3"/>
    <n v="2005"/>
    <n v="632786"/>
    <x v="0"/>
    <s v="09"/>
    <x v="2"/>
    <x v="1"/>
    <x v="3"/>
    <x v="2"/>
  </r>
  <r>
    <n v="1"/>
    <n v="1993"/>
    <n v="19930324"/>
    <n v="45"/>
    <n v="95"/>
    <s v="3M11413  872185"/>
    <n v="1"/>
    <s v="GIBSON POINT"/>
    <s v="SPS"/>
    <s v="SOUTH SOUND NET PENS"/>
    <s v="DESCHUTES R  13.0028"/>
    <x v="6"/>
    <n v="3"/>
    <n v="1991"/>
    <n v="633953"/>
    <x v="0"/>
    <s v="03"/>
    <x v="0"/>
    <x v="1"/>
    <x v="3"/>
    <x v="2"/>
  </r>
  <r>
    <n v="1"/>
    <n v="1993"/>
    <n v="19930406"/>
    <n v="45"/>
    <n v="95"/>
    <s v="3M11413  872011"/>
    <n v="1.01"/>
    <s v="ANDERSON ISLAND"/>
    <s v="SPS"/>
    <s v="SOUTH SOUND NET PENS"/>
    <s v="DESCHUTES R  13.0028"/>
    <x v="6"/>
    <n v="3"/>
    <n v="1991"/>
    <n v="633955"/>
    <x v="0"/>
    <s v="04"/>
    <x v="0"/>
    <x v="1"/>
    <x v="3"/>
    <x v="2"/>
  </r>
  <r>
    <n v="1"/>
    <n v="1994"/>
    <n v="19940817"/>
    <n v="23"/>
    <n v="17"/>
    <s v="3M10513  F"/>
    <n v="7.11"/>
    <s v="BUDD INLET       13F"/>
    <s v="SPS"/>
    <s v="SOUTH SOUND NET PENS"/>
    <s v="DESCHUTES R  13.0028"/>
    <x v="6"/>
    <n v="3"/>
    <n v="1991"/>
    <n v="634008"/>
    <x v="1"/>
    <s v="08"/>
    <x v="2"/>
    <x v="1"/>
    <x v="3"/>
    <x v="2"/>
  </r>
  <r>
    <n v="1"/>
    <n v="1994"/>
    <n v="19940823"/>
    <n v="23"/>
    <n v="17"/>
    <s v="3M10513  F"/>
    <n v="7.11"/>
    <s v="BUDD INLET       13F"/>
    <s v="SPS"/>
    <s v="SOUTH SOUND NET PENS"/>
    <s v="DESCHUTES R  13.0028"/>
    <x v="6"/>
    <n v="3"/>
    <n v="1991"/>
    <n v="633955"/>
    <x v="1"/>
    <s v="08"/>
    <x v="2"/>
    <x v="1"/>
    <x v="3"/>
    <x v="2"/>
  </r>
  <r>
    <n v="1"/>
    <n v="1994"/>
    <n v="19940824"/>
    <n v="23"/>
    <n v="17"/>
    <s v="3M10513  F"/>
    <n v="7.11"/>
    <s v="BUDD INLET       13F"/>
    <s v="SPS"/>
    <s v="SOUTH SOUND NET PENS"/>
    <s v="DESCHUTES R  13.0028"/>
    <x v="6"/>
    <n v="3"/>
    <n v="1991"/>
    <n v="634008"/>
    <x v="1"/>
    <s v="08"/>
    <x v="2"/>
    <x v="1"/>
    <x v="3"/>
    <x v="2"/>
  </r>
  <r>
    <n v="1"/>
    <n v="1994"/>
    <n v="19940831"/>
    <n v="23"/>
    <n v="17"/>
    <s v="3M10513  F"/>
    <n v="14.18"/>
    <s v="BUDD INLET       13F"/>
    <s v="SPS"/>
    <s v="SOUTH SOUND NET PENS"/>
    <s v="DESCHUTES R  13.0028"/>
    <x v="6"/>
    <n v="3"/>
    <n v="1991"/>
    <n v="634008"/>
    <x v="1"/>
    <s v="08"/>
    <x v="2"/>
    <x v="1"/>
    <x v="3"/>
    <x v="2"/>
  </r>
  <r>
    <n v="1"/>
    <n v="1999"/>
    <n v="19990825"/>
    <n v="45"/>
    <n v="95"/>
    <s v="3M11413  872184"/>
    <n v="4.0999999999999996"/>
    <s v="GENERAL - AREA 13"/>
    <s v="SPS"/>
    <s v="CLEAR CREEK HATCHERY"/>
    <s v="MCALLISTER CR11.0324"/>
    <x v="10"/>
    <n v="3"/>
    <n v="1997"/>
    <n v="635858"/>
    <x v="0"/>
    <s v="08"/>
    <x v="2"/>
    <x v="0"/>
    <x v="4"/>
    <x v="3"/>
  </r>
  <r>
    <n v="1"/>
    <n v="1995"/>
    <n v="19950821"/>
    <n v="23"/>
    <n v="17"/>
    <s v="3M10513  F"/>
    <n v="1.01"/>
    <s v="BUDD INLET       13F"/>
    <s v="SPS"/>
    <s v="SOUTH SOUND NET PENS"/>
    <s v="DESCHUTES R  13.0028"/>
    <x v="6"/>
    <n v="3"/>
    <n v="1991"/>
    <n v="633953"/>
    <x v="1"/>
    <s v="08"/>
    <x v="2"/>
    <x v="1"/>
    <x v="3"/>
    <x v="2"/>
  </r>
  <r>
    <n v="1"/>
    <n v="1995"/>
    <n v="19950826"/>
    <n v="23"/>
    <n v="17"/>
    <s v="3M10513  F"/>
    <n v="1.01"/>
    <s v="BUDD INLET       13F"/>
    <s v="SPS"/>
    <s v="SOUTH SOUND NET PENS"/>
    <s v="DESCHUTES R  13.0028"/>
    <x v="6"/>
    <n v="3"/>
    <n v="1991"/>
    <n v="633953"/>
    <x v="1"/>
    <s v="08"/>
    <x v="2"/>
    <x v="1"/>
    <x v="3"/>
    <x v="2"/>
  </r>
  <r>
    <n v="1"/>
    <n v="1995"/>
    <n v="19950825"/>
    <n v="23"/>
    <n v="17"/>
    <s v="3M10513  F"/>
    <n v="1.01"/>
    <s v="BUDD INLET       13F"/>
    <s v="SPS"/>
    <s v="SOUTH SOUND NET PENS"/>
    <s v="DESCHUTES R  13.0028"/>
    <x v="6"/>
    <n v="3"/>
    <n v="1991"/>
    <n v="634008"/>
    <x v="1"/>
    <s v="08"/>
    <x v="2"/>
    <x v="1"/>
    <x v="3"/>
    <x v="2"/>
  </r>
  <r>
    <n v="1"/>
    <n v="1994"/>
    <n v="19941007"/>
    <n v="23"/>
    <n v="52"/>
    <s v="3M10513  D"/>
    <n v="0"/>
    <s v="SOUTH SOUND PASS 13D"/>
    <s v="SPS"/>
    <s v="SOUTH SOUND NET PENS"/>
    <s v="DESCHUTES R  13.0028"/>
    <x v="6"/>
    <n v="3"/>
    <n v="1991"/>
    <n v="633954"/>
    <x v="1"/>
    <s v="10"/>
    <x v="0"/>
    <x v="1"/>
    <x v="3"/>
    <x v="2"/>
  </r>
  <r>
    <n v="1"/>
    <n v="2007"/>
    <n v="20070630"/>
    <n v="45"/>
    <n v="95"/>
    <s v="3M11413  872184"/>
    <n v="2.29"/>
    <s v="GENERAL - AREA 13"/>
    <s v="SPS"/>
    <s v="TUMWATER FALLS HATCHERY"/>
    <s v="DESCHUTES R  13.0028"/>
    <x v="3"/>
    <n v="3"/>
    <n v="2005"/>
    <n v="632873"/>
    <x v="0"/>
    <s v="06"/>
    <x v="1"/>
    <x v="1"/>
    <x v="3"/>
    <x v="2"/>
  </r>
  <r>
    <n v="1"/>
    <n v="2006"/>
    <n v="20060703"/>
    <n v="45"/>
    <n v="95"/>
    <s v="3M11413  872194"/>
    <n v="12.69"/>
    <s v="GREEN POINT (13)"/>
    <s v="SPS"/>
    <s v="TUMWATER FALLS HATCHERY"/>
    <s v="DESCHUTES R  13.0028"/>
    <x v="2"/>
    <n v="3"/>
    <n v="2004"/>
    <n v="632282"/>
    <x v="0"/>
    <s v="07"/>
    <x v="2"/>
    <x v="1"/>
    <x v="3"/>
    <x v="2"/>
  </r>
  <r>
    <n v="1"/>
    <n v="2006"/>
    <n v="20060823"/>
    <n v="23"/>
    <n v="16"/>
    <s v="3M10513  A"/>
    <n v="1.82"/>
    <s v="CARR INLET       13A"/>
    <s v="SPS"/>
    <s v="TUMWATER FALLS HATCHERY"/>
    <s v="DESCHUTES R  13.0028"/>
    <x v="7"/>
    <n v="3"/>
    <n v="2003"/>
    <n v="631781"/>
    <x v="2"/>
    <s v="08"/>
    <x v="2"/>
    <x v="1"/>
    <x v="3"/>
    <x v="2"/>
  </r>
  <r>
    <n v="1"/>
    <n v="2006"/>
    <n v="20060823"/>
    <n v="23"/>
    <n v="16"/>
    <s v="3M10513  A"/>
    <n v="1.82"/>
    <s v="CARR INLET       13A"/>
    <s v="SPS"/>
    <s v="TUMWATER FALLS HATCHERY"/>
    <s v="DESCHUTES R  13.0028"/>
    <x v="7"/>
    <n v="3"/>
    <n v="2003"/>
    <n v="631781"/>
    <x v="2"/>
    <s v="08"/>
    <x v="2"/>
    <x v="1"/>
    <x v="3"/>
    <x v="2"/>
  </r>
  <r>
    <n v="1"/>
    <n v="2006"/>
    <n v="20060823"/>
    <n v="23"/>
    <n v="16"/>
    <s v="3M10513  A"/>
    <n v="1.82"/>
    <s v="CARR INLET       13A"/>
    <s v="SPS"/>
    <s v="TUMWATER FALLS HATCHERY"/>
    <s v="DESCHUTES R  13.0028"/>
    <x v="7"/>
    <n v="3"/>
    <n v="2003"/>
    <n v="631781"/>
    <x v="2"/>
    <s v="08"/>
    <x v="2"/>
    <x v="1"/>
    <x v="3"/>
    <x v="2"/>
  </r>
  <r>
    <n v="1"/>
    <n v="2006"/>
    <n v="20060823"/>
    <n v="23"/>
    <n v="16"/>
    <s v="3M10513  A"/>
    <n v="1.82"/>
    <s v="CARR INLET       13A"/>
    <s v="SPS"/>
    <s v="TUMWATER FALLS HATCHERY"/>
    <s v="DESCHUTES R  13.0028"/>
    <x v="2"/>
    <n v="3"/>
    <n v="2004"/>
    <n v="632282"/>
    <x v="2"/>
    <s v="08"/>
    <x v="2"/>
    <x v="1"/>
    <x v="3"/>
    <x v="2"/>
  </r>
  <r>
    <n v="1"/>
    <n v="2006"/>
    <n v="20060823"/>
    <n v="23"/>
    <n v="16"/>
    <s v="3M10513  A"/>
    <n v="1.82"/>
    <s v="CARR INLET       13A"/>
    <s v="SPS"/>
    <s v="TUMWATER FALLS HATCHERY"/>
    <s v="DESCHUTES R  13.0028"/>
    <x v="7"/>
    <n v="3"/>
    <n v="2003"/>
    <n v="631781"/>
    <x v="2"/>
    <s v="08"/>
    <x v="2"/>
    <x v="1"/>
    <x v="3"/>
    <x v="2"/>
  </r>
  <r>
    <n v="1"/>
    <n v="2006"/>
    <n v="20060823"/>
    <n v="23"/>
    <n v="16"/>
    <s v="3M10513  A"/>
    <n v="1.82"/>
    <s v="CARR INLET       13A"/>
    <s v="SPS"/>
    <s v="TUMWATER FALLS HATCHERY"/>
    <s v="DESCHUTES R  13.0028"/>
    <x v="2"/>
    <n v="3"/>
    <n v="2004"/>
    <n v="632282"/>
    <x v="2"/>
    <s v="08"/>
    <x v="2"/>
    <x v="1"/>
    <x v="3"/>
    <x v="2"/>
  </r>
  <r>
    <n v="1"/>
    <n v="2006"/>
    <n v="20060829"/>
    <n v="23"/>
    <n v="16"/>
    <s v="3M10513  A"/>
    <n v="5.87"/>
    <s v="CARR INLET       13A"/>
    <s v="SPS"/>
    <s v="TUMWATER FALLS HATCHERY"/>
    <s v="DESCHUTES R  13.0028"/>
    <x v="2"/>
    <n v="3"/>
    <n v="2004"/>
    <n v="632282"/>
    <x v="2"/>
    <s v="08"/>
    <x v="2"/>
    <x v="1"/>
    <x v="3"/>
    <x v="2"/>
  </r>
  <r>
    <n v="1"/>
    <n v="2006"/>
    <n v="20060829"/>
    <n v="23"/>
    <n v="16"/>
    <s v="3M10513  A"/>
    <n v="5.87"/>
    <s v="CARR INLET       13A"/>
    <s v="SPS"/>
    <s v="TUMWATER FALLS HATCHERY"/>
    <s v="DESCHUTES R  13.0028"/>
    <x v="2"/>
    <n v="3"/>
    <n v="2004"/>
    <n v="632282"/>
    <x v="2"/>
    <s v="08"/>
    <x v="2"/>
    <x v="1"/>
    <x v="3"/>
    <x v="2"/>
  </r>
  <r>
    <n v="1"/>
    <n v="2006"/>
    <n v="20060829"/>
    <n v="23"/>
    <n v="16"/>
    <s v="3M10513  A"/>
    <n v="5.87"/>
    <s v="CARR INLET       13A"/>
    <s v="SPS"/>
    <s v="TUMWATER FALLS HATCHERY"/>
    <s v="DESCHUTES R  13.0028"/>
    <x v="2"/>
    <n v="3"/>
    <n v="2004"/>
    <n v="632282"/>
    <x v="2"/>
    <s v="08"/>
    <x v="2"/>
    <x v="1"/>
    <x v="3"/>
    <x v="2"/>
  </r>
  <r>
    <n v="1"/>
    <n v="2006"/>
    <n v="20060827"/>
    <n v="23"/>
    <n v="17"/>
    <s v="3M10513  F"/>
    <n v="27.74"/>
    <s v="BUDD INLET       13F"/>
    <s v="SPS"/>
    <s v="TUMWATER FALLS HATCHERY"/>
    <s v="DESCHUTES R  13.0028"/>
    <x v="7"/>
    <n v="3"/>
    <n v="2003"/>
    <n v="631781"/>
    <x v="1"/>
    <s v="08"/>
    <x v="2"/>
    <x v="1"/>
    <x v="3"/>
    <x v="2"/>
  </r>
  <r>
    <n v="1"/>
    <n v="2007"/>
    <n v="20070810"/>
    <n v="23"/>
    <n v="17"/>
    <s v="3M10513  F"/>
    <n v="2.61"/>
    <s v="BUDD INLET       13F"/>
    <s v="SPS"/>
    <s v="TUMWATER FALLS HATCHERY"/>
    <s v="DESCHUTES R  13.0028"/>
    <x v="2"/>
    <n v="3"/>
    <n v="2004"/>
    <n v="632282"/>
    <x v="1"/>
    <s v="08"/>
    <x v="2"/>
    <x v="1"/>
    <x v="3"/>
    <x v="2"/>
  </r>
  <r>
    <n v="1"/>
    <n v="2006"/>
    <n v="20060827"/>
    <n v="45"/>
    <n v="95"/>
    <s v="3M11413  872091"/>
    <n v="7.45"/>
    <s v="CORMORANT PASSAGE"/>
    <s v="SPS"/>
    <s v="TUMWATER FALLS HATCHERY"/>
    <s v="DESCHUTES R  13.0028"/>
    <x v="7"/>
    <n v="3"/>
    <n v="2003"/>
    <n v="631781"/>
    <x v="0"/>
    <s v="08"/>
    <x v="2"/>
    <x v="1"/>
    <x v="3"/>
    <x v="2"/>
  </r>
  <r>
    <n v="1"/>
    <n v="2007"/>
    <n v="20070811"/>
    <n v="45"/>
    <n v="95"/>
    <s v="3M11413  872324"/>
    <n v="9.75"/>
    <s v="NISQUALLY OFF MOUTH"/>
    <s v="SPS"/>
    <s v="TUMWATER FALLS HATCHERY"/>
    <s v="DESCHUTES R  13.0028"/>
    <x v="3"/>
    <n v="3"/>
    <n v="2005"/>
    <n v="632873"/>
    <x v="0"/>
    <s v="08"/>
    <x v="2"/>
    <x v="1"/>
    <x v="3"/>
    <x v="2"/>
  </r>
  <r>
    <n v="1"/>
    <n v="2005"/>
    <n v="20050901"/>
    <n v="23"/>
    <n v="12"/>
    <s v="3M10513  A"/>
    <n v="1"/>
    <s v="CARR INLET       13A"/>
    <s v="SPS"/>
    <s v="TUMWATER FALLS HATCHERY"/>
    <s v="DESCHUTES R  13.0028"/>
    <x v="7"/>
    <n v="3"/>
    <n v="2003"/>
    <n v="631781"/>
    <x v="2"/>
    <s v="09"/>
    <x v="2"/>
    <x v="1"/>
    <x v="3"/>
    <x v="2"/>
  </r>
  <r>
    <n v="1"/>
    <n v="2007"/>
    <n v="20070907"/>
    <n v="23"/>
    <n v="16"/>
    <s v="3M10513  F"/>
    <n v="1.91"/>
    <s v="BUDD INLET       13F"/>
    <s v="SPS"/>
    <s v="TUMWATER FALLS HATCHERY"/>
    <s v="DESCHUTES R  13.0028"/>
    <x v="3"/>
    <n v="3"/>
    <n v="2005"/>
    <n v="632873"/>
    <x v="1"/>
    <s v="09"/>
    <x v="2"/>
    <x v="1"/>
    <x v="3"/>
    <x v="2"/>
  </r>
  <r>
    <n v="1"/>
    <n v="2007"/>
    <n v="20070907"/>
    <n v="23"/>
    <n v="16"/>
    <s v="3M10513  F"/>
    <n v="1.91"/>
    <s v="BUDD INLET       13F"/>
    <s v="SPS"/>
    <s v="TUMWATER FALLS HATCHERY"/>
    <s v="DESCHUTES R  13.0028"/>
    <x v="2"/>
    <n v="3"/>
    <n v="2004"/>
    <n v="632282"/>
    <x v="1"/>
    <s v="09"/>
    <x v="2"/>
    <x v="1"/>
    <x v="3"/>
    <x v="2"/>
  </r>
  <r>
    <n v="1"/>
    <n v="2007"/>
    <n v="20070907"/>
    <n v="23"/>
    <n v="16"/>
    <s v="3M10513  F"/>
    <n v="1.91"/>
    <s v="BUDD INLET       13F"/>
    <s v="SPS"/>
    <s v="TUMWATER FALLS HATCHERY"/>
    <s v="DESCHUTES R  13.0028"/>
    <x v="3"/>
    <n v="3"/>
    <n v="2005"/>
    <n v="632873"/>
    <x v="1"/>
    <s v="09"/>
    <x v="2"/>
    <x v="1"/>
    <x v="3"/>
    <x v="2"/>
  </r>
  <r>
    <n v="1"/>
    <n v="2007"/>
    <n v="20070907"/>
    <n v="23"/>
    <n v="16"/>
    <s v="3M10513  F"/>
    <n v="1.91"/>
    <s v="BUDD INLET       13F"/>
    <s v="SPS"/>
    <s v="TUMWATER FALLS HATCHERY"/>
    <s v="DESCHUTES R  13.0028"/>
    <x v="2"/>
    <n v="3"/>
    <n v="2004"/>
    <n v="632282"/>
    <x v="1"/>
    <s v="09"/>
    <x v="2"/>
    <x v="1"/>
    <x v="3"/>
    <x v="2"/>
  </r>
  <r>
    <n v="1"/>
    <n v="2000"/>
    <n v="20000814"/>
    <n v="45"/>
    <n v="95"/>
    <s v="3M11413  872323"/>
    <n v="3"/>
    <s v="NISQUALLY REACH"/>
    <s v="SPS"/>
    <s v="CLEAR CREEK HATCHERY"/>
    <s v="MCALLISTER CR11.0324"/>
    <x v="0"/>
    <n v="3"/>
    <n v="1998"/>
    <n v="636325"/>
    <x v="0"/>
    <s v="08"/>
    <x v="2"/>
    <x v="0"/>
    <x v="4"/>
    <x v="3"/>
  </r>
  <r>
    <n v="1"/>
    <n v="2007"/>
    <n v="20070907"/>
    <n v="23"/>
    <n v="16"/>
    <s v="3M10513  F"/>
    <n v="1.91"/>
    <s v="BUDD INLET       13F"/>
    <s v="SPS"/>
    <s v="TUMWATER FALLS HATCHERY"/>
    <s v="DESCHUTES R  13.0028"/>
    <x v="3"/>
    <n v="3"/>
    <n v="2005"/>
    <n v="632873"/>
    <x v="1"/>
    <s v="09"/>
    <x v="2"/>
    <x v="1"/>
    <x v="3"/>
    <x v="2"/>
  </r>
  <r>
    <n v="1"/>
    <n v="2007"/>
    <n v="20070907"/>
    <n v="23"/>
    <n v="16"/>
    <s v="3M10513  F"/>
    <n v="1.91"/>
    <s v="BUDD INLET       13F"/>
    <s v="SPS"/>
    <s v="TUMWATER FALLS HATCHERY"/>
    <s v="DESCHUTES R  13.0028"/>
    <x v="3"/>
    <n v="3"/>
    <n v="2005"/>
    <n v="632873"/>
    <x v="1"/>
    <s v="09"/>
    <x v="2"/>
    <x v="1"/>
    <x v="3"/>
    <x v="2"/>
  </r>
  <r>
    <n v="1"/>
    <n v="2007"/>
    <n v="20070902"/>
    <n v="45"/>
    <n v="95"/>
    <s v="3M11413  872184"/>
    <n v="9.75"/>
    <s v="GENERAL - AREA 13"/>
    <s v="SPS"/>
    <s v="TUMWATER FALLS HATCHERY"/>
    <s v="DESCHUTES R  13.0028"/>
    <x v="3"/>
    <n v="3"/>
    <n v="2005"/>
    <n v="632873"/>
    <x v="0"/>
    <s v="09"/>
    <x v="2"/>
    <x v="1"/>
    <x v="3"/>
    <x v="2"/>
  </r>
  <r>
    <n v="1"/>
    <n v="1993"/>
    <n v="19930326"/>
    <n v="45"/>
    <n v="95"/>
    <s v="3M11413  872185"/>
    <n v="1"/>
    <s v="GIBSON POINT"/>
    <s v="HOOD"/>
    <s v="HOODSPORT HATCHERY"/>
    <s v="FINCH CR     16.0222"/>
    <x v="6"/>
    <n v="3"/>
    <n v="1991"/>
    <n v="634233"/>
    <x v="0"/>
    <s v="03"/>
    <x v="0"/>
    <x v="1"/>
    <x v="5"/>
    <x v="4"/>
  </r>
  <r>
    <n v="1"/>
    <n v="2005"/>
    <n v="20050728"/>
    <n v="45"/>
    <n v="95"/>
    <s v="3M11413  872185"/>
    <n v="12.23"/>
    <s v="GIBSON POINT"/>
    <s v="HOOD"/>
    <s v="HOODSPORT HATCHERY"/>
    <s v="FINCH CR     16.0222"/>
    <x v="7"/>
    <n v="3"/>
    <n v="2003"/>
    <n v="631777"/>
    <x v="0"/>
    <s v="07"/>
    <x v="2"/>
    <x v="1"/>
    <x v="5"/>
    <x v="4"/>
  </r>
  <r>
    <n v="1"/>
    <n v="2007"/>
    <n v="20070816"/>
    <n v="23"/>
    <n v="12"/>
    <s v="3M10513  A"/>
    <n v="1.5"/>
    <s v="CARR INLET       13A"/>
    <s v="HOOD"/>
    <s v="HOODSPORT HATCHERY"/>
    <s v="FINCH CR     16.0222"/>
    <x v="3"/>
    <n v="3"/>
    <n v="2005"/>
    <n v="632973"/>
    <x v="2"/>
    <s v="08"/>
    <x v="2"/>
    <x v="1"/>
    <x v="5"/>
    <x v="4"/>
  </r>
  <r>
    <n v="1"/>
    <n v="2009"/>
    <n v="20090820"/>
    <n v="23"/>
    <n v="12"/>
    <s v="3M10513  A"/>
    <m/>
    <s v="CARR INLET       13A"/>
    <s v="HOOD"/>
    <s v="HOODSPORT HATCHERY"/>
    <s v="FINCH CR     16.0222"/>
    <x v="11"/>
    <n v="3"/>
    <n v="2008"/>
    <n v="634283"/>
    <x v="2"/>
    <s v="08"/>
    <x v="2"/>
    <x v="1"/>
    <x v="5"/>
    <x v="4"/>
  </r>
  <r>
    <n v="1"/>
    <n v="1998"/>
    <n v="19980813"/>
    <n v="45"/>
    <n v="95"/>
    <s v="3M11413  872074"/>
    <n v="4.1900000000000004"/>
    <s v="CHAMBERS BAY"/>
    <s v="HOOD"/>
    <s v="HOODSPORT HATCHERY"/>
    <s v="FINCH CR     16.0222"/>
    <x v="12"/>
    <n v="3"/>
    <n v="1995"/>
    <n v="635338"/>
    <x v="0"/>
    <s v="08"/>
    <x v="2"/>
    <x v="1"/>
    <x v="5"/>
    <x v="4"/>
  </r>
  <r>
    <n v="1"/>
    <n v="2000"/>
    <n v="20000815"/>
    <n v="45"/>
    <n v="95"/>
    <s v="3M11413  872324"/>
    <n v="3"/>
    <s v="NISQUALLY OFF MOUTH"/>
    <s v="SPS"/>
    <s v="CLEAR CREEK HATCHERY"/>
    <s v="MCALLISTER CR11.0324"/>
    <x v="0"/>
    <n v="3"/>
    <n v="1998"/>
    <n v="636325"/>
    <x v="0"/>
    <s v="08"/>
    <x v="2"/>
    <x v="0"/>
    <x v="4"/>
    <x v="3"/>
  </r>
  <r>
    <n v="1"/>
    <n v="2007"/>
    <n v="20070904"/>
    <n v="23"/>
    <n v="12"/>
    <s v="3M10513  A"/>
    <n v="3.79"/>
    <s v="CARR INLET       13A"/>
    <s v="HOOD"/>
    <s v="HOODSPORT HATCHERY"/>
    <s v="FINCH CR     16.0222"/>
    <x v="3"/>
    <n v="3"/>
    <n v="2005"/>
    <n v="632973"/>
    <x v="2"/>
    <s v="09"/>
    <x v="2"/>
    <x v="1"/>
    <x v="5"/>
    <x v="4"/>
  </r>
  <r>
    <n v="1"/>
    <n v="1999"/>
    <n v="19990524"/>
    <n v="45"/>
    <n v="95"/>
    <s v="3M11413  872185"/>
    <n v="3.1"/>
    <s v="GIBSON POINT"/>
    <s v="FRTH"/>
    <s v="H-Chehalis River H"/>
    <s v="S-Chilliwack R"/>
    <x v="0"/>
    <n v="3"/>
    <n v="1997"/>
    <n v="182847"/>
    <x v="0"/>
    <s v="05"/>
    <x v="1"/>
    <x v="1"/>
    <x v="6"/>
    <x v="5"/>
  </r>
  <r>
    <n v="1"/>
    <n v="2006"/>
    <n v="20060520"/>
    <n v="45"/>
    <n v="95"/>
    <s v="3M11413  872375"/>
    <n v="12.5"/>
    <s v="POINT FOSDICK"/>
    <s v="FRTH"/>
    <s v="H-Chilliwack River H"/>
    <s v="S-Chilliwack R"/>
    <x v="2"/>
    <n v="3"/>
    <n v="2004"/>
    <n v="185161"/>
    <x v="0"/>
    <s v="05"/>
    <x v="1"/>
    <x v="1"/>
    <x v="6"/>
    <x v="5"/>
  </r>
  <r>
    <n v="1"/>
    <n v="1995"/>
    <n v="19950603"/>
    <n v="45"/>
    <n v="95"/>
    <s v="3M11413  872185"/>
    <n v="1.29"/>
    <s v="GIBSON POINT"/>
    <s v="FRTH"/>
    <s v="H-Chilliwack River H"/>
    <s v="S-Chilliwack R"/>
    <x v="13"/>
    <n v="3"/>
    <n v="1993"/>
    <n v="181211"/>
    <x v="0"/>
    <s v="06"/>
    <x v="1"/>
    <x v="1"/>
    <x v="6"/>
    <x v="5"/>
  </r>
  <r>
    <n v="1"/>
    <n v="2001"/>
    <n v="20010630"/>
    <n v="45"/>
    <n v="95"/>
    <s v="3M11413  872185"/>
    <n v="10.210000000000001"/>
    <s v="GIBSON POINT"/>
    <s v="FRTH"/>
    <s v="H-Chilliwack River H"/>
    <s v="S-Chilliwack R"/>
    <x v="14"/>
    <n v="3"/>
    <n v="1999"/>
    <n v="184049"/>
    <x v="0"/>
    <s v="06"/>
    <x v="1"/>
    <x v="1"/>
    <x v="6"/>
    <x v="5"/>
  </r>
  <r>
    <n v="1"/>
    <n v="2007"/>
    <n v="20070702"/>
    <n v="45"/>
    <n v="95"/>
    <s v="3M11413  872184"/>
    <n v="5.29"/>
    <s v="GENERAL - AREA 13"/>
    <s v="FRTH"/>
    <s v="H-Chilliwack River H"/>
    <s v="S-Chilliwack R"/>
    <x v="8"/>
    <n v="3"/>
    <n v="2006"/>
    <n v="185030"/>
    <x v="0"/>
    <s v="07"/>
    <x v="2"/>
    <x v="1"/>
    <x v="6"/>
    <x v="5"/>
  </r>
  <r>
    <n v="1"/>
    <n v="1997"/>
    <n v="19970808"/>
    <n v="45"/>
    <n v="95"/>
    <s v="3M11413  872185"/>
    <n v="4.5199999999999996"/>
    <s v="GIBSON POINT"/>
    <s v="FRTH"/>
    <s v="H-Chilliwack River H"/>
    <s v="S-Chilliwack R"/>
    <x v="12"/>
    <n v="3"/>
    <n v="1995"/>
    <n v="180213"/>
    <x v="0"/>
    <s v="08"/>
    <x v="2"/>
    <x v="1"/>
    <x v="6"/>
    <x v="5"/>
  </r>
  <r>
    <n v="1"/>
    <n v="2001"/>
    <n v="20010515"/>
    <n v="45"/>
    <n v="95"/>
    <s v="3M11413  872185"/>
    <n v="3.45"/>
    <s v="GIBSON POINT"/>
    <s v="FRTH"/>
    <s v="H-Inch Creek H"/>
    <s v="S-Stave R"/>
    <x v="14"/>
    <n v="3"/>
    <n v="1999"/>
    <n v="184044"/>
    <x v="0"/>
    <s v="05"/>
    <x v="1"/>
    <x v="1"/>
    <x v="6"/>
    <x v="5"/>
  </r>
  <r>
    <n v="1"/>
    <n v="2003"/>
    <n v="20030902"/>
    <n v="23"/>
    <n v="17"/>
    <s v="3M10513  D"/>
    <n v="1.02"/>
    <s v="SOUTH SOUND PASS 13D"/>
    <s v="SOOR"/>
    <s v="GARDINER CR (STEP)"/>
    <s v="GARDINER CR (UMPQUA)"/>
    <x v="15"/>
    <n v="3"/>
    <n v="2001"/>
    <n v="93314"/>
    <x v="1"/>
    <s v="09"/>
    <x v="2"/>
    <x v="1"/>
    <x v="7"/>
    <x v="6"/>
  </r>
  <r>
    <n v="1"/>
    <n v="1994"/>
    <n v="19940824"/>
    <n v="23"/>
    <n v="17"/>
    <s v="3M10513  F"/>
    <n v="7.11"/>
    <s v="BUDD INLET       13F"/>
    <s v="SPS"/>
    <s v="GARRISON HATCHERY"/>
    <s v="GARRISON SPRINGS STK"/>
    <x v="6"/>
    <n v="3"/>
    <n v="1991"/>
    <n v="633928"/>
    <x v="1"/>
    <s v="08"/>
    <x v="2"/>
    <x v="1"/>
    <x v="8"/>
    <x v="2"/>
  </r>
  <r>
    <n v="1"/>
    <n v="1993"/>
    <n v="19930822"/>
    <n v="45"/>
    <n v="95"/>
    <s v="3M11413  872074"/>
    <n v="1.01"/>
    <s v="CHAMBERS BAY"/>
    <s v="SPS"/>
    <s v="GARRISON HATCHERY"/>
    <s v="GARRISON SPRINGS STK"/>
    <x v="6"/>
    <n v="3"/>
    <n v="1991"/>
    <n v="633927"/>
    <x v="0"/>
    <s v="08"/>
    <x v="2"/>
    <x v="1"/>
    <x v="8"/>
    <x v="2"/>
  </r>
  <r>
    <n v="1"/>
    <n v="1993"/>
    <n v="19930907"/>
    <n v="45"/>
    <n v="95"/>
    <s v="3M11413  872250"/>
    <n v="1.01"/>
    <s v="KETRON ISLAND"/>
    <s v="SPS"/>
    <s v="GARRISON HATCHERY"/>
    <s v="GARRISON SPRINGS STK"/>
    <x v="6"/>
    <n v="3"/>
    <n v="1991"/>
    <n v="633929"/>
    <x v="0"/>
    <s v="09"/>
    <x v="2"/>
    <x v="1"/>
    <x v="8"/>
    <x v="2"/>
  </r>
  <r>
    <n v="1"/>
    <n v="1999"/>
    <n v="19990226"/>
    <n v="45"/>
    <n v="95"/>
    <s v="3M11413  872198"/>
    <n v="2.7"/>
    <s v="HALE PASSAGE"/>
    <s v="HOOD"/>
    <s v="GEORGE ADAMS HATCHERY"/>
    <s v="GEORGE ADAMS (PURDY)"/>
    <x v="0"/>
    <n v="3"/>
    <n v="1997"/>
    <n v="630148"/>
    <x v="0"/>
    <s v="02"/>
    <x v="0"/>
    <x v="1"/>
    <x v="9"/>
    <x v="4"/>
  </r>
  <r>
    <n v="1"/>
    <n v="1999"/>
    <n v="19990529"/>
    <n v="45"/>
    <n v="95"/>
    <s v="3M11413  872184"/>
    <n v="3.1"/>
    <s v="GENERAL - AREA 13"/>
    <s v="HOOD"/>
    <s v="GEORGE ADAMS HATCHERY"/>
    <s v="GEORGE ADAMS (PURDY)"/>
    <x v="0"/>
    <n v="3"/>
    <n v="1997"/>
    <n v="630148"/>
    <x v="0"/>
    <s v="05"/>
    <x v="1"/>
    <x v="1"/>
    <x v="9"/>
    <x v="4"/>
  </r>
  <r>
    <n v="1"/>
    <n v="2004"/>
    <n v="20040818"/>
    <n v="23"/>
    <n v="17"/>
    <s v="3M10513  A"/>
    <n v="1"/>
    <s v="CARR INLET       13A"/>
    <s v="HOOD"/>
    <s v="GEORGE ADAMS HATCHERY"/>
    <s v="GEORGE ADAMS (PURDY)"/>
    <x v="16"/>
    <n v="3"/>
    <n v="2002"/>
    <n v="630305"/>
    <x v="2"/>
    <s v="08"/>
    <x v="2"/>
    <x v="1"/>
    <x v="9"/>
    <x v="4"/>
  </r>
  <r>
    <n v="1"/>
    <n v="2004"/>
    <n v="20040818"/>
    <n v="23"/>
    <n v="17"/>
    <s v="3M10513  A"/>
    <n v="1"/>
    <s v="CARR INLET       13A"/>
    <s v="HOOD"/>
    <s v="GEORGE ADAMS HATCHERY"/>
    <s v="GEORGE ADAMS (PURDY)"/>
    <x v="16"/>
    <n v="3"/>
    <n v="2002"/>
    <n v="636322"/>
    <x v="2"/>
    <s v="08"/>
    <x v="2"/>
    <x v="1"/>
    <x v="9"/>
    <x v="4"/>
  </r>
  <r>
    <n v="1"/>
    <n v="2004"/>
    <n v="20040824"/>
    <n v="23"/>
    <n v="17"/>
    <s v="3M10513  A"/>
    <n v="5.33"/>
    <s v="CARR INLET       13A"/>
    <s v="HOOD"/>
    <s v="GEORGE ADAMS HATCHERY"/>
    <s v="GEORGE ADAMS (PURDY)"/>
    <x v="15"/>
    <n v="3"/>
    <n v="2001"/>
    <n v="630683"/>
    <x v="2"/>
    <s v="08"/>
    <x v="2"/>
    <x v="1"/>
    <x v="9"/>
    <x v="4"/>
  </r>
  <r>
    <n v="1"/>
    <n v="2006"/>
    <n v="20060817"/>
    <n v="23"/>
    <n v="12"/>
    <s v="3M10513  A"/>
    <n v="2.37"/>
    <s v="CARR INLET       13A"/>
    <s v="HOOD"/>
    <s v="GEORGE ADAMS HATCHERY"/>
    <s v="GEORGE ADAMS (PURDY)"/>
    <x v="7"/>
    <n v="3"/>
    <n v="2003"/>
    <n v="631371"/>
    <x v="2"/>
    <s v="08"/>
    <x v="2"/>
    <x v="1"/>
    <x v="9"/>
    <x v="4"/>
  </r>
  <r>
    <n v="1"/>
    <n v="2006"/>
    <n v="20060817"/>
    <n v="23"/>
    <n v="12"/>
    <s v="3M10513  A"/>
    <n v="2.37"/>
    <s v="CARR INLET       13A"/>
    <s v="HOOD"/>
    <s v="GEORGE ADAMS HATCHERY"/>
    <s v="GEORGE ADAMS (PURDY)"/>
    <x v="2"/>
    <n v="3"/>
    <n v="2004"/>
    <n v="632375"/>
    <x v="2"/>
    <s v="08"/>
    <x v="2"/>
    <x v="1"/>
    <x v="9"/>
    <x v="4"/>
  </r>
  <r>
    <n v="1"/>
    <n v="2006"/>
    <n v="20060817"/>
    <n v="23"/>
    <n v="12"/>
    <s v="3M10513  A"/>
    <n v="2.37"/>
    <s v="CARR INLET       13A"/>
    <s v="HOOD"/>
    <s v="GEORGE ADAMS HATCHERY"/>
    <s v="GEORGE ADAMS (PURDY)"/>
    <x v="3"/>
    <n v="3"/>
    <n v="2005"/>
    <n v="632796"/>
    <x v="2"/>
    <s v="08"/>
    <x v="2"/>
    <x v="1"/>
    <x v="9"/>
    <x v="4"/>
  </r>
  <r>
    <n v="1"/>
    <n v="2007"/>
    <n v="20070829"/>
    <n v="23"/>
    <n v="12"/>
    <s v="3M10513  A"/>
    <n v="3.04"/>
    <s v="CARR INLET       13A"/>
    <s v="HOOD"/>
    <s v="GEORGE ADAMS HATCHERY"/>
    <s v="GEORGE ADAMS (PURDY)"/>
    <x v="3"/>
    <n v="3"/>
    <n v="2005"/>
    <n v="632796"/>
    <x v="2"/>
    <s v="08"/>
    <x v="2"/>
    <x v="1"/>
    <x v="9"/>
    <x v="4"/>
  </r>
  <r>
    <n v="1"/>
    <n v="1999"/>
    <n v="19990825"/>
    <n v="23"/>
    <n v="16"/>
    <s v="3M10513  F"/>
    <n v="1"/>
    <s v="BUDD INLET       13F"/>
    <s v="HOOD"/>
    <s v="GEORGE ADAMS HATCHERY"/>
    <s v="GEORGE ADAMS (PURDY)"/>
    <x v="0"/>
    <n v="3"/>
    <n v="1997"/>
    <n v="630148"/>
    <x v="1"/>
    <s v="08"/>
    <x v="2"/>
    <x v="1"/>
    <x v="9"/>
    <x v="4"/>
  </r>
  <r>
    <n v="1"/>
    <n v="1999"/>
    <n v="19990825"/>
    <n v="23"/>
    <n v="16"/>
    <s v="3M10513  F"/>
    <n v="1"/>
    <s v="BUDD INLET       13F"/>
    <s v="HOOD"/>
    <s v="GEORGE ADAMS HATCHERY"/>
    <s v="GEORGE ADAMS (PURDY)"/>
    <x v="0"/>
    <n v="3"/>
    <n v="1997"/>
    <n v="630148"/>
    <x v="1"/>
    <s v="08"/>
    <x v="2"/>
    <x v="1"/>
    <x v="9"/>
    <x v="4"/>
  </r>
  <r>
    <n v="1"/>
    <n v="1999"/>
    <n v="19990826"/>
    <n v="23"/>
    <n v="16"/>
    <s v="3M10513  F"/>
    <n v="1"/>
    <s v="BUDD INLET       13F"/>
    <s v="HOOD"/>
    <s v="GEORGE ADAMS HATCHERY"/>
    <s v="GEORGE ADAMS (PURDY)"/>
    <x v="10"/>
    <n v="3"/>
    <n v="1996"/>
    <n v="636045"/>
    <x v="1"/>
    <s v="08"/>
    <x v="2"/>
    <x v="1"/>
    <x v="9"/>
    <x v="4"/>
  </r>
  <r>
    <n v="1"/>
    <n v="2009"/>
    <n v="20090812"/>
    <n v="45"/>
    <n v="95"/>
    <s v="3M11413  872169"/>
    <n v="29.11"/>
    <s v="FOX ISLAND"/>
    <s v="HOOD"/>
    <s v="GEORGE ADAMS HATCHERY"/>
    <s v="GEORGE ADAMS (PURDY)"/>
    <x v="9"/>
    <n v="3"/>
    <n v="2007"/>
    <n v="633875"/>
    <x v="0"/>
    <s v="08"/>
    <x v="2"/>
    <x v="1"/>
    <x v="9"/>
    <x v="4"/>
  </r>
  <r>
    <n v="1"/>
    <n v="1993"/>
    <n v="19930102"/>
    <n v="45"/>
    <n v="95"/>
    <s v="3M11413  872198"/>
    <n v="1.01"/>
    <s v="HALE PASSAGE"/>
    <s v="SPS"/>
    <s v="FOX ISLAND NET PENS"/>
    <s v="BIG SOOS CR  09.0072"/>
    <x v="4"/>
    <n v="3"/>
    <n v="1991"/>
    <n v="631419"/>
    <x v="0"/>
    <s v="01"/>
    <x v="0"/>
    <x v="0"/>
    <x v="10"/>
    <x v="3"/>
  </r>
  <r>
    <n v="1"/>
    <n v="1993"/>
    <n v="19930221"/>
    <n v="45"/>
    <n v="95"/>
    <s v="3M11413  872184"/>
    <n v="1.01"/>
    <s v="GENERAL - AREA 13"/>
    <s v="SPS"/>
    <s v="FOX ISLAND NET PENS"/>
    <s v="BIG SOOS CR  09.0072"/>
    <x v="4"/>
    <n v="3"/>
    <n v="1991"/>
    <n v="631419"/>
    <x v="0"/>
    <s v="02"/>
    <x v="0"/>
    <x v="0"/>
    <x v="10"/>
    <x v="3"/>
  </r>
  <r>
    <n v="1"/>
    <n v="1995"/>
    <n v="19950203"/>
    <n v="45"/>
    <n v="95"/>
    <s v="3M11413  872184"/>
    <n v="1.2"/>
    <s v="GENERAL - AREA 13"/>
    <s v="SPS"/>
    <s v="FOX ISLAND NET PENS"/>
    <s v="DESCHUTES R  13.0028"/>
    <x v="5"/>
    <n v="3"/>
    <n v="1993"/>
    <n v="634818"/>
    <x v="0"/>
    <s v="02"/>
    <x v="0"/>
    <x v="0"/>
    <x v="10"/>
    <x v="3"/>
  </r>
  <r>
    <n v="1"/>
    <n v="2000"/>
    <n v="20000216"/>
    <n v="45"/>
    <n v="95"/>
    <s v="3M11413  872375"/>
    <n v="3.65"/>
    <s v="POINT FOSDICK"/>
    <s v="SPS"/>
    <s v="FOX ISLAND NET PENS"/>
    <s v="DESCHUTES R  13.0028"/>
    <x v="17"/>
    <n v="3"/>
    <n v="1999"/>
    <n v="630608"/>
    <x v="0"/>
    <s v="02"/>
    <x v="0"/>
    <x v="0"/>
    <x v="10"/>
    <x v="3"/>
  </r>
  <r>
    <n v="1"/>
    <n v="1993"/>
    <n v="19930318"/>
    <n v="45"/>
    <n v="95"/>
    <s v="3M11413  872169"/>
    <n v="1"/>
    <s v="FOX ISLAND"/>
    <s v="SPS"/>
    <s v="FOX ISLAND NET PENS"/>
    <s v="BIG SOOS CR  09.0072"/>
    <x v="4"/>
    <n v="3"/>
    <n v="1991"/>
    <n v="631441"/>
    <x v="0"/>
    <s v="03"/>
    <x v="0"/>
    <x v="0"/>
    <x v="10"/>
    <x v="3"/>
  </r>
  <r>
    <n v="1"/>
    <n v="2000"/>
    <n v="20000331"/>
    <n v="45"/>
    <n v="95"/>
    <s v="3M11413  872169"/>
    <n v="2.04"/>
    <s v="FOX ISLAND"/>
    <s v="SPS"/>
    <s v="FOX ISLAND NET PENS"/>
    <s v="DESCHUTES R  13.0028"/>
    <x v="17"/>
    <n v="3"/>
    <n v="1999"/>
    <n v="630608"/>
    <x v="0"/>
    <s v="03"/>
    <x v="0"/>
    <x v="0"/>
    <x v="10"/>
    <x v="3"/>
  </r>
  <r>
    <n v="1"/>
    <n v="2000"/>
    <n v="20000325"/>
    <n v="45"/>
    <n v="95"/>
    <s v="3M11413  872170"/>
    <n v="4.46"/>
    <s v="FOX POINT"/>
    <s v="SPS"/>
    <s v="FOX ISLAND NET PENS"/>
    <s v="DESCHUTES R  13.0028"/>
    <x v="17"/>
    <n v="3"/>
    <n v="1999"/>
    <n v="630608"/>
    <x v="0"/>
    <s v="03"/>
    <x v="0"/>
    <x v="0"/>
    <x v="10"/>
    <x v="3"/>
  </r>
  <r>
    <n v="1"/>
    <n v="2000"/>
    <n v="20000329"/>
    <n v="45"/>
    <n v="95"/>
    <s v="3M11413  872185"/>
    <n v="2.04"/>
    <s v="GIBSON POINT"/>
    <s v="SPS"/>
    <s v="FOX ISLAND NET PENS"/>
    <s v="DESCHUTES R  13.0028"/>
    <x v="17"/>
    <n v="3"/>
    <n v="1999"/>
    <n v="630608"/>
    <x v="0"/>
    <s v="03"/>
    <x v="0"/>
    <x v="0"/>
    <x v="10"/>
    <x v="3"/>
  </r>
  <r>
    <n v="1"/>
    <n v="1993"/>
    <n v="19930321"/>
    <n v="45"/>
    <n v="95"/>
    <s v="3M11413  872215"/>
    <n v="1"/>
    <s v="HERRON ISLAND"/>
    <s v="SPS"/>
    <s v="FOX ISLAND NET PENS"/>
    <s v="DESCHUTES R  13.0028"/>
    <x v="6"/>
    <n v="3"/>
    <n v="1992"/>
    <n v="634303"/>
    <x v="0"/>
    <s v="03"/>
    <x v="0"/>
    <x v="0"/>
    <x v="10"/>
    <x v="3"/>
  </r>
  <r>
    <n v="1"/>
    <n v="1995"/>
    <n v="19950402"/>
    <n v="45"/>
    <n v="95"/>
    <s v="3M11413  872011"/>
    <n v="1.25"/>
    <s v="ANDERSON ISLAND"/>
    <s v="SPS"/>
    <s v="FOX ISLAND NET PENS"/>
    <s v="DESCHUTES R  13.0028"/>
    <x v="5"/>
    <n v="3"/>
    <n v="1993"/>
    <n v="634818"/>
    <x v="0"/>
    <s v="04"/>
    <x v="0"/>
    <x v="0"/>
    <x v="10"/>
    <x v="3"/>
  </r>
  <r>
    <n v="1"/>
    <n v="1995"/>
    <n v="19950401"/>
    <n v="45"/>
    <n v="95"/>
    <s v="3M11413  872185"/>
    <n v="1.25"/>
    <s v="GIBSON POINT"/>
    <s v="SPS"/>
    <s v="FOX ISLAND NET PENS"/>
    <s v="DESCHUTES R  13.0028"/>
    <x v="5"/>
    <n v="3"/>
    <n v="1993"/>
    <n v="634819"/>
    <x v="0"/>
    <s v="04"/>
    <x v="0"/>
    <x v="0"/>
    <x v="10"/>
    <x v="3"/>
  </r>
  <r>
    <n v="1"/>
    <n v="2000"/>
    <n v="20000408"/>
    <n v="45"/>
    <n v="95"/>
    <s v="3M11413  872185"/>
    <n v="2.04"/>
    <s v="GIBSON POINT"/>
    <s v="SPS"/>
    <s v="FOX ISLAND NET PENS"/>
    <s v="DESCHUTES R  13.0028"/>
    <x v="17"/>
    <n v="3"/>
    <n v="1999"/>
    <n v="630608"/>
    <x v="0"/>
    <s v="04"/>
    <x v="0"/>
    <x v="0"/>
    <x v="10"/>
    <x v="3"/>
  </r>
  <r>
    <n v="1"/>
    <n v="2000"/>
    <n v="20000407"/>
    <n v="45"/>
    <n v="95"/>
    <s v="3M11413  872185"/>
    <n v="2.04"/>
    <s v="GIBSON POINT"/>
    <s v="SPS"/>
    <s v="FOX ISLAND NET PENS"/>
    <s v="DESCHUTES R  13.0028"/>
    <x v="17"/>
    <n v="3"/>
    <n v="1999"/>
    <n v="630608"/>
    <x v="0"/>
    <s v="04"/>
    <x v="0"/>
    <x v="0"/>
    <x v="10"/>
    <x v="3"/>
  </r>
  <r>
    <n v="1"/>
    <n v="2000"/>
    <n v="20000506"/>
    <n v="45"/>
    <n v="95"/>
    <s v="3M11413  872011"/>
    <n v="3.27"/>
    <s v="ANDERSON ISLAND"/>
    <s v="SPS"/>
    <s v="FOX ISLAND NET PENS"/>
    <s v="DESCHUTES R  13.0028"/>
    <x v="17"/>
    <n v="3"/>
    <n v="1999"/>
    <n v="630608"/>
    <x v="0"/>
    <s v="05"/>
    <x v="1"/>
    <x v="0"/>
    <x v="10"/>
    <x v="3"/>
  </r>
  <r>
    <n v="1"/>
    <n v="2000"/>
    <n v="20000502"/>
    <n v="45"/>
    <n v="95"/>
    <s v="3M11413  872011"/>
    <n v="3.27"/>
    <s v="ANDERSON ISLAND"/>
    <s v="SPS"/>
    <s v="FOX ISLAND NET PENS"/>
    <s v="DESCHUTES R  13.0028"/>
    <x v="17"/>
    <n v="3"/>
    <n v="1999"/>
    <n v="630608"/>
    <x v="0"/>
    <s v="05"/>
    <x v="1"/>
    <x v="0"/>
    <x v="10"/>
    <x v="3"/>
  </r>
  <r>
    <n v="1"/>
    <n v="2000"/>
    <n v="20000502"/>
    <n v="45"/>
    <n v="95"/>
    <s v="3M11413  872011"/>
    <n v="3.27"/>
    <s v="ANDERSON ISLAND"/>
    <s v="SPS"/>
    <s v="FOX ISLAND NET PENS"/>
    <s v="DESCHUTES R  13.0028"/>
    <x v="17"/>
    <n v="3"/>
    <n v="1999"/>
    <n v="630608"/>
    <x v="0"/>
    <s v="05"/>
    <x v="1"/>
    <x v="0"/>
    <x v="10"/>
    <x v="3"/>
  </r>
  <r>
    <n v="1"/>
    <n v="2000"/>
    <n v="20000516"/>
    <n v="45"/>
    <n v="95"/>
    <s v="3M11413  872169"/>
    <n v="3.27"/>
    <s v="FOX ISLAND"/>
    <s v="SPS"/>
    <s v="FOX ISLAND NET PENS"/>
    <s v="DESCHUTES R  13.0028"/>
    <x v="17"/>
    <n v="3"/>
    <n v="1999"/>
    <n v="630608"/>
    <x v="0"/>
    <s v="05"/>
    <x v="1"/>
    <x v="0"/>
    <x v="10"/>
    <x v="3"/>
  </r>
  <r>
    <n v="1"/>
    <n v="1995"/>
    <n v="19950520"/>
    <n v="45"/>
    <n v="95"/>
    <s v="3M11413  872185"/>
    <n v="1.29"/>
    <s v="GIBSON POINT"/>
    <s v="SPS"/>
    <s v="FOX ISLAND NET PENS"/>
    <s v="DESCHUTES R  13.0028"/>
    <x v="5"/>
    <n v="3"/>
    <n v="1993"/>
    <n v="634819"/>
    <x v="0"/>
    <s v="05"/>
    <x v="1"/>
    <x v="0"/>
    <x v="10"/>
    <x v="3"/>
  </r>
  <r>
    <n v="1"/>
    <n v="2001"/>
    <n v="20010512"/>
    <n v="45"/>
    <n v="95"/>
    <s v="3M11413  872185"/>
    <n v="3.45"/>
    <s v="GIBSON POINT"/>
    <s v="SPS"/>
    <s v="FOX ISLAND NET PENS"/>
    <s v="DESCHUTES R  13.0028"/>
    <x v="17"/>
    <n v="3"/>
    <n v="1999"/>
    <n v="630608"/>
    <x v="0"/>
    <s v="05"/>
    <x v="1"/>
    <x v="0"/>
    <x v="10"/>
    <x v="3"/>
  </r>
  <r>
    <n v="1"/>
    <n v="2001"/>
    <n v="20010521"/>
    <n v="45"/>
    <n v="95"/>
    <s v="3M11413  872185"/>
    <n v="3.45"/>
    <s v="GIBSON POINT"/>
    <s v="SPS"/>
    <s v="FOX ISLAND NET PENS"/>
    <s v="DESCHUTES R  13.0028"/>
    <x v="17"/>
    <n v="3"/>
    <n v="1999"/>
    <n v="630608"/>
    <x v="0"/>
    <s v="05"/>
    <x v="1"/>
    <x v="0"/>
    <x v="10"/>
    <x v="3"/>
  </r>
  <r>
    <n v="1"/>
    <n v="2000"/>
    <n v="20000520"/>
    <n v="45"/>
    <n v="95"/>
    <s v="3M11413  872375"/>
    <n v="3.27"/>
    <s v="POINT FOSDICK"/>
    <s v="SPS"/>
    <s v="FOX ISLAND NET PENS"/>
    <s v="DESCHUTES R  13.0028"/>
    <x v="17"/>
    <n v="3"/>
    <n v="1999"/>
    <n v="630608"/>
    <x v="0"/>
    <s v="05"/>
    <x v="1"/>
    <x v="0"/>
    <x v="10"/>
    <x v="3"/>
  </r>
  <r>
    <n v="1"/>
    <n v="2000"/>
    <n v="20000519"/>
    <n v="45"/>
    <n v="95"/>
    <s v="3M11413  872375"/>
    <n v="3.27"/>
    <s v="POINT FOSDICK"/>
    <s v="SPS"/>
    <s v="FOX ISLAND NET PENS"/>
    <s v="DESCHUTES R  13.0028"/>
    <x v="17"/>
    <n v="3"/>
    <n v="1999"/>
    <n v="630608"/>
    <x v="0"/>
    <s v="05"/>
    <x v="1"/>
    <x v="0"/>
    <x v="10"/>
    <x v="3"/>
  </r>
  <r>
    <n v="1"/>
    <n v="2000"/>
    <n v="20000524"/>
    <n v="45"/>
    <n v="95"/>
    <s v="3M11413  872375"/>
    <n v="3.27"/>
    <s v="POINT FOSDICK"/>
    <s v="SPS"/>
    <s v="FOX ISLAND NET PENS"/>
    <s v="DESCHUTES R  13.0028"/>
    <x v="0"/>
    <n v="3"/>
    <n v="1998"/>
    <n v="636319"/>
    <x v="0"/>
    <s v="05"/>
    <x v="1"/>
    <x v="0"/>
    <x v="10"/>
    <x v="3"/>
  </r>
  <r>
    <n v="1"/>
    <n v="1994"/>
    <n v="19940611"/>
    <n v="45"/>
    <n v="95"/>
    <s v="3M11413  872011"/>
    <n v="1.61"/>
    <s v="ANDERSON ISLAND"/>
    <s v="SPS"/>
    <s v="FOX ISLAND NET PENS"/>
    <s v="DESCHUTES R  13.0028"/>
    <x v="5"/>
    <n v="3"/>
    <n v="1993"/>
    <n v="634819"/>
    <x v="0"/>
    <s v="06"/>
    <x v="1"/>
    <x v="0"/>
    <x v="10"/>
    <x v="3"/>
  </r>
  <r>
    <n v="1"/>
    <n v="2000"/>
    <n v="20000616"/>
    <n v="45"/>
    <n v="95"/>
    <s v="3M11413  872011"/>
    <n v="0"/>
    <s v="ANDERSON ISLAND"/>
    <s v="SPS"/>
    <s v="FOX ISLAND NET PENS"/>
    <s v="DESCHUTES R  13.0028"/>
    <x v="17"/>
    <n v="3"/>
    <n v="1999"/>
    <n v="630608"/>
    <x v="0"/>
    <s v="06"/>
    <x v="1"/>
    <x v="0"/>
    <x v="10"/>
    <x v="3"/>
  </r>
  <r>
    <n v="1"/>
    <n v="2001"/>
    <n v="20010622"/>
    <n v="45"/>
    <n v="95"/>
    <s v="3M11413  872011"/>
    <n v="10.210000000000001"/>
    <s v="ANDERSON ISLAND"/>
    <s v="SPS"/>
    <s v="FOX ISLAND NET PENS"/>
    <s v="WHITE R      10.0031"/>
    <x v="17"/>
    <n v="1"/>
    <n v="2000"/>
    <n v="630351"/>
    <x v="0"/>
    <s v="06"/>
    <x v="1"/>
    <x v="0"/>
    <x v="10"/>
    <x v="3"/>
  </r>
  <r>
    <n v="1"/>
    <n v="1999"/>
    <n v="19990611"/>
    <n v="45"/>
    <n v="95"/>
    <s v="3M11413  872184"/>
    <n v="4.0999999999999996"/>
    <s v="GENERAL - AREA 13"/>
    <s v="SPS"/>
    <s v="FOX ISLAND NET PENS"/>
    <s v="DESCHUTES R  13.0028"/>
    <x v="0"/>
    <n v="3"/>
    <n v="1998"/>
    <n v="636319"/>
    <x v="0"/>
    <s v="06"/>
    <x v="1"/>
    <x v="0"/>
    <x v="10"/>
    <x v="3"/>
  </r>
  <r>
    <n v="1"/>
    <n v="1999"/>
    <n v="19990619"/>
    <n v="45"/>
    <n v="95"/>
    <s v="3M11413  872206"/>
    <n v="4.0999999999999996"/>
    <s v="HARSTINE ISLAND"/>
    <s v="SPS"/>
    <s v="FOX ISLAND NET PENS"/>
    <s v="DESCHUTES R  13.0028"/>
    <x v="0"/>
    <n v="3"/>
    <n v="1998"/>
    <n v="636319"/>
    <x v="0"/>
    <s v="06"/>
    <x v="1"/>
    <x v="0"/>
    <x v="10"/>
    <x v="3"/>
  </r>
  <r>
    <n v="1"/>
    <n v="2000"/>
    <n v="20000703"/>
    <n v="45"/>
    <n v="95"/>
    <s v="3M11413  872011"/>
    <n v="2.2799999999999998"/>
    <s v="ANDERSON ISLAND"/>
    <s v="SPS"/>
    <s v="FOX ISLAND NET PENS"/>
    <s v="DESCHUTES R  13.0028"/>
    <x v="17"/>
    <n v="3"/>
    <n v="1999"/>
    <n v="630608"/>
    <x v="0"/>
    <s v="07"/>
    <x v="2"/>
    <x v="0"/>
    <x v="10"/>
    <x v="3"/>
  </r>
  <r>
    <n v="1"/>
    <n v="2000"/>
    <n v="20000714"/>
    <n v="45"/>
    <n v="95"/>
    <s v="3M11413  872011"/>
    <n v="2.2799999999999998"/>
    <s v="ANDERSON ISLAND"/>
    <s v="SPS"/>
    <s v="FOX ISLAND NET PENS"/>
    <s v="DESCHUTES R  13.0028"/>
    <x v="17"/>
    <n v="3"/>
    <n v="1999"/>
    <n v="630608"/>
    <x v="0"/>
    <s v="07"/>
    <x v="2"/>
    <x v="0"/>
    <x v="10"/>
    <x v="3"/>
  </r>
  <r>
    <n v="1"/>
    <n v="2000"/>
    <n v="20000717"/>
    <n v="45"/>
    <n v="95"/>
    <s v="3M11413  872105"/>
    <n v="2.2799999999999998"/>
    <s v="DAY ISLAND"/>
    <s v="SPS"/>
    <s v="FOX ISLAND NET PENS"/>
    <s v="DESCHUTES R  13.0028"/>
    <x v="0"/>
    <n v="3"/>
    <n v="1998"/>
    <n v="636319"/>
    <x v="0"/>
    <s v="07"/>
    <x v="2"/>
    <x v="0"/>
    <x v="10"/>
    <x v="3"/>
  </r>
  <r>
    <n v="1"/>
    <n v="2000"/>
    <n v="20000710"/>
    <n v="45"/>
    <n v="95"/>
    <s v="3M11413  872194"/>
    <n v="2.2799999999999998"/>
    <s v="GREEN POINT (13)"/>
    <s v="SPS"/>
    <s v="FOX ISLAND NET PENS"/>
    <s v="DESCHUTES R  13.0028"/>
    <x v="17"/>
    <n v="3"/>
    <n v="1999"/>
    <n v="630608"/>
    <x v="0"/>
    <s v="07"/>
    <x v="2"/>
    <x v="0"/>
    <x v="10"/>
    <x v="3"/>
  </r>
  <r>
    <n v="1"/>
    <n v="2000"/>
    <n v="20000710"/>
    <n v="45"/>
    <n v="95"/>
    <s v="3M11413  872194"/>
    <n v="2.2799999999999998"/>
    <s v="GREEN POINT (13)"/>
    <s v="SPS"/>
    <s v="FOX ISLAND NET PENS"/>
    <s v="DESCHUTES R  13.0028"/>
    <x v="0"/>
    <n v="3"/>
    <n v="1998"/>
    <n v="636319"/>
    <x v="0"/>
    <s v="07"/>
    <x v="2"/>
    <x v="0"/>
    <x v="10"/>
    <x v="3"/>
  </r>
  <r>
    <n v="1"/>
    <n v="1993"/>
    <n v="19930731"/>
    <n v="45"/>
    <n v="95"/>
    <s v="3M11413  872206"/>
    <n v="1.01"/>
    <s v="HARSTINE ISLAND"/>
    <s v="SPS"/>
    <s v="FOX ISLAND NET PENS"/>
    <s v="BIG SOOS CR  09.0072"/>
    <x v="4"/>
    <n v="3"/>
    <n v="1991"/>
    <n v="631419"/>
    <x v="0"/>
    <s v="07"/>
    <x v="2"/>
    <x v="0"/>
    <x v="10"/>
    <x v="3"/>
  </r>
  <r>
    <n v="1"/>
    <n v="2000"/>
    <n v="20000721"/>
    <n v="45"/>
    <n v="95"/>
    <s v="3M11413  872323"/>
    <n v="2.2799999999999998"/>
    <s v="NISQUALLY REACH"/>
    <s v="SPS"/>
    <s v="FOX ISLAND NET PENS"/>
    <s v="DESCHUTES R  13.0028"/>
    <x v="17"/>
    <n v="3"/>
    <n v="1999"/>
    <n v="630608"/>
    <x v="0"/>
    <s v="07"/>
    <x v="2"/>
    <x v="0"/>
    <x v="10"/>
    <x v="3"/>
  </r>
  <r>
    <n v="1"/>
    <n v="2000"/>
    <n v="20000823"/>
    <n v="23"/>
    <n v="12"/>
    <s v="3M10513  A"/>
    <n v="8.9600000000000009"/>
    <s v="CARR INLET       13A"/>
    <s v="SPS"/>
    <s v="FOX ISLAND NET PENS"/>
    <s v="DESCHUTES R  13.0028"/>
    <x v="17"/>
    <n v="3"/>
    <n v="1999"/>
    <n v="630608"/>
    <x v="2"/>
    <s v="08"/>
    <x v="2"/>
    <x v="0"/>
    <x v="10"/>
    <x v="3"/>
  </r>
  <r>
    <n v="1"/>
    <n v="2000"/>
    <n v="20000823"/>
    <n v="23"/>
    <n v="12"/>
    <s v="3M10513  A"/>
    <n v="8.9600000000000009"/>
    <s v="CARR INLET       13A"/>
    <s v="SPS"/>
    <s v="FOX ISLAND NET PENS"/>
    <s v="DESCHUTES R  13.0028"/>
    <x v="0"/>
    <n v="3"/>
    <n v="1998"/>
    <n v="636319"/>
    <x v="2"/>
    <s v="08"/>
    <x v="2"/>
    <x v="0"/>
    <x v="10"/>
    <x v="3"/>
  </r>
  <r>
    <n v="1"/>
    <n v="2000"/>
    <n v="20000823"/>
    <n v="23"/>
    <n v="12"/>
    <s v="3M10513  A"/>
    <n v="8.9600000000000009"/>
    <s v="CARR INLET       13A"/>
    <s v="SPS"/>
    <s v="FOX ISLAND NET PENS"/>
    <s v="DESCHUTES R  13.0028"/>
    <x v="17"/>
    <n v="3"/>
    <n v="1999"/>
    <n v="630608"/>
    <x v="2"/>
    <s v="08"/>
    <x v="2"/>
    <x v="0"/>
    <x v="10"/>
    <x v="3"/>
  </r>
  <r>
    <n v="1"/>
    <n v="2000"/>
    <n v="20000823"/>
    <n v="23"/>
    <n v="12"/>
    <s v="3M10513  A"/>
    <n v="8.9600000000000009"/>
    <s v="CARR INLET       13A"/>
    <s v="SPS"/>
    <s v="FOX ISLAND NET PENS"/>
    <s v="DESCHUTES R  13.0028"/>
    <x v="0"/>
    <n v="3"/>
    <n v="1998"/>
    <n v="636319"/>
    <x v="2"/>
    <s v="08"/>
    <x v="2"/>
    <x v="0"/>
    <x v="10"/>
    <x v="3"/>
  </r>
  <r>
    <n v="1"/>
    <n v="1995"/>
    <n v="19950828"/>
    <n v="23"/>
    <n v="17"/>
    <s v="3M10513  F"/>
    <n v="3"/>
    <s v="BUDD INLET       13F"/>
    <s v="SPS"/>
    <s v="FOX ISLAND NET PENS"/>
    <s v="DESCHUTES R  13.0028"/>
    <x v="5"/>
    <n v="3"/>
    <n v="1993"/>
    <n v="634818"/>
    <x v="1"/>
    <s v="08"/>
    <x v="2"/>
    <x v="0"/>
    <x v="10"/>
    <x v="3"/>
  </r>
  <r>
    <n v="1"/>
    <n v="2000"/>
    <n v="20000829"/>
    <n v="23"/>
    <n v="17"/>
    <s v="3M10513  F"/>
    <n v="1.85"/>
    <s v="BUDD INLET       13F"/>
    <s v="SPS"/>
    <s v="FOX ISLAND NET PENS"/>
    <s v="DESCHUTES R  13.0028"/>
    <x v="0"/>
    <n v="3"/>
    <n v="1998"/>
    <n v="636319"/>
    <x v="1"/>
    <s v="08"/>
    <x v="2"/>
    <x v="0"/>
    <x v="10"/>
    <x v="3"/>
  </r>
  <r>
    <n v="1"/>
    <n v="1994"/>
    <n v="19940802"/>
    <n v="45"/>
    <n v="95"/>
    <s v="3M11413  872010"/>
    <n v="1.6"/>
    <s v="ALLEN POINT"/>
    <s v="SPS"/>
    <s v="FOX ISLAND NET PENS"/>
    <s v="DESCHUTES R  13.0028"/>
    <x v="6"/>
    <n v="3"/>
    <n v="1992"/>
    <n v="634303"/>
    <x v="0"/>
    <s v="08"/>
    <x v="2"/>
    <x v="0"/>
    <x v="10"/>
    <x v="3"/>
  </r>
  <r>
    <n v="1"/>
    <n v="1994"/>
    <n v="19940829"/>
    <n v="45"/>
    <n v="95"/>
    <s v="3M11413  872074"/>
    <n v="1.61"/>
    <s v="CHAMBERS BAY"/>
    <s v="SPS"/>
    <s v="FOX ISLAND NET PENS"/>
    <s v="DESCHUTES R  13.0028"/>
    <x v="5"/>
    <n v="3"/>
    <n v="1993"/>
    <n v="634819"/>
    <x v="0"/>
    <s v="08"/>
    <x v="2"/>
    <x v="0"/>
    <x v="10"/>
    <x v="3"/>
  </r>
  <r>
    <n v="1"/>
    <n v="2000"/>
    <n v="20000826"/>
    <n v="45"/>
    <n v="95"/>
    <s v="3M11413  872074"/>
    <n v="3"/>
    <s v="CHAMBERS BAY"/>
    <s v="SPS"/>
    <s v="FOX ISLAND NET PENS"/>
    <s v="DESCHUTES R  13.0028"/>
    <x v="0"/>
    <n v="3"/>
    <n v="1998"/>
    <n v="636319"/>
    <x v="0"/>
    <s v="08"/>
    <x v="2"/>
    <x v="0"/>
    <x v="10"/>
    <x v="3"/>
  </r>
  <r>
    <n v="1"/>
    <n v="2000"/>
    <n v="20000807"/>
    <n v="45"/>
    <n v="95"/>
    <s v="3M11413  872184"/>
    <n v="3"/>
    <s v="GENERAL - AREA 13"/>
    <s v="SPS"/>
    <s v="FOX ISLAND NET PENS"/>
    <s v="DESCHUTES R  13.0028"/>
    <x v="17"/>
    <n v="3"/>
    <n v="1999"/>
    <n v="630608"/>
    <x v="0"/>
    <s v="08"/>
    <x v="2"/>
    <x v="0"/>
    <x v="10"/>
    <x v="3"/>
  </r>
  <r>
    <n v="1"/>
    <n v="2000"/>
    <n v="20000827"/>
    <n v="45"/>
    <n v="95"/>
    <s v="3M11413  872194"/>
    <n v="3"/>
    <s v="GREEN POINT (13)"/>
    <s v="SPS"/>
    <s v="FOX ISLAND NET PENS"/>
    <s v="DESCHUTES R  13.0028"/>
    <x v="17"/>
    <n v="3"/>
    <n v="1999"/>
    <n v="630608"/>
    <x v="0"/>
    <s v="08"/>
    <x v="2"/>
    <x v="0"/>
    <x v="10"/>
    <x v="3"/>
  </r>
  <r>
    <n v="1"/>
    <n v="1998"/>
    <n v="19980816"/>
    <n v="45"/>
    <n v="95"/>
    <s v="3M11413  872198"/>
    <n v="4.1900000000000004"/>
    <s v="HALE PASSAGE"/>
    <s v="SPS"/>
    <s v="FOX ISLAND NET PENS"/>
    <s v="DESCHUTES R  13.0028"/>
    <x v="0"/>
    <n v="3"/>
    <n v="1998"/>
    <n v="636319"/>
    <x v="0"/>
    <s v="08"/>
    <x v="2"/>
    <x v="0"/>
    <x v="10"/>
    <x v="3"/>
  </r>
  <r>
    <n v="1"/>
    <n v="2000"/>
    <n v="20000803"/>
    <n v="45"/>
    <n v="95"/>
    <s v="3M11413  872212"/>
    <n v="3"/>
    <s v="HENDERSON BAY"/>
    <s v="SPS"/>
    <s v="FOX ISLAND NET PENS"/>
    <s v="DESCHUTES R  13.0028"/>
    <x v="17"/>
    <n v="3"/>
    <n v="1999"/>
    <n v="630608"/>
    <x v="0"/>
    <s v="08"/>
    <x v="2"/>
    <x v="0"/>
    <x v="10"/>
    <x v="3"/>
  </r>
  <r>
    <n v="1"/>
    <n v="2000"/>
    <n v="20000812"/>
    <n v="45"/>
    <n v="95"/>
    <s v="3M11413  872247"/>
    <n v="3"/>
    <s v="JOHNSON POINT"/>
    <s v="SPS"/>
    <s v="FOX ISLAND NET PENS"/>
    <s v="DESCHUTES R  13.0028"/>
    <x v="17"/>
    <n v="3"/>
    <n v="1999"/>
    <n v="630608"/>
    <x v="0"/>
    <s v="08"/>
    <x v="2"/>
    <x v="0"/>
    <x v="10"/>
    <x v="3"/>
  </r>
  <r>
    <n v="1"/>
    <n v="2001"/>
    <n v="20010927"/>
    <n v="23"/>
    <n v="12"/>
    <s v="3M10513  A"/>
    <n v="6.29"/>
    <s v="CARR INLET       13A"/>
    <s v="SPS"/>
    <s v="FOX ISLAND NET PENS"/>
    <s v="DESCHUTES R  13.0028"/>
    <x v="17"/>
    <n v="3"/>
    <n v="1999"/>
    <n v="630608"/>
    <x v="2"/>
    <s v="09"/>
    <x v="2"/>
    <x v="0"/>
    <x v="10"/>
    <x v="3"/>
  </r>
  <r>
    <n v="1"/>
    <n v="2001"/>
    <n v="20010924"/>
    <n v="23"/>
    <n v="12"/>
    <s v="3M10513  A"/>
    <n v="6.29"/>
    <s v="CARR INLET       13A"/>
    <s v="SPS"/>
    <s v="FOX ISLAND NET PENS"/>
    <s v="DESCHUTES R  13.0028"/>
    <x v="17"/>
    <n v="3"/>
    <n v="1999"/>
    <n v="630608"/>
    <x v="2"/>
    <s v="09"/>
    <x v="2"/>
    <x v="0"/>
    <x v="10"/>
    <x v="3"/>
  </r>
  <r>
    <n v="1"/>
    <n v="1998"/>
    <n v="19980914"/>
    <n v="23"/>
    <n v="12"/>
    <s v="3M10513  D"/>
    <n v="0"/>
    <s v="SOUTH SOUND PASS 13D"/>
    <s v="SPS"/>
    <s v="FOX ISLAND NET PENS"/>
    <s v="DESCHUTES R  13.0028"/>
    <x v="0"/>
    <n v="3"/>
    <n v="1998"/>
    <n v="636319"/>
    <x v="1"/>
    <s v="09"/>
    <x v="2"/>
    <x v="0"/>
    <x v="10"/>
    <x v="3"/>
  </r>
  <r>
    <n v="1"/>
    <n v="1998"/>
    <n v="19980914"/>
    <n v="23"/>
    <n v="12"/>
    <s v="3M10513  D"/>
    <n v="0"/>
    <s v="SOUTH SOUND PASS 13D"/>
    <s v="SPS"/>
    <s v="FOX ISLAND NET PENS"/>
    <s v="DESCHUTES R  13.0028"/>
    <x v="0"/>
    <n v="3"/>
    <n v="1998"/>
    <n v="636319"/>
    <x v="1"/>
    <s v="09"/>
    <x v="2"/>
    <x v="0"/>
    <x v="10"/>
    <x v="3"/>
  </r>
  <r>
    <n v="1"/>
    <n v="1999"/>
    <n v="19990916"/>
    <n v="23"/>
    <n v="12"/>
    <s v="3M10513  D"/>
    <n v="1"/>
    <s v="SOUTH SOUND PASS 13D"/>
    <s v="SPS"/>
    <s v="FOX ISLAND NET PENS"/>
    <s v="DESCHUTES R  13.0028"/>
    <x v="17"/>
    <n v="3"/>
    <n v="1999"/>
    <n v="630608"/>
    <x v="1"/>
    <s v="09"/>
    <x v="2"/>
    <x v="0"/>
    <x v="10"/>
    <x v="3"/>
  </r>
  <r>
    <n v="1"/>
    <n v="1995"/>
    <n v="19950902"/>
    <n v="45"/>
    <n v="95"/>
    <s v="3M11413  872011"/>
    <n v="1.3"/>
    <s v="ANDERSON ISLAND"/>
    <s v="SPS"/>
    <s v="FOX ISLAND NET PENS"/>
    <s v="DESCHUTES R  13.0028"/>
    <x v="5"/>
    <n v="3"/>
    <n v="1993"/>
    <n v="634818"/>
    <x v="0"/>
    <s v="09"/>
    <x v="2"/>
    <x v="0"/>
    <x v="10"/>
    <x v="3"/>
  </r>
  <r>
    <n v="1"/>
    <n v="2000"/>
    <n v="20000911"/>
    <n v="45"/>
    <n v="95"/>
    <s v="3M11413  872011"/>
    <n v="2.72"/>
    <s v="ANDERSON ISLAND"/>
    <s v="SPS"/>
    <s v="FOX ISLAND NET PENS"/>
    <s v="DESCHUTES R  13.0028"/>
    <x v="17"/>
    <n v="3"/>
    <n v="1999"/>
    <n v="630608"/>
    <x v="0"/>
    <s v="09"/>
    <x v="2"/>
    <x v="0"/>
    <x v="10"/>
    <x v="3"/>
  </r>
  <r>
    <n v="1"/>
    <n v="1995"/>
    <n v="19950916"/>
    <n v="45"/>
    <n v="95"/>
    <s v="3M11413  872074"/>
    <n v="1.3"/>
    <s v="CHAMBERS BAY"/>
    <s v="SPS"/>
    <s v="FOX ISLAND NET PENS"/>
    <s v="DESCHUTES R  13.0028"/>
    <x v="5"/>
    <n v="3"/>
    <n v="1993"/>
    <n v="634819"/>
    <x v="0"/>
    <s v="09"/>
    <x v="2"/>
    <x v="0"/>
    <x v="10"/>
    <x v="3"/>
  </r>
  <r>
    <n v="1"/>
    <n v="1998"/>
    <n v="19980915"/>
    <n v="45"/>
    <n v="95"/>
    <s v="3M11413  872198"/>
    <n v="4.99"/>
    <s v="HALE PASSAGE"/>
    <s v="SPS"/>
    <s v="FOX ISLAND NET PENS"/>
    <s v="DESCHUTES R  13.0028"/>
    <x v="0"/>
    <n v="3"/>
    <n v="1998"/>
    <n v="636319"/>
    <x v="0"/>
    <s v="09"/>
    <x v="2"/>
    <x v="0"/>
    <x v="10"/>
    <x v="3"/>
  </r>
  <r>
    <n v="1"/>
    <n v="1998"/>
    <n v="19980916"/>
    <n v="45"/>
    <n v="95"/>
    <s v="3M11413  872198"/>
    <n v="4.99"/>
    <s v="HALE PASSAGE"/>
    <s v="SPS"/>
    <s v="FOX ISLAND NET PENS"/>
    <s v="DESCHUTES R  13.0028"/>
    <x v="0"/>
    <n v="3"/>
    <n v="1998"/>
    <n v="636319"/>
    <x v="0"/>
    <s v="09"/>
    <x v="2"/>
    <x v="0"/>
    <x v="10"/>
    <x v="3"/>
  </r>
  <r>
    <n v="1"/>
    <n v="1998"/>
    <n v="19980915"/>
    <n v="45"/>
    <n v="95"/>
    <s v="3M11413  872198"/>
    <n v="4.99"/>
    <s v="HALE PASSAGE"/>
    <s v="SPS"/>
    <s v="FOX ISLAND NET PENS"/>
    <s v="DESCHUTES R  13.0028"/>
    <x v="0"/>
    <n v="3"/>
    <n v="1998"/>
    <n v="636319"/>
    <x v="0"/>
    <s v="09"/>
    <x v="2"/>
    <x v="0"/>
    <x v="10"/>
    <x v="3"/>
  </r>
  <r>
    <n v="1"/>
    <n v="2000"/>
    <n v="20000902"/>
    <n v="45"/>
    <n v="95"/>
    <s v="3M11413  872375"/>
    <n v="2.72"/>
    <s v="POINT FOSDICK"/>
    <s v="SPS"/>
    <s v="FOX ISLAND NET PENS"/>
    <s v="DESCHUTES R  13.0028"/>
    <x v="17"/>
    <n v="3"/>
    <n v="1999"/>
    <n v="630608"/>
    <x v="0"/>
    <s v="09"/>
    <x v="2"/>
    <x v="0"/>
    <x v="10"/>
    <x v="3"/>
  </r>
  <r>
    <n v="1"/>
    <n v="2001"/>
    <n v="20010907"/>
    <n v="45"/>
    <n v="95"/>
    <s v="3M11413  872375"/>
    <n v="16.05"/>
    <s v="POINT FOSDICK"/>
    <s v="SPS"/>
    <s v="FOX ISLAND NET PENS"/>
    <s v="DESCHUTES R  13.0028"/>
    <x v="17"/>
    <n v="3"/>
    <n v="1999"/>
    <n v="630608"/>
    <x v="0"/>
    <s v="09"/>
    <x v="2"/>
    <x v="0"/>
    <x v="10"/>
    <x v="3"/>
  </r>
  <r>
    <n v="1"/>
    <n v="2001"/>
    <n v="20010912"/>
    <n v="45"/>
    <n v="95"/>
    <s v="3M11413  872375"/>
    <n v="16.05"/>
    <s v="POINT FOSDICK"/>
    <s v="SPS"/>
    <s v="FOX ISLAND NET PENS"/>
    <s v="DESCHUTES R  13.0028"/>
    <x v="17"/>
    <n v="3"/>
    <n v="1999"/>
    <n v="630608"/>
    <x v="0"/>
    <s v="09"/>
    <x v="2"/>
    <x v="0"/>
    <x v="10"/>
    <x v="3"/>
  </r>
  <r>
    <n v="1"/>
    <n v="2000"/>
    <n v="20001218"/>
    <n v="45"/>
    <n v="95"/>
    <s v="3M11413  872185"/>
    <n v="1"/>
    <s v="GIBSON POINT"/>
    <s v="SPS"/>
    <s v="FOX ISLAND NET PENS"/>
    <s v="WHITE R      10.0031"/>
    <x v="17"/>
    <n v="1"/>
    <n v="2000"/>
    <n v="636344"/>
    <x v="0"/>
    <s v="12"/>
    <x v="0"/>
    <x v="0"/>
    <x v="10"/>
    <x v="3"/>
  </r>
  <r>
    <n v="1"/>
    <n v="2000"/>
    <n v="20001218"/>
    <n v="45"/>
    <n v="95"/>
    <s v="3M11413  872558"/>
    <n v="1"/>
    <s v="WOLLOCHET BAY"/>
    <s v="SPS"/>
    <s v="FOX ISLAND NET PENS"/>
    <s v="DESCHUTES R  13.0028"/>
    <x v="17"/>
    <n v="3"/>
    <n v="1999"/>
    <n v="630608"/>
    <x v="0"/>
    <s v="12"/>
    <x v="0"/>
    <x v="0"/>
    <x v="10"/>
    <x v="3"/>
  </r>
  <r>
    <n v="1"/>
    <n v="2007"/>
    <n v="20070811"/>
    <n v="45"/>
    <n v="95"/>
    <s v="3M11413  872194"/>
    <n v="9.75"/>
    <s v="GREEN POINT (13)"/>
    <s v="HOOD"/>
    <s v="GEORGE ADAMS HATCHERY"/>
    <s v="GEORGE ADAMS (PURDY)"/>
    <x v="3"/>
    <n v="3"/>
    <n v="2005"/>
    <n v="632897"/>
    <x v="0"/>
    <s v="08"/>
    <x v="2"/>
    <x v="1"/>
    <x v="9"/>
    <x v="4"/>
  </r>
  <r>
    <n v="1"/>
    <n v="2005"/>
    <n v="20050908"/>
    <n v="23"/>
    <n v="12"/>
    <s v="3M10513  A"/>
    <n v="1.17"/>
    <s v="CARR INLET       13A"/>
    <s v="HOOD"/>
    <s v="GEORGE ADAMS HATCHERY"/>
    <s v="GEORGE ADAMS (PURDY)"/>
    <x v="7"/>
    <n v="3"/>
    <n v="2003"/>
    <n v="631372"/>
    <x v="2"/>
    <s v="09"/>
    <x v="2"/>
    <x v="1"/>
    <x v="9"/>
    <x v="4"/>
  </r>
  <r>
    <n v="1"/>
    <n v="2005"/>
    <n v="20050901"/>
    <n v="23"/>
    <n v="12"/>
    <s v="3M10513  A"/>
    <n v="1"/>
    <s v="CARR INLET       13A"/>
    <s v="HOOD"/>
    <s v="GEORGE ADAMS HATCHERY"/>
    <s v="GEORGE ADAMS (PURDY)"/>
    <x v="16"/>
    <n v="3"/>
    <n v="2002"/>
    <n v="636322"/>
    <x v="2"/>
    <s v="09"/>
    <x v="2"/>
    <x v="1"/>
    <x v="9"/>
    <x v="4"/>
  </r>
  <r>
    <n v="1"/>
    <n v="2005"/>
    <n v="20050901"/>
    <n v="23"/>
    <n v="12"/>
    <s v="3M10513  A"/>
    <n v="1"/>
    <s v="CARR INLET       13A"/>
    <s v="HOOD"/>
    <s v="GEORGE ADAMS HATCHERY"/>
    <s v="GEORGE ADAMS (PURDY)"/>
    <x v="16"/>
    <n v="3"/>
    <n v="2002"/>
    <n v="636322"/>
    <x v="2"/>
    <s v="09"/>
    <x v="2"/>
    <x v="1"/>
    <x v="9"/>
    <x v="4"/>
  </r>
  <r>
    <n v="1"/>
    <n v="2005"/>
    <n v="20050901"/>
    <n v="23"/>
    <n v="12"/>
    <s v="3M10513  A"/>
    <n v="1"/>
    <s v="CARR INLET       13A"/>
    <s v="HOOD"/>
    <s v="GEORGE ADAMS HATCHERY"/>
    <s v="GEORGE ADAMS (PURDY)"/>
    <x v="16"/>
    <n v="3"/>
    <n v="2002"/>
    <n v="636322"/>
    <x v="2"/>
    <s v="09"/>
    <x v="2"/>
    <x v="1"/>
    <x v="9"/>
    <x v="4"/>
  </r>
  <r>
    <n v="1"/>
    <n v="2005"/>
    <n v="20050901"/>
    <n v="23"/>
    <n v="12"/>
    <s v="3M10513  A"/>
    <n v="1"/>
    <s v="CARR INLET       13A"/>
    <s v="HOOD"/>
    <s v="GEORGE ADAMS HATCHERY"/>
    <s v="GEORGE ADAMS (PURDY)"/>
    <x v="7"/>
    <n v="3"/>
    <n v="2003"/>
    <n v="631372"/>
    <x v="2"/>
    <s v="09"/>
    <x v="2"/>
    <x v="1"/>
    <x v="9"/>
    <x v="4"/>
  </r>
  <r>
    <n v="1"/>
    <n v="2005"/>
    <n v="20050906"/>
    <n v="23"/>
    <n v="12"/>
    <s v="3M10513  A"/>
    <n v="1.17"/>
    <s v="CARR INLET       13A"/>
    <s v="HOOD"/>
    <s v="GEORGE ADAMS HATCHERY"/>
    <s v="GEORGE ADAMS (PURDY)"/>
    <x v="7"/>
    <n v="3"/>
    <n v="2003"/>
    <n v="631371"/>
    <x v="2"/>
    <s v="09"/>
    <x v="2"/>
    <x v="1"/>
    <x v="9"/>
    <x v="4"/>
  </r>
  <r>
    <n v="1"/>
    <n v="1997"/>
    <n v="19970922"/>
    <n v="23"/>
    <n v="12"/>
    <s v="3M10513  D"/>
    <n v="1.56"/>
    <s v="SOUTH SOUND PASS 13D"/>
    <s v="HOOD"/>
    <s v="GEORGE ADAMS HATCHERY"/>
    <s v="GEO.ADAMS + HOOD CNL"/>
    <x v="1"/>
    <n v="3"/>
    <n v="1994"/>
    <n v="635545"/>
    <x v="1"/>
    <s v="09"/>
    <x v="2"/>
    <x v="1"/>
    <x v="9"/>
    <x v="4"/>
  </r>
  <r>
    <n v="1"/>
    <n v="2007"/>
    <n v="20070919"/>
    <n v="23"/>
    <n v="12"/>
    <s v="3M10513  D"/>
    <n v="1"/>
    <s v="SOUTH SOUND PASS 13D"/>
    <s v="HOOD"/>
    <s v="GEORGE ADAMS HATCHERY"/>
    <s v="GEORGE ADAMS (PURDY)"/>
    <x v="3"/>
    <n v="3"/>
    <n v="2005"/>
    <n v="632796"/>
    <x v="1"/>
    <s v="09"/>
    <x v="2"/>
    <x v="1"/>
    <x v="9"/>
    <x v="4"/>
  </r>
  <r>
    <n v="1"/>
    <n v="1999"/>
    <n v="19990902"/>
    <n v="23"/>
    <n v="16"/>
    <s v="3M10513  F"/>
    <n v="1"/>
    <s v="BUDD INLET       13F"/>
    <s v="HOOD"/>
    <s v="LITTLE BOSTON CR HAT"/>
    <s v="GEORGE ADAMS (PURDY)"/>
    <x v="0"/>
    <n v="3"/>
    <n v="1997"/>
    <n v="213037"/>
    <x v="1"/>
    <s v="09"/>
    <x v="2"/>
    <x v="1"/>
    <x v="9"/>
    <x v="4"/>
  </r>
  <r>
    <n v="1"/>
    <n v="2007"/>
    <n v="20070829"/>
    <n v="23"/>
    <n v="12"/>
    <s v="3M10513  A"/>
    <n v="3.04"/>
    <s v="CARR INLET       13A"/>
    <s v="HOOD"/>
    <s v="RFEG 6 HOOD CANAL"/>
    <s v="GEORGE ADAMS (PURDY)"/>
    <x v="3"/>
    <n v="3"/>
    <n v="2005"/>
    <n v="632890"/>
    <x v="2"/>
    <s v="08"/>
    <x v="2"/>
    <x v="1"/>
    <x v="9"/>
    <x v="4"/>
  </r>
  <r>
    <n v="1"/>
    <n v="2009"/>
    <n v="20090807"/>
    <n v="23"/>
    <n v="49"/>
    <s v="3M10513  A"/>
    <n v="10.96"/>
    <s v="CARR INLET       13A"/>
    <s v="HOOD"/>
    <s v="RFEG 6 HOOD CANAL"/>
    <s v="GEORGE ADAMS (PURDY)"/>
    <x v="8"/>
    <n v="3"/>
    <n v="2006"/>
    <n v="633174"/>
    <x v="2"/>
    <s v="08"/>
    <x v="2"/>
    <x v="1"/>
    <x v="9"/>
    <x v="4"/>
  </r>
  <r>
    <n v="1"/>
    <n v="2006"/>
    <n v="20060817"/>
    <n v="23"/>
    <n v="12"/>
    <s v="3M10513  A"/>
    <n v="2.37"/>
    <s v="CARR INLET       13A"/>
    <s v="MPS"/>
    <s v="GORST CR REARING PND"/>
    <s v="GROVERS CR   15.0299"/>
    <x v="7"/>
    <n v="3"/>
    <n v="2003"/>
    <n v="631553"/>
    <x v="2"/>
    <s v="08"/>
    <x v="2"/>
    <x v="1"/>
    <x v="11"/>
    <x v="7"/>
  </r>
  <r>
    <n v="1"/>
    <n v="2006"/>
    <n v="20060817"/>
    <n v="23"/>
    <n v="12"/>
    <s v="3M10513  A"/>
    <n v="2.37"/>
    <s v="CARR INLET       13A"/>
    <s v="MPS"/>
    <s v="GORST CR REARING PND"/>
    <s v="GROVERS CR   15.0299"/>
    <x v="2"/>
    <n v="3"/>
    <n v="2004"/>
    <n v="632278"/>
    <x v="2"/>
    <s v="08"/>
    <x v="2"/>
    <x v="1"/>
    <x v="11"/>
    <x v="7"/>
  </r>
  <r>
    <n v="1"/>
    <n v="2007"/>
    <n v="20070827"/>
    <n v="23"/>
    <n v="12"/>
    <s v="3M10513  A"/>
    <n v="3.04"/>
    <s v="CARR INLET       13A"/>
    <s v="MPS"/>
    <s v="GORST CR REARING PND"/>
    <s v="GROVERS CR   15.0299"/>
    <x v="2"/>
    <n v="3"/>
    <n v="2004"/>
    <n v="632278"/>
    <x v="2"/>
    <s v="08"/>
    <x v="2"/>
    <x v="1"/>
    <x v="11"/>
    <x v="7"/>
  </r>
  <r>
    <n v="1"/>
    <n v="2007"/>
    <n v="20070827"/>
    <n v="23"/>
    <n v="12"/>
    <s v="3M10513  A"/>
    <n v="3.04"/>
    <s v="CARR INLET       13A"/>
    <s v="MPS"/>
    <s v="GORST CR REARING PND"/>
    <s v="GROVERS CR   15.0299"/>
    <x v="2"/>
    <n v="3"/>
    <n v="2004"/>
    <n v="632279"/>
    <x v="2"/>
    <s v="08"/>
    <x v="2"/>
    <x v="1"/>
    <x v="11"/>
    <x v="7"/>
  </r>
  <r>
    <n v="1"/>
    <n v="2005"/>
    <n v="20050831"/>
    <n v="45"/>
    <n v="95"/>
    <s v="3M11413  872074"/>
    <n v="6.94"/>
    <s v="CHAMBERS BAY"/>
    <s v="MPS"/>
    <s v="GORST CR REARING PND"/>
    <s v="GROVERS CR   15.0299"/>
    <x v="7"/>
    <n v="3"/>
    <n v="2003"/>
    <n v="631553"/>
    <x v="0"/>
    <s v="08"/>
    <x v="2"/>
    <x v="1"/>
    <x v="11"/>
    <x v="7"/>
  </r>
  <r>
    <n v="1"/>
    <n v="2005"/>
    <n v="20050908"/>
    <n v="23"/>
    <n v="12"/>
    <s v="3M10513  A"/>
    <n v="1.17"/>
    <s v="CARR INLET       13A"/>
    <s v="MPS"/>
    <s v="GORST CR REARING PND"/>
    <s v="GROVERS CR   15.0299"/>
    <x v="7"/>
    <n v="3"/>
    <n v="2003"/>
    <n v="631795"/>
    <x v="2"/>
    <s v="09"/>
    <x v="2"/>
    <x v="1"/>
    <x v="11"/>
    <x v="7"/>
  </r>
  <r>
    <n v="1"/>
    <n v="2005"/>
    <n v="20050901"/>
    <n v="23"/>
    <n v="12"/>
    <s v="3M10513  A"/>
    <n v="1"/>
    <s v="CARR INLET       13A"/>
    <s v="MPS"/>
    <s v="GORST CR REARING PND"/>
    <s v="GROVERS CR   15.0299"/>
    <x v="7"/>
    <n v="3"/>
    <n v="2003"/>
    <n v="631553"/>
    <x v="2"/>
    <s v="09"/>
    <x v="2"/>
    <x v="1"/>
    <x v="11"/>
    <x v="7"/>
  </r>
  <r>
    <n v="1"/>
    <n v="2005"/>
    <n v="20050906"/>
    <n v="23"/>
    <n v="12"/>
    <s v="3M10513  A"/>
    <n v="1.17"/>
    <s v="CARR INLET       13A"/>
    <s v="MPS"/>
    <s v="GORST CR REARING PND"/>
    <s v="GROVERS CR   15.0299"/>
    <x v="7"/>
    <n v="3"/>
    <n v="2003"/>
    <n v="631795"/>
    <x v="2"/>
    <s v="09"/>
    <x v="2"/>
    <x v="1"/>
    <x v="11"/>
    <x v="7"/>
  </r>
  <r>
    <n v="1"/>
    <n v="1995"/>
    <n v="19950116"/>
    <n v="45"/>
    <n v="95"/>
    <s v="3M11413  872169"/>
    <n v="1.24"/>
    <s v="FOX ISLAND"/>
    <s v="MPS"/>
    <s v="GROVERS CR HATCHERY"/>
    <s v="GROVERS CR   15.0299"/>
    <x v="13"/>
    <n v="3"/>
    <n v="1993"/>
    <n v="212326"/>
    <x v="0"/>
    <s v="01"/>
    <x v="0"/>
    <x v="1"/>
    <x v="11"/>
    <x v="7"/>
  </r>
  <r>
    <n v="1"/>
    <n v="2001"/>
    <n v="20010226"/>
    <n v="45"/>
    <n v="95"/>
    <s v="3M11413  872184"/>
    <n v="6.4"/>
    <s v="GENERAL - AREA 13"/>
    <s v="MPS"/>
    <s v="GROVERS CR HATCHERY"/>
    <s v="GROVERS CR   15.0299"/>
    <x v="14"/>
    <n v="3"/>
    <n v="1999"/>
    <n v="213154"/>
    <x v="0"/>
    <s v="02"/>
    <x v="0"/>
    <x v="1"/>
    <x v="11"/>
    <x v="7"/>
  </r>
  <r>
    <n v="1"/>
    <n v="1993"/>
    <n v="19930205"/>
    <n v="45"/>
    <n v="95"/>
    <s v="3M11413  872194"/>
    <n v="1.01"/>
    <s v="GREEN POINT (13)"/>
    <s v="MPS"/>
    <s v="GROVERS CR HATCHERY"/>
    <s v="GROVERS CR   15.0299"/>
    <x v="6"/>
    <n v="3"/>
    <n v="1991"/>
    <n v="212014"/>
    <x v="0"/>
    <s v="02"/>
    <x v="0"/>
    <x v="1"/>
    <x v="11"/>
    <x v="7"/>
  </r>
  <r>
    <n v="1"/>
    <n v="1995"/>
    <n v="19950226"/>
    <n v="45"/>
    <n v="95"/>
    <s v="3M11413  872215"/>
    <n v="1.2"/>
    <s v="HERRON ISLAND"/>
    <s v="MPS"/>
    <s v="GROVERS CR HATCHERY"/>
    <s v="GROVERS CR   15.0299"/>
    <x v="13"/>
    <n v="3"/>
    <n v="1993"/>
    <n v="212326"/>
    <x v="0"/>
    <s v="02"/>
    <x v="0"/>
    <x v="1"/>
    <x v="11"/>
    <x v="7"/>
  </r>
  <r>
    <n v="1"/>
    <n v="1995"/>
    <n v="19950430"/>
    <n v="45"/>
    <n v="95"/>
    <s v="3M11413  872185"/>
    <n v="1.25"/>
    <s v="GIBSON POINT"/>
    <s v="MPS"/>
    <s v="GROVERS CR HATCHERY"/>
    <s v="GROVERS CR   15.0299"/>
    <x v="13"/>
    <n v="3"/>
    <n v="1993"/>
    <n v="212326"/>
    <x v="0"/>
    <s v="04"/>
    <x v="0"/>
    <x v="1"/>
    <x v="11"/>
    <x v="7"/>
  </r>
  <r>
    <n v="1"/>
    <n v="1995"/>
    <n v="19950428"/>
    <n v="45"/>
    <n v="95"/>
    <s v="3M11413  872185"/>
    <n v="1.25"/>
    <s v="GIBSON POINT"/>
    <s v="MPS"/>
    <s v="GROVERS CR HATCHERY"/>
    <s v="GROVERS CR   15.0299"/>
    <x v="13"/>
    <n v="3"/>
    <n v="1993"/>
    <n v="212326"/>
    <x v="0"/>
    <s v="04"/>
    <x v="0"/>
    <x v="1"/>
    <x v="11"/>
    <x v="7"/>
  </r>
  <r>
    <n v="1"/>
    <n v="2000"/>
    <n v="20000408"/>
    <n v="45"/>
    <n v="95"/>
    <s v="3M11413  872375"/>
    <n v="2.04"/>
    <s v="POINT FOSDICK"/>
    <s v="MPS"/>
    <s v="GROVERS CR HATCHERY"/>
    <s v="GROVERS CR   15.0299"/>
    <x v="17"/>
    <n v="3"/>
    <n v="1998"/>
    <n v="213157"/>
    <x v="0"/>
    <s v="04"/>
    <x v="0"/>
    <x v="1"/>
    <x v="11"/>
    <x v="7"/>
  </r>
  <r>
    <n v="1"/>
    <n v="2003"/>
    <n v="20030524"/>
    <n v="45"/>
    <n v="95"/>
    <s v="3M11413  872184"/>
    <n v="6.08"/>
    <s v="GENERAL - AREA 13"/>
    <s v="MPS"/>
    <s v="GROVERS CR HATCHERY"/>
    <s v="GROVERS CR   15.0299"/>
    <x v="15"/>
    <n v="3"/>
    <n v="2001"/>
    <n v="210280"/>
    <x v="0"/>
    <s v="05"/>
    <x v="1"/>
    <x v="1"/>
    <x v="11"/>
    <x v="7"/>
  </r>
  <r>
    <n v="1"/>
    <n v="1999"/>
    <n v="19990525"/>
    <n v="45"/>
    <n v="95"/>
    <s v="3M11413  872185"/>
    <n v="3.1"/>
    <s v="GIBSON POINT"/>
    <s v="MPS"/>
    <s v="GROVERS CR HATCHERY"/>
    <s v="GROVERS CR   15.0299"/>
    <x v="0"/>
    <n v="3"/>
    <n v="1997"/>
    <n v="212963"/>
    <x v="0"/>
    <s v="05"/>
    <x v="1"/>
    <x v="1"/>
    <x v="11"/>
    <x v="7"/>
  </r>
  <r>
    <n v="1"/>
    <n v="2001"/>
    <n v="20010527"/>
    <n v="45"/>
    <n v="95"/>
    <s v="3M11413  872185"/>
    <n v="3.45"/>
    <s v="GIBSON POINT"/>
    <s v="MPS"/>
    <s v="GROVERS CR HATCHERY"/>
    <s v="GROVERS CR   15.0299"/>
    <x v="14"/>
    <n v="3"/>
    <n v="1999"/>
    <n v="213154"/>
    <x v="0"/>
    <s v="05"/>
    <x v="1"/>
    <x v="1"/>
    <x v="11"/>
    <x v="7"/>
  </r>
  <r>
    <n v="1"/>
    <n v="2005"/>
    <n v="20050501"/>
    <n v="45"/>
    <n v="95"/>
    <s v="3M11413  872375"/>
    <n v="6.13"/>
    <s v="POINT FOSDICK"/>
    <s v="MPS"/>
    <s v="GROVERS CR HATCHERY"/>
    <s v="GROVERS CR   15.0299"/>
    <x v="7"/>
    <n v="3"/>
    <n v="2003"/>
    <n v="631776"/>
    <x v="0"/>
    <s v="05"/>
    <x v="1"/>
    <x v="1"/>
    <x v="11"/>
    <x v="7"/>
  </r>
  <r>
    <n v="1"/>
    <n v="1995"/>
    <n v="19950628"/>
    <n v="45"/>
    <n v="95"/>
    <s v="3M11413  872011"/>
    <n v="1.3"/>
    <s v="ANDERSON ISLAND"/>
    <s v="MPS"/>
    <s v="GROVERS CR HATCHERY"/>
    <s v="GROVERS CR   15.0299"/>
    <x v="13"/>
    <n v="3"/>
    <n v="1993"/>
    <n v="212326"/>
    <x v="0"/>
    <s v="06"/>
    <x v="1"/>
    <x v="1"/>
    <x v="11"/>
    <x v="7"/>
  </r>
  <r>
    <n v="1"/>
    <n v="2007"/>
    <n v="20070622"/>
    <n v="45"/>
    <n v="95"/>
    <s v="3M11413  872184"/>
    <n v="2.29"/>
    <s v="GENERAL - AREA 13"/>
    <s v="MPS"/>
    <s v="GROVERS CR HATCHERY"/>
    <s v="GROVERS CR   15.0299"/>
    <x v="2"/>
    <n v="3"/>
    <n v="2004"/>
    <n v="632283"/>
    <x v="0"/>
    <s v="06"/>
    <x v="1"/>
    <x v="1"/>
    <x v="11"/>
    <x v="7"/>
  </r>
  <r>
    <n v="1"/>
    <n v="2004"/>
    <n v="20040619"/>
    <n v="45"/>
    <n v="95"/>
    <s v="3M11413  872558"/>
    <n v="17"/>
    <s v="WOLLOCHET BAY"/>
    <s v="MPS"/>
    <s v="GROVERS CR HATCHERY"/>
    <s v="GROVERS CR   15.0299"/>
    <x v="16"/>
    <n v="3"/>
    <n v="2002"/>
    <n v="210390"/>
    <x v="0"/>
    <s v="06"/>
    <x v="1"/>
    <x v="1"/>
    <x v="11"/>
    <x v="7"/>
  </r>
  <r>
    <n v="1"/>
    <n v="1994"/>
    <n v="19940707"/>
    <n v="45"/>
    <n v="95"/>
    <s v="3M11413  872011"/>
    <n v="1.59"/>
    <s v="ANDERSON ISLAND"/>
    <s v="MPS"/>
    <s v="GROVERS CR HATCHERY"/>
    <s v="GROVERS CR   15.0299"/>
    <x v="5"/>
    <n v="3"/>
    <n v="1992"/>
    <n v="212217"/>
    <x v="0"/>
    <s v="07"/>
    <x v="2"/>
    <x v="1"/>
    <x v="11"/>
    <x v="7"/>
  </r>
  <r>
    <n v="1"/>
    <n v="2003"/>
    <n v="20030822"/>
    <n v="23"/>
    <n v="12"/>
    <s v="3M10513  A"/>
    <n v="12.04"/>
    <s v="CARR INLET       13A"/>
    <s v="MPS"/>
    <s v="GROVERS CR HATCHERY"/>
    <s v="GROVERS CR   15.0299"/>
    <x v="18"/>
    <n v="3"/>
    <n v="2000"/>
    <n v="210169"/>
    <x v="2"/>
    <s v="08"/>
    <x v="2"/>
    <x v="1"/>
    <x v="11"/>
    <x v="7"/>
  </r>
  <r>
    <n v="1"/>
    <n v="2003"/>
    <n v="20030827"/>
    <n v="23"/>
    <n v="17"/>
    <s v="3M10513  A"/>
    <n v="1"/>
    <s v="CARR INLET       13A"/>
    <s v="MPS"/>
    <s v="GROVERS CR HATCHERY"/>
    <s v="GROVERS CR   15.0299"/>
    <x v="18"/>
    <n v="3"/>
    <n v="2000"/>
    <n v="210153"/>
    <x v="2"/>
    <s v="08"/>
    <x v="2"/>
    <x v="1"/>
    <x v="11"/>
    <x v="7"/>
  </r>
  <r>
    <n v="1"/>
    <n v="2004"/>
    <n v="20040806"/>
    <n v="23"/>
    <n v="17"/>
    <s v="3M10513  A"/>
    <n v="1.29"/>
    <s v="CARR INLET       13A"/>
    <s v="MPS"/>
    <s v="GROVERS CR HATCHERY"/>
    <s v="GROVERS CR   15.0299"/>
    <x v="15"/>
    <n v="3"/>
    <n v="2001"/>
    <n v="210280"/>
    <x v="2"/>
    <s v="08"/>
    <x v="2"/>
    <x v="1"/>
    <x v="11"/>
    <x v="7"/>
  </r>
  <r>
    <n v="1"/>
    <n v="2006"/>
    <n v="20060822"/>
    <n v="23"/>
    <n v="12"/>
    <s v="3M10513  A"/>
    <n v="1.82"/>
    <s v="CARR INLET       13A"/>
    <s v="MPS"/>
    <s v="GROVERS CR HATCHERY"/>
    <s v="GROVERS CR   15.0299"/>
    <x v="2"/>
    <n v="3"/>
    <n v="2004"/>
    <n v="210544"/>
    <x v="2"/>
    <s v="08"/>
    <x v="2"/>
    <x v="1"/>
    <x v="11"/>
    <x v="7"/>
  </r>
  <r>
    <n v="1"/>
    <n v="2006"/>
    <n v="20060817"/>
    <n v="23"/>
    <n v="12"/>
    <s v="3M10513  A"/>
    <n v="2.37"/>
    <s v="CARR INLET       13A"/>
    <s v="MPS"/>
    <s v="GROVERS CR HATCHERY"/>
    <s v="GROVERS CR   15.0299"/>
    <x v="7"/>
    <n v="3"/>
    <n v="2003"/>
    <n v="210479"/>
    <x v="2"/>
    <s v="08"/>
    <x v="2"/>
    <x v="1"/>
    <x v="11"/>
    <x v="7"/>
  </r>
  <r>
    <n v="1"/>
    <n v="2006"/>
    <n v="20060817"/>
    <n v="23"/>
    <n v="12"/>
    <s v="3M10513  A"/>
    <n v="2.37"/>
    <s v="CARR INLET       13A"/>
    <s v="MPS"/>
    <s v="GROVERS CR HATCHERY"/>
    <s v="GROVERS CR   15.0299"/>
    <x v="7"/>
    <n v="3"/>
    <n v="2003"/>
    <n v="210479"/>
    <x v="2"/>
    <s v="08"/>
    <x v="2"/>
    <x v="1"/>
    <x v="11"/>
    <x v="7"/>
  </r>
  <r>
    <n v="1"/>
    <n v="2006"/>
    <n v="20060830"/>
    <n v="23"/>
    <n v="12"/>
    <s v="3M10513  A"/>
    <n v="0"/>
    <s v="CARR INLET       13A"/>
    <s v="MPS"/>
    <s v="GROVERS CR HATCHERY"/>
    <s v="GROVERS CR   15.0299"/>
    <x v="7"/>
    <n v="3"/>
    <n v="2003"/>
    <n v="210479"/>
    <x v="2"/>
    <s v="08"/>
    <x v="2"/>
    <x v="1"/>
    <x v="11"/>
    <x v="7"/>
  </r>
  <r>
    <n v="1"/>
    <n v="2007"/>
    <n v="20070828"/>
    <n v="23"/>
    <n v="12"/>
    <s v="3M10513  A"/>
    <n v="3.04"/>
    <s v="CARR INLET       13A"/>
    <s v="MPS"/>
    <s v="GROVERS CR HATCHERY"/>
    <s v="GROVERS CR   15.0299"/>
    <x v="3"/>
    <n v="3"/>
    <n v="2005"/>
    <n v="210592"/>
    <x v="2"/>
    <s v="08"/>
    <x v="2"/>
    <x v="1"/>
    <x v="11"/>
    <x v="7"/>
  </r>
  <r>
    <n v="1"/>
    <n v="2009"/>
    <n v="20090807"/>
    <n v="23"/>
    <n v="49"/>
    <s v="3M10513  A"/>
    <n v="10.96"/>
    <s v="CARR INLET       13A"/>
    <s v="MPS"/>
    <s v="GROVERS CR HATCHERY"/>
    <s v="GROVERS CR   15.0299"/>
    <x v="9"/>
    <n v="3"/>
    <n v="2007"/>
    <n v="633579"/>
    <x v="2"/>
    <s v="08"/>
    <x v="2"/>
    <x v="1"/>
    <x v="11"/>
    <x v="7"/>
  </r>
  <r>
    <n v="1"/>
    <n v="2005"/>
    <n v="20050901"/>
    <n v="23"/>
    <n v="12"/>
    <s v="3M10513  A"/>
    <n v="1"/>
    <s v="CARR INLET       13A"/>
    <s v="MPS"/>
    <s v="GROVERS CR HATCHERY"/>
    <s v="GROVERS CR   15.0299"/>
    <x v="16"/>
    <n v="3"/>
    <n v="2002"/>
    <n v="631376"/>
    <x v="2"/>
    <s v="09"/>
    <x v="2"/>
    <x v="1"/>
    <x v="11"/>
    <x v="7"/>
  </r>
  <r>
    <n v="1"/>
    <n v="2005"/>
    <n v="20050901"/>
    <n v="23"/>
    <n v="12"/>
    <s v="3M10513  A"/>
    <n v="1"/>
    <s v="CARR INLET       13A"/>
    <s v="MPS"/>
    <s v="GROVERS CR HATCHERY"/>
    <s v="GROVERS CR   15.0299"/>
    <x v="7"/>
    <n v="3"/>
    <n v="2003"/>
    <n v="210479"/>
    <x v="2"/>
    <s v="09"/>
    <x v="2"/>
    <x v="1"/>
    <x v="11"/>
    <x v="7"/>
  </r>
  <r>
    <n v="1"/>
    <n v="2005"/>
    <n v="20050901"/>
    <n v="23"/>
    <n v="12"/>
    <s v="3M10513  A"/>
    <n v="1"/>
    <s v="CARR INLET       13A"/>
    <s v="MPS"/>
    <s v="GROVERS CR HATCHERY"/>
    <s v="GROVERS CR   15.0299"/>
    <x v="7"/>
    <n v="3"/>
    <n v="2003"/>
    <n v="210479"/>
    <x v="2"/>
    <s v="09"/>
    <x v="2"/>
    <x v="1"/>
    <x v="11"/>
    <x v="7"/>
  </r>
  <r>
    <n v="1"/>
    <n v="2007"/>
    <n v="20070904"/>
    <n v="23"/>
    <n v="12"/>
    <s v="3M10513  A"/>
    <n v="3.79"/>
    <s v="CARR INLET       13A"/>
    <s v="MPS"/>
    <s v="GROVERS CR HATCHERY"/>
    <s v="GROVERS CR   15.0299"/>
    <x v="2"/>
    <n v="3"/>
    <n v="2004"/>
    <n v="632283"/>
    <x v="2"/>
    <s v="09"/>
    <x v="2"/>
    <x v="1"/>
    <x v="11"/>
    <x v="7"/>
  </r>
  <r>
    <n v="1"/>
    <n v="2008"/>
    <n v="20080904"/>
    <n v="23"/>
    <n v="12"/>
    <s v="3M10513  A"/>
    <n v="6.83"/>
    <s v="CARR INLET       13A"/>
    <s v="MPS"/>
    <s v="GROVERS CR HATCHERY"/>
    <s v="GROVERS CR   15.0299"/>
    <x v="8"/>
    <n v="3"/>
    <n v="2006"/>
    <n v="210682"/>
    <x v="2"/>
    <s v="09"/>
    <x v="2"/>
    <x v="1"/>
    <x v="11"/>
    <x v="7"/>
  </r>
  <r>
    <n v="1"/>
    <n v="1996"/>
    <n v="19960903"/>
    <n v="23"/>
    <n v="49"/>
    <s v="3M10513  F"/>
    <n v="1.35"/>
    <s v="BUDD INLET       13F"/>
    <s v="MPS"/>
    <s v="GROVERS CR HATCHERY"/>
    <s v="GROVERS CR   15.0299"/>
    <x v="13"/>
    <n v="3"/>
    <n v="1993"/>
    <n v="212326"/>
    <x v="1"/>
    <s v="09"/>
    <x v="2"/>
    <x v="1"/>
    <x v="11"/>
    <x v="7"/>
  </r>
  <r>
    <n v="1"/>
    <n v="1997"/>
    <n v="19970915"/>
    <n v="45"/>
    <n v="95"/>
    <s v="3M11413  872185"/>
    <n v="5.01"/>
    <s v="GIBSON POINT"/>
    <s v="MPS"/>
    <s v="GROVERS CR HATCHERY"/>
    <s v="GROVERS CR   15.0299"/>
    <x v="1"/>
    <n v="3"/>
    <n v="1994"/>
    <n v="212329"/>
    <x v="0"/>
    <s v="09"/>
    <x v="2"/>
    <x v="1"/>
    <x v="11"/>
    <x v="7"/>
  </r>
  <r>
    <n v="1"/>
    <n v="2006"/>
    <n v="20061009"/>
    <n v="23"/>
    <n v="12"/>
    <s v="3M10513  D"/>
    <n v="4"/>
    <s v="SOUTH SOUND PASS 13D"/>
    <s v="MPS"/>
    <s v="GROVERS CR HATCHERY"/>
    <s v="GROVERS CR   15.0299"/>
    <x v="3"/>
    <n v="3"/>
    <n v="2005"/>
    <n v="210592"/>
    <x v="1"/>
    <s v="10"/>
    <x v="0"/>
    <x v="1"/>
    <x v="11"/>
    <x v="7"/>
  </r>
  <r>
    <n v="1"/>
    <n v="1995"/>
    <n v="19951125"/>
    <n v="45"/>
    <n v="95"/>
    <s v="3M11413  872451"/>
    <n v="1.21"/>
    <s v="SAND SPIT"/>
    <s v="MPS"/>
    <s v="GROVERS CR HATCHERY"/>
    <s v="GROVERS CR   15.0299"/>
    <x v="13"/>
    <n v="3"/>
    <n v="1993"/>
    <n v="212326"/>
    <x v="0"/>
    <s v="11"/>
    <x v="0"/>
    <x v="1"/>
    <x v="11"/>
    <x v="7"/>
  </r>
  <r>
    <n v="1"/>
    <n v="2007"/>
    <n v="20071229"/>
    <n v="45"/>
    <n v="95"/>
    <s v="3M11413  872184"/>
    <n v="14"/>
    <s v="GENERAL - AREA 13"/>
    <s v="MPS"/>
    <s v="GROVERS CR HATCHERY"/>
    <s v="GROVERS CR   15.0299"/>
    <x v="8"/>
    <n v="3"/>
    <n v="2006"/>
    <n v="633285"/>
    <x v="0"/>
    <s v="12"/>
    <x v="0"/>
    <x v="1"/>
    <x v="11"/>
    <x v="7"/>
  </r>
  <r>
    <n v="1"/>
    <n v="1994"/>
    <n v="19941210"/>
    <n v="45"/>
    <n v="95"/>
    <s v="3M11413  872375"/>
    <n v="1.6"/>
    <s v="POINT FOSDICK"/>
    <s v="MPS"/>
    <s v="GROVERS CR HATCHERY"/>
    <s v="GROVERS CR   15.0299"/>
    <x v="13"/>
    <n v="3"/>
    <n v="1993"/>
    <n v="212326"/>
    <x v="0"/>
    <s v="12"/>
    <x v="0"/>
    <x v="1"/>
    <x v="11"/>
    <x v="7"/>
  </r>
  <r>
    <n v="1"/>
    <n v="1994"/>
    <n v="19941225"/>
    <n v="45"/>
    <n v="95"/>
    <s v="3M11413  872451"/>
    <n v="1.6"/>
    <s v="SAND SPIT"/>
    <s v="MPS"/>
    <s v="GROVERS CR HATCHERY"/>
    <s v="GROVERS CR   15.0299"/>
    <x v="13"/>
    <n v="3"/>
    <n v="1993"/>
    <n v="212326"/>
    <x v="0"/>
    <s v="12"/>
    <x v="0"/>
    <x v="1"/>
    <x v="11"/>
    <x v="7"/>
  </r>
  <r>
    <n v="1"/>
    <n v="1998"/>
    <n v="19980131"/>
    <n v="45"/>
    <n v="95"/>
    <s v="3M11413  872185"/>
    <n v="4.1500000000000004"/>
    <s v="GIBSON POINT"/>
    <s v="SPS"/>
    <s v="HUPP SPRINGS REARING"/>
    <s v="WHITE R      10.0031"/>
    <x v="12"/>
    <n v="1"/>
    <n v="1995"/>
    <n v="635833"/>
    <x v="0"/>
    <s v="01"/>
    <x v="0"/>
    <x v="1"/>
    <x v="12"/>
    <x v="6"/>
  </r>
  <r>
    <n v="1"/>
    <n v="1995"/>
    <n v="19950104"/>
    <n v="45"/>
    <n v="95"/>
    <s v="3M11413  872198"/>
    <n v="1.24"/>
    <s v="HALE PASSAGE"/>
    <s v="SPS"/>
    <s v="HUPP SPRINGS REARING"/>
    <s v="WHITE R      10.0031"/>
    <x v="13"/>
    <n v="1"/>
    <n v="1993"/>
    <n v="635119"/>
    <x v="0"/>
    <s v="01"/>
    <x v="0"/>
    <x v="1"/>
    <x v="12"/>
    <x v="6"/>
  </r>
  <r>
    <n v="1"/>
    <n v="1997"/>
    <n v="19970126"/>
    <n v="45"/>
    <n v="95"/>
    <s v="3M11413  872451"/>
    <n v="1.02"/>
    <s v="SAND SPIT"/>
    <s v="SPS"/>
    <s v="HUPP SPRINGS REARING"/>
    <s v="WHITE R      10.0031"/>
    <x v="12"/>
    <n v="1"/>
    <n v="1995"/>
    <n v="635828"/>
    <x v="0"/>
    <s v="01"/>
    <x v="0"/>
    <x v="1"/>
    <x v="12"/>
    <x v="6"/>
  </r>
  <r>
    <n v="1"/>
    <n v="1994"/>
    <n v="19940217"/>
    <n v="45"/>
    <n v="95"/>
    <s v="3M11413  872184"/>
    <n v="1.29"/>
    <s v="GENERAL - AREA 13"/>
    <s v="SPS"/>
    <s v="HUPP SPRINGS REARING"/>
    <s v="WHITE R      10.0031"/>
    <x v="5"/>
    <n v="1"/>
    <n v="1992"/>
    <n v="634551"/>
    <x v="0"/>
    <s v="02"/>
    <x v="0"/>
    <x v="1"/>
    <x v="12"/>
    <x v="6"/>
  </r>
  <r>
    <n v="1"/>
    <n v="1995"/>
    <n v="19950222"/>
    <n v="45"/>
    <n v="95"/>
    <s v="3M11413  872184"/>
    <n v="1.2"/>
    <s v="GENERAL - AREA 13"/>
    <s v="SPS"/>
    <s v="HUPP SPRINGS REARING"/>
    <s v="WHITE R      10.0031"/>
    <x v="13"/>
    <n v="1"/>
    <n v="1993"/>
    <n v="635119"/>
    <x v="0"/>
    <s v="02"/>
    <x v="0"/>
    <x v="1"/>
    <x v="12"/>
    <x v="6"/>
  </r>
  <r>
    <n v="1"/>
    <n v="1995"/>
    <n v="19950326"/>
    <n v="45"/>
    <n v="95"/>
    <s v="3M11413  872140"/>
    <n v="1.27"/>
    <s v="EAGLE ISLAND"/>
    <s v="SPS"/>
    <s v="HUPP SPRINGS REARING"/>
    <s v="WHITE R      10.0031"/>
    <x v="13"/>
    <n v="1"/>
    <n v="1993"/>
    <n v="635119"/>
    <x v="0"/>
    <s v="03"/>
    <x v="0"/>
    <x v="1"/>
    <x v="12"/>
    <x v="6"/>
  </r>
  <r>
    <n v="1"/>
    <n v="1997"/>
    <n v="19970311"/>
    <n v="45"/>
    <n v="95"/>
    <s v="3M11413  872185"/>
    <n v="8.59"/>
    <s v="GIBSON POINT"/>
    <s v="SPS"/>
    <s v="HUPP SPRINGS REARING"/>
    <s v="WHITE R      10.0031"/>
    <x v="12"/>
    <n v="1"/>
    <n v="1995"/>
    <n v="635828"/>
    <x v="0"/>
    <s v="03"/>
    <x v="0"/>
    <x v="1"/>
    <x v="12"/>
    <x v="6"/>
  </r>
  <r>
    <n v="1"/>
    <n v="1995"/>
    <n v="19950430"/>
    <n v="45"/>
    <n v="95"/>
    <s v="3M11413  872185"/>
    <n v="1.25"/>
    <s v="GIBSON POINT"/>
    <s v="SPS"/>
    <s v="HUPP SPRINGS REARING"/>
    <s v="WHITE R      10.0031"/>
    <x v="13"/>
    <n v="1"/>
    <n v="1993"/>
    <n v="635119"/>
    <x v="0"/>
    <s v="04"/>
    <x v="0"/>
    <x v="1"/>
    <x v="12"/>
    <x v="6"/>
  </r>
  <r>
    <n v="1"/>
    <n v="1998"/>
    <n v="19980520"/>
    <n v="45"/>
    <n v="95"/>
    <s v="3M11413  872011"/>
    <n v="4.76"/>
    <s v="ANDERSON ISLAND"/>
    <s v="SPS"/>
    <s v="HUPP SPRINGS REARING"/>
    <s v="WHITE R      10.0031"/>
    <x v="12"/>
    <n v="1"/>
    <n v="1995"/>
    <n v="635828"/>
    <x v="0"/>
    <s v="05"/>
    <x v="1"/>
    <x v="1"/>
    <x v="12"/>
    <x v="6"/>
  </r>
  <r>
    <n v="1"/>
    <n v="2000"/>
    <n v="20000502"/>
    <n v="45"/>
    <n v="95"/>
    <s v="3M11413  872170"/>
    <n v="0"/>
    <s v="FOX POINT"/>
    <s v="SPS"/>
    <s v="HUPP SPRINGS REARING"/>
    <s v="WHITE R      10.0031"/>
    <x v="17"/>
    <n v="1"/>
    <n v="1998"/>
    <n v="630354"/>
    <x v="0"/>
    <s v="05"/>
    <x v="1"/>
    <x v="1"/>
    <x v="12"/>
    <x v="6"/>
  </r>
  <r>
    <n v="1"/>
    <n v="1995"/>
    <n v="19950609"/>
    <n v="45"/>
    <n v="95"/>
    <s v="3M11413  872185"/>
    <n v="1.29"/>
    <s v="GIBSON POINT"/>
    <s v="SPS"/>
    <s v="HUPP SPRINGS REARING"/>
    <s v="WHITE R      10.0031"/>
    <x v="5"/>
    <n v="1"/>
    <n v="1992"/>
    <n v="634551"/>
    <x v="0"/>
    <s v="06"/>
    <x v="1"/>
    <x v="1"/>
    <x v="12"/>
    <x v="6"/>
  </r>
  <r>
    <n v="1"/>
    <n v="2001"/>
    <n v="20010625"/>
    <n v="45"/>
    <n v="95"/>
    <s v="3M11413  872185"/>
    <n v="10.210000000000001"/>
    <s v="GIBSON POINT"/>
    <s v="SPS"/>
    <s v="HUPP SPRINGS REARING"/>
    <s v="WHITE R      10.0031"/>
    <x v="14"/>
    <n v="1"/>
    <n v="1999"/>
    <n v="631008"/>
    <x v="0"/>
    <s v="06"/>
    <x v="1"/>
    <x v="1"/>
    <x v="12"/>
    <x v="6"/>
  </r>
  <r>
    <n v="1"/>
    <n v="2002"/>
    <n v="20020616"/>
    <n v="45"/>
    <n v="95"/>
    <s v="3M11413  872185"/>
    <n v="3.96"/>
    <s v="GIBSON POINT"/>
    <s v="SPS"/>
    <s v="HUPP SPRINGS REARING"/>
    <s v="WHITE R      10.0031"/>
    <x v="14"/>
    <n v="1"/>
    <n v="1999"/>
    <n v="631008"/>
    <x v="0"/>
    <s v="06"/>
    <x v="1"/>
    <x v="1"/>
    <x v="12"/>
    <x v="6"/>
  </r>
  <r>
    <n v="1"/>
    <n v="1995"/>
    <n v="19950615"/>
    <n v="45"/>
    <n v="95"/>
    <s v="3M11413  872425"/>
    <n v="1.29"/>
    <s v="PURDY"/>
    <s v="SPS"/>
    <s v="HUPP SPRINGS REARING"/>
    <s v="WHITE R      10.0031"/>
    <x v="13"/>
    <n v="1"/>
    <n v="1993"/>
    <n v="635119"/>
    <x v="0"/>
    <s v="06"/>
    <x v="1"/>
    <x v="1"/>
    <x v="12"/>
    <x v="6"/>
  </r>
  <r>
    <n v="1"/>
    <n v="1995"/>
    <n v="19950722"/>
    <n v="45"/>
    <n v="95"/>
    <s v="3M11413  872185"/>
    <n v="1.3"/>
    <s v="GIBSON POINT"/>
    <s v="MPS"/>
    <s v="HUPP SPRINGS REARING"/>
    <s v="WHITE R      10.0031"/>
    <x v="13"/>
    <n v="1"/>
    <n v="1993"/>
    <n v="634923"/>
    <x v="0"/>
    <s v="07"/>
    <x v="2"/>
    <x v="1"/>
    <x v="12"/>
    <x v="6"/>
  </r>
  <r>
    <n v="1"/>
    <n v="2003"/>
    <n v="20030720"/>
    <n v="45"/>
    <n v="95"/>
    <s v="3M11413  872279"/>
    <n v="11.41"/>
    <s v="LYLE POINT"/>
    <s v="SPS"/>
    <s v="HUPP SPRINGS REARING"/>
    <s v="WHITE R      10.0031"/>
    <x v="15"/>
    <n v="1"/>
    <n v="2001"/>
    <n v="630665"/>
    <x v="0"/>
    <s v="07"/>
    <x v="2"/>
    <x v="1"/>
    <x v="12"/>
    <x v="6"/>
  </r>
  <r>
    <n v="1"/>
    <n v="1995"/>
    <n v="19950708"/>
    <n v="45"/>
    <n v="95"/>
    <s v="3M11413  872320"/>
    <n v="1.3"/>
    <s v="NARROWS"/>
    <s v="SPS"/>
    <s v="HUPP SPRINGS REARING"/>
    <s v="WHITE R      10.0031"/>
    <x v="5"/>
    <n v="1"/>
    <n v="1992"/>
    <n v="634551"/>
    <x v="0"/>
    <s v="07"/>
    <x v="2"/>
    <x v="1"/>
    <x v="12"/>
    <x v="6"/>
  </r>
  <r>
    <n v="1"/>
    <n v="1998"/>
    <n v="19980714"/>
    <n v="45"/>
    <n v="95"/>
    <s v="3M11413  872320"/>
    <n v="3.99"/>
    <s v="NARROWS"/>
    <s v="SPS"/>
    <s v="HUPP SPRINGS REARING"/>
    <s v="WHITE R      10.0031"/>
    <x v="12"/>
    <n v="1"/>
    <n v="1995"/>
    <n v="635833"/>
    <x v="0"/>
    <s v="07"/>
    <x v="2"/>
    <x v="1"/>
    <x v="12"/>
    <x v="6"/>
  </r>
  <r>
    <n v="1"/>
    <n v="2003"/>
    <n v="20030822"/>
    <n v="23"/>
    <n v="12"/>
    <s v="3M10513  A"/>
    <n v="12.04"/>
    <s v="CARR INLET       13A"/>
    <s v="SPS"/>
    <s v="HUPP SPRINGS REARING"/>
    <s v="WHITE R      10.0031"/>
    <x v="18"/>
    <n v="1"/>
    <n v="2000"/>
    <n v="630628"/>
    <x v="2"/>
    <s v="08"/>
    <x v="2"/>
    <x v="1"/>
    <x v="12"/>
    <x v="6"/>
  </r>
  <r>
    <n v="1"/>
    <n v="2003"/>
    <n v="20030822"/>
    <n v="23"/>
    <n v="12"/>
    <s v="3M10513  A"/>
    <n v="12.04"/>
    <s v="CARR INLET       13A"/>
    <s v="SPS"/>
    <s v="HUPP SPRINGS REARING"/>
    <s v="WHITE R      10.0031"/>
    <x v="15"/>
    <n v="1"/>
    <n v="2001"/>
    <n v="630665"/>
    <x v="2"/>
    <s v="08"/>
    <x v="2"/>
    <x v="1"/>
    <x v="12"/>
    <x v="6"/>
  </r>
  <r>
    <n v="1"/>
    <n v="2003"/>
    <n v="20030822"/>
    <n v="23"/>
    <n v="12"/>
    <s v="3M10513  A"/>
    <n v="12.04"/>
    <s v="CARR INLET       13A"/>
    <s v="SPS"/>
    <s v="HUPP SPRINGS REARING"/>
    <s v="WHITE R      10.0031"/>
    <x v="18"/>
    <n v="1"/>
    <n v="2000"/>
    <n v="630628"/>
    <x v="2"/>
    <s v="08"/>
    <x v="2"/>
    <x v="1"/>
    <x v="12"/>
    <x v="6"/>
  </r>
  <r>
    <n v="1"/>
    <n v="2003"/>
    <n v="20030826"/>
    <n v="23"/>
    <n v="12"/>
    <s v="3M10513  A"/>
    <n v="1"/>
    <s v="CARR INLET       13A"/>
    <s v="SPS"/>
    <s v="HUPP SPRINGS REARING"/>
    <s v="WHITE R      10.0031"/>
    <x v="18"/>
    <n v="1"/>
    <n v="2000"/>
    <n v="630628"/>
    <x v="2"/>
    <s v="08"/>
    <x v="2"/>
    <x v="1"/>
    <x v="12"/>
    <x v="6"/>
  </r>
  <r>
    <n v="1"/>
    <n v="1995"/>
    <n v="19950625"/>
    <n v="45"/>
    <n v="95"/>
    <s v="3M11413  872184"/>
    <n v="1.29"/>
    <s v="GENERAL - AREA 13"/>
    <s v="HOOD"/>
    <s v="GLENN A/HOODSP/HC-NP"/>
    <s v="DESCHUTES R  13.0028"/>
    <x v="13"/>
    <n v="3"/>
    <n v="1994"/>
    <n v="634827"/>
    <x v="0"/>
    <s v="06"/>
    <x v="1"/>
    <x v="0"/>
    <x v="13"/>
    <x v="8"/>
  </r>
  <r>
    <n v="1"/>
    <n v="2000"/>
    <n v="20000515"/>
    <n v="45"/>
    <n v="95"/>
    <s v="3M11413  872185"/>
    <n v="3.27"/>
    <s v="GIBSON POINT"/>
    <s v="NOWA"/>
    <s v="GLENWOOD SPRINGS"/>
    <s v="GLENWOOD SPRINGS"/>
    <x v="0"/>
    <n v="3"/>
    <n v="1998"/>
    <n v="630335"/>
    <x v="0"/>
    <s v="05"/>
    <x v="1"/>
    <x v="0"/>
    <x v="14"/>
    <x v="6"/>
  </r>
  <r>
    <n v="1"/>
    <n v="1998"/>
    <n v="19981212"/>
    <n v="45"/>
    <n v="95"/>
    <s v="3M11413  872185"/>
    <n v="3.66"/>
    <s v="GIBSON POINT"/>
    <s v="MPS"/>
    <s v="GORST CR REAR.POND-1"/>
    <s v="GROVERS CR   15.0299"/>
    <x v="10"/>
    <n v="3"/>
    <n v="1997"/>
    <n v="635340"/>
    <x v="0"/>
    <s v="12"/>
    <x v="0"/>
    <x v="0"/>
    <x v="11"/>
    <x v="3"/>
  </r>
  <r>
    <n v="1"/>
    <n v="2007"/>
    <n v="20070627"/>
    <n v="45"/>
    <n v="95"/>
    <s v="3M11413  872184"/>
    <n v="2.29"/>
    <s v="GENERAL - AREA 13"/>
    <s v="MPS"/>
    <s v="GORST CR REARING PND"/>
    <s v="GROVERS CR   15.0299"/>
    <x v="3"/>
    <n v="3"/>
    <n v="2006"/>
    <n v="632880"/>
    <x v="0"/>
    <s v="06"/>
    <x v="1"/>
    <x v="0"/>
    <x v="11"/>
    <x v="3"/>
  </r>
  <r>
    <n v="1"/>
    <n v="2003"/>
    <n v="20030826"/>
    <n v="23"/>
    <n v="12"/>
    <s v="3M10513  A"/>
    <n v="1"/>
    <s v="CARR INLET       13A"/>
    <s v="SPS"/>
    <s v="HUPP SPRINGS REARING"/>
    <s v="WHITE R      10.0031"/>
    <x v="14"/>
    <n v="1"/>
    <n v="1999"/>
    <n v="631008"/>
    <x v="2"/>
    <s v="08"/>
    <x v="2"/>
    <x v="1"/>
    <x v="12"/>
    <x v="6"/>
  </r>
  <r>
    <n v="1"/>
    <n v="2004"/>
    <n v="20040805"/>
    <n v="23"/>
    <n v="17"/>
    <s v="3M10513  A"/>
    <n v="1.29"/>
    <s v="CARR INLET       13A"/>
    <s v="SPS"/>
    <s v="HUPP SPRINGS REARING"/>
    <s v="WHITE R      10.0031"/>
    <x v="15"/>
    <n v="1"/>
    <n v="2001"/>
    <n v="630665"/>
    <x v="2"/>
    <s v="08"/>
    <x v="2"/>
    <x v="1"/>
    <x v="12"/>
    <x v="6"/>
  </r>
  <r>
    <n v="1"/>
    <n v="2007"/>
    <n v="20070829"/>
    <n v="23"/>
    <n v="12"/>
    <s v="3M10513  A"/>
    <n v="3.04"/>
    <s v="CARR INLET       13A"/>
    <s v="MPS"/>
    <s v="GORST CR REARING PND"/>
    <s v="GROVERS CR   15.0299"/>
    <x v="3"/>
    <n v="3"/>
    <n v="2006"/>
    <n v="632880"/>
    <x v="2"/>
    <s v="08"/>
    <x v="2"/>
    <x v="0"/>
    <x v="11"/>
    <x v="3"/>
  </r>
  <r>
    <n v="1"/>
    <n v="2004"/>
    <n v="20040806"/>
    <n v="23"/>
    <n v="17"/>
    <s v="3M10513  A"/>
    <n v="1.29"/>
    <s v="CARR INLET       13A"/>
    <s v="SPS"/>
    <s v="HUPP SPRINGS REARING"/>
    <s v="WHITE R      10.0031"/>
    <x v="15"/>
    <n v="1"/>
    <n v="2001"/>
    <n v="630665"/>
    <x v="2"/>
    <s v="08"/>
    <x v="2"/>
    <x v="1"/>
    <x v="12"/>
    <x v="6"/>
  </r>
  <r>
    <n v="1"/>
    <n v="2004"/>
    <n v="20040806"/>
    <n v="23"/>
    <n v="17"/>
    <s v="3M10513  A"/>
    <n v="1.29"/>
    <s v="CARR INLET       13A"/>
    <s v="SPS"/>
    <s v="HUPP SPRINGS REARING"/>
    <s v="WHITE R      10.0031"/>
    <x v="16"/>
    <n v="1"/>
    <n v="2002"/>
    <n v="630895"/>
    <x v="2"/>
    <s v="08"/>
    <x v="2"/>
    <x v="1"/>
    <x v="12"/>
    <x v="6"/>
  </r>
  <r>
    <n v="1"/>
    <n v="2004"/>
    <n v="20040806"/>
    <n v="23"/>
    <n v="17"/>
    <s v="3M10513  A"/>
    <n v="1.29"/>
    <s v="CARR INLET       13A"/>
    <s v="SPS"/>
    <s v="HUPP SPRINGS REARING"/>
    <s v="WHITE R      10.0031"/>
    <x v="15"/>
    <n v="1"/>
    <n v="2001"/>
    <n v="630665"/>
    <x v="2"/>
    <s v="08"/>
    <x v="2"/>
    <x v="1"/>
    <x v="12"/>
    <x v="6"/>
  </r>
  <r>
    <n v="1"/>
    <n v="2004"/>
    <n v="20040806"/>
    <n v="23"/>
    <n v="17"/>
    <s v="3M10513  A"/>
    <n v="1.29"/>
    <s v="CARR INLET       13A"/>
    <s v="SPS"/>
    <s v="HUPP SPRINGS REARING"/>
    <s v="WHITE R      10.0031"/>
    <x v="15"/>
    <n v="1"/>
    <n v="2001"/>
    <n v="630665"/>
    <x v="2"/>
    <s v="08"/>
    <x v="2"/>
    <x v="1"/>
    <x v="12"/>
    <x v="6"/>
  </r>
  <r>
    <n v="1"/>
    <n v="2004"/>
    <n v="20040818"/>
    <n v="23"/>
    <n v="14"/>
    <s v="3M10513  A"/>
    <n v="1"/>
    <s v="CARR INLET       13A"/>
    <s v="SPS"/>
    <s v="HUPP SPRINGS REARING"/>
    <s v="WHITE R      10.0031"/>
    <x v="15"/>
    <n v="1"/>
    <n v="2001"/>
    <n v="630665"/>
    <x v="2"/>
    <s v="08"/>
    <x v="2"/>
    <x v="1"/>
    <x v="12"/>
    <x v="6"/>
  </r>
  <r>
    <n v="1"/>
    <n v="2004"/>
    <n v="20040818"/>
    <n v="23"/>
    <n v="14"/>
    <s v="3M10513  A"/>
    <n v="1"/>
    <s v="CARR INLET       13A"/>
    <s v="SPS"/>
    <s v="HUPP SPRINGS REARING"/>
    <s v="WHITE R      10.0031"/>
    <x v="15"/>
    <n v="1"/>
    <n v="2001"/>
    <n v="630665"/>
    <x v="2"/>
    <s v="08"/>
    <x v="2"/>
    <x v="1"/>
    <x v="12"/>
    <x v="6"/>
  </r>
  <r>
    <n v="1"/>
    <n v="2004"/>
    <n v="20040818"/>
    <n v="23"/>
    <n v="14"/>
    <s v="3M10513  A"/>
    <n v="1"/>
    <s v="CARR INLET       13A"/>
    <s v="SPS"/>
    <s v="HUPP SPRINGS REARING"/>
    <s v="WHITE R      10.0031"/>
    <x v="18"/>
    <n v="1"/>
    <n v="2000"/>
    <n v="630628"/>
    <x v="2"/>
    <s v="08"/>
    <x v="2"/>
    <x v="1"/>
    <x v="12"/>
    <x v="6"/>
  </r>
  <r>
    <n v="1"/>
    <n v="2004"/>
    <n v="20040819"/>
    <n v="23"/>
    <n v="17"/>
    <s v="3M10513  A"/>
    <n v="1"/>
    <s v="CARR INLET       13A"/>
    <s v="SPS"/>
    <s v="HUPP SPRINGS REARING"/>
    <s v="WHITE R      10.0031"/>
    <x v="15"/>
    <n v="1"/>
    <n v="2001"/>
    <n v="630665"/>
    <x v="2"/>
    <s v="08"/>
    <x v="2"/>
    <x v="1"/>
    <x v="12"/>
    <x v="6"/>
  </r>
  <r>
    <n v="1"/>
    <n v="2005"/>
    <n v="20050816"/>
    <n v="23"/>
    <n v="17"/>
    <s v="3M10513  A"/>
    <n v="8.8000000000000007"/>
    <s v="CARR INLET       13A"/>
    <s v="SPS"/>
    <s v="HUPP SPRINGS REARING"/>
    <s v="WHITE R      10.0031"/>
    <x v="16"/>
    <n v="1"/>
    <n v="2002"/>
    <n v="630895"/>
    <x v="2"/>
    <s v="08"/>
    <x v="2"/>
    <x v="1"/>
    <x v="12"/>
    <x v="6"/>
  </r>
  <r>
    <n v="1"/>
    <n v="2006"/>
    <n v="20060817"/>
    <n v="23"/>
    <n v="12"/>
    <s v="3M10513  A"/>
    <n v="2.37"/>
    <s v="CARR INLET       13A"/>
    <s v="SPS"/>
    <s v="HUPP SPRINGS REARING"/>
    <s v="WHITE R      10.0031"/>
    <x v="2"/>
    <n v="1"/>
    <n v="2004"/>
    <n v="63187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22"/>
    <n v="23"/>
    <n v="12"/>
    <s v="3M10513  A"/>
    <n v="1.82"/>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17"/>
    <n v="23"/>
    <n v="12"/>
    <s v="3M10513  A"/>
    <n v="2.37"/>
    <s v="CARR INLET       13A"/>
    <s v="SPS"/>
    <s v="HUPP SPRINGS REARING"/>
    <s v="WHITE R      10.0031"/>
    <x v="7"/>
    <n v="1"/>
    <n v="2003"/>
    <n v="631766"/>
    <x v="2"/>
    <s v="08"/>
    <x v="2"/>
    <x v="1"/>
    <x v="12"/>
    <x v="6"/>
  </r>
  <r>
    <n v="1"/>
    <n v="2006"/>
    <n v="20060822"/>
    <n v="23"/>
    <n v="12"/>
    <s v="3M10513  A"/>
    <n v="1.82"/>
    <s v="CARR INLET       13A"/>
    <s v="SPS"/>
    <s v="HUPP SPRINGS REARING"/>
    <s v="WHITE R      10.0031"/>
    <x v="7"/>
    <n v="1"/>
    <n v="2003"/>
    <n v="631766"/>
    <x v="2"/>
    <s v="08"/>
    <x v="2"/>
    <x v="1"/>
    <x v="12"/>
    <x v="6"/>
  </r>
  <r>
    <n v="1"/>
    <n v="2005"/>
    <n v="20050818"/>
    <n v="23"/>
    <n v="17"/>
    <s v="3M10513  F"/>
    <n v="3.2"/>
    <s v="BUDD INLET       13F"/>
    <s v="SPS"/>
    <s v="HUPP SPRINGS REARING"/>
    <s v="WHITE R      10.0031"/>
    <x v="7"/>
    <n v="1"/>
    <n v="2003"/>
    <n v="631766"/>
    <x v="1"/>
    <s v="08"/>
    <x v="2"/>
    <x v="1"/>
    <x v="12"/>
    <x v="6"/>
  </r>
  <r>
    <n v="1"/>
    <n v="1996"/>
    <n v="19960830"/>
    <n v="23"/>
    <n v="49"/>
    <s v="3M10513  K"/>
    <n v="1"/>
    <s v="CASE INLET       13K"/>
    <s v="SPS"/>
    <s v="HUPP SPRINGS REARING"/>
    <s v="WHITE R      10.0031"/>
    <x v="13"/>
    <n v="1"/>
    <n v="1993"/>
    <n v="635119"/>
    <x v="1"/>
    <s v="08"/>
    <x v="2"/>
    <x v="1"/>
    <x v="12"/>
    <x v="6"/>
  </r>
  <r>
    <n v="1"/>
    <n v="1996"/>
    <n v="19960830"/>
    <n v="23"/>
    <n v="49"/>
    <s v="3M10513  K"/>
    <n v="1"/>
    <s v="CASE INLET       13K"/>
    <s v="SPS"/>
    <s v="HUPP SPRINGS REARING"/>
    <s v="WHITE R      10.0031"/>
    <x v="13"/>
    <n v="1"/>
    <n v="1993"/>
    <n v="635119"/>
    <x v="1"/>
    <s v="08"/>
    <x v="2"/>
    <x v="1"/>
    <x v="12"/>
    <x v="6"/>
  </r>
  <r>
    <n v="1"/>
    <n v="1993"/>
    <n v="19930817"/>
    <n v="45"/>
    <n v="95"/>
    <s v="3M11413  872070"/>
    <n v="1.01"/>
    <s v="CASE INLET"/>
    <s v="SPS"/>
    <s v="HUPP SPRINGS REARING"/>
    <s v="WHITE R      10.0031"/>
    <x v="4"/>
    <n v="1"/>
    <n v="1990"/>
    <n v="633111"/>
    <x v="0"/>
    <s v="08"/>
    <x v="2"/>
    <x v="1"/>
    <x v="12"/>
    <x v="6"/>
  </r>
  <r>
    <n v="1"/>
    <n v="1999"/>
    <n v="19990829"/>
    <n v="45"/>
    <n v="95"/>
    <s v="3M11413  872184"/>
    <n v="4.0999999999999996"/>
    <s v="GENERAL - AREA 13"/>
    <s v="SPS"/>
    <s v="HUPP SPRINGS REARING"/>
    <s v="WHITE R      10.0031"/>
    <x v="10"/>
    <n v="1"/>
    <n v="1996"/>
    <n v="636046"/>
    <x v="0"/>
    <s v="08"/>
    <x v="2"/>
    <x v="1"/>
    <x v="12"/>
    <x v="6"/>
  </r>
  <r>
    <n v="1"/>
    <n v="2003"/>
    <n v="20030816"/>
    <n v="45"/>
    <n v="95"/>
    <s v="3M11413  872184"/>
    <n v="6.09"/>
    <s v="GENERAL - AREA 13"/>
    <s v="SPS"/>
    <s v="HUPP SPRINGS REARING"/>
    <s v="WHITE R      10.0031"/>
    <x v="18"/>
    <n v="1"/>
    <n v="2000"/>
    <n v="630628"/>
    <x v="0"/>
    <s v="08"/>
    <x v="2"/>
    <x v="1"/>
    <x v="12"/>
    <x v="6"/>
  </r>
  <r>
    <n v="1"/>
    <n v="2005"/>
    <n v="20050906"/>
    <n v="23"/>
    <n v="12"/>
    <s v="3M10513  A"/>
    <n v="1.17"/>
    <s v="CARR INLET       13A"/>
    <s v="SPS"/>
    <s v="HUPP SPRINGS REARING"/>
    <s v="WHITE R      10.0031"/>
    <x v="7"/>
    <n v="1"/>
    <n v="2003"/>
    <n v="631766"/>
    <x v="2"/>
    <s v="09"/>
    <x v="2"/>
    <x v="1"/>
    <x v="12"/>
    <x v="6"/>
  </r>
  <r>
    <n v="1"/>
    <n v="2005"/>
    <n v="20050906"/>
    <n v="23"/>
    <n v="12"/>
    <s v="3M10513  A"/>
    <n v="1.17"/>
    <s v="CARR INLET       13A"/>
    <s v="SPS"/>
    <s v="HUPP SPRINGS REARING"/>
    <s v="WHITE R      10.0031"/>
    <x v="7"/>
    <n v="1"/>
    <n v="2003"/>
    <n v="631766"/>
    <x v="2"/>
    <s v="09"/>
    <x v="2"/>
    <x v="1"/>
    <x v="12"/>
    <x v="6"/>
  </r>
  <r>
    <n v="1"/>
    <n v="2005"/>
    <n v="20050906"/>
    <n v="23"/>
    <n v="12"/>
    <s v="3M10513  A"/>
    <n v="1.17"/>
    <s v="CARR INLET       13A"/>
    <s v="SPS"/>
    <s v="HUPP SPRINGS REARING"/>
    <s v="WHITE R      10.0031"/>
    <x v="16"/>
    <n v="1"/>
    <n v="2002"/>
    <n v="630895"/>
    <x v="2"/>
    <s v="09"/>
    <x v="2"/>
    <x v="1"/>
    <x v="12"/>
    <x v="6"/>
  </r>
  <r>
    <n v="1"/>
    <n v="2005"/>
    <n v="20050901"/>
    <n v="23"/>
    <n v="12"/>
    <s v="3M10513  A"/>
    <n v="1"/>
    <s v="CARR INLET       13A"/>
    <s v="SPS"/>
    <s v="HUPP SPRINGS REARING"/>
    <s v="WHITE R      10.0031"/>
    <x v="16"/>
    <n v="1"/>
    <n v="2002"/>
    <n v="630895"/>
    <x v="2"/>
    <s v="09"/>
    <x v="2"/>
    <x v="1"/>
    <x v="12"/>
    <x v="6"/>
  </r>
  <r>
    <n v="1"/>
    <n v="2005"/>
    <n v="20050901"/>
    <n v="23"/>
    <n v="12"/>
    <s v="3M10513  A"/>
    <n v="1"/>
    <s v="CARR INLET       13A"/>
    <s v="SPS"/>
    <s v="HUPP SPRINGS REARING"/>
    <s v="WHITE R      10.0031"/>
    <x v="15"/>
    <n v="1"/>
    <n v="2001"/>
    <n v="630665"/>
    <x v="2"/>
    <s v="09"/>
    <x v="2"/>
    <x v="1"/>
    <x v="12"/>
    <x v="6"/>
  </r>
  <r>
    <n v="1"/>
    <n v="2005"/>
    <n v="20050901"/>
    <n v="23"/>
    <n v="12"/>
    <s v="3M10513  A"/>
    <n v="1"/>
    <s v="CARR INLET       13A"/>
    <s v="SPS"/>
    <s v="HUPP SPRINGS REARING"/>
    <s v="WHITE R      10.0031"/>
    <x v="7"/>
    <n v="1"/>
    <n v="2003"/>
    <n v="631766"/>
    <x v="2"/>
    <s v="09"/>
    <x v="2"/>
    <x v="1"/>
    <x v="12"/>
    <x v="6"/>
  </r>
  <r>
    <n v="1"/>
    <n v="2005"/>
    <n v="20050901"/>
    <n v="23"/>
    <n v="12"/>
    <s v="3M10513  A"/>
    <n v="1"/>
    <s v="CARR INLET       13A"/>
    <s v="SPS"/>
    <s v="HUPP SPRINGS REARING"/>
    <s v="WHITE R      10.0031"/>
    <x v="7"/>
    <n v="1"/>
    <n v="2003"/>
    <n v="631766"/>
    <x v="2"/>
    <s v="09"/>
    <x v="2"/>
    <x v="1"/>
    <x v="12"/>
    <x v="6"/>
  </r>
  <r>
    <n v="1"/>
    <n v="2005"/>
    <n v="20050906"/>
    <n v="23"/>
    <n v="12"/>
    <s v="3M10513  A"/>
    <n v="1.17"/>
    <s v="CARR INLET       13A"/>
    <s v="SPS"/>
    <s v="HUPP SPRINGS REARING"/>
    <s v="WHITE R      10.0031"/>
    <x v="7"/>
    <n v="1"/>
    <n v="2003"/>
    <n v="631766"/>
    <x v="2"/>
    <s v="09"/>
    <x v="2"/>
    <x v="1"/>
    <x v="12"/>
    <x v="6"/>
  </r>
  <r>
    <n v="1"/>
    <n v="2005"/>
    <n v="20050908"/>
    <n v="23"/>
    <n v="12"/>
    <s v="3M10513  A"/>
    <n v="1.17"/>
    <s v="CARR INLET       13A"/>
    <s v="SPS"/>
    <s v="HUPP SPRINGS REARING"/>
    <s v="WHITE R      10.0031"/>
    <x v="7"/>
    <n v="1"/>
    <n v="2003"/>
    <n v="631766"/>
    <x v="2"/>
    <s v="09"/>
    <x v="2"/>
    <x v="1"/>
    <x v="12"/>
    <x v="6"/>
  </r>
  <r>
    <n v="1"/>
    <n v="1994"/>
    <n v="19941108"/>
    <n v="45"/>
    <n v="95"/>
    <s v="3M11413  872185"/>
    <n v="1.47"/>
    <s v="GIBSON POINT"/>
    <s v="SPS"/>
    <s v="HUPP SPRINGS REARING"/>
    <s v="WHITE R      10.0031"/>
    <x v="13"/>
    <n v="1"/>
    <n v="1993"/>
    <n v="635119"/>
    <x v="0"/>
    <s v="11"/>
    <x v="0"/>
    <x v="1"/>
    <x v="12"/>
    <x v="6"/>
  </r>
  <r>
    <n v="1"/>
    <n v="2000"/>
    <n v="20001218"/>
    <n v="45"/>
    <n v="95"/>
    <s v="3M11413  872185"/>
    <n v="1"/>
    <s v="GIBSON POINT"/>
    <s v="SPS"/>
    <s v="HUPP SPRINGS REARING"/>
    <s v="WHITE R      10.0031"/>
    <x v="17"/>
    <n v="1"/>
    <n v="1998"/>
    <n v="630354"/>
    <x v="0"/>
    <s v="12"/>
    <x v="0"/>
    <x v="1"/>
    <x v="12"/>
    <x v="6"/>
  </r>
  <r>
    <n v="1"/>
    <n v="2006"/>
    <n v="20060404"/>
    <n v="45"/>
    <n v="95"/>
    <s v="3M11413  872375"/>
    <n v="2.91"/>
    <s v="POINT FOSDICK"/>
    <s v="MPS"/>
    <s v="ISSAQUAH HATCHERY"/>
    <s v="ISSAQUAH CR  08.0178"/>
    <x v="2"/>
    <n v="3"/>
    <n v="2004"/>
    <n v="632388"/>
    <x v="0"/>
    <s v="04"/>
    <x v="0"/>
    <x v="1"/>
    <x v="15"/>
    <x v="7"/>
  </r>
  <r>
    <n v="1"/>
    <n v="2007"/>
    <n v="20070728"/>
    <n v="45"/>
    <n v="95"/>
    <s v="3M11413  872169"/>
    <n v="5.29"/>
    <s v="FOX ISLAND"/>
    <s v="MPS"/>
    <s v="ISSAQUAH HATCHERY"/>
    <s v="ISSAQUAH CR  08.0178"/>
    <x v="3"/>
    <n v="3"/>
    <n v="2005"/>
    <n v="632972"/>
    <x v="0"/>
    <s v="07"/>
    <x v="2"/>
    <x v="1"/>
    <x v="15"/>
    <x v="7"/>
  </r>
  <r>
    <n v="1"/>
    <n v="2007"/>
    <n v="20070703"/>
    <n v="45"/>
    <n v="95"/>
    <s v="3M11413  872184"/>
    <n v="5.29"/>
    <s v="GENERAL - AREA 13"/>
    <s v="MPS"/>
    <s v="ISSAQUAH HATCHERY"/>
    <s v="ISSAQUAH CR  08.0178"/>
    <x v="3"/>
    <n v="3"/>
    <n v="2005"/>
    <n v="632972"/>
    <x v="0"/>
    <s v="07"/>
    <x v="2"/>
    <x v="1"/>
    <x v="15"/>
    <x v="7"/>
  </r>
  <r>
    <n v="1"/>
    <n v="2007"/>
    <n v="20070817"/>
    <n v="23"/>
    <n v="12"/>
    <s v="3M10513  A"/>
    <n v="1.5"/>
    <s v="CARR INLET       13A"/>
    <s v="MPS"/>
    <s v="ISSAQUAH HATCHERY"/>
    <s v="ISSAQUAH CR  08.0178"/>
    <x v="3"/>
    <n v="3"/>
    <n v="2005"/>
    <n v="632972"/>
    <x v="2"/>
    <s v="08"/>
    <x v="2"/>
    <x v="1"/>
    <x v="15"/>
    <x v="7"/>
  </r>
  <r>
    <n v="1"/>
    <n v="2007"/>
    <n v="20070804"/>
    <n v="45"/>
    <n v="95"/>
    <s v="3M11413  872091"/>
    <n v="5.29"/>
    <s v="CORMORANT PASSAGE"/>
    <s v="MPS"/>
    <s v="ISSAQUAH HATCHERY"/>
    <s v="ISSAQUAH CR  08.0178"/>
    <x v="3"/>
    <n v="3"/>
    <n v="2005"/>
    <n v="632972"/>
    <x v="0"/>
    <s v="08"/>
    <x v="2"/>
    <x v="1"/>
    <x v="15"/>
    <x v="7"/>
  </r>
  <r>
    <n v="1"/>
    <n v="2005"/>
    <n v="20050806"/>
    <n v="45"/>
    <n v="95"/>
    <s v="3M11413  872184"/>
    <n v="5.84"/>
    <s v="GENERAL - AREA 13"/>
    <s v="MPS"/>
    <s v="ISSAQUAH HATCHERY"/>
    <s v="ISSAQUAH CR  08.0178"/>
    <x v="7"/>
    <n v="3"/>
    <n v="2003"/>
    <n v="631386"/>
    <x v="0"/>
    <s v="08"/>
    <x v="2"/>
    <x v="1"/>
    <x v="15"/>
    <x v="7"/>
  </r>
  <r>
    <n v="1"/>
    <n v="2008"/>
    <n v="20080905"/>
    <n v="23"/>
    <n v="12"/>
    <s v="3M10513  A"/>
    <n v="6.83"/>
    <s v="CARR INLET       13A"/>
    <s v="MPS"/>
    <s v="ISSAQUAH HATCHERY"/>
    <s v="ISSAQUAH CR  08.0178"/>
    <x v="3"/>
    <n v="3"/>
    <n v="2005"/>
    <n v="632972"/>
    <x v="2"/>
    <s v="09"/>
    <x v="2"/>
    <x v="1"/>
    <x v="15"/>
    <x v="7"/>
  </r>
  <r>
    <n v="1"/>
    <n v="1995"/>
    <n v="19950124"/>
    <n v="45"/>
    <n v="95"/>
    <s v="3M11413  872010"/>
    <n v="1.24"/>
    <s v="ALLEN POINT"/>
    <s v="SPS"/>
    <s v="KALAMA CR HATCHERY"/>
    <s v="KALAMA CR    11.0017"/>
    <x v="13"/>
    <n v="3"/>
    <n v="1993"/>
    <n v="212323"/>
    <x v="0"/>
    <s v="01"/>
    <x v="0"/>
    <x v="1"/>
    <x v="16"/>
    <x v="2"/>
  </r>
  <r>
    <n v="1"/>
    <n v="1997"/>
    <n v="19970116"/>
    <n v="45"/>
    <n v="95"/>
    <s v="3M11413  872169"/>
    <n v="1.02"/>
    <s v="FOX ISLAND"/>
    <s v="SPS"/>
    <s v="KALAMA CR HATCHERY"/>
    <s v="NISQUALLY R  11.0008"/>
    <x v="12"/>
    <n v="3"/>
    <n v="1995"/>
    <n v="212606"/>
    <x v="0"/>
    <s v="01"/>
    <x v="0"/>
    <x v="1"/>
    <x v="16"/>
    <x v="2"/>
  </r>
  <r>
    <n v="1"/>
    <n v="1995"/>
    <n v="19950119"/>
    <n v="45"/>
    <n v="95"/>
    <s v="3M11413  872184"/>
    <n v="1.24"/>
    <s v="GENERAL - AREA 13"/>
    <s v="SPS"/>
    <s v="KALAMA CR HATCHERY"/>
    <s v="KALAMA CR    11.0017"/>
    <x v="13"/>
    <n v="3"/>
    <n v="1993"/>
    <n v="212323"/>
    <x v="0"/>
    <s v="01"/>
    <x v="0"/>
    <x v="1"/>
    <x v="16"/>
    <x v="2"/>
  </r>
  <r>
    <n v="1"/>
    <n v="1997"/>
    <n v="19970125"/>
    <n v="45"/>
    <n v="95"/>
    <s v="3M11413  872558"/>
    <n v="1.02"/>
    <s v="WOLLOCHET BAY"/>
    <s v="SPS"/>
    <s v="KALAMA CR HATCHERY"/>
    <s v="NISQUALLY R  11.0008"/>
    <x v="12"/>
    <n v="3"/>
    <n v="1995"/>
    <n v="212606"/>
    <x v="0"/>
    <s v="01"/>
    <x v="0"/>
    <x v="1"/>
    <x v="16"/>
    <x v="2"/>
  </r>
  <r>
    <n v="1"/>
    <n v="1997"/>
    <n v="19970105"/>
    <n v="45"/>
    <n v="95"/>
    <s v="3M11413  872558"/>
    <n v="1.02"/>
    <s v="WOLLOCHET BAY"/>
    <s v="SPS"/>
    <s v="KALAMA CR HATCHERY"/>
    <s v="NISQUALLY R  11.0008"/>
    <x v="12"/>
    <n v="3"/>
    <n v="1995"/>
    <n v="212606"/>
    <x v="0"/>
    <s v="01"/>
    <x v="0"/>
    <x v="1"/>
    <x v="16"/>
    <x v="2"/>
  </r>
  <r>
    <n v="1"/>
    <n v="1994"/>
    <n v="19940227"/>
    <n v="45"/>
    <n v="95"/>
    <s v="3M11413  872170"/>
    <n v="1.29"/>
    <s v="FOX POINT"/>
    <s v="SPS"/>
    <s v="KALAMA CR HATCHERY"/>
    <s v="MCALLISTER CR11.0324"/>
    <x v="6"/>
    <n v="3"/>
    <n v="1991"/>
    <n v="211833"/>
    <x v="0"/>
    <s v="02"/>
    <x v="0"/>
    <x v="1"/>
    <x v="16"/>
    <x v="2"/>
  </r>
  <r>
    <n v="1"/>
    <n v="1995"/>
    <n v="19950210"/>
    <n v="45"/>
    <n v="95"/>
    <s v="3M11413  872185"/>
    <n v="1.2"/>
    <s v="GIBSON POINT"/>
    <s v="SPS"/>
    <s v="KALAMA CR HATCHERY"/>
    <s v="KALAMA CR    11.0017"/>
    <x v="13"/>
    <n v="3"/>
    <n v="1993"/>
    <n v="212323"/>
    <x v="0"/>
    <s v="02"/>
    <x v="0"/>
    <x v="1"/>
    <x v="16"/>
    <x v="2"/>
  </r>
  <r>
    <n v="1"/>
    <n v="1993"/>
    <n v="19930205"/>
    <n v="45"/>
    <n v="95"/>
    <s v="3M11413  872194"/>
    <n v="1.01"/>
    <s v="GREEN POINT (13)"/>
    <s v="SPS"/>
    <s v="KALAMA CR HATCHERY"/>
    <s v="MCALLISTER CR11.0324"/>
    <x v="6"/>
    <n v="3"/>
    <n v="1991"/>
    <n v="211833"/>
    <x v="0"/>
    <s v="02"/>
    <x v="0"/>
    <x v="1"/>
    <x v="16"/>
    <x v="2"/>
  </r>
  <r>
    <n v="1"/>
    <n v="1995"/>
    <n v="19950202"/>
    <n v="45"/>
    <n v="95"/>
    <s v="3M11413  872198"/>
    <n v="1.2"/>
    <s v="HALE PASSAGE"/>
    <s v="SPS"/>
    <s v="KALAMA CR HATCHERY"/>
    <s v="KALAMA CR    11.0017"/>
    <x v="13"/>
    <n v="3"/>
    <n v="1993"/>
    <n v="212323"/>
    <x v="0"/>
    <s v="02"/>
    <x v="0"/>
    <x v="1"/>
    <x v="16"/>
    <x v="2"/>
  </r>
  <r>
    <n v="1"/>
    <n v="1995"/>
    <n v="19950415"/>
    <n v="45"/>
    <n v="95"/>
    <s v="3M11413  872011"/>
    <n v="1.25"/>
    <s v="ANDERSON ISLAND"/>
    <s v="SPS"/>
    <s v="KALAMA CR HATCHERY"/>
    <s v="KALAMA CR    11.0017"/>
    <x v="13"/>
    <n v="3"/>
    <n v="1993"/>
    <n v="212323"/>
    <x v="0"/>
    <s v="04"/>
    <x v="0"/>
    <x v="1"/>
    <x v="16"/>
    <x v="2"/>
  </r>
  <r>
    <n v="1"/>
    <n v="1994"/>
    <n v="19941125"/>
    <n v="45"/>
    <n v="95"/>
    <s v="3M11413  872185"/>
    <n v="1.47"/>
    <s v="GIBSON POINT"/>
    <s v="GST"/>
    <s v="H-MacLean Bay Seapen"/>
    <s v="S-Lang Cr"/>
    <x v="5"/>
    <n v="3"/>
    <n v="1993"/>
    <n v="21345"/>
    <x v="0"/>
    <s v="11"/>
    <x v="0"/>
    <x v="0"/>
    <x v="17"/>
    <x v="9"/>
  </r>
  <r>
    <n v="1"/>
    <n v="2000"/>
    <n v="20000825"/>
    <n v="45"/>
    <n v="95"/>
    <s v="3M11413  872185"/>
    <n v="3"/>
    <s v="GIBSON POINT"/>
    <s v="HOOD"/>
    <s v="HOOD CANAL MARINA NP"/>
    <s v="FINCH CR     16.0222"/>
    <x v="17"/>
    <n v="3"/>
    <n v="1999"/>
    <n v="630803"/>
    <x v="0"/>
    <s v="08"/>
    <x v="2"/>
    <x v="0"/>
    <x v="5"/>
    <x v="8"/>
  </r>
  <r>
    <n v="1"/>
    <n v="1998"/>
    <n v="19980129"/>
    <n v="45"/>
    <n v="95"/>
    <s v="3M11413  872185"/>
    <n v="4.1500000000000004"/>
    <s v="GIBSON POINT"/>
    <s v="HOOD"/>
    <s v="HOODSPORT HATCHERY"/>
    <s v="FINCH CR     16.0222"/>
    <x v="10"/>
    <n v="3"/>
    <n v="1997"/>
    <n v="635341"/>
    <x v="0"/>
    <s v="01"/>
    <x v="0"/>
    <x v="0"/>
    <x v="5"/>
    <x v="8"/>
  </r>
  <r>
    <n v="1"/>
    <n v="1998"/>
    <n v="19980315"/>
    <n v="45"/>
    <n v="95"/>
    <s v="3M11413  872169"/>
    <n v="3.63"/>
    <s v="FOX ISLAND"/>
    <s v="HOOD"/>
    <s v="HOODSPORT HATCHERY"/>
    <s v="FINCH CR     16.0222"/>
    <x v="10"/>
    <n v="3"/>
    <n v="1997"/>
    <n v="636061"/>
    <x v="0"/>
    <s v="03"/>
    <x v="0"/>
    <x v="0"/>
    <x v="5"/>
    <x v="8"/>
  </r>
  <r>
    <n v="1"/>
    <n v="2000"/>
    <n v="20000330"/>
    <n v="45"/>
    <n v="95"/>
    <s v="3M11413  872169"/>
    <n v="2.04"/>
    <s v="FOX ISLAND"/>
    <s v="HOOD"/>
    <s v="HOODSPORT HATCHERY"/>
    <s v="FINCH CR     16.0222"/>
    <x v="17"/>
    <n v="3"/>
    <n v="1999"/>
    <n v="630607"/>
    <x v="0"/>
    <s v="03"/>
    <x v="0"/>
    <x v="0"/>
    <x v="5"/>
    <x v="8"/>
  </r>
  <r>
    <n v="1"/>
    <n v="1996"/>
    <n v="19960313"/>
    <n v="45"/>
    <n v="95"/>
    <s v="3M11413  872184"/>
    <n v="2.38"/>
    <s v="GENERAL - AREA 13"/>
    <s v="HOOD"/>
    <s v="HOODSPORT HATCHERY"/>
    <s v="GEO.ADAMS + FINCH CR"/>
    <x v="1"/>
    <n v="3"/>
    <n v="1995"/>
    <n v="635405"/>
    <x v="0"/>
    <s v="03"/>
    <x v="0"/>
    <x v="0"/>
    <x v="5"/>
    <x v="8"/>
  </r>
  <r>
    <n v="1"/>
    <n v="1994"/>
    <n v="19940408"/>
    <n v="45"/>
    <n v="95"/>
    <s v="3M11413  872170"/>
    <n v="1.45"/>
    <s v="FOX POINT"/>
    <s v="SPS"/>
    <s v="KALAMA CR HATCHERY"/>
    <s v="KALAMA CR    11.0017"/>
    <x v="5"/>
    <n v="3"/>
    <n v="1992"/>
    <n v="212206"/>
    <x v="0"/>
    <s v="04"/>
    <x v="0"/>
    <x v="1"/>
    <x v="16"/>
    <x v="2"/>
  </r>
  <r>
    <n v="1"/>
    <n v="2007"/>
    <n v="20070327"/>
    <n v="45"/>
    <n v="95"/>
    <s v="3M11413  872348"/>
    <n v="15.8"/>
    <s v="ORO BAY"/>
    <s v="HOOD"/>
    <s v="HOODSPORT HATCHERY"/>
    <s v="FINCH CR     16.0222"/>
    <x v="3"/>
    <n v="3"/>
    <n v="2006"/>
    <n v="632879"/>
    <x v="0"/>
    <s v="03"/>
    <x v="0"/>
    <x v="0"/>
    <x v="5"/>
    <x v="8"/>
  </r>
  <r>
    <n v="1"/>
    <n v="2000"/>
    <n v="20000515"/>
    <n v="45"/>
    <n v="95"/>
    <s v="3M11413  872185"/>
    <n v="3.27"/>
    <s v="GIBSON POINT"/>
    <s v="HOOD"/>
    <s v="HOODSPORT HATCHERY"/>
    <s v="FINCH CR     16.0222"/>
    <x v="17"/>
    <n v="3"/>
    <n v="1999"/>
    <n v="630607"/>
    <x v="0"/>
    <s v="05"/>
    <x v="1"/>
    <x v="0"/>
    <x v="5"/>
    <x v="8"/>
  </r>
  <r>
    <n v="1"/>
    <n v="2000"/>
    <n v="20000514"/>
    <n v="45"/>
    <n v="95"/>
    <s v="3M11413  872185"/>
    <n v="3.27"/>
    <s v="GIBSON POINT"/>
    <s v="HOOD"/>
    <s v="HOODSPORT HATCHERY"/>
    <s v="FINCH CR     16.0222"/>
    <x v="17"/>
    <n v="3"/>
    <n v="1999"/>
    <n v="630607"/>
    <x v="0"/>
    <s v="05"/>
    <x v="1"/>
    <x v="0"/>
    <x v="5"/>
    <x v="8"/>
  </r>
  <r>
    <n v="1"/>
    <n v="2000"/>
    <n v="20000524"/>
    <n v="45"/>
    <n v="95"/>
    <s v="3M11413  872375"/>
    <n v="3.27"/>
    <s v="POINT FOSDICK"/>
    <s v="HOOD"/>
    <s v="HOODSPORT HATCHERY"/>
    <s v="FINCH CR     16.0222"/>
    <x v="17"/>
    <n v="3"/>
    <n v="1999"/>
    <n v="630607"/>
    <x v="0"/>
    <s v="05"/>
    <x v="1"/>
    <x v="0"/>
    <x v="5"/>
    <x v="8"/>
  </r>
  <r>
    <n v="1"/>
    <n v="2007"/>
    <n v="20070701"/>
    <n v="45"/>
    <n v="95"/>
    <s v="3M11413  872184"/>
    <n v="2.29"/>
    <s v="GENERAL - AREA 13"/>
    <s v="HOOD"/>
    <s v="HOODSPORT HATCHERY"/>
    <s v="FINCH CR     16.0222"/>
    <x v="3"/>
    <n v="3"/>
    <n v="2006"/>
    <n v="632879"/>
    <x v="0"/>
    <s v="07"/>
    <x v="2"/>
    <x v="0"/>
    <x v="5"/>
    <x v="8"/>
  </r>
  <r>
    <n v="1"/>
    <n v="2000"/>
    <n v="20000731"/>
    <n v="45"/>
    <n v="95"/>
    <s v="3M11413  872185"/>
    <n v="3"/>
    <s v="GIBSON POINT"/>
    <s v="HOOD"/>
    <s v="HOODSPORT HATCHERY"/>
    <s v="FINCH CR     16.0222"/>
    <x v="17"/>
    <n v="3"/>
    <n v="1999"/>
    <n v="630607"/>
    <x v="0"/>
    <s v="07"/>
    <x v="2"/>
    <x v="0"/>
    <x v="5"/>
    <x v="8"/>
  </r>
  <r>
    <n v="1"/>
    <n v="1997"/>
    <n v="19970424"/>
    <n v="45"/>
    <n v="95"/>
    <s v="3M11413  872185"/>
    <n v="2.97"/>
    <s v="GIBSON POINT"/>
    <s v="SPS"/>
    <s v="KALAMA CR HATCHERY"/>
    <s v="NISQUALLY R  11.0008"/>
    <x v="12"/>
    <n v="3"/>
    <n v="1995"/>
    <n v="212606"/>
    <x v="0"/>
    <s v="04"/>
    <x v="0"/>
    <x v="1"/>
    <x v="16"/>
    <x v="2"/>
  </r>
  <r>
    <n v="1"/>
    <n v="1995"/>
    <n v="19950408"/>
    <n v="45"/>
    <n v="95"/>
    <s v="3M11413  872198"/>
    <n v="1.25"/>
    <s v="HALE PASSAGE"/>
    <s v="SPS"/>
    <s v="KALAMA CR HATCHERY"/>
    <s v="KALAMA CR    11.0017"/>
    <x v="13"/>
    <n v="3"/>
    <n v="1993"/>
    <n v="212323"/>
    <x v="0"/>
    <s v="04"/>
    <x v="0"/>
    <x v="1"/>
    <x v="16"/>
    <x v="2"/>
  </r>
  <r>
    <n v="1"/>
    <n v="2005"/>
    <n v="20050507"/>
    <n v="45"/>
    <n v="95"/>
    <s v="3M11413  872185"/>
    <n v="3.02"/>
    <s v="GIBSON POINT"/>
    <s v="SPS"/>
    <s v="KALAMA CR HATCHERY"/>
    <s v="KALAMA CR    11.0017"/>
    <x v="7"/>
    <n v="3"/>
    <n v="2003"/>
    <n v="210506"/>
    <x v="0"/>
    <s v="05"/>
    <x v="1"/>
    <x v="1"/>
    <x v="16"/>
    <x v="2"/>
  </r>
  <r>
    <n v="1"/>
    <n v="2005"/>
    <n v="20050528"/>
    <n v="45"/>
    <n v="95"/>
    <s v="3M11413  872279"/>
    <n v="3.02"/>
    <s v="LYLE POINT"/>
    <s v="SPS"/>
    <s v="KALAMA CR HATCHERY"/>
    <s v="KALAMA CR    11.0017"/>
    <x v="7"/>
    <n v="3"/>
    <n v="2003"/>
    <n v="210506"/>
    <x v="0"/>
    <s v="05"/>
    <x v="1"/>
    <x v="1"/>
    <x v="16"/>
    <x v="2"/>
  </r>
  <r>
    <n v="1"/>
    <n v="1998"/>
    <n v="19980826"/>
    <n v="45"/>
    <n v="95"/>
    <s v="3M11413  872169"/>
    <n v="4.1900000000000004"/>
    <s v="FOX ISLAND"/>
    <s v="HOOD"/>
    <s v="HOODSPORT HATCHERY"/>
    <s v="FINCH CR     16.0222"/>
    <x v="10"/>
    <n v="3"/>
    <n v="1997"/>
    <n v="636061"/>
    <x v="0"/>
    <s v="08"/>
    <x v="2"/>
    <x v="0"/>
    <x v="5"/>
    <x v="8"/>
  </r>
  <r>
    <n v="1"/>
    <n v="2007"/>
    <n v="20070812"/>
    <n v="45"/>
    <n v="95"/>
    <s v="3M11413  872194"/>
    <n v="9.75"/>
    <s v="GREEN POINT (13)"/>
    <s v="HOOD"/>
    <s v="HOODSPORT HATCHERY"/>
    <s v="FINCH CR     16.0222"/>
    <x v="3"/>
    <n v="3"/>
    <n v="2006"/>
    <n v="632879"/>
    <x v="0"/>
    <s v="08"/>
    <x v="2"/>
    <x v="0"/>
    <x v="5"/>
    <x v="8"/>
  </r>
  <r>
    <n v="1"/>
    <n v="2005"/>
    <n v="20050906"/>
    <n v="23"/>
    <n v="12"/>
    <s v="3M10513  A"/>
    <n v="1.17"/>
    <s v="CARR INLET       13A"/>
    <s v="HOOD"/>
    <s v="HOODSPORT HATCHERY"/>
    <s v="FINCH CR     16.0222"/>
    <x v="7"/>
    <n v="3"/>
    <n v="2004"/>
    <n v="631798"/>
    <x v="2"/>
    <s v="09"/>
    <x v="2"/>
    <x v="0"/>
    <x v="5"/>
    <x v="8"/>
  </r>
  <r>
    <n v="1"/>
    <n v="2003"/>
    <n v="20030510"/>
    <n v="45"/>
    <n v="95"/>
    <s v="3M11413  872320"/>
    <n v="6.08"/>
    <s v="NARROWS"/>
    <s v="SPS"/>
    <s v="KALAMA CR HATCHERY"/>
    <s v="KALAMA CR    11.0017"/>
    <x v="15"/>
    <n v="3"/>
    <n v="2001"/>
    <n v="210269"/>
    <x v="0"/>
    <s v="05"/>
    <x v="1"/>
    <x v="1"/>
    <x v="16"/>
    <x v="2"/>
  </r>
  <r>
    <n v="1"/>
    <n v="1993"/>
    <n v="19930127"/>
    <n v="45"/>
    <n v="95"/>
    <s v="3M11413  872185"/>
    <n v="1.01"/>
    <s v="GIBSON POINT"/>
    <s v="SPS"/>
    <s v="HUPP SPRINGS REARING"/>
    <s v="WHITE R      10.0031"/>
    <x v="4"/>
    <n v="1"/>
    <n v="1991"/>
    <n v="635542"/>
    <x v="0"/>
    <s v="01"/>
    <x v="0"/>
    <x v="0"/>
    <x v="12"/>
    <x v="6"/>
  </r>
  <r>
    <n v="1"/>
    <n v="1993"/>
    <n v="19930129"/>
    <n v="45"/>
    <n v="95"/>
    <s v="3M11413  872185"/>
    <n v="1.01"/>
    <s v="GIBSON POINT"/>
    <s v="SPS"/>
    <s v="HUPP SPRINGS REARING"/>
    <s v="WHITE R      10.0031"/>
    <x v="4"/>
    <n v="1"/>
    <n v="1991"/>
    <n v="635542"/>
    <x v="0"/>
    <s v="01"/>
    <x v="0"/>
    <x v="0"/>
    <x v="12"/>
    <x v="6"/>
  </r>
  <r>
    <n v="1"/>
    <n v="1994"/>
    <n v="19940101"/>
    <n v="45"/>
    <n v="95"/>
    <s v="3M11413  872185"/>
    <n v="1.53"/>
    <s v="GIBSON POINT"/>
    <s v="SPS"/>
    <s v="HUPP SPRINGS REARING"/>
    <s v="WHITE R      10.0031"/>
    <x v="6"/>
    <n v="1"/>
    <n v="1992"/>
    <n v="635908"/>
    <x v="0"/>
    <s v="01"/>
    <x v="0"/>
    <x v="0"/>
    <x v="12"/>
    <x v="6"/>
  </r>
  <r>
    <n v="1"/>
    <n v="1995"/>
    <n v="19950618"/>
    <n v="45"/>
    <n v="95"/>
    <s v="3M11413  872011"/>
    <n v="1.29"/>
    <s v="ANDERSON ISLAND"/>
    <s v="SPS"/>
    <s v="KALAMA CR HATCHERY"/>
    <s v="KALAMA CR    11.0017"/>
    <x v="13"/>
    <n v="3"/>
    <n v="1993"/>
    <n v="212323"/>
    <x v="0"/>
    <s v="06"/>
    <x v="1"/>
    <x v="1"/>
    <x v="16"/>
    <x v="2"/>
  </r>
  <r>
    <n v="1"/>
    <n v="1997"/>
    <n v="19970622"/>
    <n v="45"/>
    <n v="95"/>
    <s v="3M11413  872011"/>
    <n v="2.59"/>
    <s v="ANDERSON ISLAND"/>
    <s v="SPS"/>
    <s v="KALAMA CR HATCHERY"/>
    <s v="NISQUALLY R  11.0008"/>
    <x v="12"/>
    <n v="3"/>
    <n v="1995"/>
    <n v="212606"/>
    <x v="0"/>
    <s v="06"/>
    <x v="1"/>
    <x v="1"/>
    <x v="16"/>
    <x v="2"/>
  </r>
  <r>
    <n v="1"/>
    <n v="1997"/>
    <n v="19970112"/>
    <n v="45"/>
    <n v="95"/>
    <s v="3M11413  872198"/>
    <n v="1.02"/>
    <s v="HALE PASSAGE"/>
    <s v="SPS"/>
    <s v="HUPP SPRINGS REARING"/>
    <s v="WHITE R      10.0031"/>
    <x v="1"/>
    <n v="1"/>
    <n v="1995"/>
    <n v="635046"/>
    <x v="0"/>
    <s v="01"/>
    <x v="0"/>
    <x v="0"/>
    <x v="12"/>
    <x v="6"/>
  </r>
  <r>
    <n v="1"/>
    <n v="1995"/>
    <n v="19950618"/>
    <n v="45"/>
    <n v="95"/>
    <s v="3M11413  872451"/>
    <n v="1.29"/>
    <s v="SAND SPIT"/>
    <s v="SPS"/>
    <s v="KALAMA CR HATCHERY"/>
    <s v="KALAMA CR    11.0017"/>
    <x v="13"/>
    <n v="3"/>
    <n v="1993"/>
    <n v="212323"/>
    <x v="0"/>
    <s v="06"/>
    <x v="1"/>
    <x v="1"/>
    <x v="16"/>
    <x v="2"/>
  </r>
  <r>
    <n v="1"/>
    <n v="1997"/>
    <n v="19970105"/>
    <n v="45"/>
    <n v="95"/>
    <s v="3M11413  872558"/>
    <n v="1.02"/>
    <s v="WOLLOCHET BAY"/>
    <s v="SPS"/>
    <s v="HUPP SPRINGS REARING"/>
    <s v="WHITE R      10.0031"/>
    <x v="1"/>
    <n v="1"/>
    <n v="1995"/>
    <n v="635046"/>
    <x v="0"/>
    <s v="01"/>
    <x v="0"/>
    <x v="0"/>
    <x v="12"/>
    <x v="6"/>
  </r>
  <r>
    <n v="1"/>
    <n v="1993"/>
    <n v="19930212"/>
    <n v="45"/>
    <n v="95"/>
    <s v="3M11413  872140"/>
    <n v="1.01"/>
    <s v="EAGLE ISLAND"/>
    <s v="SPS"/>
    <s v="HUPP SPRINGS REARING"/>
    <s v="WHITE R      10.0031"/>
    <x v="4"/>
    <n v="1"/>
    <n v="1991"/>
    <n v="635542"/>
    <x v="0"/>
    <s v="02"/>
    <x v="0"/>
    <x v="0"/>
    <x v="12"/>
    <x v="6"/>
  </r>
  <r>
    <n v="1"/>
    <n v="1993"/>
    <n v="19930225"/>
    <n v="45"/>
    <n v="95"/>
    <s v="3M11413  872184"/>
    <n v="1.01"/>
    <s v="GENERAL - AREA 13"/>
    <s v="SPS"/>
    <s v="HUPP SPRINGS REARING"/>
    <s v="WHITE R      10.0031"/>
    <x v="4"/>
    <n v="1"/>
    <n v="1991"/>
    <n v="635542"/>
    <x v="0"/>
    <s v="02"/>
    <x v="0"/>
    <x v="0"/>
    <x v="12"/>
    <x v="6"/>
  </r>
  <r>
    <n v="1"/>
    <n v="1997"/>
    <n v="19970726"/>
    <n v="45"/>
    <n v="95"/>
    <s v="3M11413  872011"/>
    <n v="4.78"/>
    <s v="ANDERSON ISLAND"/>
    <s v="SPS"/>
    <s v="KALAMA CR HATCHERY"/>
    <s v="KALAMA CR    11.0017"/>
    <x v="13"/>
    <n v="3"/>
    <n v="1993"/>
    <n v="212323"/>
    <x v="0"/>
    <s v="07"/>
    <x v="2"/>
    <x v="1"/>
    <x v="16"/>
    <x v="2"/>
  </r>
  <r>
    <n v="1"/>
    <n v="1995"/>
    <n v="19950717"/>
    <n v="45"/>
    <n v="95"/>
    <s v="3M11413  872194"/>
    <n v="1.3"/>
    <s v="GREEN POINT (13)"/>
    <s v="SPS"/>
    <s v="KALAMA CR HATCHERY"/>
    <s v="KALAMA CR    11.0017"/>
    <x v="13"/>
    <n v="3"/>
    <n v="1993"/>
    <n v="212323"/>
    <x v="0"/>
    <s v="07"/>
    <x v="2"/>
    <x v="1"/>
    <x v="16"/>
    <x v="2"/>
  </r>
  <r>
    <n v="1"/>
    <n v="1993"/>
    <n v="19930204"/>
    <n v="45"/>
    <n v="95"/>
    <s v="3M11413  872185"/>
    <n v="1.01"/>
    <s v="GIBSON POINT"/>
    <s v="SPS"/>
    <s v="HUPP SPRINGS REARING"/>
    <s v="WHITE R      10.0031"/>
    <x v="4"/>
    <n v="1"/>
    <n v="1991"/>
    <n v="635542"/>
    <x v="0"/>
    <s v="02"/>
    <x v="0"/>
    <x v="0"/>
    <x v="12"/>
    <x v="6"/>
  </r>
  <r>
    <n v="1"/>
    <n v="1995"/>
    <n v="19950209"/>
    <n v="45"/>
    <n v="95"/>
    <s v="3M11413  872185"/>
    <n v="1.2"/>
    <s v="GIBSON POINT"/>
    <s v="SPS"/>
    <s v="HUPP SPRINGS REARING"/>
    <s v="WHITE R      10.0031"/>
    <x v="5"/>
    <n v="1"/>
    <n v="1993"/>
    <n v="634224"/>
    <x v="0"/>
    <s v="02"/>
    <x v="0"/>
    <x v="0"/>
    <x v="12"/>
    <x v="6"/>
  </r>
  <r>
    <n v="1"/>
    <n v="1997"/>
    <n v="19970216"/>
    <n v="45"/>
    <n v="95"/>
    <s v="3M11413  872375"/>
    <n v="4.63"/>
    <s v="POINT FOSDICK"/>
    <s v="SPS"/>
    <s v="HUPP SPRINGS REARING"/>
    <s v="WHITE R      10.0031"/>
    <x v="1"/>
    <n v="1"/>
    <n v="1995"/>
    <n v="635046"/>
    <x v="0"/>
    <s v="02"/>
    <x v="0"/>
    <x v="0"/>
    <x v="12"/>
    <x v="6"/>
  </r>
  <r>
    <n v="1"/>
    <n v="1996"/>
    <n v="19960821"/>
    <n v="23"/>
    <n v="16"/>
    <s v="3M10513  A"/>
    <n v="1"/>
    <s v="CARR INLET       13A"/>
    <s v="SPS"/>
    <s v="KALAMA CR HATCHERY"/>
    <s v="KALAMA CR    11.0017"/>
    <x v="13"/>
    <n v="3"/>
    <n v="1993"/>
    <n v="212323"/>
    <x v="2"/>
    <s v="08"/>
    <x v="2"/>
    <x v="1"/>
    <x v="16"/>
    <x v="2"/>
  </r>
  <r>
    <n v="1"/>
    <n v="1998"/>
    <n v="19980315"/>
    <n v="45"/>
    <n v="95"/>
    <s v="3M11413  872169"/>
    <n v="3.63"/>
    <s v="FOX ISLAND"/>
    <s v="SPS"/>
    <s v="HUPP SPRINGS REARING"/>
    <s v="WHITE R      10.0031"/>
    <x v="10"/>
    <n v="1"/>
    <n v="1997"/>
    <n v="635633"/>
    <x v="0"/>
    <s v="03"/>
    <x v="0"/>
    <x v="0"/>
    <x v="12"/>
    <x v="6"/>
  </r>
  <r>
    <n v="1"/>
    <n v="1993"/>
    <n v="19930321"/>
    <n v="45"/>
    <n v="95"/>
    <s v="3M11413  872185"/>
    <n v="1"/>
    <s v="GIBSON POINT"/>
    <s v="SPS"/>
    <s v="HUPP SPRINGS REARING"/>
    <s v="WHITE R      10.0031"/>
    <x v="4"/>
    <n v="1"/>
    <n v="1991"/>
    <n v="635542"/>
    <x v="0"/>
    <s v="03"/>
    <x v="0"/>
    <x v="0"/>
    <x v="12"/>
    <x v="6"/>
  </r>
  <r>
    <n v="1"/>
    <n v="1996"/>
    <n v="19960821"/>
    <n v="23"/>
    <n v="16"/>
    <s v="3M10513  A"/>
    <n v="1"/>
    <s v="CARR INLET       13A"/>
    <s v="SPS"/>
    <s v="KALAMA CR HATCHERY"/>
    <s v="KALAMA CR    11.0017"/>
    <x v="13"/>
    <n v="3"/>
    <n v="1993"/>
    <n v="212323"/>
    <x v="2"/>
    <s v="08"/>
    <x v="2"/>
    <x v="1"/>
    <x v="16"/>
    <x v="2"/>
  </r>
  <r>
    <n v="1"/>
    <n v="1995"/>
    <n v="19950325"/>
    <n v="45"/>
    <n v="95"/>
    <s v="3M11413  872320"/>
    <n v="1.27"/>
    <s v="NARROWS"/>
    <s v="SPS"/>
    <s v="HUPP SPRINGS REARING"/>
    <s v="WHITE R      10.0031"/>
    <x v="5"/>
    <n v="1"/>
    <n v="1993"/>
    <n v="634224"/>
    <x v="0"/>
    <s v="03"/>
    <x v="0"/>
    <x v="0"/>
    <x v="12"/>
    <x v="6"/>
  </r>
  <r>
    <n v="1"/>
    <n v="1997"/>
    <n v="19970412"/>
    <n v="45"/>
    <n v="95"/>
    <s v="3M11413  872011"/>
    <n v="2.97"/>
    <s v="ANDERSON ISLAND"/>
    <s v="SPS"/>
    <s v="HUPP SPRINGS REARING"/>
    <s v="WHITE R      10.0031"/>
    <x v="1"/>
    <n v="1"/>
    <n v="1995"/>
    <n v="635046"/>
    <x v="0"/>
    <s v="04"/>
    <x v="0"/>
    <x v="0"/>
    <x v="12"/>
    <x v="6"/>
  </r>
  <r>
    <n v="1"/>
    <n v="1996"/>
    <n v="19960821"/>
    <n v="23"/>
    <n v="16"/>
    <s v="3M10513  A"/>
    <n v="1"/>
    <s v="CARR INLET       13A"/>
    <s v="SPS"/>
    <s v="KALAMA CR HATCHERY"/>
    <s v="KALAMA CR    11.0017"/>
    <x v="13"/>
    <n v="3"/>
    <n v="1993"/>
    <n v="212323"/>
    <x v="2"/>
    <s v="08"/>
    <x v="2"/>
    <x v="1"/>
    <x v="16"/>
    <x v="2"/>
  </r>
  <r>
    <n v="1"/>
    <n v="1999"/>
    <n v="19990410"/>
    <n v="45"/>
    <n v="95"/>
    <s v="3M11413  872185"/>
    <n v="3.36"/>
    <s v="GIBSON POINT"/>
    <s v="SPS"/>
    <s v="HUPP SPRINGS REARING"/>
    <s v="WHITE R      10.0031"/>
    <x v="10"/>
    <n v="1"/>
    <n v="1997"/>
    <n v="635633"/>
    <x v="0"/>
    <s v="04"/>
    <x v="0"/>
    <x v="0"/>
    <x v="12"/>
    <x v="6"/>
  </r>
  <r>
    <n v="1"/>
    <n v="2004"/>
    <n v="20040813"/>
    <n v="23"/>
    <n v="17"/>
    <s v="3M10513  A"/>
    <n v="1.97"/>
    <s v="CARR INLET       13A"/>
    <s v="SPS"/>
    <s v="KALAMA CR HATCHERY"/>
    <s v="KALAMA CR    11.0017"/>
    <x v="15"/>
    <n v="3"/>
    <n v="2001"/>
    <n v="210269"/>
    <x v="2"/>
    <s v="08"/>
    <x v="2"/>
    <x v="1"/>
    <x v="16"/>
    <x v="2"/>
  </r>
  <r>
    <n v="1"/>
    <n v="2000"/>
    <n v="20000825"/>
    <n v="23"/>
    <n v="12"/>
    <s v="3M10513  F"/>
    <n v="6.38"/>
    <s v="BUDD INLET       13F"/>
    <s v="SPS"/>
    <s v="KALAMA CR HATCHERY"/>
    <s v="KALAMA CR    11.0017"/>
    <x v="14"/>
    <n v="3"/>
    <n v="1999"/>
    <n v="210135"/>
    <x v="1"/>
    <s v="08"/>
    <x v="2"/>
    <x v="1"/>
    <x v="16"/>
    <x v="2"/>
  </r>
  <r>
    <n v="1"/>
    <n v="1999"/>
    <n v="19990508"/>
    <n v="45"/>
    <n v="95"/>
    <s v="3M11413  872185"/>
    <n v="3.1"/>
    <s v="GIBSON POINT"/>
    <s v="SPS"/>
    <s v="HUPP SPRINGS REARING"/>
    <s v="WHITE R      10.0031"/>
    <x v="10"/>
    <n v="1"/>
    <n v="1997"/>
    <n v="635633"/>
    <x v="0"/>
    <s v="05"/>
    <x v="1"/>
    <x v="0"/>
    <x v="12"/>
    <x v="6"/>
  </r>
  <r>
    <n v="1"/>
    <n v="1999"/>
    <n v="19990510"/>
    <n v="45"/>
    <n v="95"/>
    <s v="3M11413  872185"/>
    <n v="3.1"/>
    <s v="GIBSON POINT"/>
    <s v="SPS"/>
    <s v="HUPP SPRINGS REARING"/>
    <s v="WHITE R      10.0031"/>
    <x v="10"/>
    <n v="1"/>
    <n v="1997"/>
    <n v="635633"/>
    <x v="0"/>
    <s v="05"/>
    <x v="1"/>
    <x v="0"/>
    <x v="12"/>
    <x v="6"/>
  </r>
  <r>
    <n v="1"/>
    <n v="2002"/>
    <n v="20020518"/>
    <n v="45"/>
    <n v="95"/>
    <s v="3M11413  872185"/>
    <n v="4.4800000000000004"/>
    <s v="GIBSON POINT"/>
    <s v="SPS"/>
    <s v="HUPP SPRINGS REARING"/>
    <s v="WHITE R      10.0031"/>
    <x v="18"/>
    <n v="1"/>
    <n v="2001"/>
    <n v="630503"/>
    <x v="0"/>
    <s v="05"/>
    <x v="1"/>
    <x v="0"/>
    <x v="12"/>
    <x v="6"/>
  </r>
  <r>
    <n v="1"/>
    <n v="1998"/>
    <n v="19980520"/>
    <n v="45"/>
    <n v="95"/>
    <s v="3M11413  872279"/>
    <n v="4.76"/>
    <s v="LYLE POINT"/>
    <s v="SPS"/>
    <s v="HUPP SPRINGS REARING"/>
    <s v="WHITE R      10.0031"/>
    <x v="12"/>
    <n v="1"/>
    <n v="1996"/>
    <n v="635832"/>
    <x v="0"/>
    <s v="05"/>
    <x v="1"/>
    <x v="0"/>
    <x v="12"/>
    <x v="6"/>
  </r>
  <r>
    <n v="1"/>
    <n v="1997"/>
    <n v="19970608"/>
    <n v="45"/>
    <n v="95"/>
    <s v="3M11413  872011"/>
    <n v="2.59"/>
    <s v="ANDERSON ISLAND"/>
    <s v="SPS"/>
    <s v="HUPP SPRINGS REARING"/>
    <s v="WHITE R      10.0031"/>
    <x v="1"/>
    <n v="1"/>
    <n v="1995"/>
    <n v="635046"/>
    <x v="0"/>
    <s v="06"/>
    <x v="1"/>
    <x v="0"/>
    <x v="12"/>
    <x v="6"/>
  </r>
  <r>
    <n v="1"/>
    <n v="1995"/>
    <n v="19950815"/>
    <n v="45"/>
    <n v="95"/>
    <s v="3M11413  872011"/>
    <n v="1.28"/>
    <s v="ANDERSON ISLAND"/>
    <s v="SPS"/>
    <s v="KALAMA CR HATCHERY"/>
    <s v="KALAMA CR    11.0017"/>
    <x v="13"/>
    <n v="3"/>
    <n v="1993"/>
    <n v="212323"/>
    <x v="0"/>
    <s v="08"/>
    <x v="2"/>
    <x v="1"/>
    <x v="16"/>
    <x v="2"/>
  </r>
  <r>
    <n v="1"/>
    <n v="2004"/>
    <n v="20040807"/>
    <n v="45"/>
    <n v="95"/>
    <s v="3M11413  872011"/>
    <n v="4.3600000000000003"/>
    <s v="ANDERSON ISLAND"/>
    <s v="SPS"/>
    <s v="KALAMA CR HATCHERY"/>
    <s v="KALAMA CR    11.0017"/>
    <x v="16"/>
    <n v="3"/>
    <n v="2002"/>
    <n v="210392"/>
    <x v="0"/>
    <s v="08"/>
    <x v="2"/>
    <x v="1"/>
    <x v="16"/>
    <x v="2"/>
  </r>
  <r>
    <n v="1"/>
    <n v="1995"/>
    <n v="19950820"/>
    <n v="45"/>
    <n v="95"/>
    <s v="3M11413  872074"/>
    <n v="1.28"/>
    <s v="CHAMBERS BAY"/>
    <s v="SPS"/>
    <s v="KALAMA CR HATCHERY"/>
    <s v="KALAMA CR    11.0017"/>
    <x v="13"/>
    <n v="3"/>
    <n v="1993"/>
    <n v="212323"/>
    <x v="0"/>
    <s v="08"/>
    <x v="2"/>
    <x v="1"/>
    <x v="16"/>
    <x v="2"/>
  </r>
  <r>
    <n v="1"/>
    <n v="1996"/>
    <n v="19960810"/>
    <n v="45"/>
    <n v="95"/>
    <s v="3M11413  872074"/>
    <n v="2.6"/>
    <s v="CHAMBERS BAY"/>
    <s v="SPS"/>
    <s v="KALAMA CR HATCHERY"/>
    <s v="KALAMA CR    11.0017"/>
    <x v="1"/>
    <n v="3"/>
    <n v="1994"/>
    <n v="212450"/>
    <x v="0"/>
    <s v="08"/>
    <x v="2"/>
    <x v="1"/>
    <x v="16"/>
    <x v="2"/>
  </r>
  <r>
    <n v="1"/>
    <n v="1994"/>
    <n v="19940730"/>
    <n v="45"/>
    <n v="95"/>
    <s v="3M11413  872184"/>
    <n v="1.59"/>
    <s v="GENERAL - AREA 13"/>
    <s v="SPS"/>
    <s v="HUPP SPRINGS REARING"/>
    <s v="WHITE R      10.0031"/>
    <x v="5"/>
    <n v="1"/>
    <n v="1993"/>
    <n v="634224"/>
    <x v="0"/>
    <s v="07"/>
    <x v="2"/>
    <x v="0"/>
    <x v="12"/>
    <x v="6"/>
  </r>
  <r>
    <n v="1"/>
    <n v="1996"/>
    <n v="19960821"/>
    <n v="45"/>
    <n v="95"/>
    <s v="3M11413  872074"/>
    <n v="2.6"/>
    <s v="CHAMBERS BAY"/>
    <s v="SPS"/>
    <s v="KALAMA CR HATCHERY"/>
    <s v="KALAMA CR    11.0017"/>
    <x v="13"/>
    <n v="3"/>
    <n v="1993"/>
    <n v="212323"/>
    <x v="0"/>
    <s v="08"/>
    <x v="2"/>
    <x v="1"/>
    <x v="16"/>
    <x v="2"/>
  </r>
  <r>
    <n v="1"/>
    <n v="1997"/>
    <n v="19970713"/>
    <n v="45"/>
    <n v="95"/>
    <s v="3M11413  872206"/>
    <n v="4.78"/>
    <s v="HARSTINE ISLAND"/>
    <s v="SPS"/>
    <s v="HUPP SPRINGS REARING"/>
    <s v="WHITE R      10.0031"/>
    <x v="12"/>
    <n v="1"/>
    <n v="1996"/>
    <n v="635832"/>
    <x v="0"/>
    <s v="07"/>
    <x v="2"/>
    <x v="0"/>
    <x v="12"/>
    <x v="6"/>
  </r>
  <r>
    <n v="1"/>
    <n v="2005"/>
    <n v="20050812"/>
    <n v="45"/>
    <n v="95"/>
    <s v="3M11413  872091"/>
    <n v="5.84"/>
    <s v="CORMORANT PASSAGE"/>
    <s v="SPS"/>
    <s v="KALAMA CR HATCHERY"/>
    <s v="KALAMA CR    11.0017"/>
    <x v="7"/>
    <n v="3"/>
    <n v="2003"/>
    <n v="210506"/>
    <x v="0"/>
    <s v="08"/>
    <x v="2"/>
    <x v="1"/>
    <x v="16"/>
    <x v="2"/>
  </r>
  <r>
    <n v="1"/>
    <n v="1995"/>
    <n v="19950808"/>
    <n v="45"/>
    <n v="95"/>
    <s v="3M11413  872184"/>
    <n v="1.28"/>
    <s v="GENERAL - AREA 13"/>
    <s v="SPS"/>
    <s v="KALAMA CR HATCHERY"/>
    <s v="KALAMA CR    11.0017"/>
    <x v="13"/>
    <n v="3"/>
    <n v="1993"/>
    <n v="212323"/>
    <x v="0"/>
    <s v="08"/>
    <x v="2"/>
    <x v="1"/>
    <x v="16"/>
    <x v="2"/>
  </r>
  <r>
    <n v="1"/>
    <n v="1995"/>
    <n v="19950823"/>
    <n v="45"/>
    <n v="95"/>
    <s v="3M11413  872184"/>
    <n v="1.28"/>
    <s v="GENERAL - AREA 13"/>
    <s v="SPS"/>
    <s v="KALAMA CR HATCHERY"/>
    <s v="KALAMA CR    11.0017"/>
    <x v="13"/>
    <n v="3"/>
    <n v="1993"/>
    <n v="212323"/>
    <x v="0"/>
    <s v="08"/>
    <x v="2"/>
    <x v="1"/>
    <x v="16"/>
    <x v="2"/>
  </r>
  <r>
    <n v="1"/>
    <n v="1996"/>
    <n v="19960723"/>
    <n v="45"/>
    <n v="95"/>
    <s v="3M11413  872375"/>
    <n v="2.75"/>
    <s v="POINT FOSDICK"/>
    <s v="SPS"/>
    <s v="HUPP SPRINGS REARING"/>
    <s v="WHITE R      10.0031"/>
    <x v="1"/>
    <n v="1"/>
    <n v="1995"/>
    <n v="635046"/>
    <x v="0"/>
    <s v="07"/>
    <x v="2"/>
    <x v="0"/>
    <x v="12"/>
    <x v="6"/>
  </r>
  <r>
    <n v="1"/>
    <n v="2003"/>
    <n v="20030817"/>
    <n v="45"/>
    <n v="95"/>
    <s v="3M11413  872184"/>
    <n v="6.09"/>
    <s v="GENERAL - AREA 13"/>
    <s v="SPS"/>
    <s v="KALAMA CR HATCHERY"/>
    <s v="KALAMA CR    11.0017"/>
    <x v="15"/>
    <n v="3"/>
    <n v="2001"/>
    <n v="210269"/>
    <x v="0"/>
    <s v="08"/>
    <x v="2"/>
    <x v="1"/>
    <x v="16"/>
    <x v="2"/>
  </r>
  <r>
    <n v="1"/>
    <n v="2003"/>
    <n v="20030831"/>
    <n v="45"/>
    <n v="95"/>
    <s v="3M11413  872184"/>
    <n v="6.09"/>
    <s v="GENERAL - AREA 13"/>
    <s v="SPS"/>
    <s v="KALAMA CR HATCHERY"/>
    <s v="KALAMA CR    11.0017"/>
    <x v="18"/>
    <n v="3"/>
    <n v="2000"/>
    <n v="210219"/>
    <x v="0"/>
    <s v="08"/>
    <x v="2"/>
    <x v="1"/>
    <x v="16"/>
    <x v="2"/>
  </r>
  <r>
    <n v="1"/>
    <n v="2004"/>
    <n v="20040820"/>
    <n v="45"/>
    <n v="95"/>
    <s v="3M11413  872194"/>
    <n v="4.3600000000000003"/>
    <s v="GREEN POINT (13)"/>
    <s v="SPS"/>
    <s v="KALAMA CR HATCHERY"/>
    <s v="KALAMA CR    11.0017"/>
    <x v="15"/>
    <n v="3"/>
    <n v="2001"/>
    <n v="210269"/>
    <x v="0"/>
    <s v="08"/>
    <x v="2"/>
    <x v="1"/>
    <x v="16"/>
    <x v="2"/>
  </r>
  <r>
    <n v="1"/>
    <n v="1996"/>
    <n v="19960817"/>
    <n v="45"/>
    <n v="95"/>
    <s v="3M11413  872323"/>
    <n v="2.6"/>
    <s v="NISQUALLY REACH"/>
    <s v="SPS"/>
    <s v="KALAMA CR HATCHERY"/>
    <s v="KALAMA CR    11.0017"/>
    <x v="1"/>
    <n v="3"/>
    <n v="1994"/>
    <n v="212450"/>
    <x v="0"/>
    <s v="08"/>
    <x v="2"/>
    <x v="1"/>
    <x v="16"/>
    <x v="2"/>
  </r>
  <r>
    <n v="1"/>
    <n v="1996"/>
    <n v="19960817"/>
    <n v="45"/>
    <n v="95"/>
    <s v="3M11413  872323"/>
    <n v="2.6"/>
    <s v="NISQUALLY REACH"/>
    <s v="SPS"/>
    <s v="KALAMA CR HATCHERY"/>
    <s v="KALAMA CR    11.0017"/>
    <x v="13"/>
    <n v="3"/>
    <n v="1993"/>
    <n v="212323"/>
    <x v="0"/>
    <s v="08"/>
    <x v="2"/>
    <x v="1"/>
    <x v="16"/>
    <x v="2"/>
  </r>
  <r>
    <n v="1"/>
    <n v="2008"/>
    <n v="20080803"/>
    <n v="45"/>
    <n v="95"/>
    <s v="3M11413  872323"/>
    <n v="8.07"/>
    <s v="NISQUALLY REACH"/>
    <s v="SPS"/>
    <s v="KALAMA CR HATCHERY"/>
    <s v="KALAMA CR    11.0017"/>
    <x v="8"/>
    <n v="3"/>
    <n v="2006"/>
    <n v="210671"/>
    <x v="0"/>
    <s v="08"/>
    <x v="2"/>
    <x v="1"/>
    <x v="16"/>
    <x v="2"/>
  </r>
  <r>
    <n v="1"/>
    <n v="1995"/>
    <n v="19950821"/>
    <n v="45"/>
    <n v="95"/>
    <s v="3M11413  872324"/>
    <n v="1.28"/>
    <s v="NISQUALLY OFF MOUTH"/>
    <s v="SPS"/>
    <s v="KALAMA CR HATCHERY"/>
    <s v="KALAMA CR    11.0017"/>
    <x v="13"/>
    <n v="3"/>
    <n v="1993"/>
    <n v="212323"/>
    <x v="0"/>
    <s v="08"/>
    <x v="2"/>
    <x v="1"/>
    <x v="16"/>
    <x v="2"/>
  </r>
  <r>
    <n v="1"/>
    <n v="1995"/>
    <n v="19950820"/>
    <n v="45"/>
    <n v="95"/>
    <s v="3M11413  872324"/>
    <n v="1.28"/>
    <s v="NISQUALLY OFF MOUTH"/>
    <s v="SPS"/>
    <s v="KALAMA CR HATCHERY"/>
    <s v="KALAMA CR    11.0017"/>
    <x v="13"/>
    <n v="3"/>
    <n v="1993"/>
    <n v="212323"/>
    <x v="0"/>
    <s v="08"/>
    <x v="2"/>
    <x v="1"/>
    <x v="16"/>
    <x v="2"/>
  </r>
  <r>
    <n v="1"/>
    <n v="1995"/>
    <n v="19950825"/>
    <n v="45"/>
    <n v="95"/>
    <s v="3M11413  872324"/>
    <n v="1.28"/>
    <s v="NISQUALLY OFF MOUTH"/>
    <s v="SPS"/>
    <s v="KALAMA CR HATCHERY"/>
    <s v="KALAMA CR    11.0017"/>
    <x v="13"/>
    <n v="3"/>
    <n v="1993"/>
    <n v="212323"/>
    <x v="0"/>
    <s v="08"/>
    <x v="2"/>
    <x v="1"/>
    <x v="16"/>
    <x v="2"/>
  </r>
  <r>
    <n v="1"/>
    <n v="1997"/>
    <n v="19970809"/>
    <n v="45"/>
    <n v="95"/>
    <s v="3M11413  872324"/>
    <n v="4.5199999999999996"/>
    <s v="NISQUALLY OFF MOUTH"/>
    <s v="SPS"/>
    <s v="KALAMA CR HATCHERY"/>
    <s v="NISQUALLY R  11.0008"/>
    <x v="12"/>
    <n v="3"/>
    <n v="1995"/>
    <n v="212606"/>
    <x v="0"/>
    <s v="08"/>
    <x v="2"/>
    <x v="1"/>
    <x v="16"/>
    <x v="2"/>
  </r>
  <r>
    <n v="1"/>
    <n v="2004"/>
    <n v="20040814"/>
    <n v="45"/>
    <n v="95"/>
    <s v="3M11413  872324"/>
    <n v="4.3600000000000003"/>
    <s v="NISQUALLY OFF MOUTH"/>
    <s v="SPS"/>
    <s v="KALAMA CR HATCHERY"/>
    <s v="KALAMA CR    11.0017"/>
    <x v="16"/>
    <n v="3"/>
    <n v="2002"/>
    <n v="210392"/>
    <x v="0"/>
    <s v="08"/>
    <x v="2"/>
    <x v="1"/>
    <x v="16"/>
    <x v="2"/>
  </r>
  <r>
    <n v="1"/>
    <n v="1994"/>
    <n v="19940916"/>
    <n v="23"/>
    <n v="16"/>
    <s v="3M10513  D"/>
    <n v="7.31"/>
    <s v="SOUTH SOUND PASS 13D"/>
    <s v="SPS"/>
    <s v="KALAMA CR HATCHERY"/>
    <s v="KALAMA CR    11.0017"/>
    <x v="13"/>
    <n v="3"/>
    <n v="1993"/>
    <n v="212323"/>
    <x v="1"/>
    <s v="09"/>
    <x v="2"/>
    <x v="1"/>
    <x v="16"/>
    <x v="2"/>
  </r>
  <r>
    <n v="1"/>
    <n v="1995"/>
    <n v="19950903"/>
    <n v="45"/>
    <n v="95"/>
    <s v="3M11413  872011"/>
    <n v="1.3"/>
    <s v="ANDERSON ISLAND"/>
    <s v="SPS"/>
    <s v="KALAMA CR HATCHERY"/>
    <s v="KALAMA CR    11.0017"/>
    <x v="13"/>
    <n v="3"/>
    <n v="1993"/>
    <n v="212323"/>
    <x v="0"/>
    <s v="09"/>
    <x v="2"/>
    <x v="1"/>
    <x v="16"/>
    <x v="2"/>
  </r>
  <r>
    <n v="1"/>
    <n v="2007"/>
    <n v="20070907"/>
    <n v="45"/>
    <n v="95"/>
    <s v="3M11413  872091"/>
    <n v="22.12"/>
    <s v="CORMORANT PASSAGE"/>
    <s v="SPS"/>
    <s v="KALAMA CR HATCHERY"/>
    <s v="KALAMA CR    11.0017"/>
    <x v="3"/>
    <n v="3"/>
    <n v="2005"/>
    <n v="210598"/>
    <x v="0"/>
    <s v="09"/>
    <x v="2"/>
    <x v="1"/>
    <x v="16"/>
    <x v="2"/>
  </r>
  <r>
    <n v="1"/>
    <n v="1995"/>
    <n v="19950906"/>
    <n v="45"/>
    <n v="95"/>
    <s v="3M11413  872184"/>
    <n v="1.3"/>
    <s v="GENERAL - AREA 13"/>
    <s v="SPS"/>
    <s v="KALAMA CR HATCHERY"/>
    <s v="KALAMA CR    11.0017"/>
    <x v="13"/>
    <n v="3"/>
    <n v="1993"/>
    <n v="212323"/>
    <x v="0"/>
    <s v="09"/>
    <x v="2"/>
    <x v="1"/>
    <x v="16"/>
    <x v="2"/>
  </r>
  <r>
    <n v="1"/>
    <n v="1994"/>
    <n v="19940904"/>
    <n v="45"/>
    <n v="95"/>
    <s v="3M11413  872324"/>
    <n v="1.61"/>
    <s v="NISQUALLY OFF MOUTH"/>
    <s v="SPS"/>
    <s v="KALAMA CR HATCHERY"/>
    <s v="KALAMA CR    11.0017"/>
    <x v="13"/>
    <n v="3"/>
    <n v="1993"/>
    <n v="212323"/>
    <x v="0"/>
    <s v="09"/>
    <x v="2"/>
    <x v="1"/>
    <x v="16"/>
    <x v="2"/>
  </r>
  <r>
    <n v="1"/>
    <n v="1995"/>
    <n v="19950923"/>
    <n v="45"/>
    <n v="95"/>
    <s v="3M11413  872324"/>
    <n v="1.3"/>
    <s v="NISQUALLY OFF MOUTH"/>
    <s v="SPS"/>
    <s v="KALAMA CR HATCHERY"/>
    <s v="KALAMA CR    11.0017"/>
    <x v="13"/>
    <n v="3"/>
    <n v="1993"/>
    <n v="212323"/>
    <x v="0"/>
    <s v="09"/>
    <x v="2"/>
    <x v="1"/>
    <x v="16"/>
    <x v="2"/>
  </r>
  <r>
    <n v="1"/>
    <n v="2001"/>
    <n v="20010915"/>
    <n v="45"/>
    <n v="95"/>
    <s v="3M11413  872324"/>
    <n v="16.05"/>
    <s v="NISQUALLY OFF MOUTH"/>
    <s v="SPS"/>
    <s v="KALAMA CR HATCHERY"/>
    <s v="KALAMA CR    11.0017"/>
    <x v="14"/>
    <n v="3"/>
    <n v="1999"/>
    <n v="210135"/>
    <x v="0"/>
    <s v="09"/>
    <x v="2"/>
    <x v="1"/>
    <x v="16"/>
    <x v="2"/>
  </r>
  <r>
    <n v="1"/>
    <n v="1994"/>
    <n v="19941001"/>
    <n v="45"/>
    <n v="95"/>
    <s v="3M11413  872011"/>
    <n v="1.62"/>
    <s v="ANDERSON ISLAND"/>
    <s v="SPS"/>
    <s v="KALAMA CR HATCHERY"/>
    <s v="KALAMA CR    11.0017"/>
    <x v="13"/>
    <n v="3"/>
    <n v="1993"/>
    <n v="212323"/>
    <x v="0"/>
    <s v="10"/>
    <x v="0"/>
    <x v="1"/>
    <x v="16"/>
    <x v="2"/>
  </r>
  <r>
    <n v="1"/>
    <n v="1994"/>
    <n v="19941027"/>
    <n v="45"/>
    <n v="95"/>
    <s v="3M11413  872184"/>
    <n v="1.62"/>
    <s v="GENERAL - AREA 13"/>
    <s v="SPS"/>
    <s v="KALAMA CR HATCHERY"/>
    <s v="KALAMA CR    11.0017"/>
    <x v="13"/>
    <n v="3"/>
    <n v="1993"/>
    <n v="212323"/>
    <x v="0"/>
    <s v="10"/>
    <x v="0"/>
    <x v="1"/>
    <x v="16"/>
    <x v="2"/>
  </r>
  <r>
    <n v="1"/>
    <n v="1994"/>
    <n v="19941011"/>
    <n v="45"/>
    <n v="95"/>
    <s v="3M11413  872320"/>
    <n v="1.62"/>
    <s v="NARROWS"/>
    <s v="SPS"/>
    <s v="KALAMA CR HATCHERY"/>
    <s v="KALAMA CR    11.0017"/>
    <x v="13"/>
    <n v="3"/>
    <n v="1993"/>
    <n v="212323"/>
    <x v="0"/>
    <s v="10"/>
    <x v="0"/>
    <x v="1"/>
    <x v="16"/>
    <x v="2"/>
  </r>
  <r>
    <n v="1"/>
    <n v="1995"/>
    <n v="19951118"/>
    <n v="45"/>
    <n v="95"/>
    <s v="3M11413  872169"/>
    <n v="1.21"/>
    <s v="FOX ISLAND"/>
    <s v="SPS"/>
    <s v="KALAMA CR HATCHERY"/>
    <s v="KALAMA CR    11.0017"/>
    <x v="13"/>
    <n v="3"/>
    <n v="1993"/>
    <n v="212323"/>
    <x v="0"/>
    <s v="11"/>
    <x v="0"/>
    <x v="1"/>
    <x v="16"/>
    <x v="2"/>
  </r>
  <r>
    <n v="1"/>
    <n v="1994"/>
    <n v="19941231"/>
    <n v="45"/>
    <n v="95"/>
    <s v="3M11413  872375"/>
    <n v="1.6"/>
    <s v="POINT FOSDICK"/>
    <s v="SPS"/>
    <s v="KALAMA CR HATCHERY"/>
    <s v="KALAMA CR    11.0017"/>
    <x v="13"/>
    <n v="3"/>
    <n v="1993"/>
    <n v="212323"/>
    <x v="0"/>
    <s v="12"/>
    <x v="0"/>
    <x v="1"/>
    <x v="16"/>
    <x v="2"/>
  </r>
  <r>
    <n v="1"/>
    <n v="1995"/>
    <n v="19951223"/>
    <n v="45"/>
    <n v="95"/>
    <s v="3M11413  872451"/>
    <n v="1.3"/>
    <s v="SAND SPIT"/>
    <s v="SPS"/>
    <s v="KALAMA CR HATCHERY"/>
    <s v="KALAMA CR    11.0017"/>
    <x v="1"/>
    <n v="3"/>
    <n v="1994"/>
    <n v="212450"/>
    <x v="0"/>
    <s v="12"/>
    <x v="0"/>
    <x v="1"/>
    <x v="16"/>
    <x v="2"/>
  </r>
  <r>
    <n v="1"/>
    <n v="1995"/>
    <n v="19950302"/>
    <n v="45"/>
    <n v="95"/>
    <s v="3M11413  872185"/>
    <n v="1.27"/>
    <s v="GIBSON POINT"/>
    <s v="NOWA"/>
    <s v="KENDALL CR HATCHERY"/>
    <s v="KENDALL CR   01.0406"/>
    <x v="13"/>
    <n v="1"/>
    <n v="1993"/>
    <n v="634605"/>
    <x v="0"/>
    <s v="03"/>
    <x v="0"/>
    <x v="1"/>
    <x v="18"/>
    <x v="10"/>
  </r>
  <r>
    <n v="1"/>
    <n v="2007"/>
    <n v="20070816"/>
    <n v="23"/>
    <n v="12"/>
    <s v="3M10513  A"/>
    <n v="1.5"/>
    <s v="CARR INLET       13A"/>
    <s v="SPS"/>
    <s v="HUPP SPRINGS REARING"/>
    <s v="WHITE R      10.0031"/>
    <x v="3"/>
    <n v="1"/>
    <n v="2006"/>
    <n v="632473"/>
    <x v="2"/>
    <s v="08"/>
    <x v="2"/>
    <x v="0"/>
    <x v="12"/>
    <x v="6"/>
  </r>
  <r>
    <n v="1"/>
    <n v="1997"/>
    <n v="19970813"/>
    <n v="23"/>
    <n v="16"/>
    <s v="3M10513  F"/>
    <n v="3.4"/>
    <s v="BUDD INLET       13F"/>
    <s v="SPS"/>
    <s v="HUPP SPRINGS REARING"/>
    <s v="WHITE R      10.0031"/>
    <x v="1"/>
    <n v="1"/>
    <n v="1995"/>
    <n v="635046"/>
    <x v="1"/>
    <s v="08"/>
    <x v="2"/>
    <x v="0"/>
    <x v="12"/>
    <x v="6"/>
  </r>
  <r>
    <n v="1"/>
    <n v="1995"/>
    <n v="19950929"/>
    <n v="23"/>
    <n v="12"/>
    <s v="3M10513  D"/>
    <n v="5.91"/>
    <s v="SOUTH SOUND PASS 13D"/>
    <s v="NOWA"/>
    <s v="LUMMI SEA PONDS"/>
    <s v="KENDALL CR   01.0406"/>
    <x v="13"/>
    <n v="3"/>
    <n v="1993"/>
    <n v="212847"/>
    <x v="1"/>
    <s v="09"/>
    <x v="2"/>
    <x v="1"/>
    <x v="18"/>
    <x v="11"/>
  </r>
  <r>
    <n v="1"/>
    <n v="2001"/>
    <n v="20010820"/>
    <n v="45"/>
    <n v="95"/>
    <s v="3M11413  872184"/>
    <n v="12.3"/>
    <s v="GENERAL - AREA 13"/>
    <s v="SPS"/>
    <s v="MCALLISTER HATCHERY"/>
    <s v="MCALLISTER CR11.0324"/>
    <x v="14"/>
    <n v="3"/>
    <n v="1999"/>
    <n v="630505"/>
    <x v="0"/>
    <s v="08"/>
    <x v="2"/>
    <x v="1"/>
    <x v="19"/>
    <x v="2"/>
  </r>
  <r>
    <n v="1"/>
    <n v="2003"/>
    <n v="20030810"/>
    <n v="45"/>
    <n v="95"/>
    <s v="3M11413  872184"/>
    <n v="6.09"/>
    <s v="GENERAL - AREA 13"/>
    <s v="SPS"/>
    <s v="MCALLISTER HATCHERY"/>
    <s v="MCALLISTER CR11.0324"/>
    <x v="14"/>
    <n v="3"/>
    <n v="1999"/>
    <n v="630505"/>
    <x v="0"/>
    <s v="08"/>
    <x v="2"/>
    <x v="1"/>
    <x v="19"/>
    <x v="2"/>
  </r>
  <r>
    <n v="1"/>
    <n v="2002"/>
    <n v="20020908"/>
    <n v="45"/>
    <n v="95"/>
    <s v="3M11413  872323"/>
    <n v="9.6"/>
    <s v="NISQUALLY REACH"/>
    <s v="SPS"/>
    <s v="MCALLISTER HATCHERY"/>
    <s v="MCALLISTER CR11.0324"/>
    <x v="14"/>
    <n v="3"/>
    <n v="1999"/>
    <n v="630505"/>
    <x v="0"/>
    <s v="09"/>
    <x v="2"/>
    <x v="1"/>
    <x v="19"/>
    <x v="2"/>
  </r>
  <r>
    <n v="1"/>
    <n v="1997"/>
    <n v="19970823"/>
    <n v="45"/>
    <n v="95"/>
    <s v="3M11413  872074"/>
    <n v="4.5199999999999996"/>
    <s v="CHAMBERS BAY"/>
    <s v="SPS"/>
    <s v="HUPP SPRINGS REARING"/>
    <s v="WHITE R      10.0031"/>
    <x v="1"/>
    <n v="1"/>
    <n v="1995"/>
    <n v="635046"/>
    <x v="0"/>
    <s v="08"/>
    <x v="2"/>
    <x v="0"/>
    <x v="12"/>
    <x v="6"/>
  </r>
  <r>
    <n v="1"/>
    <n v="2000"/>
    <n v="20001219"/>
    <n v="45"/>
    <n v="95"/>
    <s v="3M11413  872185"/>
    <n v="1"/>
    <s v="GIBSON POINT"/>
    <s v="SPS"/>
    <s v="MCALLISTER HATCHERY"/>
    <s v="MCALLISTER CR11.0324"/>
    <x v="14"/>
    <n v="3"/>
    <n v="1999"/>
    <n v="630505"/>
    <x v="0"/>
    <s v="12"/>
    <x v="0"/>
    <x v="1"/>
    <x v="19"/>
    <x v="2"/>
  </r>
  <r>
    <n v="1"/>
    <n v="2007"/>
    <n v="20070429"/>
    <n v="45"/>
    <n v="95"/>
    <s v="3M11413  872185"/>
    <n v="16.440000000000001"/>
    <s v="GIBSON POINT"/>
    <s v="SPS"/>
    <s v="MINTER CR HATCHERY"/>
    <s v="WHITE R      10.0031"/>
    <x v="3"/>
    <n v="1"/>
    <n v="2005"/>
    <n v="632372"/>
    <x v="0"/>
    <s v="04"/>
    <x v="0"/>
    <x v="1"/>
    <x v="20"/>
    <x v="2"/>
  </r>
  <r>
    <n v="1"/>
    <n v="1997"/>
    <n v="19970822"/>
    <n v="45"/>
    <n v="95"/>
    <s v="3M11413  872348"/>
    <n v="4.5199999999999996"/>
    <s v="ORO BAY"/>
    <s v="SPS"/>
    <s v="HUPP SPRINGS REARING"/>
    <s v="WHITE R      10.0031"/>
    <x v="12"/>
    <n v="1"/>
    <n v="1996"/>
    <n v="635832"/>
    <x v="0"/>
    <s v="08"/>
    <x v="2"/>
    <x v="0"/>
    <x v="12"/>
    <x v="6"/>
  </r>
  <r>
    <n v="1"/>
    <n v="2008"/>
    <n v="20080426"/>
    <n v="45"/>
    <n v="95"/>
    <s v="3M11413  872185"/>
    <n v="5.41"/>
    <s v="GIBSON POINT"/>
    <s v="SPS"/>
    <s v="MINTER CR HATCHERY"/>
    <s v="WHITE R      10.0031"/>
    <x v="8"/>
    <n v="1"/>
    <n v="2006"/>
    <n v="633297"/>
    <x v="0"/>
    <s v="04"/>
    <x v="0"/>
    <x v="1"/>
    <x v="20"/>
    <x v="2"/>
  </r>
  <r>
    <n v="1"/>
    <n v="2006"/>
    <n v="20060702"/>
    <n v="45"/>
    <n v="95"/>
    <s v="3M11413  872184"/>
    <n v="12.69"/>
    <s v="GENERAL - AREA 13"/>
    <s v="SPS"/>
    <s v="MINTER CR HATCHERY"/>
    <s v="MINTER CR    15.0048"/>
    <x v="2"/>
    <n v="3"/>
    <n v="2004"/>
    <n v="632284"/>
    <x v="0"/>
    <s v="07"/>
    <x v="2"/>
    <x v="1"/>
    <x v="20"/>
    <x v="2"/>
  </r>
  <r>
    <n v="1"/>
    <n v="2007"/>
    <n v="20070706"/>
    <n v="45"/>
    <n v="95"/>
    <s v="3M11413  872184"/>
    <n v="5.29"/>
    <s v="GENERAL - AREA 13"/>
    <s v="SPS"/>
    <s v="MINTER CR HATCHERY"/>
    <s v="MINTER CR    15.0048"/>
    <x v="3"/>
    <n v="3"/>
    <n v="2005"/>
    <n v="632965"/>
    <x v="0"/>
    <s v="07"/>
    <x v="2"/>
    <x v="1"/>
    <x v="20"/>
    <x v="2"/>
  </r>
  <r>
    <n v="1"/>
    <n v="2007"/>
    <n v="20070713"/>
    <n v="45"/>
    <n v="95"/>
    <s v="3M11413  872184"/>
    <n v="5.29"/>
    <s v="GENERAL - AREA 13"/>
    <s v="SPS"/>
    <s v="MINTER CR HATCHERY"/>
    <s v="MINTER CR    15.0048"/>
    <x v="2"/>
    <n v="3"/>
    <n v="2004"/>
    <n v="632284"/>
    <x v="0"/>
    <s v="07"/>
    <x v="2"/>
    <x v="1"/>
    <x v="20"/>
    <x v="2"/>
  </r>
  <r>
    <n v="1"/>
    <n v="2006"/>
    <n v="20060723"/>
    <n v="45"/>
    <n v="95"/>
    <s v="3M11413  872185"/>
    <n v="12.69"/>
    <s v="GIBSON POINT"/>
    <s v="SPS"/>
    <s v="MINTER CR HATCHERY"/>
    <s v="MINTER CR    15.0048"/>
    <x v="2"/>
    <n v="3"/>
    <n v="2004"/>
    <n v="632284"/>
    <x v="0"/>
    <s v="07"/>
    <x v="2"/>
    <x v="1"/>
    <x v="20"/>
    <x v="2"/>
  </r>
  <r>
    <n v="1"/>
    <n v="2005"/>
    <n v="20050816"/>
    <n v="23"/>
    <n v="17"/>
    <s v="3M10513  A"/>
    <n v="8.800000000000000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1994"/>
    <n v="19941007"/>
    <n v="45"/>
    <n v="95"/>
    <s v="3M11413  872320"/>
    <n v="1.62"/>
    <s v="NARROWS"/>
    <s v="SPS"/>
    <s v="HUPP SPRINGS REARING"/>
    <s v="WHITE R      10.0031"/>
    <x v="5"/>
    <n v="1"/>
    <n v="1993"/>
    <n v="634224"/>
    <x v="0"/>
    <s v="10"/>
    <x v="0"/>
    <x v="0"/>
    <x v="12"/>
    <x v="6"/>
  </r>
  <r>
    <n v="1"/>
    <n v="1999"/>
    <n v="19991105"/>
    <n v="45"/>
    <n v="95"/>
    <s v="3M11413  872184"/>
    <n v="6.21"/>
    <s v="GENERAL - AREA 13"/>
    <s v="SPS"/>
    <s v="HUPP SPRINGS REARING"/>
    <s v="WHITE R      10.0031"/>
    <x v="0"/>
    <n v="1"/>
    <n v="1998"/>
    <n v="636009"/>
    <x v="0"/>
    <s v="11"/>
    <x v="0"/>
    <x v="0"/>
    <x v="12"/>
    <x v="6"/>
  </r>
  <r>
    <n v="1"/>
    <n v="2006"/>
    <n v="20060817"/>
    <n v="23"/>
    <n v="12"/>
    <s v="3M10513  A"/>
    <n v="2.37"/>
    <s v="CARR INLET       13A"/>
    <s v="SPS"/>
    <s v="MINTER CR HATCHERY"/>
    <s v="MINTER CR    15.0048"/>
    <x v="3"/>
    <n v="3"/>
    <n v="2005"/>
    <n v="632965"/>
    <x v="2"/>
    <s v="08"/>
    <x v="2"/>
    <x v="1"/>
    <x v="20"/>
    <x v="2"/>
  </r>
  <r>
    <n v="1"/>
    <n v="2006"/>
    <n v="20060817"/>
    <n v="23"/>
    <n v="12"/>
    <s v="3M10513  A"/>
    <n v="2.37"/>
    <s v="CARR INLET       13A"/>
    <s v="SPS"/>
    <s v="MINTER CR HATCHERY"/>
    <s v="MINTER CR    15.0048"/>
    <x v="2"/>
    <n v="3"/>
    <n v="2004"/>
    <n v="632284"/>
    <x v="2"/>
    <s v="08"/>
    <x v="2"/>
    <x v="1"/>
    <x v="20"/>
    <x v="2"/>
  </r>
  <r>
    <n v="1"/>
    <n v="2005"/>
    <n v="20050908"/>
    <n v="23"/>
    <n v="12"/>
    <s v="3M10513  A"/>
    <n v="1.17"/>
    <s v="CARR INLET       13A"/>
    <s v="JUAN"/>
    <s v="HURD CR HATCHERY"/>
    <s v="DUNGENESS R  18.0018"/>
    <x v="16"/>
    <n v="1"/>
    <n v="2003"/>
    <n v="210341"/>
    <x v="2"/>
    <s v="09"/>
    <x v="2"/>
    <x v="0"/>
    <x v="21"/>
    <x v="12"/>
  </r>
  <r>
    <n v="1"/>
    <n v="1993"/>
    <n v="19930129"/>
    <n v="45"/>
    <n v="95"/>
    <s v="3M11413  872320"/>
    <n v="1.01"/>
    <s v="NARROWS"/>
    <s v="MPS"/>
    <s v="ICY CR HATCHERY"/>
    <s v="BIG SOOS CR  09.0072"/>
    <x v="19"/>
    <n v="3"/>
    <n v="1990"/>
    <n v="630421"/>
    <x v="0"/>
    <s v="01"/>
    <x v="0"/>
    <x v="0"/>
    <x v="22"/>
    <x v="3"/>
  </r>
  <r>
    <n v="1"/>
    <n v="2001"/>
    <n v="20010326"/>
    <n v="45"/>
    <n v="95"/>
    <s v="3M11413  872184"/>
    <n v="3.5"/>
    <s v="GENERAL - AREA 13"/>
    <s v="MPS"/>
    <s v="ICY CR HATCHERY"/>
    <s v="BIG SOOS CR  09.0072"/>
    <x v="17"/>
    <n v="3"/>
    <n v="1999"/>
    <n v="630313"/>
    <x v="0"/>
    <s v="03"/>
    <x v="0"/>
    <x v="0"/>
    <x v="22"/>
    <x v="3"/>
  </r>
  <r>
    <n v="1"/>
    <n v="1999"/>
    <n v="19990406"/>
    <n v="45"/>
    <n v="95"/>
    <s v="3M11413  872184"/>
    <n v="3.36"/>
    <s v="GENERAL - AREA 13"/>
    <s v="MPS"/>
    <s v="ICY CR HATCHERY"/>
    <s v="BIG SOOS CR  09.0072"/>
    <x v="10"/>
    <n v="3"/>
    <n v="1997"/>
    <n v="635862"/>
    <x v="0"/>
    <s v="04"/>
    <x v="0"/>
    <x v="0"/>
    <x v="22"/>
    <x v="3"/>
  </r>
  <r>
    <n v="1"/>
    <n v="2007"/>
    <n v="20070513"/>
    <n v="45"/>
    <n v="95"/>
    <s v="3M11413  872169"/>
    <n v="12.82"/>
    <s v="FOX ISLAND"/>
    <s v="MPS"/>
    <s v="ICY CR HATCHERY"/>
    <s v="BIG SOOS CR  09.0072"/>
    <x v="3"/>
    <n v="3"/>
    <n v="2006"/>
    <n v="632877"/>
    <x v="0"/>
    <s v="05"/>
    <x v="1"/>
    <x v="0"/>
    <x v="22"/>
    <x v="3"/>
  </r>
  <r>
    <n v="1"/>
    <n v="1999"/>
    <n v="19990506"/>
    <n v="45"/>
    <n v="95"/>
    <s v="3M11413  872185"/>
    <n v="3.1"/>
    <s v="GIBSON POINT"/>
    <s v="MPS"/>
    <s v="ICY CR HATCHERY"/>
    <s v="BIG SOOS CR  09.0072"/>
    <x v="10"/>
    <n v="3"/>
    <n v="1997"/>
    <n v="635862"/>
    <x v="0"/>
    <s v="05"/>
    <x v="1"/>
    <x v="0"/>
    <x v="22"/>
    <x v="3"/>
  </r>
  <r>
    <n v="1"/>
    <n v="1999"/>
    <n v="19990628"/>
    <n v="45"/>
    <n v="95"/>
    <s v="3M11413  872184"/>
    <n v="5.1100000000000003"/>
    <s v="GENERAL - AREA 13"/>
    <s v="MPS"/>
    <s v="ICY CR HATCHERY"/>
    <s v="BIG SOOS CR  09.0072"/>
    <x v="0"/>
    <n v="3"/>
    <n v="1998"/>
    <n v="635530"/>
    <x v="0"/>
    <s v="06"/>
    <x v="1"/>
    <x v="0"/>
    <x v="22"/>
    <x v="3"/>
  </r>
  <r>
    <n v="1"/>
    <n v="2007"/>
    <n v="20070630"/>
    <n v="45"/>
    <n v="95"/>
    <s v="3M11413  872184"/>
    <n v="2.29"/>
    <s v="GENERAL - AREA 13"/>
    <s v="MPS"/>
    <s v="ICY CR HATCHERY"/>
    <s v="BIG SOOS CR  09.0072"/>
    <x v="3"/>
    <n v="3"/>
    <n v="2006"/>
    <n v="632877"/>
    <x v="0"/>
    <s v="06"/>
    <x v="1"/>
    <x v="0"/>
    <x v="22"/>
    <x v="3"/>
  </r>
  <r>
    <n v="1"/>
    <n v="2001"/>
    <n v="20010603"/>
    <n v="45"/>
    <n v="95"/>
    <s v="3M11413  872185"/>
    <n v="3.45"/>
    <s v="GIBSON POINT"/>
    <s v="MPS"/>
    <s v="ICY CR HATCHERY"/>
    <s v="BIG SOOS CR  09.0072"/>
    <x v="17"/>
    <n v="3"/>
    <n v="1999"/>
    <n v="630314"/>
    <x v="0"/>
    <s v="06"/>
    <x v="1"/>
    <x v="0"/>
    <x v="22"/>
    <x v="3"/>
  </r>
  <r>
    <n v="1"/>
    <n v="1994"/>
    <n v="19940706"/>
    <n v="45"/>
    <n v="95"/>
    <s v="3M11413  872011"/>
    <n v="1.59"/>
    <s v="ANDERSON ISLAND"/>
    <s v="MPS"/>
    <s v="ICY CR HATCHERY"/>
    <s v="BIG SOOS CR  09.0072"/>
    <x v="6"/>
    <n v="3"/>
    <n v="1992"/>
    <n v="634022"/>
    <x v="0"/>
    <s v="07"/>
    <x v="2"/>
    <x v="0"/>
    <x v="22"/>
    <x v="3"/>
  </r>
  <r>
    <n v="1"/>
    <n v="1997"/>
    <n v="19970712"/>
    <n v="45"/>
    <n v="95"/>
    <s v="3M11413  872011"/>
    <n v="4.78"/>
    <s v="ANDERSON ISLAND"/>
    <s v="MPS"/>
    <s v="ICY CR HATCHERY"/>
    <s v="BIG SOOS CR  09.0072"/>
    <x v="1"/>
    <n v="3"/>
    <n v="1995"/>
    <n v="635240"/>
    <x v="0"/>
    <s v="07"/>
    <x v="2"/>
    <x v="0"/>
    <x v="22"/>
    <x v="3"/>
  </r>
  <r>
    <n v="1"/>
    <n v="1997"/>
    <n v="19970718"/>
    <n v="45"/>
    <n v="95"/>
    <s v="3M11413  872011"/>
    <n v="4.78"/>
    <s v="ANDERSON ISLAND"/>
    <s v="MPS"/>
    <s v="ICY CR HATCHERY"/>
    <s v="BIG SOOS CR  09.0072"/>
    <x v="1"/>
    <n v="3"/>
    <n v="1995"/>
    <n v="635240"/>
    <x v="0"/>
    <s v="07"/>
    <x v="2"/>
    <x v="0"/>
    <x v="22"/>
    <x v="3"/>
  </r>
  <r>
    <n v="1"/>
    <n v="2000"/>
    <n v="20000716"/>
    <n v="45"/>
    <n v="95"/>
    <s v="3M11413  872184"/>
    <n v="2.2799999999999998"/>
    <s v="GENERAL - AREA 13"/>
    <s v="MPS"/>
    <s v="ICY CR HATCHERY"/>
    <s v="BIG SOOS CR  09.0072"/>
    <x v="17"/>
    <n v="3"/>
    <n v="1999"/>
    <n v="630313"/>
    <x v="0"/>
    <s v="07"/>
    <x v="2"/>
    <x v="0"/>
    <x v="22"/>
    <x v="3"/>
  </r>
  <r>
    <n v="1"/>
    <n v="2000"/>
    <n v="20000720"/>
    <n v="45"/>
    <n v="95"/>
    <s v="3M11413  872375"/>
    <n v="2.2799999999999998"/>
    <s v="POINT FOSDICK"/>
    <s v="MPS"/>
    <s v="ICY CR HATCHERY"/>
    <s v="BIG SOOS CR  09.0072"/>
    <x v="0"/>
    <n v="3"/>
    <n v="1998"/>
    <n v="635530"/>
    <x v="0"/>
    <s v="07"/>
    <x v="2"/>
    <x v="0"/>
    <x v="22"/>
    <x v="3"/>
  </r>
  <r>
    <n v="1"/>
    <n v="1996"/>
    <n v="19960803"/>
    <n v="45"/>
    <n v="95"/>
    <s v="3M11413  872184"/>
    <n v="2.75"/>
    <s v="GENERAL - AREA 13"/>
    <s v="MPS"/>
    <s v="ICY CR HATCHERY"/>
    <s v="BIG SOOS CR  09.0072"/>
    <x v="1"/>
    <n v="3"/>
    <n v="1995"/>
    <n v="635240"/>
    <x v="0"/>
    <s v="08"/>
    <x v="2"/>
    <x v="0"/>
    <x v="22"/>
    <x v="3"/>
  </r>
  <r>
    <n v="1"/>
    <n v="2000"/>
    <n v="20000827"/>
    <n v="45"/>
    <n v="95"/>
    <s v="3M11413  872194"/>
    <n v="3"/>
    <s v="GREEN POINT (13)"/>
    <s v="MPS"/>
    <s v="ICY CR HATCHERY"/>
    <s v="BIG SOOS CR  09.0072"/>
    <x v="17"/>
    <n v="3"/>
    <n v="1999"/>
    <n v="630313"/>
    <x v="0"/>
    <s v="08"/>
    <x v="2"/>
    <x v="0"/>
    <x v="22"/>
    <x v="3"/>
  </r>
  <r>
    <n v="1"/>
    <n v="2000"/>
    <n v="20000822"/>
    <n v="45"/>
    <n v="95"/>
    <s v="3M11413  872558"/>
    <n v="3"/>
    <s v="WOLLOCHET BAY"/>
    <s v="MPS"/>
    <s v="ICY CR HATCHERY"/>
    <s v="BIG SOOS CR  09.0072"/>
    <x v="17"/>
    <n v="3"/>
    <n v="1999"/>
    <n v="630313"/>
    <x v="0"/>
    <s v="08"/>
    <x v="2"/>
    <x v="0"/>
    <x v="22"/>
    <x v="3"/>
  </r>
  <r>
    <n v="1"/>
    <n v="1996"/>
    <n v="19961102"/>
    <n v="45"/>
    <n v="95"/>
    <s v="3M11413  872498"/>
    <n v="2.25"/>
    <s v="STEAMBOAT ISLAND"/>
    <s v="MPS"/>
    <s v="ICY CR HATCHERY"/>
    <s v="BIG SOOS CR  09.0072"/>
    <x v="1"/>
    <n v="3"/>
    <n v="1995"/>
    <n v="635240"/>
    <x v="0"/>
    <s v="11"/>
    <x v="0"/>
    <x v="0"/>
    <x v="22"/>
    <x v="3"/>
  </r>
  <r>
    <n v="1"/>
    <n v="2001"/>
    <n v="20011209"/>
    <n v="45"/>
    <n v="95"/>
    <s v="3M11413  872169"/>
    <n v="4"/>
    <s v="FOX ISLAND"/>
    <s v="MPS"/>
    <s v="ICY CR HATCHERY"/>
    <s v="BIG SOOS CR  09.0072"/>
    <x v="17"/>
    <n v="3"/>
    <n v="1999"/>
    <n v="630314"/>
    <x v="0"/>
    <s v="12"/>
    <x v="0"/>
    <x v="0"/>
    <x v="22"/>
    <x v="3"/>
  </r>
  <r>
    <n v="1"/>
    <n v="2000"/>
    <n v="20001224"/>
    <n v="45"/>
    <n v="95"/>
    <s v="3M11413  872185"/>
    <n v="1"/>
    <s v="GIBSON POINT"/>
    <s v="MPS"/>
    <s v="ICY CR HATCHERY"/>
    <s v="BIG SOOS CR  09.0072"/>
    <x v="17"/>
    <n v="3"/>
    <n v="1999"/>
    <n v="630313"/>
    <x v="0"/>
    <s v="12"/>
    <x v="0"/>
    <x v="0"/>
    <x v="22"/>
    <x v="3"/>
  </r>
  <r>
    <n v="1"/>
    <n v="2000"/>
    <n v="20001230"/>
    <n v="45"/>
    <n v="95"/>
    <s v="3M11413  872185"/>
    <n v="1"/>
    <s v="GIBSON POINT"/>
    <s v="MPS"/>
    <s v="ICY CR HATCHERY"/>
    <s v="BIG SOOS CR  09.0072"/>
    <x v="17"/>
    <n v="3"/>
    <n v="1999"/>
    <n v="630313"/>
    <x v="0"/>
    <s v="12"/>
    <x v="0"/>
    <x v="0"/>
    <x v="22"/>
    <x v="3"/>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WHITE R      10.0031"/>
    <x v="3"/>
    <n v="1"/>
    <n v="2005"/>
    <n v="632372"/>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3"/>
    <n v="3"/>
    <n v="2005"/>
    <n v="632965"/>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17"/>
    <n v="23"/>
    <n v="12"/>
    <s v="3M10513  A"/>
    <n v="2.37"/>
    <s v="CARR INLET       13A"/>
    <s v="SPS"/>
    <s v="MINTER CR HATCHERY"/>
    <s v="MINTER CR    15.0048"/>
    <x v="3"/>
    <n v="3"/>
    <n v="2005"/>
    <n v="632965"/>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WHITE R      10.0031"/>
    <x v="3"/>
    <n v="1"/>
    <n v="2005"/>
    <n v="632372"/>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WHITE R      10.0031"/>
    <x v="3"/>
    <n v="1"/>
    <n v="2005"/>
    <n v="632372"/>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7"/>
    <n v="3"/>
    <n v="2003"/>
    <n v="631558"/>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3"/>
    <n v="3"/>
    <n v="2005"/>
    <n v="632965"/>
    <x v="2"/>
    <s v="08"/>
    <x v="2"/>
    <x v="1"/>
    <x v="20"/>
    <x v="2"/>
  </r>
  <r>
    <n v="1"/>
    <n v="2007"/>
    <n v="20070412"/>
    <n v="45"/>
    <n v="95"/>
    <s v="3M11413  872375"/>
    <n v="16.440000000000001"/>
    <s v="POINT FOSDICK"/>
    <s v="SPS"/>
    <s v="LAKEWOOD HATCHERY"/>
    <s v="DESCHUTES R  13.0028"/>
    <x v="3"/>
    <n v="3"/>
    <n v="2006"/>
    <n v="632978"/>
    <x v="0"/>
    <s v="04"/>
    <x v="0"/>
    <x v="0"/>
    <x v="3"/>
    <x v="3"/>
  </r>
  <r>
    <n v="1"/>
    <n v="2007"/>
    <n v="20070625"/>
    <n v="45"/>
    <n v="95"/>
    <s v="3M11413  872184"/>
    <n v="2.29"/>
    <s v="GENERAL - AREA 13"/>
    <s v="SPS"/>
    <s v="LAKEWOOD HATCHERY"/>
    <s v="DESCHUTES R  13.0028"/>
    <x v="3"/>
    <n v="3"/>
    <n v="2006"/>
    <n v="632978"/>
    <x v="0"/>
    <s v="06"/>
    <x v="1"/>
    <x v="0"/>
    <x v="3"/>
    <x v="3"/>
  </r>
  <r>
    <n v="1"/>
    <n v="2007"/>
    <n v="20070626"/>
    <n v="45"/>
    <n v="95"/>
    <s v="3M11413  872184"/>
    <n v="2.29"/>
    <s v="GENERAL - AREA 13"/>
    <s v="SPS"/>
    <s v="LAKEWOOD HATCHERY"/>
    <s v="DESCHUTES R  13.0028"/>
    <x v="3"/>
    <n v="3"/>
    <n v="2006"/>
    <n v="632978"/>
    <x v="0"/>
    <s v="06"/>
    <x v="1"/>
    <x v="0"/>
    <x v="3"/>
    <x v="3"/>
  </r>
  <r>
    <n v="1"/>
    <n v="2007"/>
    <n v="20070626"/>
    <n v="45"/>
    <n v="95"/>
    <s v="3M11413  872184"/>
    <n v="2.29"/>
    <s v="GENERAL - AREA 13"/>
    <s v="SPS"/>
    <s v="LAKEWOOD HATCHERY"/>
    <s v="DESCHUTES R  13.0028"/>
    <x v="3"/>
    <n v="3"/>
    <n v="2006"/>
    <n v="632978"/>
    <x v="0"/>
    <s v="06"/>
    <x v="1"/>
    <x v="0"/>
    <x v="3"/>
    <x v="3"/>
  </r>
  <r>
    <n v="1"/>
    <n v="2007"/>
    <n v="20070627"/>
    <n v="45"/>
    <n v="95"/>
    <s v="3M11413  872184"/>
    <n v="2.29"/>
    <s v="GENERAL - AREA 13"/>
    <s v="SPS"/>
    <s v="LAKEWOOD HATCHERY"/>
    <s v="DESCHUTES R  13.0028"/>
    <x v="3"/>
    <n v="3"/>
    <n v="2006"/>
    <n v="632978"/>
    <x v="0"/>
    <s v="06"/>
    <x v="1"/>
    <x v="0"/>
    <x v="3"/>
    <x v="3"/>
  </r>
  <r>
    <n v="1"/>
    <n v="2007"/>
    <n v="20070630"/>
    <n v="45"/>
    <n v="95"/>
    <s v="3M11413  872184"/>
    <n v="2.29"/>
    <s v="GENERAL - AREA 13"/>
    <s v="SPS"/>
    <s v="LAKEWOOD HATCHERY"/>
    <s v="DESCHUTES R  13.0028"/>
    <x v="3"/>
    <n v="3"/>
    <n v="2006"/>
    <n v="632978"/>
    <x v="0"/>
    <s v="06"/>
    <x v="1"/>
    <x v="0"/>
    <x v="3"/>
    <x v="3"/>
  </r>
  <r>
    <n v="1"/>
    <n v="2007"/>
    <n v="20070701"/>
    <n v="45"/>
    <n v="95"/>
    <s v="3M11413  872184"/>
    <n v="2.29"/>
    <s v="GENERAL - AREA 13"/>
    <s v="SPS"/>
    <s v="LAKEWOOD HATCHERY"/>
    <s v="DESCHUTES R  13.0028"/>
    <x v="3"/>
    <n v="3"/>
    <n v="2006"/>
    <n v="632978"/>
    <x v="0"/>
    <s v="07"/>
    <x v="2"/>
    <x v="0"/>
    <x v="3"/>
    <x v="3"/>
  </r>
  <r>
    <n v="1"/>
    <n v="2007"/>
    <n v="20070701"/>
    <n v="45"/>
    <n v="95"/>
    <s v="3M11413  872184"/>
    <n v="2.29"/>
    <s v="GENERAL - AREA 13"/>
    <s v="SPS"/>
    <s v="LAKEWOOD HATCHERY"/>
    <s v="DESCHUTES R  13.0028"/>
    <x v="3"/>
    <n v="3"/>
    <n v="2006"/>
    <n v="632978"/>
    <x v="0"/>
    <s v="07"/>
    <x v="2"/>
    <x v="0"/>
    <x v="3"/>
    <x v="3"/>
  </r>
  <r>
    <n v="1"/>
    <n v="2007"/>
    <n v="20070701"/>
    <n v="45"/>
    <n v="95"/>
    <s v="3M11413  872184"/>
    <n v="2.29"/>
    <s v="GENERAL - AREA 13"/>
    <s v="SPS"/>
    <s v="LAKEWOOD HATCHERY"/>
    <s v="DESCHUTES R  13.0028"/>
    <x v="3"/>
    <n v="3"/>
    <n v="2006"/>
    <n v="632978"/>
    <x v="0"/>
    <s v="07"/>
    <x v="2"/>
    <x v="0"/>
    <x v="3"/>
    <x v="3"/>
  </r>
  <r>
    <n v="1"/>
    <n v="2007"/>
    <n v="20070708"/>
    <n v="45"/>
    <n v="95"/>
    <s v="3M11413  872184"/>
    <n v="5.29"/>
    <s v="GENERAL - AREA 13"/>
    <s v="SPS"/>
    <s v="LAKEWOOD HATCHERY"/>
    <s v="DESCHUTES R  13.0028"/>
    <x v="3"/>
    <n v="3"/>
    <n v="2006"/>
    <n v="632978"/>
    <x v="0"/>
    <s v="07"/>
    <x v="2"/>
    <x v="0"/>
    <x v="3"/>
    <x v="3"/>
  </r>
  <r>
    <n v="1"/>
    <n v="2007"/>
    <n v="20070713"/>
    <n v="45"/>
    <n v="95"/>
    <s v="3M11413  872184"/>
    <n v="5.29"/>
    <s v="GENERAL - AREA 13"/>
    <s v="SPS"/>
    <s v="LAKEWOOD HATCHERY"/>
    <s v="DESCHUTES R  13.0028"/>
    <x v="3"/>
    <n v="3"/>
    <n v="2006"/>
    <n v="632978"/>
    <x v="0"/>
    <s v="07"/>
    <x v="2"/>
    <x v="0"/>
    <x v="3"/>
    <x v="3"/>
  </r>
  <r>
    <n v="1"/>
    <n v="2007"/>
    <n v="20070721"/>
    <n v="45"/>
    <n v="95"/>
    <s v="3M11413  872247"/>
    <n v="5.29"/>
    <s v="JOHNSON POINT"/>
    <s v="SPS"/>
    <s v="LAKEWOOD HATCHERY"/>
    <s v="DESCHUTES R  13.0028"/>
    <x v="3"/>
    <n v="3"/>
    <n v="2006"/>
    <n v="632978"/>
    <x v="0"/>
    <s v="07"/>
    <x v="2"/>
    <x v="0"/>
    <x v="3"/>
    <x v="3"/>
  </r>
  <r>
    <n v="1"/>
    <n v="2007"/>
    <n v="20070729"/>
    <n v="45"/>
    <n v="95"/>
    <s v="3M11413  872375"/>
    <n v="5.29"/>
    <s v="POINT FOSDICK"/>
    <s v="SPS"/>
    <s v="LAKEWOOD HATCHERY"/>
    <s v="DESCHUTES R  13.0028"/>
    <x v="3"/>
    <n v="3"/>
    <n v="2006"/>
    <n v="632978"/>
    <x v="0"/>
    <s v="07"/>
    <x v="2"/>
    <x v="0"/>
    <x v="3"/>
    <x v="3"/>
  </r>
  <r>
    <n v="1"/>
    <n v="2006"/>
    <n v="20060817"/>
    <n v="23"/>
    <n v="12"/>
    <s v="3M10513  A"/>
    <n v="2.37"/>
    <s v="CARR INLET       13A"/>
    <s v="SPS"/>
    <s v="LAKEWOOD HATCHERY"/>
    <s v="DESCHUTES R  13.0028"/>
    <x v="3"/>
    <n v="3"/>
    <n v="2006"/>
    <n v="632978"/>
    <x v="2"/>
    <s v="08"/>
    <x v="2"/>
    <x v="0"/>
    <x v="3"/>
    <x v="3"/>
  </r>
  <r>
    <n v="1"/>
    <n v="2007"/>
    <n v="20070810"/>
    <n v="23"/>
    <n v="17"/>
    <s v="3M10513  F"/>
    <n v="2.61"/>
    <s v="BUDD INLET       13F"/>
    <s v="SPS"/>
    <s v="LAKEWOOD HATCHERY"/>
    <s v="DESCHUTES R  13.0028"/>
    <x v="3"/>
    <n v="3"/>
    <n v="2006"/>
    <n v="632978"/>
    <x v="1"/>
    <s v="08"/>
    <x v="2"/>
    <x v="0"/>
    <x v="3"/>
    <x v="3"/>
  </r>
  <r>
    <n v="1"/>
    <n v="2007"/>
    <n v="20070810"/>
    <n v="23"/>
    <n v="17"/>
    <s v="3M10513  F"/>
    <n v="2.61"/>
    <s v="BUDD INLET       13F"/>
    <s v="SPS"/>
    <s v="LAKEWOOD HATCHERY"/>
    <s v="DESCHUTES R  13.0028"/>
    <x v="3"/>
    <n v="3"/>
    <n v="2006"/>
    <n v="632978"/>
    <x v="1"/>
    <s v="08"/>
    <x v="2"/>
    <x v="0"/>
    <x v="3"/>
    <x v="3"/>
  </r>
  <r>
    <n v="1"/>
    <n v="2007"/>
    <n v="20070819"/>
    <n v="45"/>
    <n v="95"/>
    <s v="3M11413  872074"/>
    <n v="9.75"/>
    <s v="CHAMBERS BAY"/>
    <s v="SPS"/>
    <s v="LAKEWOOD HATCHERY"/>
    <s v="DESCHUTES R  13.0028"/>
    <x v="3"/>
    <n v="3"/>
    <n v="2006"/>
    <n v="632978"/>
    <x v="0"/>
    <s v="08"/>
    <x v="2"/>
    <x v="0"/>
    <x v="3"/>
    <x v="3"/>
  </r>
  <r>
    <n v="1"/>
    <n v="2007"/>
    <n v="20070826"/>
    <n v="45"/>
    <n v="95"/>
    <s v="3M11413  872184"/>
    <n v="9.75"/>
    <s v="GENERAL - AREA 13"/>
    <s v="SPS"/>
    <s v="LAKEWOOD HATCHERY"/>
    <s v="DESCHUTES R  13.0028"/>
    <x v="3"/>
    <n v="3"/>
    <n v="2006"/>
    <n v="632978"/>
    <x v="0"/>
    <s v="08"/>
    <x v="2"/>
    <x v="0"/>
    <x v="3"/>
    <x v="3"/>
  </r>
  <r>
    <n v="1"/>
    <n v="2008"/>
    <n v="20080905"/>
    <n v="23"/>
    <n v="16"/>
    <s v="3M10513  A"/>
    <n v="6.83"/>
    <s v="CARR INLET       13A"/>
    <s v="SPS"/>
    <s v="LAKEWOOD HATCHERY"/>
    <s v="DESCHUTES R  13.0028"/>
    <x v="3"/>
    <n v="3"/>
    <n v="2006"/>
    <n v="632978"/>
    <x v="2"/>
    <s v="09"/>
    <x v="2"/>
    <x v="0"/>
    <x v="3"/>
    <x v="3"/>
  </r>
  <r>
    <n v="1"/>
    <n v="2007"/>
    <n v="20070926"/>
    <n v="23"/>
    <n v="12"/>
    <s v="3M10513  D"/>
    <n v="1"/>
    <s v="SOUTH SOUND PASS 13D"/>
    <s v="SPS"/>
    <s v="LAKEWOOD HATCHERY"/>
    <s v="DESCHUTES R  13.0028"/>
    <x v="3"/>
    <n v="3"/>
    <n v="2006"/>
    <n v="632978"/>
    <x v="1"/>
    <s v="09"/>
    <x v="2"/>
    <x v="0"/>
    <x v="3"/>
    <x v="3"/>
  </r>
  <r>
    <n v="1"/>
    <n v="2007"/>
    <n v="20070902"/>
    <n v="45"/>
    <n v="95"/>
    <s v="3M11413  872074"/>
    <n v="9.75"/>
    <s v="CHAMBERS BAY"/>
    <s v="SPS"/>
    <s v="LAKEWOOD HATCHERY"/>
    <s v="DESCHUTES R  13.0028"/>
    <x v="3"/>
    <n v="3"/>
    <n v="2006"/>
    <n v="632978"/>
    <x v="0"/>
    <s v="09"/>
    <x v="2"/>
    <x v="0"/>
    <x v="3"/>
    <x v="3"/>
  </r>
  <r>
    <n v="1"/>
    <n v="2009"/>
    <n v="20090902"/>
    <n v="45"/>
    <n v="95"/>
    <s v="3M11413  872090"/>
    <n v="12.64"/>
    <s v="COOPERS POINT"/>
    <s v="SPS"/>
    <s v="LAKEWOOD HATCHERY"/>
    <s v="DESCHUTES R  13.0028"/>
    <x v="11"/>
    <n v="3"/>
    <n v="2009"/>
    <n v="634299"/>
    <x v="0"/>
    <s v="09"/>
    <x v="2"/>
    <x v="0"/>
    <x v="3"/>
    <x v="3"/>
  </r>
  <r>
    <n v="1"/>
    <n v="2006"/>
    <n v="20060817"/>
    <n v="23"/>
    <n v="12"/>
    <s v="3M10513  A"/>
    <n v="2.37"/>
    <s v="CARR INLET       13A"/>
    <s v="SPS"/>
    <s v="MINTER CR HATCHERY"/>
    <s v="MINTER CR    15.0048"/>
    <x v="2"/>
    <n v="3"/>
    <n v="2004"/>
    <n v="632284"/>
    <x v="2"/>
    <s v="08"/>
    <x v="2"/>
    <x v="1"/>
    <x v="20"/>
    <x v="2"/>
  </r>
  <r>
    <n v="1"/>
    <n v="1999"/>
    <n v="19990514"/>
    <n v="45"/>
    <n v="95"/>
    <s v="3M11413  872185"/>
    <n v="3.1"/>
    <s v="GIBSON POINT"/>
    <s v="HOOD"/>
    <s v="LONGLVKINGS-LILLIWAP"/>
    <s v="FINCH CR     16.0222"/>
    <x v="10"/>
    <n v="3"/>
    <n v="1997"/>
    <n v="635934"/>
    <x v="0"/>
    <s v="05"/>
    <x v="1"/>
    <x v="0"/>
    <x v="5"/>
    <x v="8"/>
  </r>
  <r>
    <n v="1"/>
    <n v="2006"/>
    <n v="20060817"/>
    <n v="23"/>
    <n v="12"/>
    <s v="3M10513  A"/>
    <n v="2.37"/>
    <s v="CARR INLET       13A"/>
    <s v="SPS"/>
    <s v="MINTER CR HATCHERY"/>
    <s v="MINTER CR    15.0048"/>
    <x v="7"/>
    <n v="3"/>
    <n v="2003"/>
    <n v="631558"/>
    <x v="2"/>
    <s v="08"/>
    <x v="2"/>
    <x v="1"/>
    <x v="20"/>
    <x v="2"/>
  </r>
  <r>
    <n v="1"/>
    <n v="1997"/>
    <n v="19970614"/>
    <n v="45"/>
    <n v="95"/>
    <s v="3M11413  872011"/>
    <n v="2.59"/>
    <s v="ANDERSON ISLAND"/>
    <s v="SNAK"/>
    <s v="LYONS FERRY HATCHERY"/>
    <s v="SNAKE R-LOWR 33.0002"/>
    <x v="1"/>
    <n v="3"/>
    <n v="1995"/>
    <n v="635162"/>
    <x v="0"/>
    <s v="06"/>
    <x v="1"/>
    <x v="0"/>
    <x v="23"/>
    <x v="13"/>
  </r>
  <r>
    <n v="1"/>
    <n v="2006"/>
    <n v="20060809"/>
    <n v="45"/>
    <n v="95"/>
    <s v="3M11413  872091"/>
    <n v="7.45"/>
    <s v="CORMORANT PASSAGE"/>
    <s v="SNAK"/>
    <s v="LYONS FERRY HATCHERY"/>
    <s v="LYONS FERRY HATCHERY"/>
    <x v="2"/>
    <n v="8"/>
    <n v="2005"/>
    <n v="610145"/>
    <x v="0"/>
    <s v="08"/>
    <x v="2"/>
    <x v="0"/>
    <x v="23"/>
    <x v="13"/>
  </r>
  <r>
    <n v="1"/>
    <n v="1998"/>
    <n v="19980917"/>
    <n v="23"/>
    <n v="12"/>
    <s v="3M10513  D"/>
    <m/>
    <s v="SOUTH SOUND PASS 13D"/>
    <s v="SNAK"/>
    <s v="LYONS FERRY HATCHERY"/>
    <s v="SNAKE R-LOWR 33.0002"/>
    <x v="10"/>
    <n v="3"/>
    <n v="1997"/>
    <n v="636320"/>
    <x v="1"/>
    <s v="09"/>
    <x v="2"/>
    <x v="0"/>
    <x v="23"/>
    <x v="13"/>
  </r>
  <r>
    <n v="1"/>
    <n v="2006"/>
    <n v="20060817"/>
    <n v="23"/>
    <n v="12"/>
    <s v="3M10513  A"/>
    <n v="2.37"/>
    <s v="CARR INLET       13A"/>
    <s v="SPS"/>
    <s v="MINTER CR HATCHERY"/>
    <s v="MINTER CR    15.0048"/>
    <x v="2"/>
    <n v="3"/>
    <n v="2004"/>
    <n v="632284"/>
    <x v="2"/>
    <s v="08"/>
    <x v="2"/>
    <x v="1"/>
    <x v="20"/>
    <x v="2"/>
  </r>
  <r>
    <n v="1"/>
    <n v="1994"/>
    <n v="19940220"/>
    <n v="45"/>
    <n v="95"/>
    <s v="3M11413  872375"/>
    <n v="1.29"/>
    <s v="POINT FOSDICK"/>
    <s v="SKAG"/>
    <s v="MARBLEMOUNT HATCHERY"/>
    <s v="CLARK CR     03.1421"/>
    <x v="6"/>
    <n v="1"/>
    <n v="1992"/>
    <n v="633114"/>
    <x v="0"/>
    <s v="02"/>
    <x v="0"/>
    <x v="0"/>
    <x v="0"/>
    <x v="0"/>
  </r>
  <r>
    <n v="1"/>
    <n v="1999"/>
    <n v="19990529"/>
    <n v="45"/>
    <n v="95"/>
    <s v="3M11413  872184"/>
    <n v="3.1"/>
    <s v="GENERAL - AREA 13"/>
    <s v="SKAG"/>
    <s v="MARBLEMOUNT HATCHERY"/>
    <s v="SKAGIT R     03.0176"/>
    <x v="0"/>
    <n v="1"/>
    <n v="1998"/>
    <n v="635325"/>
    <x v="0"/>
    <s v="05"/>
    <x v="1"/>
    <x v="0"/>
    <x v="0"/>
    <x v="0"/>
  </r>
  <r>
    <n v="1"/>
    <n v="2000"/>
    <n v="20000524"/>
    <n v="45"/>
    <n v="95"/>
    <s v="3M11413  872185"/>
    <n v="3.27"/>
    <s v="GIBSON POINT"/>
    <s v="SKAG"/>
    <s v="MARBLEMOUNT HATCHERY"/>
    <s v="SKAGIT R     03.0176"/>
    <x v="17"/>
    <n v="1"/>
    <n v="1999"/>
    <n v="630346"/>
    <x v="0"/>
    <s v="05"/>
    <x v="1"/>
    <x v="0"/>
    <x v="0"/>
    <x v="0"/>
  </r>
  <r>
    <n v="1"/>
    <n v="2007"/>
    <n v="20070623"/>
    <n v="45"/>
    <n v="95"/>
    <s v="3M11413  872169"/>
    <n v="2.29"/>
    <s v="FOX ISLAND"/>
    <s v="SKAG"/>
    <s v="MARBLEMOUNT HATCHERY"/>
    <s v="SKAGIT R     03.0176"/>
    <x v="3"/>
    <n v="1"/>
    <n v="2006"/>
    <n v="632889"/>
    <x v="0"/>
    <s v="06"/>
    <x v="1"/>
    <x v="0"/>
    <x v="0"/>
    <x v="0"/>
  </r>
  <r>
    <n v="1"/>
    <n v="2006"/>
    <n v="20060817"/>
    <n v="23"/>
    <n v="12"/>
    <s v="3M10513  A"/>
    <n v="2.37"/>
    <s v="CARR INLET       13A"/>
    <s v="SPS"/>
    <s v="MINTER CR HATCHERY"/>
    <s v="MINTER CR    15.0048"/>
    <x v="2"/>
    <n v="3"/>
    <n v="2004"/>
    <n v="632284"/>
    <x v="2"/>
    <s v="08"/>
    <x v="2"/>
    <x v="1"/>
    <x v="20"/>
    <x v="2"/>
  </r>
  <r>
    <n v="1"/>
    <n v="1998"/>
    <n v="19980611"/>
    <n v="45"/>
    <n v="95"/>
    <s v="3M11413  872185"/>
    <n v="4.03"/>
    <s v="GIBSON POINT"/>
    <s v="SKAG"/>
    <s v="MARBLEMOUNT HATCHERY"/>
    <s v="SKAGIT R     03.0176"/>
    <x v="10"/>
    <n v="1"/>
    <n v="1997"/>
    <n v="636055"/>
    <x v="0"/>
    <s v="06"/>
    <x v="1"/>
    <x v="0"/>
    <x v="0"/>
    <x v="0"/>
  </r>
  <r>
    <n v="1"/>
    <n v="2007"/>
    <n v="20070703"/>
    <n v="45"/>
    <n v="95"/>
    <s v="3M11413  872184"/>
    <n v="5.29"/>
    <s v="GENERAL - AREA 13"/>
    <s v="SKAG"/>
    <s v="MARBLEMOUNT HATCHERY"/>
    <s v="SKAGIT R     03.0176"/>
    <x v="3"/>
    <n v="1"/>
    <n v="2006"/>
    <n v="632889"/>
    <x v="0"/>
    <s v="07"/>
    <x v="2"/>
    <x v="0"/>
    <x v="0"/>
    <x v="0"/>
  </r>
  <r>
    <n v="1"/>
    <n v="2003"/>
    <n v="20030822"/>
    <n v="23"/>
    <n v="12"/>
    <s v="3M10513  A"/>
    <n v="12.04"/>
    <s v="CARR INLET       13A"/>
    <s v="SKAG"/>
    <s v="MARBLEMOUNT HATCHERY"/>
    <s v="SKAGIT R     03.0176"/>
    <x v="15"/>
    <n v="1"/>
    <n v="2002"/>
    <n v="630693"/>
    <x v="2"/>
    <s v="08"/>
    <x v="2"/>
    <x v="0"/>
    <x v="0"/>
    <x v="0"/>
  </r>
  <r>
    <n v="1"/>
    <n v="1996"/>
    <n v="19960824"/>
    <n v="45"/>
    <n v="95"/>
    <s v="3M11413  872184"/>
    <n v="2.6"/>
    <s v="GENERAL - AREA 13"/>
    <s v="SKAG"/>
    <s v="MARBLEMOUNT HATCHERY"/>
    <s v="SKAGIT R     03.0176"/>
    <x v="1"/>
    <n v="1"/>
    <n v="1995"/>
    <n v="635027"/>
    <x v="0"/>
    <s v="08"/>
    <x v="2"/>
    <x v="0"/>
    <x v="0"/>
    <x v="0"/>
  </r>
  <r>
    <n v="1"/>
    <n v="1998"/>
    <n v="19980802"/>
    <n v="45"/>
    <n v="95"/>
    <s v="3M11413  872184"/>
    <n v="3.99"/>
    <s v="GENERAL - AREA 13"/>
    <s v="SKAG"/>
    <s v="MARBLEMOUNT HATCHERY"/>
    <s v="SKAGIT R     03.0176"/>
    <x v="10"/>
    <n v="1"/>
    <n v="1997"/>
    <n v="636055"/>
    <x v="0"/>
    <s v="08"/>
    <x v="2"/>
    <x v="0"/>
    <x v="0"/>
    <x v="0"/>
  </r>
  <r>
    <n v="1"/>
    <n v="1998"/>
    <n v="19980821"/>
    <n v="45"/>
    <n v="95"/>
    <s v="3M11413  872184"/>
    <n v="4.1900000000000004"/>
    <s v="GENERAL - AREA 13"/>
    <s v="SKAG"/>
    <s v="MARBLEMOUNT HATCHERY"/>
    <s v="SKAGIT R     03.0176"/>
    <x v="10"/>
    <n v="1"/>
    <n v="1997"/>
    <n v="636055"/>
    <x v="0"/>
    <s v="08"/>
    <x v="2"/>
    <x v="0"/>
    <x v="0"/>
    <x v="0"/>
  </r>
  <r>
    <n v="1"/>
    <n v="1998"/>
    <n v="19980803"/>
    <n v="45"/>
    <n v="95"/>
    <s v="3M11413  872198"/>
    <n v="4.1900000000000004"/>
    <s v="HALE PASSAGE"/>
    <s v="SKAG"/>
    <s v="MARBLEMOUNT HATCHERY"/>
    <s v="SKAGIT R     03.0176"/>
    <x v="10"/>
    <n v="1"/>
    <n v="1997"/>
    <n v="636055"/>
    <x v="0"/>
    <s v="08"/>
    <x v="2"/>
    <x v="0"/>
    <x v="0"/>
    <x v="0"/>
  </r>
  <r>
    <n v="1"/>
    <n v="1998"/>
    <n v="19981011"/>
    <n v="45"/>
    <n v="95"/>
    <s v="3M11413  872320"/>
    <n v="2.79"/>
    <s v="NARROWS"/>
    <s v="SKAG"/>
    <s v="MARBLEMOUNT HATCHERY"/>
    <s v="SKAGIT R     03.0176"/>
    <x v="12"/>
    <n v="1"/>
    <n v="1996"/>
    <n v="635842"/>
    <x v="0"/>
    <s v="10"/>
    <x v="0"/>
    <x v="0"/>
    <x v="0"/>
    <x v="0"/>
  </r>
  <r>
    <n v="1"/>
    <n v="1998"/>
    <n v="19981206"/>
    <n v="45"/>
    <n v="95"/>
    <s v="3M11413  872185"/>
    <n v="3.66"/>
    <s v="GIBSON POINT"/>
    <s v="SKAG"/>
    <s v="MARBLEMOUNT HATCHERY"/>
    <s v="SKAGIT R     03.0176"/>
    <x v="10"/>
    <n v="1"/>
    <n v="1997"/>
    <n v="636055"/>
    <x v="0"/>
    <s v="12"/>
    <x v="0"/>
    <x v="0"/>
    <x v="0"/>
    <x v="0"/>
  </r>
  <r>
    <n v="1"/>
    <n v="1998"/>
    <n v="19981204"/>
    <n v="45"/>
    <n v="95"/>
    <s v="3M11413  872250"/>
    <n v="3.66"/>
    <s v="KETRON ISLAND"/>
    <s v="SKAG"/>
    <s v="MARBLEMOUNT HATCHERY"/>
    <s v="SKAGIT R     03.0176"/>
    <x v="10"/>
    <n v="1"/>
    <n v="1997"/>
    <n v="636055"/>
    <x v="0"/>
    <s v="12"/>
    <x v="0"/>
    <x v="0"/>
    <x v="0"/>
    <x v="0"/>
  </r>
  <r>
    <n v="1"/>
    <n v="1998"/>
    <n v="19981209"/>
    <n v="45"/>
    <n v="95"/>
    <s v="3M11413  872250"/>
    <n v="3.66"/>
    <s v="KETRON ISLAND"/>
    <s v="SKAG"/>
    <s v="MARBLEMOUNT HATCHERY"/>
    <s v="SKAGIT R     03.0176"/>
    <x v="10"/>
    <n v="1"/>
    <n v="1997"/>
    <n v="636055"/>
    <x v="0"/>
    <s v="12"/>
    <x v="0"/>
    <x v="0"/>
    <x v="0"/>
    <x v="0"/>
  </r>
  <r>
    <n v="1"/>
    <n v="1998"/>
    <n v="19980311"/>
    <n v="45"/>
    <n v="95"/>
    <s v="3M11413  872185"/>
    <n v="3.63"/>
    <s v="GIBSON POINT"/>
    <s v="SPS"/>
    <s v="MCALLISTER HATCHERY"/>
    <s v="MCALLISTER CR11.0324"/>
    <x v="10"/>
    <n v="3"/>
    <n v="1997"/>
    <n v="635859"/>
    <x v="0"/>
    <s v="03"/>
    <x v="0"/>
    <x v="0"/>
    <x v="19"/>
    <x v="3"/>
  </r>
  <r>
    <n v="1"/>
    <n v="2001"/>
    <n v="20010311"/>
    <n v="45"/>
    <n v="95"/>
    <s v="3M11413  872185"/>
    <n v="3.5"/>
    <s v="GIBSON POINT"/>
    <s v="SPS"/>
    <s v="MCALLISTER HATCHERY"/>
    <s v="CLEAR CR    11.0013C"/>
    <x v="17"/>
    <n v="3"/>
    <n v="1999"/>
    <n v="630302"/>
    <x v="0"/>
    <s v="03"/>
    <x v="0"/>
    <x v="0"/>
    <x v="24"/>
    <x v="3"/>
  </r>
  <r>
    <n v="1"/>
    <n v="2000"/>
    <n v="20000410"/>
    <n v="45"/>
    <n v="95"/>
    <s v="3M11413  872185"/>
    <n v="2.04"/>
    <s v="GIBSON POINT"/>
    <s v="SPS"/>
    <s v="MCALLISTER HATCHERY"/>
    <s v="CLEAR CR    11.0013C"/>
    <x v="17"/>
    <n v="3"/>
    <n v="1999"/>
    <n v="630302"/>
    <x v="0"/>
    <s v="04"/>
    <x v="0"/>
    <x v="0"/>
    <x v="24"/>
    <x v="3"/>
  </r>
  <r>
    <n v="1"/>
    <n v="2000"/>
    <n v="20000524"/>
    <n v="45"/>
    <n v="95"/>
    <s v="3M11413  872170"/>
    <n v="3.27"/>
    <s v="FOX POINT"/>
    <s v="SPS"/>
    <s v="MCALLISTER HATCHERY"/>
    <s v="CLEAR CR    11.0013C"/>
    <x v="17"/>
    <n v="3"/>
    <n v="1999"/>
    <n v="630518"/>
    <x v="0"/>
    <s v="05"/>
    <x v="1"/>
    <x v="0"/>
    <x v="24"/>
    <x v="3"/>
  </r>
  <r>
    <n v="1"/>
    <n v="2001"/>
    <n v="20010507"/>
    <n v="45"/>
    <n v="95"/>
    <s v="3M11413  872185"/>
    <n v="3.45"/>
    <s v="GIBSON POINT"/>
    <s v="SPS"/>
    <s v="MCALLISTER HATCHERY"/>
    <s v="CLEAR CR    11.0013C"/>
    <x v="17"/>
    <n v="3"/>
    <n v="1999"/>
    <n v="630302"/>
    <x v="0"/>
    <s v="05"/>
    <x v="1"/>
    <x v="0"/>
    <x v="24"/>
    <x v="3"/>
  </r>
  <r>
    <n v="1"/>
    <n v="1998"/>
    <n v="19980607"/>
    <n v="45"/>
    <n v="95"/>
    <s v="3M11413  872011"/>
    <n v="4.03"/>
    <s v="ANDERSON ISLAND"/>
    <s v="SPS"/>
    <s v="MCALLISTER HATCHERY"/>
    <s v="MCALLISTER CR11.0324"/>
    <x v="10"/>
    <n v="3"/>
    <n v="1997"/>
    <n v="635859"/>
    <x v="0"/>
    <s v="06"/>
    <x v="1"/>
    <x v="0"/>
    <x v="19"/>
    <x v="3"/>
  </r>
  <r>
    <n v="1"/>
    <n v="2000"/>
    <n v="20000612"/>
    <n v="45"/>
    <n v="95"/>
    <s v="3M11413  872185"/>
    <n v="4.57"/>
    <s v="GIBSON POINT"/>
    <s v="SPS"/>
    <s v="MCALLISTER HATCHERY"/>
    <s v="CLEAR CR    11.0013C"/>
    <x v="17"/>
    <n v="3"/>
    <n v="1999"/>
    <n v="630302"/>
    <x v="0"/>
    <s v="06"/>
    <x v="1"/>
    <x v="0"/>
    <x v="24"/>
    <x v="3"/>
  </r>
  <r>
    <n v="1"/>
    <n v="1997"/>
    <n v="19970726"/>
    <n v="45"/>
    <n v="95"/>
    <s v="3M11413  872011"/>
    <n v="4.78"/>
    <s v="ANDERSON ISLAND"/>
    <s v="SPS"/>
    <s v="MCALLISTER HATCHERY"/>
    <s v="MCALLISTER CR11.0324"/>
    <x v="12"/>
    <n v="3"/>
    <n v="1996"/>
    <n v="635654"/>
    <x v="0"/>
    <s v="07"/>
    <x v="2"/>
    <x v="0"/>
    <x v="19"/>
    <x v="3"/>
  </r>
  <r>
    <n v="1"/>
    <n v="2000"/>
    <n v="20000721"/>
    <n v="45"/>
    <n v="95"/>
    <s v="3M11413  872184"/>
    <n v="2.2799999999999998"/>
    <s v="GENERAL - AREA 13"/>
    <s v="SPS"/>
    <s v="MCALLISTER HATCHERY"/>
    <s v="CLEAR CR    11.0013C"/>
    <x v="17"/>
    <n v="3"/>
    <n v="1999"/>
    <n v="630518"/>
    <x v="0"/>
    <s v="07"/>
    <x v="2"/>
    <x v="0"/>
    <x v="24"/>
    <x v="3"/>
  </r>
  <r>
    <n v="1"/>
    <n v="2000"/>
    <n v="20000812"/>
    <n v="45"/>
    <n v="95"/>
    <s v="3M11413  872074"/>
    <n v="3"/>
    <s v="CHAMBERS BAY"/>
    <s v="SPS"/>
    <s v="MCALLISTER HATCHERY"/>
    <s v="CLEAR CR    11.0013C"/>
    <x v="17"/>
    <n v="3"/>
    <n v="1999"/>
    <n v="630302"/>
    <x v="0"/>
    <s v="08"/>
    <x v="2"/>
    <x v="0"/>
    <x v="24"/>
    <x v="3"/>
  </r>
  <r>
    <n v="1"/>
    <n v="2006"/>
    <n v="20060817"/>
    <n v="23"/>
    <n v="12"/>
    <s v="3M10513  A"/>
    <n v="2.37"/>
    <s v="CARR INLET       13A"/>
    <s v="SPS"/>
    <s v="MINTER CR HATCHERY"/>
    <s v="MINTER CR    15.0048"/>
    <x v="2"/>
    <n v="3"/>
    <n v="2004"/>
    <n v="632284"/>
    <x v="2"/>
    <s v="08"/>
    <x v="2"/>
    <x v="1"/>
    <x v="20"/>
    <x v="2"/>
  </r>
  <r>
    <n v="1"/>
    <n v="2006"/>
    <n v="20060817"/>
    <n v="23"/>
    <n v="12"/>
    <s v="3M10513  A"/>
    <n v="2.37"/>
    <s v="CARR INLET       13A"/>
    <s v="SPS"/>
    <s v="MINTER CR HATCHERY"/>
    <s v="MINTER CR    15.0048"/>
    <x v="2"/>
    <n v="3"/>
    <n v="2004"/>
    <n v="632284"/>
    <x v="2"/>
    <s v="08"/>
    <x v="2"/>
    <x v="1"/>
    <x v="20"/>
    <x v="2"/>
  </r>
  <r>
    <n v="1"/>
    <n v="2000"/>
    <n v="20000817"/>
    <n v="45"/>
    <n v="95"/>
    <s v="3M11413  872185"/>
    <n v="3"/>
    <s v="GIBSON POINT"/>
    <s v="SPS"/>
    <s v="MCALLISTER HATCHERY"/>
    <s v="CLEAR CR    11.0013C"/>
    <x v="17"/>
    <n v="3"/>
    <n v="1999"/>
    <n v="630302"/>
    <x v="0"/>
    <s v="08"/>
    <x v="2"/>
    <x v="0"/>
    <x v="24"/>
    <x v="3"/>
  </r>
  <r>
    <n v="1"/>
    <n v="2000"/>
    <n v="20000815"/>
    <n v="45"/>
    <n v="95"/>
    <s v="3M11413  872185"/>
    <n v="3"/>
    <s v="GIBSON POINT"/>
    <s v="SPS"/>
    <s v="MCALLISTER HATCHERY"/>
    <s v="CLEAR CR    11.0013C"/>
    <x v="17"/>
    <n v="3"/>
    <n v="1999"/>
    <n v="630518"/>
    <x v="0"/>
    <s v="08"/>
    <x v="2"/>
    <x v="0"/>
    <x v="24"/>
    <x v="3"/>
  </r>
  <r>
    <n v="1"/>
    <n v="1997"/>
    <n v="19970811"/>
    <n v="45"/>
    <n v="95"/>
    <s v="3M11413  872230"/>
    <n v="4.5199999999999996"/>
    <s v="HUNTERS POINT"/>
    <s v="SPS"/>
    <s v="MCALLISTER HATCHERY"/>
    <s v="CHAMBERS CR  12.0007"/>
    <x v="12"/>
    <n v="3"/>
    <n v="1996"/>
    <n v="635425"/>
    <x v="0"/>
    <s v="08"/>
    <x v="2"/>
    <x v="0"/>
    <x v="2"/>
    <x v="3"/>
  </r>
  <r>
    <n v="1"/>
    <n v="1998"/>
    <n v="19980904"/>
    <n v="23"/>
    <n v="16"/>
    <s v="3M10513  F"/>
    <n v="9.2200000000000006"/>
    <s v="BUDD INLET       13F"/>
    <s v="SPS"/>
    <s v="MCALLISTER HATCHERY"/>
    <s v="MCALLISTER CR11.0324"/>
    <x v="10"/>
    <n v="3"/>
    <n v="1997"/>
    <n v="635859"/>
    <x v="1"/>
    <s v="09"/>
    <x v="2"/>
    <x v="0"/>
    <x v="19"/>
    <x v="3"/>
  </r>
  <r>
    <n v="1"/>
    <n v="2006"/>
    <n v="20060817"/>
    <n v="23"/>
    <n v="12"/>
    <s v="3M10513  A"/>
    <n v="2.37"/>
    <s v="CARR INLET       13A"/>
    <s v="SPS"/>
    <s v="MINTER CR HATCHERY"/>
    <s v="WHITE R      10.0031"/>
    <x v="2"/>
    <n v="1"/>
    <n v="2004"/>
    <n v="631893"/>
    <x v="2"/>
    <s v="08"/>
    <x v="2"/>
    <x v="1"/>
    <x v="20"/>
    <x v="2"/>
  </r>
  <r>
    <n v="1"/>
    <n v="2000"/>
    <n v="20001027"/>
    <n v="45"/>
    <n v="95"/>
    <s v="3M11413  872169"/>
    <n v="2.73"/>
    <s v="FOX ISLAND"/>
    <s v="SPS"/>
    <s v="MCALLISTER HATCHERY"/>
    <s v="CLEAR CR    11.0013C"/>
    <x v="17"/>
    <n v="3"/>
    <n v="1999"/>
    <n v="630302"/>
    <x v="0"/>
    <s v="10"/>
    <x v="0"/>
    <x v="0"/>
    <x v="24"/>
    <x v="3"/>
  </r>
  <r>
    <n v="1"/>
    <n v="1997"/>
    <n v="19971126"/>
    <n v="45"/>
    <n v="95"/>
    <s v="3M11413  872184"/>
    <n v="5.52"/>
    <s v="GENERAL - AREA 13"/>
    <s v="SPS"/>
    <s v="MCALLISTER HATCHERY"/>
    <s v="MCALLISTER CR11.0324"/>
    <x v="10"/>
    <n v="3"/>
    <n v="1997"/>
    <n v="635859"/>
    <x v="0"/>
    <s v="11"/>
    <x v="0"/>
    <x v="0"/>
    <x v="19"/>
    <x v="3"/>
  </r>
  <r>
    <n v="1"/>
    <n v="1997"/>
    <n v="19971222"/>
    <n v="45"/>
    <n v="95"/>
    <s v="3M11413  872184"/>
    <n v="1.49"/>
    <s v="GENERAL - AREA 13"/>
    <s v="SPS"/>
    <s v="MCALLISTER HATCHERY"/>
    <s v="MCALLISTER CR11.0324"/>
    <x v="10"/>
    <n v="3"/>
    <n v="1997"/>
    <n v="635859"/>
    <x v="0"/>
    <s v="12"/>
    <x v="0"/>
    <x v="0"/>
    <x v="19"/>
    <x v="3"/>
  </r>
  <r>
    <n v="1"/>
    <n v="2000"/>
    <n v="20001226"/>
    <n v="45"/>
    <n v="95"/>
    <s v="3M11413  872185"/>
    <n v="1"/>
    <s v="GIBSON POINT"/>
    <s v="SPS"/>
    <s v="MCALLISTER HATCHERY"/>
    <s v="CLEAR CR    11.0013C"/>
    <x v="17"/>
    <n v="3"/>
    <n v="1999"/>
    <n v="630302"/>
    <x v="0"/>
    <s v="12"/>
    <x v="0"/>
    <x v="0"/>
    <x v="24"/>
    <x v="3"/>
  </r>
  <r>
    <n v="1"/>
    <n v="2006"/>
    <n v="20060817"/>
    <n v="23"/>
    <n v="12"/>
    <s v="3M10513  A"/>
    <n v="2.37"/>
    <s v="CARR INLET       13A"/>
    <s v="SPS"/>
    <s v="MINTER CR HATCHERY"/>
    <s v="MINTER CR    15.0048"/>
    <x v="3"/>
    <n v="3"/>
    <n v="2005"/>
    <n v="632965"/>
    <x v="2"/>
    <s v="08"/>
    <x v="2"/>
    <x v="1"/>
    <x v="20"/>
    <x v="2"/>
  </r>
  <r>
    <n v="1"/>
    <n v="1994"/>
    <n v="19940602"/>
    <n v="45"/>
    <n v="95"/>
    <s v="3M11413  872206"/>
    <n v="1.61"/>
    <s v="HARSTINE ISLAND"/>
    <s v="SPS"/>
    <s v="MCKERNAN HATCHERY"/>
    <s v="DESCHUTES R  13.0028"/>
    <x v="6"/>
    <n v="3"/>
    <n v="1992"/>
    <n v="635616"/>
    <x v="0"/>
    <s v="06"/>
    <x v="1"/>
    <x v="0"/>
    <x v="25"/>
    <x v="8"/>
  </r>
  <r>
    <n v="1"/>
    <n v="1993"/>
    <n v="19930713"/>
    <n v="45"/>
    <n v="95"/>
    <s v="3M11413  872117"/>
    <n v="1.01"/>
    <s v="DEVILS HEAD"/>
    <s v="SPS"/>
    <s v="MCKERNAN HATCHERY"/>
    <s v="DESCHUTES R  13.0028"/>
    <x v="6"/>
    <n v="3"/>
    <n v="1992"/>
    <n v="635616"/>
    <x v="0"/>
    <s v="07"/>
    <x v="2"/>
    <x v="0"/>
    <x v="25"/>
    <x v="8"/>
  </r>
  <r>
    <n v="1"/>
    <n v="1993"/>
    <n v="19930815"/>
    <n v="45"/>
    <n v="95"/>
    <s v="3M11413  872206"/>
    <n v="1.01"/>
    <s v="HARSTINE ISLAND"/>
    <s v="SPS"/>
    <s v="MCKERNAN HATCHERY"/>
    <s v="DESCHUTES R  13.0028"/>
    <x v="6"/>
    <n v="3"/>
    <n v="1992"/>
    <n v="635616"/>
    <x v="0"/>
    <s v="08"/>
    <x v="2"/>
    <x v="0"/>
    <x v="25"/>
    <x v="8"/>
  </r>
  <r>
    <n v="1"/>
    <n v="1995"/>
    <n v="19950910"/>
    <n v="45"/>
    <n v="95"/>
    <s v="3M11413  872011"/>
    <n v="1.3"/>
    <s v="ANDERSON ISLAND"/>
    <s v="SPS"/>
    <s v="MCKERNAN HATCHERY"/>
    <s v="DESCHUTES R  13.0028"/>
    <x v="6"/>
    <n v="3"/>
    <n v="1992"/>
    <n v="635616"/>
    <x v="0"/>
    <s v="09"/>
    <x v="2"/>
    <x v="0"/>
    <x v="25"/>
    <x v="8"/>
  </r>
  <r>
    <n v="1"/>
    <n v="1995"/>
    <n v="19950910"/>
    <n v="45"/>
    <n v="95"/>
    <s v="3M11413  872011"/>
    <n v="1.3"/>
    <s v="ANDERSON ISLAND"/>
    <s v="SPS"/>
    <s v="MCKERNAN HATCHERY"/>
    <s v="DESCHUTES R  13.0028"/>
    <x v="6"/>
    <n v="3"/>
    <n v="1992"/>
    <n v="635616"/>
    <x v="0"/>
    <s v="09"/>
    <x v="2"/>
    <x v="0"/>
    <x v="25"/>
    <x v="8"/>
  </r>
  <r>
    <n v="1"/>
    <n v="2006"/>
    <n v="20060817"/>
    <n v="23"/>
    <n v="12"/>
    <s v="3M10513  A"/>
    <n v="2.37"/>
    <s v="CARR INLET       13A"/>
    <s v="SPS"/>
    <s v="MINTER CR HATCHERY"/>
    <s v="MINTER CR    15.0048"/>
    <x v="2"/>
    <n v="3"/>
    <n v="2004"/>
    <n v="632284"/>
    <x v="2"/>
    <s v="08"/>
    <x v="2"/>
    <x v="1"/>
    <x v="20"/>
    <x v="2"/>
  </r>
  <r>
    <n v="1"/>
    <n v="2006"/>
    <n v="20060821"/>
    <n v="23"/>
    <n v="12"/>
    <s v="3M10513  A"/>
    <n v="1.82"/>
    <s v="CARR INLET       13A"/>
    <s v="SPS"/>
    <s v="MINTER CR HATCHERY"/>
    <s v="MINTER CR    15.0048"/>
    <x v="7"/>
    <n v="3"/>
    <n v="2003"/>
    <n v="631558"/>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7"/>
    <n v="3"/>
    <n v="2003"/>
    <n v="631558"/>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7"/>
    <n v="3"/>
    <n v="2003"/>
    <n v="631558"/>
    <x v="2"/>
    <s v="08"/>
    <x v="2"/>
    <x v="1"/>
    <x v="20"/>
    <x v="2"/>
  </r>
  <r>
    <n v="1"/>
    <n v="2006"/>
    <n v="20060821"/>
    <n v="23"/>
    <n v="12"/>
    <s v="3M10513  A"/>
    <n v="1.82"/>
    <s v="CARR INLET       13A"/>
    <s v="SPS"/>
    <s v="MINTER CR HATCHERY"/>
    <s v="MINTER CR    15.0048"/>
    <x v="7"/>
    <n v="3"/>
    <n v="2003"/>
    <n v="631558"/>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1"/>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3"/>
    <n v="3"/>
    <n v="2005"/>
    <n v="632965"/>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7"/>
    <n v="3"/>
    <n v="2003"/>
    <n v="631558"/>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3"/>
    <n v="3"/>
    <n v="2005"/>
    <n v="632965"/>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2"/>
    <n v="23"/>
    <n v="12"/>
    <s v="3M10513  A"/>
    <n v="1.82"/>
    <s v="CARR INLET       13A"/>
    <s v="SPS"/>
    <s v="MINTER CR HATCHERY"/>
    <s v="MINTER CR    15.0048"/>
    <x v="2"/>
    <n v="3"/>
    <n v="2004"/>
    <n v="632284"/>
    <x v="2"/>
    <s v="08"/>
    <x v="2"/>
    <x v="1"/>
    <x v="20"/>
    <x v="2"/>
  </r>
  <r>
    <n v="1"/>
    <n v="2006"/>
    <n v="20060823"/>
    <n v="23"/>
    <n v="12"/>
    <s v="3M10513  A"/>
    <n v="1.82"/>
    <s v="CARR INLET       13A"/>
    <s v="SPS"/>
    <s v="MINTER CR HATCHERY"/>
    <s v="MINTER CR    15.0048"/>
    <x v="2"/>
    <n v="3"/>
    <n v="2004"/>
    <n v="632284"/>
    <x v="2"/>
    <s v="08"/>
    <x v="2"/>
    <x v="1"/>
    <x v="20"/>
    <x v="2"/>
  </r>
  <r>
    <n v="1"/>
    <n v="2006"/>
    <n v="20060823"/>
    <n v="23"/>
    <n v="12"/>
    <s v="3M10513  A"/>
    <n v="1.82"/>
    <s v="CARR INLET       13A"/>
    <s v="SPS"/>
    <s v="MINTER CR HATCHERY"/>
    <s v="MINTER CR    15.0048"/>
    <x v="2"/>
    <n v="3"/>
    <n v="2004"/>
    <n v="632284"/>
    <x v="2"/>
    <s v="08"/>
    <x v="2"/>
    <x v="1"/>
    <x v="20"/>
    <x v="2"/>
  </r>
  <r>
    <n v="1"/>
    <n v="2006"/>
    <n v="20060830"/>
    <n v="23"/>
    <n v="12"/>
    <s v="3M10513  A"/>
    <n v="0"/>
    <s v="CARR INLET       13A"/>
    <s v="SPS"/>
    <s v="MINTER CR HATCHERY"/>
    <s v="MINTER CR    15.0048"/>
    <x v="7"/>
    <n v="3"/>
    <n v="2003"/>
    <n v="631558"/>
    <x v="2"/>
    <s v="08"/>
    <x v="2"/>
    <x v="1"/>
    <x v="20"/>
    <x v="2"/>
  </r>
  <r>
    <n v="1"/>
    <n v="2006"/>
    <n v="20060830"/>
    <n v="23"/>
    <n v="12"/>
    <s v="3M10513  A"/>
    <n v="0"/>
    <s v="CARR INLET       13A"/>
    <s v="SPS"/>
    <s v="MINTER CR HATCHERY"/>
    <s v="MINTER CR    15.0048"/>
    <x v="3"/>
    <n v="3"/>
    <n v="2005"/>
    <n v="632965"/>
    <x v="2"/>
    <s v="08"/>
    <x v="2"/>
    <x v="1"/>
    <x v="20"/>
    <x v="2"/>
  </r>
  <r>
    <n v="1"/>
    <n v="2006"/>
    <n v="20060830"/>
    <n v="23"/>
    <n v="12"/>
    <s v="3M10513  A"/>
    <n v="0"/>
    <s v="CARR INLET       13A"/>
    <s v="SPS"/>
    <s v="MINTER CR HATCHERY"/>
    <s v="MINTER CR    15.0048"/>
    <x v="2"/>
    <n v="3"/>
    <n v="2004"/>
    <n v="632284"/>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WHITE R      10.0031"/>
    <x v="3"/>
    <n v="1"/>
    <n v="2005"/>
    <n v="632372"/>
    <x v="2"/>
    <s v="08"/>
    <x v="2"/>
    <x v="1"/>
    <x v="20"/>
    <x v="2"/>
  </r>
  <r>
    <n v="1"/>
    <n v="2007"/>
    <n v="20070816"/>
    <n v="23"/>
    <n v="12"/>
    <s v="3M10513  A"/>
    <n v="1.5"/>
    <s v="CARR INLET       13A"/>
    <s v="SPS"/>
    <s v="MINTER CR HATCHERY"/>
    <s v="MINTER CR    15.0048"/>
    <x v="2"/>
    <n v="3"/>
    <n v="2004"/>
    <n v="632284"/>
    <x v="2"/>
    <s v="08"/>
    <x v="2"/>
    <x v="1"/>
    <x v="20"/>
    <x v="2"/>
  </r>
  <r>
    <n v="1"/>
    <n v="2007"/>
    <n v="20070816"/>
    <n v="23"/>
    <n v="12"/>
    <s v="3M10513  A"/>
    <n v="1.5"/>
    <s v="CARR INLET       13A"/>
    <s v="SPS"/>
    <s v="MINTER CR HATCHERY"/>
    <s v="MINTER CR    15.0048"/>
    <x v="3"/>
    <n v="3"/>
    <n v="2005"/>
    <n v="632965"/>
    <x v="2"/>
    <s v="08"/>
    <x v="2"/>
    <x v="1"/>
    <x v="20"/>
    <x v="2"/>
  </r>
  <r>
    <n v="1"/>
    <n v="2007"/>
    <n v="20070816"/>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30"/>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3"/>
    <n v="3"/>
    <n v="2005"/>
    <n v="632965"/>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3"/>
    <n v="3"/>
    <n v="2005"/>
    <n v="632965"/>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2"/>
    <n v="3"/>
    <n v="2004"/>
    <n v="632284"/>
    <x v="2"/>
    <s v="08"/>
    <x v="2"/>
    <x v="1"/>
    <x v="20"/>
    <x v="2"/>
  </r>
  <r>
    <n v="1"/>
    <n v="2007"/>
    <n v="20070831"/>
    <n v="23"/>
    <n v="12"/>
    <s v="3M10513  A"/>
    <n v="3.04"/>
    <s v="CARR INLET       13A"/>
    <s v="SPS"/>
    <s v="MINTER CR HATCHERY"/>
    <s v="MINTER CR    15.0048"/>
    <x v="3"/>
    <n v="3"/>
    <n v="2005"/>
    <n v="632965"/>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WHITE R      10.0031"/>
    <x v="3"/>
    <n v="1"/>
    <n v="2005"/>
    <n v="632372"/>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3"/>
    <n v="3"/>
    <n v="2005"/>
    <n v="632965"/>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2"/>
    <n v="3"/>
    <n v="2004"/>
    <n v="632284"/>
    <x v="2"/>
    <s v="08"/>
    <x v="2"/>
    <x v="1"/>
    <x v="20"/>
    <x v="2"/>
  </r>
  <r>
    <n v="1"/>
    <n v="2007"/>
    <n v="20070813"/>
    <n v="23"/>
    <n v="12"/>
    <s v="3M10513  A"/>
    <n v="1.5"/>
    <s v="CARR INLET       13A"/>
    <s v="SPS"/>
    <s v="MINTER CR HATCHERY"/>
    <s v="MINTER CR    15.0048"/>
    <x v="3"/>
    <n v="3"/>
    <n v="2005"/>
    <n v="632965"/>
    <x v="2"/>
    <s v="08"/>
    <x v="2"/>
    <x v="1"/>
    <x v="20"/>
    <x v="2"/>
  </r>
  <r>
    <n v="1"/>
    <n v="2007"/>
    <n v="20070813"/>
    <n v="23"/>
    <n v="12"/>
    <s v="3M10513  A"/>
    <n v="1.5"/>
    <s v="CARR INLET       13A"/>
    <s v="SPS"/>
    <s v="MINTER CR HATCHERY"/>
    <s v="WHITE R      10.0031"/>
    <x v="3"/>
    <n v="1"/>
    <n v="2005"/>
    <n v="632372"/>
    <x v="2"/>
    <s v="08"/>
    <x v="2"/>
    <x v="1"/>
    <x v="20"/>
    <x v="2"/>
  </r>
  <r>
    <n v="1"/>
    <n v="2007"/>
    <n v="20070814"/>
    <n v="23"/>
    <n v="12"/>
    <s v="3M10513  A"/>
    <n v="1.5"/>
    <s v="CARR INLET       13A"/>
    <s v="SPS"/>
    <s v="MINTER CR HATCHERY"/>
    <s v="MINTER CR    15.0048"/>
    <x v="2"/>
    <n v="3"/>
    <n v="2004"/>
    <n v="632284"/>
    <x v="2"/>
    <s v="08"/>
    <x v="2"/>
    <x v="1"/>
    <x v="20"/>
    <x v="2"/>
  </r>
  <r>
    <n v="1"/>
    <n v="2007"/>
    <n v="20070814"/>
    <n v="23"/>
    <n v="12"/>
    <s v="3M10513  A"/>
    <n v="1.5"/>
    <s v="CARR INLET       13A"/>
    <s v="SPS"/>
    <s v="MINTER CR HATCHERY"/>
    <s v="MINTER CR    15.0048"/>
    <x v="2"/>
    <n v="3"/>
    <n v="2004"/>
    <n v="632284"/>
    <x v="2"/>
    <s v="08"/>
    <x v="2"/>
    <x v="1"/>
    <x v="20"/>
    <x v="2"/>
  </r>
  <r>
    <n v="1"/>
    <n v="2007"/>
    <n v="20070814"/>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7"/>
    <n v="3"/>
    <n v="2003"/>
    <n v="631558"/>
    <x v="2"/>
    <s v="08"/>
    <x v="2"/>
    <x v="1"/>
    <x v="20"/>
    <x v="2"/>
  </r>
  <r>
    <n v="1"/>
    <n v="2007"/>
    <n v="20070815"/>
    <n v="23"/>
    <n v="12"/>
    <s v="3M10513  A"/>
    <n v="1.5"/>
    <s v="CARR INLET       13A"/>
    <s v="SPS"/>
    <s v="MINTER CR HATCHERY"/>
    <s v="WHITE R      10.0031"/>
    <x v="3"/>
    <n v="1"/>
    <n v="2005"/>
    <n v="632372"/>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3"/>
    <n v="3"/>
    <n v="2005"/>
    <n v="632965"/>
    <x v="2"/>
    <s v="08"/>
    <x v="2"/>
    <x v="1"/>
    <x v="20"/>
    <x v="2"/>
  </r>
  <r>
    <n v="1"/>
    <n v="2007"/>
    <n v="20070815"/>
    <n v="23"/>
    <n v="12"/>
    <s v="3M10513  A"/>
    <n v="1.5"/>
    <s v="CARR INLET       13A"/>
    <s v="SPS"/>
    <s v="MINTER CR HATCHERY"/>
    <s v="MINTER CR    15.0048"/>
    <x v="3"/>
    <n v="3"/>
    <n v="2005"/>
    <n v="632965"/>
    <x v="2"/>
    <s v="08"/>
    <x v="2"/>
    <x v="1"/>
    <x v="20"/>
    <x v="2"/>
  </r>
  <r>
    <n v="1"/>
    <n v="2007"/>
    <n v="20070815"/>
    <n v="23"/>
    <n v="12"/>
    <s v="3M10513  A"/>
    <n v="1.5"/>
    <s v="CARR INLET       13A"/>
    <s v="SPS"/>
    <s v="MINTER CR HATCHERY"/>
    <s v="MINTER CR    15.0048"/>
    <x v="3"/>
    <n v="3"/>
    <n v="2005"/>
    <n v="632965"/>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3"/>
    <n v="3"/>
    <n v="2005"/>
    <n v="632965"/>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MINTER CR    15.0048"/>
    <x v="2"/>
    <n v="3"/>
    <n v="2004"/>
    <n v="632284"/>
    <x v="2"/>
    <s v="08"/>
    <x v="2"/>
    <x v="1"/>
    <x v="20"/>
    <x v="2"/>
  </r>
  <r>
    <n v="1"/>
    <n v="2007"/>
    <n v="20070815"/>
    <n v="23"/>
    <n v="12"/>
    <s v="3M10513  A"/>
    <n v="1.5"/>
    <s v="CARR INLET       13A"/>
    <s v="SPS"/>
    <s v="MINTER CR HATCHERY"/>
    <s v="WHITE R      10.0031"/>
    <x v="3"/>
    <n v="1"/>
    <n v="2005"/>
    <n v="632372"/>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WHITE R      10.0031"/>
    <x v="2"/>
    <n v="1"/>
    <n v="2004"/>
    <n v="631893"/>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WHITE R      10.0031"/>
    <x v="3"/>
    <n v="1"/>
    <n v="2005"/>
    <n v="632372"/>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7"/>
    <n v="3"/>
    <n v="2003"/>
    <n v="631558"/>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2"/>
    <n v="3"/>
    <n v="2004"/>
    <n v="632284"/>
    <x v="2"/>
    <s v="08"/>
    <x v="2"/>
    <x v="1"/>
    <x v="20"/>
    <x v="2"/>
  </r>
  <r>
    <n v="1"/>
    <n v="2007"/>
    <n v="20070817"/>
    <n v="23"/>
    <n v="12"/>
    <s v="3M10513  A"/>
    <n v="1.5"/>
    <s v="CARR INLET       13A"/>
    <s v="SPS"/>
    <s v="MINTER CR HATCHERY"/>
    <s v="MINTER CR    15.0048"/>
    <x v="3"/>
    <n v="3"/>
    <n v="2005"/>
    <n v="632965"/>
    <x v="2"/>
    <s v="08"/>
    <x v="2"/>
    <x v="1"/>
    <x v="20"/>
    <x v="2"/>
  </r>
  <r>
    <n v="1"/>
    <n v="2007"/>
    <n v="20070820"/>
    <n v="23"/>
    <n v="12"/>
    <s v="3M10513  A"/>
    <m/>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3"/>
    <n v="3"/>
    <n v="2005"/>
    <n v="632965"/>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3"/>
    <n v="3"/>
    <n v="2005"/>
    <n v="632965"/>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WHITE R      10.0031"/>
    <x v="3"/>
    <n v="1"/>
    <n v="2005"/>
    <n v="632372"/>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3"/>
    <n v="3"/>
    <n v="2005"/>
    <n v="632965"/>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7"/>
    <n v="23"/>
    <n v="12"/>
    <s v="3M10513  A"/>
    <n v="3.04"/>
    <s v="CARR INLET       13A"/>
    <s v="SPS"/>
    <s v="MINTER CR HATCHERY"/>
    <s v="MINTER CR    15.0048"/>
    <x v="2"/>
    <n v="3"/>
    <n v="2004"/>
    <n v="632284"/>
    <x v="2"/>
    <s v="08"/>
    <x v="2"/>
    <x v="1"/>
    <x v="20"/>
    <x v="2"/>
  </r>
  <r>
    <n v="1"/>
    <n v="2007"/>
    <n v="20070828"/>
    <n v="23"/>
    <n v="12"/>
    <s v="3M10513  A"/>
    <n v="3.04"/>
    <s v="CARR INLET       13A"/>
    <s v="SPS"/>
    <s v="MINTER CR HATCHERY"/>
    <s v="MINTER CR    15.0048"/>
    <x v="2"/>
    <n v="3"/>
    <n v="2004"/>
    <n v="632284"/>
    <x v="2"/>
    <s v="08"/>
    <x v="2"/>
    <x v="1"/>
    <x v="20"/>
    <x v="2"/>
  </r>
  <r>
    <n v="1"/>
    <n v="2007"/>
    <n v="20070828"/>
    <n v="23"/>
    <n v="12"/>
    <s v="3M10513  A"/>
    <n v="3.04"/>
    <s v="CARR INLET       13A"/>
    <s v="SPS"/>
    <s v="MINTER CR HATCHERY"/>
    <s v="MINTER CR    15.0048"/>
    <x v="2"/>
    <n v="3"/>
    <n v="2004"/>
    <n v="632284"/>
    <x v="2"/>
    <s v="08"/>
    <x v="2"/>
    <x v="1"/>
    <x v="20"/>
    <x v="2"/>
  </r>
  <r>
    <n v="1"/>
    <n v="2007"/>
    <n v="20070828"/>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3"/>
    <n v="3"/>
    <n v="2005"/>
    <n v="632965"/>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7"/>
    <n v="20070829"/>
    <n v="23"/>
    <n v="12"/>
    <s v="3M10513  A"/>
    <n v="3.04"/>
    <s v="CARR INLET       13A"/>
    <s v="SPS"/>
    <s v="MINTER CR HATCHERY"/>
    <s v="MINTER CR    15.0048"/>
    <x v="2"/>
    <n v="3"/>
    <n v="2004"/>
    <n v="632284"/>
    <x v="2"/>
    <s v="08"/>
    <x v="2"/>
    <x v="1"/>
    <x v="20"/>
    <x v="2"/>
  </r>
  <r>
    <n v="1"/>
    <n v="2009"/>
    <n v="20090807"/>
    <n v="23"/>
    <n v="49"/>
    <s v="3M10513  A"/>
    <n v="10.96"/>
    <s v="CARR INLET       13A"/>
    <s v="SPS"/>
    <s v="MINTER CR HATCHERY"/>
    <s v="WHITE R      10.0031"/>
    <x v="9"/>
    <n v="1"/>
    <n v="2007"/>
    <n v="633868"/>
    <x v="2"/>
    <s v="08"/>
    <x v="2"/>
    <x v="1"/>
    <x v="20"/>
    <x v="2"/>
  </r>
  <r>
    <n v="1"/>
    <n v="2007"/>
    <n v="20070807"/>
    <n v="23"/>
    <n v="17"/>
    <s v="3M10513  F"/>
    <n v="2.61"/>
    <s v="BUDD INLET       13F"/>
    <s v="SPS"/>
    <s v="MINTER CR HATCHERY"/>
    <s v="MINTER CR    15.0048"/>
    <x v="2"/>
    <n v="3"/>
    <n v="2004"/>
    <n v="632284"/>
    <x v="1"/>
    <s v="08"/>
    <x v="2"/>
    <x v="1"/>
    <x v="20"/>
    <x v="2"/>
  </r>
  <r>
    <n v="1"/>
    <n v="2008"/>
    <n v="20080824"/>
    <n v="45"/>
    <n v="95"/>
    <s v="3M11413  872184"/>
    <n v="9.9"/>
    <s v="GENERAL - AREA 13"/>
    <s v="SPS"/>
    <s v="MINTER CR HATCHERY"/>
    <s v="MINTER CR    15.0048"/>
    <x v="3"/>
    <n v="3"/>
    <n v="2005"/>
    <n v="632965"/>
    <x v="0"/>
    <s v="08"/>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7"/>
    <n v="3"/>
    <n v="2003"/>
    <n v="631558"/>
    <x v="2"/>
    <s v="09"/>
    <x v="2"/>
    <x v="1"/>
    <x v="20"/>
    <x v="2"/>
  </r>
  <r>
    <n v="1"/>
    <n v="2005"/>
    <n v="20050901"/>
    <n v="23"/>
    <n v="12"/>
    <s v="3M10513  A"/>
    <n v="1"/>
    <s v="CARR INLET       13A"/>
    <s v="SPS"/>
    <s v="MINTER CR HATCHERY"/>
    <s v="MINTER CR    15.0048"/>
    <x v="2"/>
    <n v="3"/>
    <n v="2004"/>
    <n v="632284"/>
    <x v="2"/>
    <s v="09"/>
    <x v="2"/>
    <x v="1"/>
    <x v="20"/>
    <x v="2"/>
  </r>
  <r>
    <n v="1"/>
    <n v="2005"/>
    <n v="20050901"/>
    <n v="23"/>
    <n v="12"/>
    <s v="3M10513  A"/>
    <n v="1"/>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2"/>
    <n v="3"/>
    <n v="2004"/>
    <n v="632284"/>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6"/>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5"/>
    <n v="20050908"/>
    <n v="23"/>
    <n v="12"/>
    <s v="3M10513  A"/>
    <n v="1.17"/>
    <s v="CARR INLET       13A"/>
    <s v="SPS"/>
    <s v="MINTER CR HATCHERY"/>
    <s v="MINTER CR    15.0048"/>
    <x v="7"/>
    <n v="3"/>
    <n v="2003"/>
    <n v="631558"/>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4"/>
    <n v="23"/>
    <n v="12"/>
    <s v="3M10513  A"/>
    <n v="3.79"/>
    <s v="CARR INLET       13A"/>
    <s v="SPS"/>
    <s v="MINTER CR HATCHERY"/>
    <s v="MINTER CR    15.0048"/>
    <x v="2"/>
    <n v="3"/>
    <n v="2004"/>
    <n v="632284"/>
    <x v="2"/>
    <s v="09"/>
    <x v="2"/>
    <x v="1"/>
    <x v="20"/>
    <x v="2"/>
  </r>
  <r>
    <n v="1"/>
    <n v="2007"/>
    <n v="20070907"/>
    <n v="23"/>
    <n v="16"/>
    <s v="3M10513  F"/>
    <n v="1.91"/>
    <s v="BUDD INLET       13F"/>
    <s v="SPS"/>
    <s v="MINTER CR HATCHERY"/>
    <s v="MINTER CR    15.0048"/>
    <x v="2"/>
    <n v="3"/>
    <n v="2004"/>
    <n v="632284"/>
    <x v="1"/>
    <s v="09"/>
    <x v="2"/>
    <x v="1"/>
    <x v="20"/>
    <x v="2"/>
  </r>
  <r>
    <n v="1"/>
    <n v="1995"/>
    <n v="19950210"/>
    <n v="45"/>
    <n v="95"/>
    <s v="3M11413  872170"/>
    <n v="1.2"/>
    <s v="FOX POINT"/>
    <s v="SPS"/>
    <s v="CLEAR CREEK HATCHERY"/>
    <s v="MCALISTER+SOOS+CLEAR"/>
    <x v="13"/>
    <n v="3"/>
    <n v="1993"/>
    <n v="212042"/>
    <x v="0"/>
    <s v="02"/>
    <x v="0"/>
    <x v="1"/>
    <x v="4"/>
    <x v="2"/>
  </r>
  <r>
    <n v="1"/>
    <n v="1995"/>
    <n v="19950209"/>
    <n v="45"/>
    <n v="95"/>
    <s v="3M11413  872185"/>
    <n v="1.2"/>
    <s v="GIBSON POINT"/>
    <s v="SPS"/>
    <s v="CLEAR CREEK HATCHERY"/>
    <s v="MCALISTER+SOOS+CLEAR"/>
    <x v="13"/>
    <n v="3"/>
    <n v="1993"/>
    <n v="212042"/>
    <x v="0"/>
    <s v="02"/>
    <x v="0"/>
    <x v="1"/>
    <x v="4"/>
    <x v="2"/>
  </r>
  <r>
    <n v="1"/>
    <n v="1995"/>
    <n v="19950210"/>
    <n v="45"/>
    <n v="95"/>
    <s v="3M11413  872198"/>
    <n v="1.2"/>
    <s v="HALE PASSAGE"/>
    <s v="SPS"/>
    <s v="CLEAR CREEK HATCHERY"/>
    <s v="MCALISTER+SOOS+CLEAR"/>
    <x v="13"/>
    <n v="3"/>
    <n v="1993"/>
    <n v="212042"/>
    <x v="0"/>
    <s v="02"/>
    <x v="0"/>
    <x v="1"/>
    <x v="4"/>
    <x v="2"/>
  </r>
  <r>
    <n v="1"/>
    <n v="1995"/>
    <n v="19950329"/>
    <n v="45"/>
    <n v="95"/>
    <s v="3M11413  872185"/>
    <n v="1.25"/>
    <s v="GIBSON POINT"/>
    <s v="SPS"/>
    <s v="CLEAR CREEK HATCHERY"/>
    <s v="MCALISTER+SOOS+CLEAR"/>
    <x v="13"/>
    <n v="3"/>
    <n v="1993"/>
    <n v="212042"/>
    <x v="0"/>
    <s v="03"/>
    <x v="0"/>
    <x v="1"/>
    <x v="4"/>
    <x v="2"/>
  </r>
  <r>
    <n v="1"/>
    <n v="1999"/>
    <n v="19990324"/>
    <n v="45"/>
    <n v="95"/>
    <s v="3M11413  872375"/>
    <n v="5.6"/>
    <s v="POINT FOSDICK"/>
    <s v="SPS"/>
    <s v="CLEAR CREEK HATCHERY"/>
    <s v="NISQUALLY R  11.0008"/>
    <x v="0"/>
    <n v="3"/>
    <n v="1997"/>
    <n v="212957"/>
    <x v="0"/>
    <s v="03"/>
    <x v="0"/>
    <x v="1"/>
    <x v="4"/>
    <x v="2"/>
  </r>
  <r>
    <n v="1"/>
    <n v="1999"/>
    <n v="19990530"/>
    <n v="45"/>
    <n v="95"/>
    <s v="3M11413  872089"/>
    <n v="3.1"/>
    <s v="CONCRETE DOCK"/>
    <s v="SPS"/>
    <s v="CLEAR CREEK HATCHERY"/>
    <s v="NISQUALLY R  11.0008"/>
    <x v="0"/>
    <n v="3"/>
    <n v="1997"/>
    <n v="212957"/>
    <x v="0"/>
    <s v="05"/>
    <x v="1"/>
    <x v="1"/>
    <x v="4"/>
    <x v="2"/>
  </r>
  <r>
    <n v="1"/>
    <n v="1999"/>
    <n v="19990526"/>
    <n v="45"/>
    <n v="95"/>
    <s v="3M11413  872184"/>
    <n v="3.1"/>
    <s v="GENERAL - AREA 13"/>
    <s v="SPS"/>
    <s v="CLEAR CREEK HATCHERY"/>
    <s v="NISQUALLY R  11.0008"/>
    <x v="10"/>
    <n v="3"/>
    <n v="1996"/>
    <n v="212946"/>
    <x v="0"/>
    <s v="05"/>
    <x v="1"/>
    <x v="1"/>
    <x v="4"/>
    <x v="2"/>
  </r>
  <r>
    <n v="1"/>
    <n v="1999"/>
    <n v="19990515"/>
    <n v="45"/>
    <n v="95"/>
    <s v="3M11413  872185"/>
    <n v="3.1"/>
    <s v="GIBSON POINT"/>
    <s v="SPS"/>
    <s v="CLEAR CREEK HATCHERY"/>
    <s v="NISQUALLY R  11.0008"/>
    <x v="0"/>
    <n v="3"/>
    <n v="1997"/>
    <n v="212957"/>
    <x v="0"/>
    <s v="05"/>
    <x v="1"/>
    <x v="1"/>
    <x v="4"/>
    <x v="2"/>
  </r>
  <r>
    <n v="1"/>
    <n v="1999"/>
    <n v="19990516"/>
    <n v="45"/>
    <n v="95"/>
    <s v="3M11413  872185"/>
    <n v="3.1"/>
    <s v="GIBSON POINT"/>
    <s v="SPS"/>
    <s v="CLEAR CREEK HATCHERY"/>
    <s v="NISQUALLY R  11.0008"/>
    <x v="0"/>
    <n v="3"/>
    <n v="1997"/>
    <n v="212957"/>
    <x v="0"/>
    <s v="05"/>
    <x v="1"/>
    <x v="1"/>
    <x v="4"/>
    <x v="2"/>
  </r>
  <r>
    <n v="1"/>
    <n v="1999"/>
    <n v="19990530"/>
    <n v="45"/>
    <n v="95"/>
    <s v="3M11413  872375"/>
    <n v="3.1"/>
    <s v="POINT FOSDICK"/>
    <s v="SPS"/>
    <s v="CLEAR CREEK HATCHERY"/>
    <s v="NISQUALLY R  11.0008"/>
    <x v="0"/>
    <n v="3"/>
    <n v="1997"/>
    <n v="212957"/>
    <x v="0"/>
    <s v="05"/>
    <x v="1"/>
    <x v="1"/>
    <x v="4"/>
    <x v="2"/>
  </r>
  <r>
    <n v="1"/>
    <n v="1994"/>
    <n v="19940612"/>
    <n v="45"/>
    <n v="95"/>
    <s v="3M11413  872011"/>
    <n v="1.61"/>
    <s v="ANDERSON ISLAND"/>
    <s v="SPS"/>
    <s v="CLEAR CREEK HATCHERY"/>
    <s v="FINCH CR     16.0222"/>
    <x v="5"/>
    <n v="3"/>
    <n v="1992"/>
    <n v="212011"/>
    <x v="0"/>
    <s v="06"/>
    <x v="1"/>
    <x v="1"/>
    <x v="4"/>
    <x v="2"/>
  </r>
  <r>
    <n v="1"/>
    <n v="2002"/>
    <n v="20020626"/>
    <n v="45"/>
    <n v="95"/>
    <s v="3M11413  872185"/>
    <n v="3.96"/>
    <s v="GIBSON POINT"/>
    <s v="SPS"/>
    <s v="CLEAR CREEK HATCHERY"/>
    <s v="CLEAR CR    11.0013C"/>
    <x v="15"/>
    <n v="3"/>
    <n v="2001"/>
    <n v="630189"/>
    <x v="0"/>
    <s v="06"/>
    <x v="1"/>
    <x v="1"/>
    <x v="4"/>
    <x v="2"/>
  </r>
  <r>
    <n v="1"/>
    <n v="1995"/>
    <n v="19950625"/>
    <n v="45"/>
    <n v="95"/>
    <s v="3M11413  872247"/>
    <n v="1.29"/>
    <s v="JOHNSON POINT"/>
    <s v="SPS"/>
    <s v="CLEAR CREEK HATCHERY"/>
    <s v="MCALISTER+SOOS+CLEAR"/>
    <x v="13"/>
    <n v="3"/>
    <n v="1993"/>
    <n v="212042"/>
    <x v="0"/>
    <s v="06"/>
    <x v="1"/>
    <x v="1"/>
    <x v="4"/>
    <x v="2"/>
  </r>
  <r>
    <n v="1"/>
    <n v="2000"/>
    <n v="20000729"/>
    <n v="45"/>
    <n v="95"/>
    <s v="3M11413  872011"/>
    <n v="2.2799999999999998"/>
    <s v="ANDERSON ISLAND"/>
    <s v="SPS"/>
    <s v="CLEAR CREEK HATCHERY"/>
    <s v="CLEAR CR    11.0013C"/>
    <x v="17"/>
    <n v="3"/>
    <n v="1998"/>
    <n v="212956"/>
    <x v="0"/>
    <s v="07"/>
    <x v="2"/>
    <x v="1"/>
    <x v="4"/>
    <x v="2"/>
  </r>
  <r>
    <n v="1"/>
    <n v="2001"/>
    <n v="20010731"/>
    <n v="45"/>
    <n v="95"/>
    <s v="3M11413  872105"/>
    <n v="13.16"/>
    <s v="DAY ISLAND"/>
    <s v="SPS"/>
    <s v="CLEAR CREEK HATCHERY"/>
    <s v="CLEAR CR    11.0013C"/>
    <x v="14"/>
    <n v="3"/>
    <n v="1999"/>
    <n v="210150"/>
    <x v="0"/>
    <s v="07"/>
    <x v="2"/>
    <x v="1"/>
    <x v="4"/>
    <x v="2"/>
  </r>
  <r>
    <n v="1"/>
    <n v="1995"/>
    <n v="19950727"/>
    <n v="45"/>
    <n v="95"/>
    <s v="3M11413  872169"/>
    <n v="1.3"/>
    <s v="FOX ISLAND"/>
    <s v="SPS"/>
    <s v="CLEAR CREEK HATCHERY"/>
    <s v="MCALISTER+SOOS+CLEAR"/>
    <x v="13"/>
    <n v="3"/>
    <n v="1993"/>
    <n v="212042"/>
    <x v="0"/>
    <s v="07"/>
    <x v="2"/>
    <x v="1"/>
    <x v="4"/>
    <x v="2"/>
  </r>
  <r>
    <n v="1"/>
    <n v="1995"/>
    <n v="19950715"/>
    <n v="45"/>
    <n v="95"/>
    <s v="3M11413  872247"/>
    <n v="1.3"/>
    <s v="JOHNSON POINT"/>
    <s v="SPS"/>
    <s v="CLEAR CREEK HATCHERY"/>
    <s v="MCALISTER+SOOS+CLEAR"/>
    <x v="13"/>
    <n v="3"/>
    <n v="1993"/>
    <n v="212042"/>
    <x v="0"/>
    <s v="07"/>
    <x v="2"/>
    <x v="1"/>
    <x v="4"/>
    <x v="2"/>
  </r>
  <r>
    <n v="1"/>
    <n v="1998"/>
    <n v="19980726"/>
    <n v="45"/>
    <n v="95"/>
    <s v="3M11413  872247"/>
    <n v="3.99"/>
    <s v="JOHNSON POINT"/>
    <s v="SPS"/>
    <s v="CLEAR CREEK HATCHERY"/>
    <s v="NISQUALLY R  11.0008"/>
    <x v="0"/>
    <n v="3"/>
    <n v="1997"/>
    <n v="212957"/>
    <x v="0"/>
    <s v="07"/>
    <x v="2"/>
    <x v="1"/>
    <x v="4"/>
    <x v="2"/>
  </r>
  <r>
    <n v="1"/>
    <n v="1998"/>
    <n v="19980725"/>
    <n v="45"/>
    <n v="95"/>
    <s v="3M11413  872247"/>
    <n v="3.99"/>
    <s v="JOHNSON POINT"/>
    <s v="SPS"/>
    <s v="CLEAR CREEK HATCHERY"/>
    <s v="NISQUALLY R  11.0008"/>
    <x v="0"/>
    <n v="3"/>
    <n v="1997"/>
    <n v="212957"/>
    <x v="0"/>
    <s v="07"/>
    <x v="2"/>
    <x v="1"/>
    <x v="4"/>
    <x v="2"/>
  </r>
  <r>
    <n v="1"/>
    <n v="2001"/>
    <n v="20010716"/>
    <n v="45"/>
    <n v="95"/>
    <s v="3M11413  872250"/>
    <n v="13.16"/>
    <s v="KETRON ISLAND"/>
    <s v="SPS"/>
    <s v="CLEAR CREEK HATCHERY"/>
    <s v="CLEAR CR    11.0013C"/>
    <x v="14"/>
    <n v="3"/>
    <n v="1999"/>
    <n v="630523"/>
    <x v="0"/>
    <s v="07"/>
    <x v="2"/>
    <x v="1"/>
    <x v="4"/>
    <x v="2"/>
  </r>
  <r>
    <n v="1"/>
    <n v="1995"/>
    <n v="19950705"/>
    <n v="45"/>
    <n v="95"/>
    <s v="3M11413  872273"/>
    <n v="1.3"/>
    <s v="LONGBRANCH"/>
    <s v="SPS"/>
    <s v="CLEAR CREEK HATCHERY"/>
    <s v="MCALISTER+SOOS+CLEAR"/>
    <x v="13"/>
    <n v="3"/>
    <n v="1993"/>
    <n v="212042"/>
    <x v="0"/>
    <s v="07"/>
    <x v="2"/>
    <x v="1"/>
    <x v="4"/>
    <x v="2"/>
  </r>
  <r>
    <n v="1"/>
    <n v="2000"/>
    <n v="20000730"/>
    <n v="45"/>
    <n v="95"/>
    <s v="3M11413  872276"/>
    <n v="2.2799999999999998"/>
    <s v="LUHR BEACH DOCK"/>
    <s v="SPS"/>
    <s v="CLEAR CREEK HATCHERY"/>
    <s v="CLEAR CR    11.0013C"/>
    <x v="14"/>
    <n v="3"/>
    <n v="1999"/>
    <n v="210150"/>
    <x v="0"/>
    <s v="07"/>
    <x v="2"/>
    <x v="1"/>
    <x v="4"/>
    <x v="2"/>
  </r>
  <r>
    <n v="1"/>
    <n v="1998"/>
    <n v="19980708"/>
    <n v="45"/>
    <n v="95"/>
    <s v="3M11413  872320"/>
    <n v="3.99"/>
    <s v="NARROWS"/>
    <s v="SPS"/>
    <s v="CLEAR CREEK HATCHERY"/>
    <s v="NISQUALLY R  11.0008"/>
    <x v="0"/>
    <n v="3"/>
    <n v="1997"/>
    <n v="212957"/>
    <x v="0"/>
    <s v="07"/>
    <x v="2"/>
    <x v="1"/>
    <x v="4"/>
    <x v="2"/>
  </r>
  <r>
    <n v="1"/>
    <n v="1993"/>
    <n v="19930809"/>
    <n v="23"/>
    <n v="12"/>
    <s v="3M10513"/>
    <n v="0"/>
    <s v="NISQUALLY        13"/>
    <s v="SPS"/>
    <s v="CLEAR CREEK HATCHERY"/>
    <s v="KALAMA CR    11.0017"/>
    <x v="6"/>
    <n v="3"/>
    <n v="1991"/>
    <n v="212019"/>
    <x v="1"/>
    <s v="08"/>
    <x v="2"/>
    <x v="1"/>
    <x v="4"/>
    <x v="2"/>
  </r>
  <r>
    <n v="1"/>
    <n v="1996"/>
    <n v="19960821"/>
    <n v="23"/>
    <n v="16"/>
    <s v="3M10513  A"/>
    <n v="1"/>
    <s v="CARR INLET       13A"/>
    <s v="SPS"/>
    <s v="CLEAR CREEK HATCHERY"/>
    <s v="MCALISTER+SOOS+CLEAR"/>
    <x v="13"/>
    <n v="3"/>
    <n v="1993"/>
    <n v="212042"/>
    <x v="2"/>
    <s v="08"/>
    <x v="2"/>
    <x v="1"/>
    <x v="4"/>
    <x v="2"/>
  </r>
  <r>
    <n v="1"/>
    <n v="1996"/>
    <n v="19960821"/>
    <n v="23"/>
    <n v="16"/>
    <s v="3M10513  A"/>
    <n v="1"/>
    <s v="CARR INLET       13A"/>
    <s v="SPS"/>
    <s v="CLEAR CREEK HATCHERY"/>
    <s v="MCALISTER+SOOS+CLEAR"/>
    <x v="13"/>
    <n v="3"/>
    <n v="1993"/>
    <n v="212042"/>
    <x v="2"/>
    <s v="08"/>
    <x v="2"/>
    <x v="1"/>
    <x v="4"/>
    <x v="2"/>
  </r>
  <r>
    <n v="1"/>
    <n v="1996"/>
    <n v="19960821"/>
    <n v="23"/>
    <n v="16"/>
    <s v="3M10513  A"/>
    <n v="1"/>
    <s v="CARR INLET       13A"/>
    <s v="SPS"/>
    <s v="CLEAR CREEK HATCHERY"/>
    <s v="MCALISTER+SOOS+CLEAR"/>
    <x v="13"/>
    <n v="3"/>
    <n v="1993"/>
    <n v="212042"/>
    <x v="2"/>
    <s v="08"/>
    <x v="2"/>
    <x v="1"/>
    <x v="4"/>
    <x v="2"/>
  </r>
  <r>
    <n v="1"/>
    <n v="2006"/>
    <n v="20060817"/>
    <n v="23"/>
    <n v="12"/>
    <s v="3M10513  A"/>
    <n v="2.37"/>
    <s v="CARR INLET       13A"/>
    <s v="SPS"/>
    <s v="CLEAR CREEK HATCHERY"/>
    <s v="CLEAR CR    11.0013C"/>
    <x v="2"/>
    <n v="3"/>
    <n v="2004"/>
    <n v="631895"/>
    <x v="2"/>
    <s v="08"/>
    <x v="2"/>
    <x v="1"/>
    <x v="4"/>
    <x v="2"/>
  </r>
  <r>
    <n v="1"/>
    <n v="2007"/>
    <n v="20070816"/>
    <n v="23"/>
    <n v="12"/>
    <s v="3M10513  A"/>
    <n v="1.5"/>
    <s v="CARR INLET       13A"/>
    <s v="SPS"/>
    <s v="CLEAR CREEK HATCHERY"/>
    <s v="CLEAR CR    11.0013C"/>
    <x v="3"/>
    <n v="3"/>
    <n v="2005"/>
    <n v="210589"/>
    <x v="2"/>
    <s v="08"/>
    <x v="2"/>
    <x v="1"/>
    <x v="4"/>
    <x v="2"/>
  </r>
  <r>
    <n v="1"/>
    <n v="2007"/>
    <n v="20070816"/>
    <n v="23"/>
    <n v="12"/>
    <s v="3M10513  A"/>
    <n v="1.5"/>
    <s v="CARR INLET       13A"/>
    <s v="SPS"/>
    <s v="CLEAR CREEK HATCHERY"/>
    <s v="CLEAR CR    11.0013C"/>
    <x v="2"/>
    <n v="3"/>
    <n v="2004"/>
    <n v="210547"/>
    <x v="2"/>
    <s v="08"/>
    <x v="2"/>
    <x v="1"/>
    <x v="4"/>
    <x v="2"/>
  </r>
  <r>
    <n v="1"/>
    <n v="2007"/>
    <n v="20070817"/>
    <n v="23"/>
    <n v="12"/>
    <s v="3M10513  A"/>
    <n v="1.5"/>
    <s v="CARR INLET       13A"/>
    <s v="SPS"/>
    <s v="CLEAR CREEK HATCHERY"/>
    <s v="CLEAR CR    11.0013C"/>
    <x v="2"/>
    <n v="3"/>
    <n v="2004"/>
    <n v="210547"/>
    <x v="2"/>
    <s v="08"/>
    <x v="2"/>
    <x v="1"/>
    <x v="4"/>
    <x v="2"/>
  </r>
  <r>
    <n v="1"/>
    <n v="1999"/>
    <n v="19990822"/>
    <n v="23"/>
    <n v="16"/>
    <s v="3M10513  D"/>
    <n v="1"/>
    <s v="SOUTH SOUND PASS 13D"/>
    <s v="SPS"/>
    <s v="CLEAR CREEK HATCHERY"/>
    <s v="NISQUALLY R  11.0008"/>
    <x v="0"/>
    <n v="3"/>
    <n v="1997"/>
    <n v="212957"/>
    <x v="1"/>
    <s v="08"/>
    <x v="2"/>
    <x v="1"/>
    <x v="4"/>
    <x v="2"/>
  </r>
  <r>
    <n v="1"/>
    <n v="1998"/>
    <n v="19980819"/>
    <n v="23"/>
    <n v="17"/>
    <s v="3M10513  F"/>
    <n v="1.19"/>
    <s v="BUDD INLET       13F"/>
    <s v="SPS"/>
    <s v="CLEAR CREEK HATCHERY"/>
    <s v="NISQUALLY R  11.0008"/>
    <x v="0"/>
    <n v="3"/>
    <n v="1997"/>
    <n v="212957"/>
    <x v="1"/>
    <s v="08"/>
    <x v="2"/>
    <x v="1"/>
    <x v="4"/>
    <x v="2"/>
  </r>
  <r>
    <n v="1"/>
    <n v="2000"/>
    <n v="20000825"/>
    <n v="23"/>
    <n v="12"/>
    <s v="3M10513  F"/>
    <n v="6.38"/>
    <s v="BUDD INLET       13F"/>
    <s v="SPS"/>
    <s v="CLEAR CREEK HATCHERY"/>
    <s v="CLEAR CR    11.0013C"/>
    <x v="14"/>
    <n v="3"/>
    <n v="1999"/>
    <n v="210150"/>
    <x v="1"/>
    <s v="08"/>
    <x v="2"/>
    <x v="1"/>
    <x v="4"/>
    <x v="2"/>
  </r>
  <r>
    <n v="1"/>
    <n v="2007"/>
    <n v="20070807"/>
    <n v="23"/>
    <n v="17"/>
    <s v="3M10513  F"/>
    <n v="2.61"/>
    <s v="BUDD INLET       13F"/>
    <s v="SPS"/>
    <s v="CLEAR CREEK HATCHERY"/>
    <s v="CLEAR CR    11.0013C"/>
    <x v="2"/>
    <n v="3"/>
    <n v="2004"/>
    <n v="631895"/>
    <x v="1"/>
    <s v="08"/>
    <x v="2"/>
    <x v="1"/>
    <x v="4"/>
    <x v="2"/>
  </r>
  <r>
    <n v="1"/>
    <n v="1998"/>
    <n v="19980825"/>
    <n v="45"/>
    <n v="95"/>
    <s v="3M11413  872074"/>
    <n v="4.1900000000000004"/>
    <s v="CHAMBERS BAY"/>
    <s v="SPS"/>
    <s v="CLEAR CREEK HATCHERY"/>
    <s v="NISQUALLY R  11.0008"/>
    <x v="10"/>
    <n v="3"/>
    <n v="1996"/>
    <n v="212946"/>
    <x v="0"/>
    <s v="08"/>
    <x v="2"/>
    <x v="1"/>
    <x v="4"/>
    <x v="2"/>
  </r>
  <r>
    <n v="1"/>
    <n v="2003"/>
    <n v="20030822"/>
    <n v="45"/>
    <n v="95"/>
    <s v="3M11413  872074"/>
    <n v="6.09"/>
    <s v="CHAMBERS BAY"/>
    <s v="SPS"/>
    <s v="CLEAR CREEK HATCHERY"/>
    <s v="CLEAR CR    11.0013C"/>
    <x v="15"/>
    <n v="3"/>
    <n v="2001"/>
    <n v="630688"/>
    <x v="0"/>
    <s v="08"/>
    <x v="2"/>
    <x v="1"/>
    <x v="4"/>
    <x v="2"/>
  </r>
  <r>
    <n v="1"/>
    <n v="2005"/>
    <n v="20050821"/>
    <n v="45"/>
    <n v="95"/>
    <s v="3M11413  872074"/>
    <n v="5.84"/>
    <s v="CHAMBERS BAY"/>
    <s v="SPS"/>
    <s v="CLEAR CREEK HATCHERY"/>
    <s v="CLEAR CR    11.0013C"/>
    <x v="2"/>
    <n v="3"/>
    <n v="2004"/>
    <n v="210547"/>
    <x v="0"/>
    <s v="08"/>
    <x v="2"/>
    <x v="1"/>
    <x v="4"/>
    <x v="2"/>
  </r>
  <r>
    <n v="1"/>
    <n v="2006"/>
    <n v="20060821"/>
    <n v="45"/>
    <n v="95"/>
    <s v="3M11413  872074"/>
    <n v="7.45"/>
    <s v="CHAMBERS BAY"/>
    <s v="SPS"/>
    <s v="CLEAR CREEK HATCHERY"/>
    <s v="CLEAR CR    11.0013C"/>
    <x v="7"/>
    <n v="3"/>
    <n v="2003"/>
    <n v="631445"/>
    <x v="0"/>
    <s v="08"/>
    <x v="2"/>
    <x v="1"/>
    <x v="4"/>
    <x v="2"/>
  </r>
  <r>
    <n v="1"/>
    <n v="2002"/>
    <n v="20020818"/>
    <n v="45"/>
    <n v="95"/>
    <s v="3M11413  872091"/>
    <n v="6.55"/>
    <s v="CORMORANT PASSAGE"/>
    <s v="SPS"/>
    <s v="CLEAR CREEK HATCHERY"/>
    <s v="CLEAR CR    11.0013C"/>
    <x v="18"/>
    <n v="3"/>
    <n v="2000"/>
    <n v="630524"/>
    <x v="0"/>
    <s v="08"/>
    <x v="2"/>
    <x v="1"/>
    <x v="4"/>
    <x v="2"/>
  </r>
  <r>
    <n v="1"/>
    <n v="2003"/>
    <n v="20030826"/>
    <n v="45"/>
    <n v="95"/>
    <s v="3M11413  872091"/>
    <n v="6.09"/>
    <s v="CORMORANT PASSAGE"/>
    <s v="SPS"/>
    <s v="CLEAR CREEK HATCHERY"/>
    <s v="CLEAR CR    11.0013C"/>
    <x v="15"/>
    <n v="3"/>
    <n v="2001"/>
    <n v="630688"/>
    <x v="0"/>
    <s v="08"/>
    <x v="2"/>
    <x v="1"/>
    <x v="4"/>
    <x v="2"/>
  </r>
  <r>
    <n v="1"/>
    <n v="2004"/>
    <n v="20040820"/>
    <n v="45"/>
    <n v="95"/>
    <s v="3M11413  872091"/>
    <n v="4.3600000000000003"/>
    <s v="CORMORANT PASSAGE"/>
    <s v="SPS"/>
    <s v="CLEAR CREEK HATCHERY"/>
    <s v="CLEAR CR    11.0013C"/>
    <x v="16"/>
    <n v="3"/>
    <n v="2002"/>
    <n v="210284"/>
    <x v="0"/>
    <s v="08"/>
    <x v="2"/>
    <x v="1"/>
    <x v="4"/>
    <x v="2"/>
  </r>
  <r>
    <n v="1"/>
    <n v="2004"/>
    <n v="20040822"/>
    <n v="45"/>
    <n v="95"/>
    <s v="3M11413  872091"/>
    <n v="4.3600000000000003"/>
    <s v="CORMORANT PASSAGE"/>
    <s v="SPS"/>
    <s v="CLEAR CREEK HATCHERY"/>
    <s v="CLEAR CR    11.0013C"/>
    <x v="15"/>
    <n v="3"/>
    <n v="2001"/>
    <n v="630687"/>
    <x v="0"/>
    <s v="08"/>
    <x v="2"/>
    <x v="1"/>
    <x v="4"/>
    <x v="2"/>
  </r>
  <r>
    <n v="1"/>
    <n v="2006"/>
    <n v="20060818"/>
    <n v="45"/>
    <n v="95"/>
    <s v="3M11413  872091"/>
    <n v="7.45"/>
    <s v="CORMORANT PASSAGE"/>
    <s v="SPS"/>
    <s v="CLEAR CREEK HATCHERY"/>
    <s v="CLEAR CR    11.0013C"/>
    <x v="2"/>
    <n v="3"/>
    <n v="2004"/>
    <n v="210547"/>
    <x v="0"/>
    <s v="08"/>
    <x v="2"/>
    <x v="1"/>
    <x v="4"/>
    <x v="2"/>
  </r>
  <r>
    <n v="1"/>
    <n v="2006"/>
    <n v="20060822"/>
    <n v="45"/>
    <n v="95"/>
    <s v="3M11413  872091"/>
    <n v="7.45"/>
    <s v="CORMORANT PASSAGE"/>
    <s v="SPS"/>
    <s v="CLEAR CREEK HATCHERY"/>
    <s v="CLEAR CR    11.0013C"/>
    <x v="2"/>
    <n v="3"/>
    <n v="2004"/>
    <n v="210548"/>
    <x v="0"/>
    <s v="08"/>
    <x v="2"/>
    <x v="1"/>
    <x v="4"/>
    <x v="2"/>
  </r>
  <r>
    <n v="1"/>
    <n v="2006"/>
    <n v="20060826"/>
    <n v="45"/>
    <n v="95"/>
    <s v="3M11413  872091"/>
    <n v="7.45"/>
    <s v="CORMORANT PASSAGE"/>
    <s v="SPS"/>
    <s v="CLEAR CREEK HATCHERY"/>
    <s v="CLEAR CR    11.0013C"/>
    <x v="2"/>
    <n v="3"/>
    <n v="2004"/>
    <n v="631896"/>
    <x v="0"/>
    <s v="08"/>
    <x v="2"/>
    <x v="1"/>
    <x v="4"/>
    <x v="2"/>
  </r>
  <r>
    <n v="1"/>
    <n v="2007"/>
    <n v="20070824"/>
    <n v="45"/>
    <n v="95"/>
    <s v="3M11413  872091"/>
    <n v="9.75"/>
    <s v="CORMORANT PASSAGE"/>
    <s v="SPS"/>
    <s v="CLEAR CREEK HATCHERY"/>
    <s v="CLEAR CR    11.0013C"/>
    <x v="2"/>
    <n v="3"/>
    <n v="2004"/>
    <n v="210547"/>
    <x v="0"/>
    <s v="08"/>
    <x v="2"/>
    <x v="1"/>
    <x v="4"/>
    <x v="2"/>
  </r>
  <r>
    <n v="1"/>
    <n v="2008"/>
    <n v="20080807"/>
    <n v="45"/>
    <n v="95"/>
    <s v="3M11413  872091"/>
    <n v="9.9"/>
    <s v="CORMORANT PASSAGE"/>
    <s v="SPS"/>
    <s v="CLEAR CREEK HATCHERY"/>
    <s v="CLEAR CR    11.0013C"/>
    <x v="3"/>
    <n v="3"/>
    <n v="2005"/>
    <n v="632783"/>
    <x v="0"/>
    <s v="08"/>
    <x v="2"/>
    <x v="1"/>
    <x v="4"/>
    <x v="2"/>
  </r>
  <r>
    <n v="1"/>
    <n v="1995"/>
    <n v="19950819"/>
    <n v="45"/>
    <n v="95"/>
    <s v="3M11413  872184"/>
    <n v="1.28"/>
    <s v="GENERAL - AREA 13"/>
    <s v="SPS"/>
    <s v="CLEAR CREEK HATCHERY"/>
    <s v="MCALISTER+SOOS+CLEAR"/>
    <x v="13"/>
    <n v="3"/>
    <n v="1993"/>
    <n v="212042"/>
    <x v="0"/>
    <s v="08"/>
    <x v="2"/>
    <x v="1"/>
    <x v="4"/>
    <x v="2"/>
  </r>
  <r>
    <n v="1"/>
    <n v="1995"/>
    <n v="19950825"/>
    <n v="45"/>
    <n v="95"/>
    <s v="3M11413  872184"/>
    <n v="1.28"/>
    <s v="GENERAL - AREA 13"/>
    <s v="SPS"/>
    <s v="CLEAR CREEK HATCHERY"/>
    <s v="KALAMA CR    11.0017"/>
    <x v="6"/>
    <n v="3"/>
    <n v="1991"/>
    <n v="212019"/>
    <x v="0"/>
    <s v="08"/>
    <x v="2"/>
    <x v="1"/>
    <x v="4"/>
    <x v="2"/>
  </r>
  <r>
    <n v="1"/>
    <n v="1997"/>
    <n v="19970829"/>
    <n v="45"/>
    <n v="95"/>
    <s v="3M11413  872184"/>
    <n v="4.5199999999999996"/>
    <s v="GENERAL - AREA 13"/>
    <s v="SPS"/>
    <s v="CLEAR CREEK HATCHERY"/>
    <s v="MCALLISTER/CLEAR-NIS"/>
    <x v="1"/>
    <n v="3"/>
    <n v="1994"/>
    <n v="212461"/>
    <x v="0"/>
    <s v="08"/>
    <x v="2"/>
    <x v="1"/>
    <x v="4"/>
    <x v="2"/>
  </r>
  <r>
    <n v="1"/>
    <n v="1998"/>
    <n v="19980813"/>
    <n v="45"/>
    <n v="95"/>
    <s v="3M11413  872184"/>
    <n v="4.1900000000000004"/>
    <s v="GENERAL - AREA 13"/>
    <s v="SPS"/>
    <s v="CLEAR CREEK HATCHERY"/>
    <s v="NISQUALLY R  11.0008"/>
    <x v="0"/>
    <n v="3"/>
    <n v="1997"/>
    <n v="212957"/>
    <x v="0"/>
    <s v="08"/>
    <x v="2"/>
    <x v="1"/>
    <x v="4"/>
    <x v="2"/>
  </r>
  <r>
    <n v="1"/>
    <n v="1999"/>
    <n v="19990824"/>
    <n v="45"/>
    <n v="95"/>
    <s v="3M11413  872184"/>
    <n v="4.0999999999999996"/>
    <s v="GENERAL - AREA 13"/>
    <s v="SPS"/>
    <s v="CLEAR CREEK HATCHERY"/>
    <s v="NISQUALLY R  11.0008"/>
    <x v="0"/>
    <n v="3"/>
    <n v="1997"/>
    <n v="212957"/>
    <x v="0"/>
    <s v="08"/>
    <x v="2"/>
    <x v="1"/>
    <x v="4"/>
    <x v="2"/>
  </r>
  <r>
    <n v="1"/>
    <n v="1999"/>
    <n v="19990830"/>
    <n v="45"/>
    <n v="95"/>
    <s v="3M11413  872184"/>
    <n v="3.81"/>
    <s v="GENERAL - AREA 13"/>
    <s v="SPS"/>
    <s v="CLEAR CREEK HATCHERY"/>
    <s v="NISQUALLY R  11.0008"/>
    <x v="0"/>
    <n v="3"/>
    <n v="1997"/>
    <n v="212957"/>
    <x v="0"/>
    <s v="08"/>
    <x v="2"/>
    <x v="1"/>
    <x v="4"/>
    <x v="2"/>
  </r>
  <r>
    <n v="1"/>
    <n v="1999"/>
    <n v="19990830"/>
    <n v="45"/>
    <n v="95"/>
    <s v="3M11413  872184"/>
    <n v="3.81"/>
    <s v="GENERAL - AREA 13"/>
    <s v="SPS"/>
    <s v="CLEAR CREEK HATCHERY"/>
    <s v="NISQUALLY R  11.0008"/>
    <x v="0"/>
    <n v="3"/>
    <n v="1997"/>
    <n v="212957"/>
    <x v="0"/>
    <s v="08"/>
    <x v="2"/>
    <x v="1"/>
    <x v="4"/>
    <x v="2"/>
  </r>
  <r>
    <n v="1"/>
    <n v="1999"/>
    <n v="19990828"/>
    <n v="45"/>
    <n v="95"/>
    <s v="3M11413  872184"/>
    <n v="4.0999999999999996"/>
    <s v="GENERAL - AREA 13"/>
    <s v="SPS"/>
    <s v="CLEAR CREEK HATCHERY"/>
    <s v="NISQUALLY R  11.0008"/>
    <x v="0"/>
    <n v="3"/>
    <n v="1997"/>
    <n v="212957"/>
    <x v="0"/>
    <s v="08"/>
    <x v="2"/>
    <x v="1"/>
    <x v="4"/>
    <x v="2"/>
  </r>
  <r>
    <n v="1"/>
    <n v="1999"/>
    <n v="19990822"/>
    <n v="45"/>
    <n v="95"/>
    <s v="3M11413  872184"/>
    <n v="4.0999999999999996"/>
    <s v="GENERAL - AREA 13"/>
    <s v="SPS"/>
    <s v="CLEAR CREEK HATCHERY"/>
    <s v="NISQUALLY R  11.0008"/>
    <x v="0"/>
    <n v="3"/>
    <n v="1997"/>
    <n v="212957"/>
    <x v="0"/>
    <s v="08"/>
    <x v="2"/>
    <x v="1"/>
    <x v="4"/>
    <x v="2"/>
  </r>
  <r>
    <n v="1"/>
    <n v="2002"/>
    <n v="20020810"/>
    <n v="45"/>
    <n v="95"/>
    <s v="3M11413  872184"/>
    <n v="6.55"/>
    <s v="GENERAL - AREA 13"/>
    <s v="SPS"/>
    <s v="CLEAR CREEK HATCHERY"/>
    <s v="CLEAR CR    11.0013C"/>
    <x v="14"/>
    <n v="3"/>
    <n v="1999"/>
    <n v="210150"/>
    <x v="0"/>
    <s v="08"/>
    <x v="2"/>
    <x v="1"/>
    <x v="4"/>
    <x v="2"/>
  </r>
  <r>
    <n v="1"/>
    <n v="2003"/>
    <n v="20030817"/>
    <n v="45"/>
    <n v="95"/>
    <s v="3M11413  872184"/>
    <n v="6.09"/>
    <s v="GENERAL - AREA 13"/>
    <s v="SPS"/>
    <s v="CLEAR CREEK HATCHERY"/>
    <s v="CLEAR CR    11.0013C"/>
    <x v="18"/>
    <n v="3"/>
    <n v="2000"/>
    <n v="210166"/>
    <x v="0"/>
    <s v="08"/>
    <x v="2"/>
    <x v="1"/>
    <x v="4"/>
    <x v="2"/>
  </r>
  <r>
    <n v="1"/>
    <n v="2003"/>
    <n v="20030822"/>
    <n v="45"/>
    <n v="95"/>
    <s v="3M11413  872184"/>
    <n v="6.09"/>
    <s v="GENERAL - AREA 13"/>
    <s v="SPS"/>
    <s v="CLEAR CREEK HATCHERY"/>
    <s v="CLEAR CR    11.0013C"/>
    <x v="15"/>
    <n v="3"/>
    <n v="2001"/>
    <n v="630687"/>
    <x v="0"/>
    <s v="08"/>
    <x v="2"/>
    <x v="1"/>
    <x v="4"/>
    <x v="2"/>
  </r>
  <r>
    <n v="1"/>
    <n v="2004"/>
    <n v="20040807"/>
    <n v="45"/>
    <n v="95"/>
    <s v="3M11413  872184"/>
    <n v="4.3600000000000003"/>
    <s v="GENERAL - AREA 13"/>
    <s v="SPS"/>
    <s v="CLEAR CREEK HATCHERY"/>
    <s v="CLEAR CR    11.0013C"/>
    <x v="7"/>
    <n v="3"/>
    <n v="2003"/>
    <n v="210483"/>
    <x v="0"/>
    <s v="08"/>
    <x v="2"/>
    <x v="1"/>
    <x v="4"/>
    <x v="2"/>
  </r>
  <r>
    <n v="1"/>
    <n v="2004"/>
    <n v="20040821"/>
    <n v="45"/>
    <n v="95"/>
    <s v="3M11413  872184"/>
    <n v="4.3600000000000003"/>
    <s v="GENERAL - AREA 13"/>
    <s v="SPS"/>
    <s v="CLEAR CREEK HATCHERY"/>
    <s v="CLEAR CR    11.0013C"/>
    <x v="15"/>
    <n v="3"/>
    <n v="2001"/>
    <n v="630687"/>
    <x v="0"/>
    <s v="08"/>
    <x v="2"/>
    <x v="1"/>
    <x v="4"/>
    <x v="2"/>
  </r>
  <r>
    <n v="1"/>
    <n v="2005"/>
    <n v="20050819"/>
    <n v="45"/>
    <n v="95"/>
    <s v="3M11413  872184"/>
    <n v="5.84"/>
    <s v="GENERAL - AREA 13"/>
    <s v="SPS"/>
    <s v="CLEAR CREEK HATCHERY"/>
    <s v="CLEAR CR    11.0013C"/>
    <x v="2"/>
    <n v="3"/>
    <n v="2004"/>
    <n v="631896"/>
    <x v="0"/>
    <s v="08"/>
    <x v="2"/>
    <x v="1"/>
    <x v="4"/>
    <x v="2"/>
  </r>
  <r>
    <n v="1"/>
    <n v="2006"/>
    <n v="20060814"/>
    <n v="45"/>
    <n v="95"/>
    <s v="3M11413  872184"/>
    <n v="7.45"/>
    <s v="GENERAL - AREA 13"/>
    <s v="SPS"/>
    <s v="CLEAR CREEK HATCHERY"/>
    <s v="CLEAR CR    11.0013C"/>
    <x v="2"/>
    <n v="3"/>
    <n v="2004"/>
    <n v="631896"/>
    <x v="0"/>
    <s v="08"/>
    <x v="2"/>
    <x v="1"/>
    <x v="4"/>
    <x v="2"/>
  </r>
  <r>
    <n v="1"/>
    <n v="2006"/>
    <n v="20060831"/>
    <n v="45"/>
    <n v="95"/>
    <s v="3M11413  872184"/>
    <n v="9.3800000000000008"/>
    <s v="GENERAL - AREA 13"/>
    <s v="SPS"/>
    <s v="CLEAR CREEK HATCHERY"/>
    <s v="CLEAR CR    11.0013C"/>
    <x v="2"/>
    <n v="3"/>
    <n v="2004"/>
    <n v="631895"/>
    <x v="0"/>
    <s v="08"/>
    <x v="2"/>
    <x v="1"/>
    <x v="4"/>
    <x v="2"/>
  </r>
  <r>
    <n v="1"/>
    <n v="2004"/>
    <n v="20040802"/>
    <n v="45"/>
    <n v="95"/>
    <s v="3M11413  872194"/>
    <n v="4.3600000000000003"/>
    <s v="GREEN POINT (13)"/>
    <s v="SPS"/>
    <s v="CLEAR CREEK HATCHERY"/>
    <s v="CLEAR CR    11.0013C"/>
    <x v="15"/>
    <n v="3"/>
    <n v="2001"/>
    <n v="630278"/>
    <x v="0"/>
    <s v="08"/>
    <x v="2"/>
    <x v="1"/>
    <x v="4"/>
    <x v="2"/>
  </r>
  <r>
    <n v="1"/>
    <n v="2004"/>
    <n v="20040809"/>
    <n v="45"/>
    <n v="95"/>
    <s v="3M11413  872194"/>
    <n v="4.3600000000000003"/>
    <s v="GREEN POINT (13)"/>
    <s v="SPS"/>
    <s v="CLEAR CREEK HATCHERY"/>
    <s v="CLEAR CR    11.0013C"/>
    <x v="15"/>
    <n v="3"/>
    <n v="2001"/>
    <n v="630688"/>
    <x v="0"/>
    <s v="08"/>
    <x v="2"/>
    <x v="1"/>
    <x v="4"/>
    <x v="2"/>
  </r>
  <r>
    <n v="1"/>
    <n v="2004"/>
    <n v="20040810"/>
    <n v="45"/>
    <n v="95"/>
    <s v="3M11413  872194"/>
    <n v="4.3600000000000003"/>
    <s v="GREEN POINT (13)"/>
    <s v="SPS"/>
    <s v="CLEAR CREEK HATCHERY"/>
    <s v="CLEAR CR    11.0013C"/>
    <x v="15"/>
    <n v="3"/>
    <n v="2001"/>
    <n v="630278"/>
    <x v="0"/>
    <s v="08"/>
    <x v="2"/>
    <x v="1"/>
    <x v="4"/>
    <x v="2"/>
  </r>
  <r>
    <n v="1"/>
    <n v="2005"/>
    <n v="20050807"/>
    <n v="45"/>
    <n v="95"/>
    <s v="3M11413  872194"/>
    <n v="5.84"/>
    <s v="GREEN POINT (13)"/>
    <s v="SPS"/>
    <s v="CLEAR CREEK HATCHERY"/>
    <s v="CLEAR CR    11.0013C"/>
    <x v="7"/>
    <n v="3"/>
    <n v="2003"/>
    <n v="631445"/>
    <x v="0"/>
    <s v="08"/>
    <x v="2"/>
    <x v="1"/>
    <x v="4"/>
    <x v="2"/>
  </r>
  <r>
    <n v="1"/>
    <n v="2007"/>
    <n v="20070805"/>
    <n v="45"/>
    <n v="95"/>
    <s v="3M11413  872194"/>
    <n v="5.29"/>
    <s v="GREEN POINT (13)"/>
    <s v="SPS"/>
    <s v="CLEAR CREEK HATCHERY"/>
    <s v="CLEAR CR    11.0013C"/>
    <x v="3"/>
    <n v="3"/>
    <n v="2005"/>
    <n v="632783"/>
    <x v="0"/>
    <s v="08"/>
    <x v="2"/>
    <x v="1"/>
    <x v="4"/>
    <x v="2"/>
  </r>
  <r>
    <n v="1"/>
    <n v="1994"/>
    <n v="19940818"/>
    <n v="45"/>
    <n v="95"/>
    <s v="3M11413  872247"/>
    <n v="1.6"/>
    <s v="JOHNSON POINT"/>
    <s v="SPS"/>
    <s v="CLEAR CREEK HATCHERY"/>
    <s v="MCALISTER+SOOS+CLEAR"/>
    <x v="13"/>
    <n v="3"/>
    <n v="1993"/>
    <n v="212042"/>
    <x v="0"/>
    <s v="08"/>
    <x v="2"/>
    <x v="1"/>
    <x v="4"/>
    <x v="2"/>
  </r>
  <r>
    <n v="1"/>
    <n v="1998"/>
    <n v="19980812"/>
    <n v="45"/>
    <n v="95"/>
    <s v="3M11413  872247"/>
    <n v="4.1900000000000004"/>
    <s v="JOHNSON POINT"/>
    <s v="SPS"/>
    <s v="CLEAR CREEK HATCHERY"/>
    <s v="NISQUALLY R  11.0008"/>
    <x v="0"/>
    <n v="3"/>
    <n v="1997"/>
    <n v="212957"/>
    <x v="0"/>
    <s v="08"/>
    <x v="2"/>
    <x v="1"/>
    <x v="4"/>
    <x v="2"/>
  </r>
  <r>
    <n v="1"/>
    <n v="2004"/>
    <n v="20040827"/>
    <n v="45"/>
    <n v="95"/>
    <s v="3M11413  872247"/>
    <n v="4.3600000000000003"/>
    <s v="JOHNSON POINT"/>
    <s v="SPS"/>
    <s v="CLEAR CREEK HATCHERY"/>
    <s v="CLEAR CR    11.0013C"/>
    <x v="16"/>
    <n v="3"/>
    <n v="2002"/>
    <n v="210284"/>
    <x v="0"/>
    <s v="08"/>
    <x v="2"/>
    <x v="1"/>
    <x v="4"/>
    <x v="2"/>
  </r>
  <r>
    <n v="1"/>
    <n v="1996"/>
    <n v="19960820"/>
    <n v="45"/>
    <n v="95"/>
    <s v="3M11413  872323"/>
    <n v="2.6"/>
    <s v="NISQUALLY REACH"/>
    <s v="SPS"/>
    <s v="CLEAR CREEK HATCHERY"/>
    <s v="MCALISTER+SOOS+CLEAR"/>
    <x v="13"/>
    <n v="3"/>
    <n v="1993"/>
    <n v="212042"/>
    <x v="0"/>
    <s v="08"/>
    <x v="2"/>
    <x v="1"/>
    <x v="4"/>
    <x v="2"/>
  </r>
  <r>
    <n v="1"/>
    <n v="1996"/>
    <n v="19960824"/>
    <n v="45"/>
    <n v="95"/>
    <s v="3M11413  872323"/>
    <n v="2.6"/>
    <s v="NISQUALLY REACH"/>
    <s v="SPS"/>
    <s v="CLEAR CREEK HATCHERY"/>
    <s v="MCALISTER+SOOS+CLEAR"/>
    <x v="13"/>
    <n v="3"/>
    <n v="1993"/>
    <n v="212042"/>
    <x v="0"/>
    <s v="08"/>
    <x v="2"/>
    <x v="1"/>
    <x v="4"/>
    <x v="2"/>
  </r>
  <r>
    <n v="1"/>
    <n v="1999"/>
    <n v="19990826"/>
    <n v="45"/>
    <n v="95"/>
    <s v="3M11413  872323"/>
    <n v="4.0999999999999996"/>
    <s v="NISQUALLY REACH"/>
    <s v="SPS"/>
    <s v="CLEAR CREEK HATCHERY"/>
    <s v="NISQUALLY R  11.0008"/>
    <x v="10"/>
    <n v="3"/>
    <n v="1996"/>
    <n v="212946"/>
    <x v="0"/>
    <s v="08"/>
    <x v="2"/>
    <x v="1"/>
    <x v="4"/>
    <x v="2"/>
  </r>
  <r>
    <n v="1"/>
    <n v="1999"/>
    <n v="19990821"/>
    <n v="45"/>
    <n v="95"/>
    <s v="3M11413  872323"/>
    <n v="4.0999999999999996"/>
    <s v="NISQUALLY REACH"/>
    <s v="SPS"/>
    <s v="CLEAR CREEK HATCHERY"/>
    <s v="NISQUALLY R  11.0008"/>
    <x v="0"/>
    <n v="3"/>
    <n v="1997"/>
    <n v="212957"/>
    <x v="0"/>
    <s v="08"/>
    <x v="2"/>
    <x v="1"/>
    <x v="4"/>
    <x v="2"/>
  </r>
  <r>
    <n v="1"/>
    <n v="2000"/>
    <n v="20000814"/>
    <n v="45"/>
    <n v="95"/>
    <s v="3M11413  872323"/>
    <n v="3"/>
    <s v="NISQUALLY REACH"/>
    <s v="SPS"/>
    <s v="CLEAR CREEK HATCHERY"/>
    <s v="CLEAR CR    11.0013C"/>
    <x v="14"/>
    <n v="3"/>
    <n v="1999"/>
    <n v="210150"/>
    <x v="0"/>
    <s v="08"/>
    <x v="2"/>
    <x v="1"/>
    <x v="4"/>
    <x v="2"/>
  </r>
  <r>
    <n v="1"/>
    <n v="2002"/>
    <n v="20020817"/>
    <n v="45"/>
    <n v="95"/>
    <s v="3M11413  872323"/>
    <n v="6.55"/>
    <s v="NISQUALLY REACH"/>
    <s v="SPS"/>
    <s v="CLEAR CREEK HATCHERY"/>
    <s v="CLEAR CR    11.0013C"/>
    <x v="14"/>
    <n v="3"/>
    <n v="1999"/>
    <n v="210150"/>
    <x v="0"/>
    <s v="08"/>
    <x v="2"/>
    <x v="1"/>
    <x v="4"/>
    <x v="2"/>
  </r>
  <r>
    <n v="1"/>
    <n v="2003"/>
    <n v="20030807"/>
    <n v="45"/>
    <n v="95"/>
    <s v="3M11413  872323"/>
    <n v="6.09"/>
    <s v="NISQUALLY REACH"/>
    <s v="SPS"/>
    <s v="CLEAR CREEK HATCHERY"/>
    <s v="CLEAR CR    11.0013C"/>
    <x v="18"/>
    <n v="3"/>
    <n v="2000"/>
    <n v="210166"/>
    <x v="0"/>
    <s v="08"/>
    <x v="2"/>
    <x v="1"/>
    <x v="4"/>
    <x v="2"/>
  </r>
  <r>
    <n v="1"/>
    <n v="2006"/>
    <n v="20060808"/>
    <n v="45"/>
    <n v="95"/>
    <s v="3M11413  872323"/>
    <n v="7.45"/>
    <s v="NISQUALLY REACH"/>
    <s v="SPS"/>
    <s v="CLEAR CREEK HATCHERY"/>
    <s v="CLEAR CR    11.0013C"/>
    <x v="2"/>
    <n v="3"/>
    <n v="2004"/>
    <n v="210548"/>
    <x v="0"/>
    <s v="08"/>
    <x v="2"/>
    <x v="1"/>
    <x v="4"/>
    <x v="2"/>
  </r>
  <r>
    <n v="1"/>
    <n v="2006"/>
    <n v="20060808"/>
    <n v="45"/>
    <n v="95"/>
    <s v="3M11413  872323"/>
    <n v="7.45"/>
    <s v="NISQUALLY REACH"/>
    <s v="SPS"/>
    <s v="CLEAR CREEK HATCHERY"/>
    <s v="CLEAR CR    11.0013C"/>
    <x v="2"/>
    <n v="3"/>
    <n v="2004"/>
    <n v="631895"/>
    <x v="0"/>
    <s v="08"/>
    <x v="2"/>
    <x v="1"/>
    <x v="4"/>
    <x v="2"/>
  </r>
  <r>
    <n v="1"/>
    <n v="2007"/>
    <n v="20070811"/>
    <n v="45"/>
    <n v="95"/>
    <s v="3M11413  872323"/>
    <n v="9.75"/>
    <s v="NISQUALLY REACH"/>
    <s v="SPS"/>
    <s v="CLEAR CREEK HATCHERY"/>
    <s v="CLEAR CR    11.0013C"/>
    <x v="3"/>
    <n v="3"/>
    <n v="2005"/>
    <n v="632783"/>
    <x v="0"/>
    <s v="08"/>
    <x v="2"/>
    <x v="1"/>
    <x v="4"/>
    <x v="2"/>
  </r>
  <r>
    <n v="1"/>
    <n v="1998"/>
    <n v="19980802"/>
    <n v="45"/>
    <n v="95"/>
    <s v="3M11413  872324"/>
    <n v="3.99"/>
    <s v="NISQUALLY OFF MOUTH"/>
    <s v="SPS"/>
    <s v="CLEAR CREEK HATCHERY"/>
    <s v="NISQUALLY R  11.0008"/>
    <x v="10"/>
    <n v="3"/>
    <n v="1996"/>
    <n v="212946"/>
    <x v="0"/>
    <s v="08"/>
    <x v="2"/>
    <x v="1"/>
    <x v="4"/>
    <x v="2"/>
  </r>
  <r>
    <n v="1"/>
    <n v="1999"/>
    <n v="19990818"/>
    <n v="45"/>
    <n v="95"/>
    <s v="3M11413  872324"/>
    <n v="4.0999999999999996"/>
    <s v="NISQUALLY OFF MOUTH"/>
    <s v="SPS"/>
    <s v="CLEAR CREEK HATCHERY"/>
    <s v="NISQUALLY R  11.0008"/>
    <x v="10"/>
    <n v="3"/>
    <n v="1996"/>
    <n v="212946"/>
    <x v="0"/>
    <s v="08"/>
    <x v="2"/>
    <x v="1"/>
    <x v="4"/>
    <x v="2"/>
  </r>
  <r>
    <n v="1"/>
    <n v="2001"/>
    <n v="20010810"/>
    <n v="45"/>
    <n v="95"/>
    <s v="3M11413  872324"/>
    <n v="12.3"/>
    <s v="NISQUALLY OFF MOUTH"/>
    <s v="SPS"/>
    <s v="CLEAR CREEK HATCHERY"/>
    <s v="CLEAR CR    11.0013C"/>
    <x v="14"/>
    <n v="3"/>
    <n v="1999"/>
    <n v="210150"/>
    <x v="0"/>
    <s v="08"/>
    <x v="2"/>
    <x v="1"/>
    <x v="4"/>
    <x v="2"/>
  </r>
  <r>
    <n v="1"/>
    <n v="2001"/>
    <n v="20010831"/>
    <n v="45"/>
    <n v="95"/>
    <s v="3M11413  872324"/>
    <n v="12.3"/>
    <s v="NISQUALLY OFF MOUTH"/>
    <s v="SPS"/>
    <s v="CLEAR CREEK HATCHERY"/>
    <s v="CLEAR CR    11.0013C"/>
    <x v="17"/>
    <n v="3"/>
    <n v="1998"/>
    <n v="212956"/>
    <x v="0"/>
    <s v="08"/>
    <x v="2"/>
    <x v="1"/>
    <x v="4"/>
    <x v="2"/>
  </r>
  <r>
    <n v="1"/>
    <n v="1996"/>
    <n v="19960114"/>
    <n v="45"/>
    <n v="95"/>
    <s v="3M11413  872375"/>
    <n v="2.89"/>
    <s v="POINT FOSDICK"/>
    <s v="SPS"/>
    <s v="PERCIVAL COVE NET PN"/>
    <s v="DESCHUTES R  13.0028"/>
    <x v="1"/>
    <n v="3"/>
    <n v="1995"/>
    <n v="635721"/>
    <x v="0"/>
    <s v="01"/>
    <x v="0"/>
    <x v="0"/>
    <x v="3"/>
    <x v="3"/>
  </r>
  <r>
    <n v="1"/>
    <n v="1996"/>
    <n v="19960310"/>
    <n v="45"/>
    <n v="95"/>
    <s v="3M11413  872184"/>
    <n v="2.38"/>
    <s v="GENERAL - AREA 13"/>
    <s v="SPS"/>
    <s v="PERCIVAL COVE NET PN"/>
    <s v="DESCHUTES R  13.0028"/>
    <x v="1"/>
    <n v="3"/>
    <n v="1995"/>
    <n v="635721"/>
    <x v="0"/>
    <s v="03"/>
    <x v="0"/>
    <x v="0"/>
    <x v="3"/>
    <x v="3"/>
  </r>
  <r>
    <n v="1"/>
    <n v="1998"/>
    <n v="19980319"/>
    <n v="45"/>
    <n v="95"/>
    <s v="3M11413  872185"/>
    <n v="3.63"/>
    <s v="GIBSON POINT"/>
    <s v="SPS"/>
    <s v="PERCIVAL COVE NET PN"/>
    <s v="DESCHUTES R  13.0028"/>
    <x v="10"/>
    <n v="3"/>
    <n v="1997"/>
    <n v="635961"/>
    <x v="0"/>
    <s v="03"/>
    <x v="0"/>
    <x v="0"/>
    <x v="3"/>
    <x v="3"/>
  </r>
  <r>
    <n v="1"/>
    <n v="1997"/>
    <n v="19970405"/>
    <n v="45"/>
    <n v="95"/>
    <s v="3M11413  872011"/>
    <n v="2.97"/>
    <s v="ANDERSON ISLAND"/>
    <s v="SPS"/>
    <s v="PERCIVAL COVE NET PN"/>
    <s v="DESCHUTES R  13.0028"/>
    <x v="1"/>
    <n v="3"/>
    <n v="1995"/>
    <n v="635721"/>
    <x v="0"/>
    <s v="04"/>
    <x v="0"/>
    <x v="0"/>
    <x v="3"/>
    <x v="3"/>
  </r>
  <r>
    <n v="1"/>
    <n v="1997"/>
    <n v="19970426"/>
    <n v="45"/>
    <n v="95"/>
    <s v="3M11413  872011"/>
    <n v="2.97"/>
    <s v="ANDERSON ISLAND"/>
    <s v="SPS"/>
    <s v="PERCIVAL COVE NET PN"/>
    <s v="DESCHUTES R  13.0028"/>
    <x v="1"/>
    <n v="3"/>
    <n v="1995"/>
    <n v="635721"/>
    <x v="0"/>
    <s v="04"/>
    <x v="0"/>
    <x v="0"/>
    <x v="3"/>
    <x v="3"/>
  </r>
  <r>
    <n v="1"/>
    <n v="2001"/>
    <n v="20010527"/>
    <n v="45"/>
    <n v="95"/>
    <s v="3M11413  872185"/>
    <n v="3.45"/>
    <s v="GIBSON POINT"/>
    <s v="SPS"/>
    <s v="PERCIVAL COVE NET PN"/>
    <s v="DESCHUTES R  13.0028"/>
    <x v="17"/>
    <n v="3"/>
    <n v="1999"/>
    <n v="630630"/>
    <x v="0"/>
    <s v="05"/>
    <x v="1"/>
    <x v="0"/>
    <x v="3"/>
    <x v="3"/>
  </r>
  <r>
    <n v="1"/>
    <n v="2005"/>
    <n v="20050528"/>
    <n v="45"/>
    <n v="95"/>
    <s v="3M11413  872185"/>
    <n v="3.02"/>
    <s v="GIBSON POINT"/>
    <s v="SPS"/>
    <s v="PERCIVAL COVE NET PN"/>
    <s v="DESCHUTES R  13.0028"/>
    <x v="7"/>
    <n v="3"/>
    <n v="2004"/>
    <n v="631966"/>
    <x v="0"/>
    <s v="05"/>
    <x v="1"/>
    <x v="0"/>
    <x v="3"/>
    <x v="3"/>
  </r>
  <r>
    <n v="1"/>
    <n v="1996"/>
    <n v="19960615"/>
    <n v="45"/>
    <n v="95"/>
    <s v="3M11413  872011"/>
    <n v="1.52"/>
    <s v="ANDERSON ISLAND"/>
    <s v="SPS"/>
    <s v="PERCIVAL COVE NET PN"/>
    <s v="DESCHUTES R  13.0028"/>
    <x v="1"/>
    <n v="3"/>
    <n v="1995"/>
    <n v="635721"/>
    <x v="0"/>
    <s v="06"/>
    <x v="1"/>
    <x v="0"/>
    <x v="3"/>
    <x v="3"/>
  </r>
  <r>
    <n v="1"/>
    <n v="1996"/>
    <n v="19960623"/>
    <n v="45"/>
    <n v="95"/>
    <s v="3M11413  872011"/>
    <n v="1.52"/>
    <s v="ANDERSON ISLAND"/>
    <s v="SPS"/>
    <s v="PERCIVAL COVE NET PN"/>
    <s v="DESCHUTES R  13.0028"/>
    <x v="1"/>
    <n v="3"/>
    <n v="1995"/>
    <n v="635721"/>
    <x v="0"/>
    <s v="06"/>
    <x v="1"/>
    <x v="0"/>
    <x v="3"/>
    <x v="3"/>
  </r>
  <r>
    <n v="1"/>
    <n v="2000"/>
    <n v="20000609"/>
    <n v="45"/>
    <n v="95"/>
    <s v="3M11413  872185"/>
    <n v="4.57"/>
    <s v="GIBSON POINT"/>
    <s v="SPS"/>
    <s v="PERCIVAL COVE NET PN"/>
    <s v="DESCHUTES R  13.0028"/>
    <x v="17"/>
    <n v="3"/>
    <n v="1999"/>
    <n v="630630"/>
    <x v="0"/>
    <s v="06"/>
    <x v="1"/>
    <x v="0"/>
    <x v="3"/>
    <x v="3"/>
  </r>
  <r>
    <n v="1"/>
    <n v="2002"/>
    <n v="20020609"/>
    <n v="45"/>
    <n v="95"/>
    <s v="3M11413  872194"/>
    <n v="3.96"/>
    <s v="GREEN POINT (13)"/>
    <s v="SPS"/>
    <s v="PERCIVAL COVE NET PN"/>
    <s v="DESCHUTES R  13.0028"/>
    <x v="18"/>
    <n v="3"/>
    <n v="2001"/>
    <n v="630290"/>
    <x v="0"/>
    <s v="06"/>
    <x v="1"/>
    <x v="0"/>
    <x v="3"/>
    <x v="3"/>
  </r>
  <r>
    <n v="1"/>
    <n v="2001"/>
    <n v="20010704"/>
    <n v="45"/>
    <n v="95"/>
    <s v="3M11413  872011"/>
    <n v="0"/>
    <s v="ANDERSON ISLAND"/>
    <s v="SPS"/>
    <s v="PERCIVAL COVE NET PN"/>
    <s v="DESCHUTES R  13.0028"/>
    <x v="17"/>
    <n v="3"/>
    <n v="1999"/>
    <n v="630630"/>
    <x v="0"/>
    <s v="07"/>
    <x v="2"/>
    <x v="0"/>
    <x v="3"/>
    <x v="3"/>
  </r>
  <r>
    <n v="1"/>
    <n v="2000"/>
    <n v="20000725"/>
    <n v="45"/>
    <n v="95"/>
    <s v="3M11413  872194"/>
    <n v="2.2799999999999998"/>
    <s v="GREEN POINT (13)"/>
    <s v="SPS"/>
    <s v="PERCIVAL COVE NET PN"/>
    <s v="DESCHUTES R  13.0028"/>
    <x v="17"/>
    <n v="3"/>
    <n v="1999"/>
    <n v="630630"/>
    <x v="0"/>
    <s v="07"/>
    <x v="2"/>
    <x v="0"/>
    <x v="3"/>
    <x v="3"/>
  </r>
  <r>
    <n v="1"/>
    <n v="1996"/>
    <n v="19960707"/>
    <n v="45"/>
    <n v="95"/>
    <s v="3M11413  872247"/>
    <n v="2.75"/>
    <s v="JOHNSON POINT"/>
    <s v="SPS"/>
    <s v="PERCIVAL COVE NET PN"/>
    <s v="DESCHUTES R  13.0028"/>
    <x v="1"/>
    <n v="3"/>
    <n v="1995"/>
    <n v="635721"/>
    <x v="0"/>
    <s v="07"/>
    <x v="2"/>
    <x v="0"/>
    <x v="3"/>
    <x v="3"/>
  </r>
  <r>
    <n v="1"/>
    <n v="1996"/>
    <n v="19960703"/>
    <n v="45"/>
    <n v="95"/>
    <s v="3M11413  872279"/>
    <n v="2.75"/>
    <s v="LYLE POINT"/>
    <s v="SPS"/>
    <s v="PERCIVAL COVE NET PN"/>
    <s v="DESCHUTES R  13.0028"/>
    <x v="1"/>
    <n v="3"/>
    <n v="1995"/>
    <n v="635721"/>
    <x v="0"/>
    <s v="07"/>
    <x v="2"/>
    <x v="0"/>
    <x v="3"/>
    <x v="3"/>
  </r>
  <r>
    <n v="1"/>
    <n v="2006"/>
    <n v="20060823"/>
    <n v="23"/>
    <n v="16"/>
    <s v="3M10513  A"/>
    <n v="1.82"/>
    <s v="CARR INLET       13A"/>
    <s v="SPS"/>
    <s v="PERCIVAL COVE NET PN"/>
    <s v="DESCHUTES R  13.0028"/>
    <x v="7"/>
    <n v="3"/>
    <n v="2004"/>
    <n v="631964"/>
    <x v="2"/>
    <s v="08"/>
    <x v="2"/>
    <x v="0"/>
    <x v="3"/>
    <x v="3"/>
  </r>
  <r>
    <n v="1"/>
    <n v="1995"/>
    <n v="19950812"/>
    <n v="23"/>
    <n v="17"/>
    <s v="3M10513  F"/>
    <n v="1.45"/>
    <s v="BUDD INLET       13F"/>
    <s v="SPS"/>
    <s v="PERCIVAL COVE NET PN"/>
    <s v="DESCHUTES R  13.0028"/>
    <x v="13"/>
    <n v="3"/>
    <n v="1994"/>
    <n v="635217"/>
    <x v="1"/>
    <s v="08"/>
    <x v="2"/>
    <x v="0"/>
    <x v="3"/>
    <x v="3"/>
  </r>
  <r>
    <n v="1"/>
    <n v="1995"/>
    <n v="19950826"/>
    <n v="23"/>
    <n v="17"/>
    <s v="3M10513  F"/>
    <n v="1.01"/>
    <s v="BUDD INLET       13F"/>
    <s v="SPS"/>
    <s v="PERCIVAL COVE NET PN"/>
    <s v="DESCHUTES R  13.0028"/>
    <x v="13"/>
    <n v="3"/>
    <n v="1994"/>
    <n v="635217"/>
    <x v="1"/>
    <s v="08"/>
    <x v="2"/>
    <x v="0"/>
    <x v="3"/>
    <x v="3"/>
  </r>
  <r>
    <n v="1"/>
    <n v="1995"/>
    <n v="19950826"/>
    <n v="23"/>
    <n v="17"/>
    <s v="3M10513  F"/>
    <n v="1.01"/>
    <s v="BUDD INLET       13F"/>
    <s v="SPS"/>
    <s v="PERCIVAL COVE NET PN"/>
    <s v="DESCHUTES R  13.0028"/>
    <x v="13"/>
    <n v="3"/>
    <n v="1994"/>
    <n v="635217"/>
    <x v="1"/>
    <s v="08"/>
    <x v="2"/>
    <x v="0"/>
    <x v="3"/>
    <x v="3"/>
  </r>
  <r>
    <n v="1"/>
    <n v="1996"/>
    <n v="19960806"/>
    <n v="23"/>
    <n v="17"/>
    <s v="3M10513  F"/>
    <n v="1.17"/>
    <s v="BUDD INLET       13F"/>
    <s v="SPS"/>
    <s v="PERCIVAL COVE NET PN"/>
    <s v="DESCHUTES R  13.0028"/>
    <x v="1"/>
    <n v="3"/>
    <n v="1995"/>
    <n v="635721"/>
    <x v="1"/>
    <s v="08"/>
    <x v="2"/>
    <x v="0"/>
    <x v="3"/>
    <x v="3"/>
  </r>
  <r>
    <n v="1"/>
    <n v="1996"/>
    <n v="19960801"/>
    <n v="23"/>
    <n v="17"/>
    <s v="3M10513  F"/>
    <n v="1.1100000000000001"/>
    <s v="BUDD INLET       13F"/>
    <s v="SPS"/>
    <s v="PERCIVAL COVE NET PN"/>
    <s v="DESCHUTES R  13.0028"/>
    <x v="13"/>
    <n v="3"/>
    <n v="1994"/>
    <n v="635217"/>
    <x v="1"/>
    <s v="08"/>
    <x v="2"/>
    <x v="0"/>
    <x v="3"/>
    <x v="3"/>
  </r>
  <r>
    <n v="1"/>
    <n v="1996"/>
    <n v="19960813"/>
    <n v="23"/>
    <n v="17"/>
    <s v="3M10513  F"/>
    <n v="1.3"/>
    <s v="BUDD INLET       13F"/>
    <s v="SPS"/>
    <s v="PERCIVAL COVE NET PN"/>
    <s v="DESCHUTES R  13.0028"/>
    <x v="13"/>
    <n v="3"/>
    <n v="1994"/>
    <n v="635217"/>
    <x v="1"/>
    <s v="08"/>
    <x v="2"/>
    <x v="0"/>
    <x v="3"/>
    <x v="3"/>
  </r>
  <r>
    <n v="1"/>
    <n v="1996"/>
    <n v="19960822"/>
    <n v="23"/>
    <n v="49"/>
    <s v="3M10513  F"/>
    <n v="1.44"/>
    <s v="BUDD INLET       13F"/>
    <s v="SPS"/>
    <s v="PERCIVAL COVE NET PN"/>
    <s v="DESCHUTES R  13.0028"/>
    <x v="1"/>
    <n v="3"/>
    <n v="1995"/>
    <n v="635721"/>
    <x v="1"/>
    <s v="08"/>
    <x v="2"/>
    <x v="0"/>
    <x v="3"/>
    <x v="3"/>
  </r>
  <r>
    <n v="1"/>
    <n v="1996"/>
    <n v="19960822"/>
    <n v="23"/>
    <n v="49"/>
    <s v="3M10513  F"/>
    <n v="1.44"/>
    <s v="BUDD INLET       13F"/>
    <s v="SPS"/>
    <s v="PERCIVAL COVE NET PN"/>
    <s v="DESCHUTES R  13.0028"/>
    <x v="13"/>
    <n v="3"/>
    <n v="1994"/>
    <n v="635217"/>
    <x v="1"/>
    <s v="08"/>
    <x v="2"/>
    <x v="0"/>
    <x v="3"/>
    <x v="3"/>
  </r>
  <r>
    <n v="1"/>
    <n v="1996"/>
    <n v="19960826"/>
    <n v="23"/>
    <n v="49"/>
    <s v="3M10513  F"/>
    <n v="1.44"/>
    <s v="BUDD INLET       13F"/>
    <s v="SPS"/>
    <s v="PERCIVAL COVE NET PN"/>
    <s v="DESCHUTES R  13.0028"/>
    <x v="1"/>
    <n v="3"/>
    <n v="1995"/>
    <n v="635721"/>
    <x v="1"/>
    <s v="08"/>
    <x v="2"/>
    <x v="0"/>
    <x v="3"/>
    <x v="3"/>
  </r>
  <r>
    <n v="1"/>
    <n v="1996"/>
    <n v="19960828"/>
    <n v="23"/>
    <n v="17"/>
    <s v="3M10513  F"/>
    <n v="1.44"/>
    <s v="BUDD INLET       13F"/>
    <s v="SPS"/>
    <s v="PERCIVAL COVE NET PN"/>
    <s v="DESCHUTES R  13.0028"/>
    <x v="13"/>
    <n v="3"/>
    <n v="1994"/>
    <n v="635217"/>
    <x v="1"/>
    <s v="08"/>
    <x v="2"/>
    <x v="0"/>
    <x v="3"/>
    <x v="3"/>
  </r>
  <r>
    <n v="1"/>
    <n v="1996"/>
    <n v="19960828"/>
    <n v="23"/>
    <n v="17"/>
    <s v="3M10513  F"/>
    <n v="1.44"/>
    <s v="BUDD INLET       13F"/>
    <s v="SPS"/>
    <s v="PERCIVAL COVE NET PN"/>
    <s v="DESCHUTES R  13.0028"/>
    <x v="1"/>
    <n v="3"/>
    <n v="1995"/>
    <n v="635721"/>
    <x v="1"/>
    <s v="08"/>
    <x v="2"/>
    <x v="0"/>
    <x v="3"/>
    <x v="3"/>
  </r>
  <r>
    <n v="1"/>
    <n v="1996"/>
    <n v="19960828"/>
    <n v="23"/>
    <n v="17"/>
    <s v="3M10513  F"/>
    <n v="1.44"/>
    <s v="BUDD INLET       13F"/>
    <s v="SPS"/>
    <s v="PERCIVAL COVE NET PN"/>
    <s v="DESCHUTES R  13.0028"/>
    <x v="1"/>
    <n v="3"/>
    <n v="1995"/>
    <n v="635721"/>
    <x v="1"/>
    <s v="08"/>
    <x v="2"/>
    <x v="0"/>
    <x v="3"/>
    <x v="3"/>
  </r>
  <r>
    <n v="1"/>
    <n v="1997"/>
    <n v="19970822"/>
    <n v="23"/>
    <n v="16"/>
    <s v="3M10513  F"/>
    <n v="4.5599999999999996"/>
    <s v="BUDD INLET       13F"/>
    <s v="SPS"/>
    <s v="PERCIVAL COVE NET PN"/>
    <s v="DESCHUTES R  13.0028"/>
    <x v="1"/>
    <n v="3"/>
    <n v="1995"/>
    <n v="635721"/>
    <x v="1"/>
    <s v="08"/>
    <x v="2"/>
    <x v="0"/>
    <x v="3"/>
    <x v="3"/>
  </r>
  <r>
    <n v="1"/>
    <n v="1997"/>
    <n v="19970822"/>
    <n v="23"/>
    <n v="16"/>
    <s v="3M10513  F"/>
    <n v="4.5599999999999996"/>
    <s v="BUDD INLET       13F"/>
    <s v="SPS"/>
    <s v="PERCIVAL COVE NET PN"/>
    <s v="DESCHUTES R  13.0028"/>
    <x v="1"/>
    <n v="3"/>
    <n v="1995"/>
    <n v="635721"/>
    <x v="1"/>
    <s v="08"/>
    <x v="2"/>
    <x v="0"/>
    <x v="3"/>
    <x v="3"/>
  </r>
  <r>
    <n v="1"/>
    <n v="1997"/>
    <n v="19970824"/>
    <n v="23"/>
    <n v="16"/>
    <s v="3M10513  F"/>
    <n v="4.5599999999999996"/>
    <s v="BUDD INLET       13F"/>
    <s v="SPS"/>
    <s v="PERCIVAL COVE NET PN"/>
    <s v="DESCHUTES R  13.0028"/>
    <x v="1"/>
    <n v="3"/>
    <n v="1995"/>
    <n v="635721"/>
    <x v="1"/>
    <s v="08"/>
    <x v="2"/>
    <x v="0"/>
    <x v="3"/>
    <x v="3"/>
  </r>
  <r>
    <n v="1"/>
    <n v="1997"/>
    <n v="19970827"/>
    <n v="23"/>
    <n v="16"/>
    <s v="3M10513  F"/>
    <n v="2.63"/>
    <s v="BUDD INLET       13F"/>
    <s v="SPS"/>
    <s v="PERCIVAL COVE NET PN"/>
    <s v="DESCHUTES R  13.0028"/>
    <x v="10"/>
    <n v="3"/>
    <n v="1997"/>
    <n v="635961"/>
    <x v="1"/>
    <s v="08"/>
    <x v="2"/>
    <x v="0"/>
    <x v="3"/>
    <x v="3"/>
  </r>
  <r>
    <n v="1"/>
    <n v="1998"/>
    <n v="19980813"/>
    <n v="23"/>
    <n v="17"/>
    <s v="3M10513  F"/>
    <n v="1.02"/>
    <s v="BUDD INLET       13F"/>
    <s v="SPS"/>
    <s v="PERCIVAL COVE NET PN"/>
    <s v="DESCHUTES R  13.0028"/>
    <x v="12"/>
    <n v="3"/>
    <n v="1996"/>
    <n v="635856"/>
    <x v="1"/>
    <s v="08"/>
    <x v="2"/>
    <x v="0"/>
    <x v="3"/>
    <x v="3"/>
  </r>
  <r>
    <n v="1"/>
    <n v="2000"/>
    <n v="20000831"/>
    <n v="23"/>
    <n v="17"/>
    <s v="3M10513  F"/>
    <n v="1.85"/>
    <s v="BUDD INLET       13F"/>
    <s v="SPS"/>
    <s v="PERCIVAL COVE NET PN"/>
    <s v="DESCHUTES R  13.0028"/>
    <x v="0"/>
    <n v="3"/>
    <n v="1998"/>
    <n v="630146"/>
    <x v="1"/>
    <s v="08"/>
    <x v="2"/>
    <x v="0"/>
    <x v="3"/>
    <x v="3"/>
  </r>
  <r>
    <n v="1"/>
    <n v="2005"/>
    <n v="20050828"/>
    <n v="23"/>
    <n v="17"/>
    <s v="3M10513  F"/>
    <n v="1.85"/>
    <s v="BUDD INLET       13F"/>
    <s v="SPS"/>
    <s v="PERCIVAL COVE NET PN"/>
    <s v="DESCHUTES R  13.0028"/>
    <x v="7"/>
    <n v="3"/>
    <n v="2004"/>
    <n v="631971"/>
    <x v="1"/>
    <s v="08"/>
    <x v="2"/>
    <x v="0"/>
    <x v="3"/>
    <x v="3"/>
  </r>
  <r>
    <n v="1"/>
    <n v="1996"/>
    <n v="19960801"/>
    <n v="45"/>
    <n v="95"/>
    <s v="3M11413  872011"/>
    <n v="2.75"/>
    <s v="ANDERSON ISLAND"/>
    <s v="SPS"/>
    <s v="PERCIVAL COVE NET PN"/>
    <s v="DESCHUTES R  13.0028"/>
    <x v="1"/>
    <n v="3"/>
    <n v="1995"/>
    <n v="635721"/>
    <x v="0"/>
    <s v="08"/>
    <x v="2"/>
    <x v="0"/>
    <x v="3"/>
    <x v="3"/>
  </r>
  <r>
    <n v="1"/>
    <n v="2000"/>
    <n v="20000819"/>
    <n v="45"/>
    <n v="95"/>
    <s v="3M11413  872042"/>
    <n v="3"/>
    <s v="BOSTON HARBOR"/>
    <s v="SPS"/>
    <s v="PERCIVAL COVE NET PN"/>
    <s v="DESCHUTES R  13.0028"/>
    <x v="17"/>
    <n v="3"/>
    <n v="1999"/>
    <n v="630630"/>
    <x v="0"/>
    <s v="08"/>
    <x v="2"/>
    <x v="0"/>
    <x v="3"/>
    <x v="3"/>
  </r>
  <r>
    <n v="1"/>
    <n v="2000"/>
    <n v="20000819"/>
    <n v="45"/>
    <n v="95"/>
    <s v="3M11413  872042"/>
    <n v="3"/>
    <s v="BOSTON HARBOR"/>
    <s v="SPS"/>
    <s v="PERCIVAL COVE NET PN"/>
    <s v="DESCHUTES R  13.0028"/>
    <x v="17"/>
    <n v="3"/>
    <n v="1999"/>
    <n v="630630"/>
    <x v="0"/>
    <s v="08"/>
    <x v="2"/>
    <x v="0"/>
    <x v="3"/>
    <x v="3"/>
  </r>
  <r>
    <n v="1"/>
    <n v="1996"/>
    <n v="19960809"/>
    <n v="45"/>
    <n v="95"/>
    <s v="3M11413  872184"/>
    <n v="2.6"/>
    <s v="GENERAL - AREA 13"/>
    <s v="SPS"/>
    <s v="PERCIVAL COVE NET PN"/>
    <s v="DESCHUTES R  13.0028"/>
    <x v="1"/>
    <n v="3"/>
    <n v="1995"/>
    <n v="635721"/>
    <x v="0"/>
    <s v="08"/>
    <x v="2"/>
    <x v="0"/>
    <x v="3"/>
    <x v="3"/>
  </r>
  <r>
    <n v="1"/>
    <n v="1998"/>
    <n v="19980806"/>
    <n v="45"/>
    <n v="95"/>
    <s v="3M11413  872184"/>
    <n v="4.1900000000000004"/>
    <s v="GENERAL - AREA 13"/>
    <s v="SPS"/>
    <s v="PERCIVAL COVE NET PN"/>
    <s v="DESCHUTES R  13.0028"/>
    <x v="10"/>
    <n v="3"/>
    <n v="1997"/>
    <n v="635961"/>
    <x v="0"/>
    <s v="08"/>
    <x v="2"/>
    <x v="0"/>
    <x v="3"/>
    <x v="3"/>
  </r>
  <r>
    <n v="1"/>
    <n v="1996"/>
    <n v="19960815"/>
    <n v="45"/>
    <n v="95"/>
    <s v="3M11413  872194"/>
    <n v="2.6"/>
    <s v="GREEN POINT (13)"/>
    <s v="SPS"/>
    <s v="PERCIVAL COVE NET PN"/>
    <s v="DESCHUTES R  13.0028"/>
    <x v="1"/>
    <n v="3"/>
    <n v="1995"/>
    <n v="635721"/>
    <x v="0"/>
    <s v="08"/>
    <x v="2"/>
    <x v="0"/>
    <x v="3"/>
    <x v="3"/>
  </r>
  <r>
    <n v="1"/>
    <n v="1996"/>
    <n v="19960918"/>
    <n v="23"/>
    <n v="12"/>
    <s v="3M10513  D"/>
    <n v="1.54"/>
    <s v="SOUTH SOUND PASS 13D"/>
    <s v="SPS"/>
    <s v="PERCIVAL COVE NET PN"/>
    <s v="DESCHUTES R  13.0028"/>
    <x v="1"/>
    <n v="3"/>
    <n v="1995"/>
    <n v="635721"/>
    <x v="1"/>
    <s v="09"/>
    <x v="2"/>
    <x v="0"/>
    <x v="3"/>
    <x v="3"/>
  </r>
  <r>
    <n v="1"/>
    <n v="1996"/>
    <n v="19960919"/>
    <n v="23"/>
    <n v="12"/>
    <s v="3M10513  D"/>
    <n v="1.54"/>
    <s v="SOUTH SOUND PASS 13D"/>
    <s v="SPS"/>
    <s v="PERCIVAL COVE NET PN"/>
    <s v="DESCHUTES R  13.0028"/>
    <x v="1"/>
    <n v="3"/>
    <n v="1995"/>
    <n v="635721"/>
    <x v="1"/>
    <s v="09"/>
    <x v="2"/>
    <x v="0"/>
    <x v="3"/>
    <x v="3"/>
  </r>
  <r>
    <n v="1"/>
    <n v="2000"/>
    <n v="20000915"/>
    <n v="23"/>
    <n v="12"/>
    <s v="3M10513  D"/>
    <n v="5.78"/>
    <s v="SOUTH SOUND PASS 13D"/>
    <s v="SPS"/>
    <s v="PERCIVAL COVE NET PN"/>
    <s v="DESCHUTES R  13.0028"/>
    <x v="17"/>
    <n v="3"/>
    <n v="1999"/>
    <n v="630630"/>
    <x v="1"/>
    <s v="09"/>
    <x v="2"/>
    <x v="0"/>
    <x v="3"/>
    <x v="3"/>
  </r>
  <r>
    <n v="1"/>
    <n v="2009"/>
    <n v="20090929"/>
    <n v="23"/>
    <n v="12"/>
    <s v="3M10513  D"/>
    <n v="2.0699999999999998"/>
    <s v="SOUTH SOUND PASS 13D"/>
    <s v="SPS"/>
    <s v="PERCIVAL COVE NET PN"/>
    <s v="DESCHUTES R  13.0028"/>
    <x v="8"/>
    <n v="3"/>
    <n v="2007"/>
    <n v="633289"/>
    <x v="1"/>
    <s v="09"/>
    <x v="2"/>
    <x v="0"/>
    <x v="3"/>
    <x v="3"/>
  </r>
  <r>
    <n v="1"/>
    <n v="1996"/>
    <n v="19960903"/>
    <n v="23"/>
    <n v="49"/>
    <s v="3M10513  F"/>
    <n v="1.35"/>
    <s v="BUDD INLET       13F"/>
    <s v="SPS"/>
    <s v="PERCIVAL COVE NET PN"/>
    <s v="DESCHUTES R  13.0028"/>
    <x v="1"/>
    <n v="3"/>
    <n v="1995"/>
    <n v="635721"/>
    <x v="1"/>
    <s v="09"/>
    <x v="2"/>
    <x v="0"/>
    <x v="3"/>
    <x v="3"/>
  </r>
  <r>
    <n v="1"/>
    <n v="1996"/>
    <n v="19960903"/>
    <n v="23"/>
    <n v="49"/>
    <s v="3M10513  F"/>
    <n v="1.35"/>
    <s v="BUDD INLET       13F"/>
    <s v="SPS"/>
    <s v="PERCIVAL COVE NET PN"/>
    <s v="DESCHUTES R  13.0028"/>
    <x v="1"/>
    <n v="3"/>
    <n v="1995"/>
    <n v="635721"/>
    <x v="1"/>
    <s v="09"/>
    <x v="2"/>
    <x v="0"/>
    <x v="3"/>
    <x v="3"/>
  </r>
  <r>
    <n v="1"/>
    <n v="1999"/>
    <n v="19990901"/>
    <n v="23"/>
    <n v="17"/>
    <s v="3M10513  F"/>
    <n v="1"/>
    <s v="BUDD INLET       13F"/>
    <s v="SPS"/>
    <s v="PERCIVAL COVE NET PN"/>
    <s v="DESCHUTES R  13.0028"/>
    <x v="10"/>
    <n v="3"/>
    <n v="1997"/>
    <n v="635961"/>
    <x v="1"/>
    <s v="09"/>
    <x v="2"/>
    <x v="0"/>
    <x v="3"/>
    <x v="3"/>
  </r>
  <r>
    <n v="1"/>
    <n v="2005"/>
    <n v="20050903"/>
    <n v="23"/>
    <n v="17"/>
    <s v="3M10513  F"/>
    <n v="21.52"/>
    <s v="BUDD INLET       13F"/>
    <s v="SPS"/>
    <s v="PERCIVAL COVE NET PN"/>
    <s v="DESCHUTES R  13.0028"/>
    <x v="16"/>
    <n v="3"/>
    <n v="2003"/>
    <n v="631472"/>
    <x v="1"/>
    <s v="09"/>
    <x v="2"/>
    <x v="0"/>
    <x v="3"/>
    <x v="3"/>
  </r>
  <r>
    <n v="1"/>
    <n v="1994"/>
    <n v="19940915"/>
    <n v="45"/>
    <n v="95"/>
    <s v="3M11413  872116"/>
    <n v="1.61"/>
    <s v="DESCHUTES R &amp; MOUTH"/>
    <s v="SPS"/>
    <s v="PERCIVAL COVE NET PN"/>
    <s v="DESCHUTES R  13.0028"/>
    <x v="13"/>
    <n v="3"/>
    <n v="1994"/>
    <n v="635217"/>
    <x v="0"/>
    <s v="09"/>
    <x v="2"/>
    <x v="0"/>
    <x v="3"/>
    <x v="3"/>
  </r>
  <r>
    <n v="1"/>
    <n v="1997"/>
    <n v="19971018"/>
    <n v="45"/>
    <n v="95"/>
    <s v="3M11413  872185"/>
    <n v="5.0999999999999996"/>
    <s v="GIBSON POINT"/>
    <s v="SPS"/>
    <s v="PERCIVAL COVE NET PN"/>
    <s v="DESCHUTES R  13.0028"/>
    <x v="12"/>
    <n v="3"/>
    <n v="1996"/>
    <n v="635856"/>
    <x v="0"/>
    <s v="10"/>
    <x v="0"/>
    <x v="0"/>
    <x v="3"/>
    <x v="3"/>
  </r>
  <r>
    <n v="1"/>
    <n v="1995"/>
    <n v="19951226"/>
    <n v="45"/>
    <n v="95"/>
    <s v="3M11413  872169"/>
    <n v="1.3"/>
    <s v="FOX ISLAND"/>
    <s v="SPS"/>
    <s v="PERCIVAL COVE NET PN"/>
    <s v="DESCHUTES R  13.0028"/>
    <x v="13"/>
    <n v="3"/>
    <n v="1994"/>
    <n v="635217"/>
    <x v="0"/>
    <s v="12"/>
    <x v="0"/>
    <x v="0"/>
    <x v="3"/>
    <x v="3"/>
  </r>
  <r>
    <n v="1"/>
    <n v="1996"/>
    <n v="19961201"/>
    <n v="45"/>
    <n v="95"/>
    <s v="3M11413  872185"/>
    <n v="2.89"/>
    <s v="GIBSON POINT"/>
    <s v="SPS"/>
    <s v="PERCIVAL COVE NET PN"/>
    <s v="DESCHUTES R  13.0028"/>
    <x v="1"/>
    <n v="3"/>
    <n v="1995"/>
    <n v="635721"/>
    <x v="0"/>
    <s v="12"/>
    <x v="0"/>
    <x v="0"/>
    <x v="3"/>
    <x v="3"/>
  </r>
  <r>
    <n v="1"/>
    <n v="1996"/>
    <n v="19961218"/>
    <n v="45"/>
    <n v="95"/>
    <s v="3M11413  872185"/>
    <n v="2.89"/>
    <s v="GIBSON POINT"/>
    <s v="SPS"/>
    <s v="PERCIVAL COVE NET PN"/>
    <s v="DESCHUTES R  13.0028"/>
    <x v="1"/>
    <n v="3"/>
    <n v="1995"/>
    <n v="635721"/>
    <x v="0"/>
    <s v="12"/>
    <x v="0"/>
    <x v="0"/>
    <x v="3"/>
    <x v="3"/>
  </r>
  <r>
    <n v="1"/>
    <n v="2000"/>
    <n v="20001212"/>
    <n v="45"/>
    <n v="95"/>
    <s v="3M11413  872451"/>
    <n v="1"/>
    <s v="SAND SPIT"/>
    <s v="SPS"/>
    <s v="PERCIVAL COVE NET PN"/>
    <s v="DESCHUTES R  13.0028"/>
    <x v="17"/>
    <n v="3"/>
    <n v="1999"/>
    <n v="630630"/>
    <x v="0"/>
    <s v="12"/>
    <x v="0"/>
    <x v="0"/>
    <x v="3"/>
    <x v="3"/>
  </r>
  <r>
    <n v="1"/>
    <n v="1996"/>
    <n v="19960703"/>
    <n v="45"/>
    <n v="95"/>
    <s v="3M11413  872184"/>
    <n v="2.75"/>
    <s v="GENERAL - AREA 13"/>
    <s v="HOOD"/>
    <s v="PLEASANT HARBOR NP"/>
    <s v="GEORGE ADAMS (PURDY)"/>
    <x v="1"/>
    <n v="3"/>
    <n v="1995"/>
    <s v="635405*2"/>
    <x v="0"/>
    <s v="07"/>
    <x v="2"/>
    <x v="0"/>
    <x v="9"/>
    <x v="8"/>
  </r>
  <r>
    <n v="1"/>
    <n v="2003"/>
    <n v="20030816"/>
    <n v="45"/>
    <n v="95"/>
    <s v="3M11413  872324"/>
    <n v="6.09"/>
    <s v="NISQUALLY OFF MOUTH"/>
    <s v="SPS"/>
    <s v="CLEAR CREEK HATCHERY"/>
    <s v="CLEAR CR    11.0013C"/>
    <x v="18"/>
    <n v="3"/>
    <n v="2000"/>
    <n v="210166"/>
    <x v="0"/>
    <s v="08"/>
    <x v="2"/>
    <x v="1"/>
    <x v="4"/>
    <x v="2"/>
  </r>
  <r>
    <n v="1"/>
    <n v="1994"/>
    <n v="19940418"/>
    <n v="45"/>
    <n v="95"/>
    <s v="3M11413  872170"/>
    <n v="1.45"/>
    <s v="FOX POINT"/>
    <s v="HOOD"/>
    <s v="QUILCENE NFH"/>
    <s v="BIG QUILCENE 17.0012"/>
    <x v="6"/>
    <n v="1"/>
    <n v="1992"/>
    <n v="52547"/>
    <x v="0"/>
    <s v="04"/>
    <x v="0"/>
    <x v="0"/>
    <x v="26"/>
    <x v="8"/>
  </r>
  <r>
    <n v="1"/>
    <n v="2003"/>
    <n v="20030815"/>
    <n v="45"/>
    <n v="95"/>
    <s v="3M11413  872324"/>
    <n v="6.09"/>
    <s v="NISQUALLY OFF MOUTH"/>
    <s v="SPS"/>
    <s v="CLEAR CREEK HATCHERY"/>
    <s v="CLEAR CR    11.0013C"/>
    <x v="18"/>
    <n v="3"/>
    <n v="2000"/>
    <n v="630524"/>
    <x v="0"/>
    <s v="08"/>
    <x v="2"/>
    <x v="1"/>
    <x v="4"/>
    <x v="2"/>
  </r>
  <r>
    <n v="1"/>
    <n v="2004"/>
    <n v="20040805"/>
    <n v="45"/>
    <n v="95"/>
    <s v="3M11413  872324"/>
    <n v="4.3600000000000003"/>
    <s v="NISQUALLY OFF MOUTH"/>
    <s v="SPS"/>
    <s v="CLEAR CREEK HATCHERY"/>
    <s v="CLEAR CR    11.0013C"/>
    <x v="15"/>
    <n v="3"/>
    <n v="2001"/>
    <n v="630189"/>
    <x v="0"/>
    <s v="08"/>
    <x v="2"/>
    <x v="1"/>
    <x v="4"/>
    <x v="2"/>
  </r>
  <r>
    <n v="1"/>
    <n v="2007"/>
    <n v="20070626"/>
    <n v="45"/>
    <n v="95"/>
    <s v="3M11413  872070"/>
    <n v="2.29"/>
    <s v="CASE INLET"/>
    <s v="HOOD"/>
    <s v="RICKS PD (LLTK)"/>
    <s v="GEORGE ADAMS (PURDY)"/>
    <x v="3"/>
    <n v="3"/>
    <n v="2006"/>
    <n v="632874"/>
    <x v="0"/>
    <s v="06"/>
    <x v="1"/>
    <x v="0"/>
    <x v="9"/>
    <x v="8"/>
  </r>
  <r>
    <n v="1"/>
    <n v="2007"/>
    <n v="20070714"/>
    <n v="45"/>
    <n v="95"/>
    <s v="3M11413  872184"/>
    <n v="5.29"/>
    <s v="GENERAL - AREA 13"/>
    <s v="HOOD"/>
    <s v="RICKS PD (LLTK)"/>
    <s v="GEORGE ADAMS (PURDY)"/>
    <x v="3"/>
    <n v="3"/>
    <n v="2006"/>
    <n v="632874"/>
    <x v="0"/>
    <s v="07"/>
    <x v="2"/>
    <x v="0"/>
    <x v="9"/>
    <x v="8"/>
  </r>
  <r>
    <n v="1"/>
    <n v="2007"/>
    <n v="20070815"/>
    <n v="23"/>
    <n v="12"/>
    <s v="3M10513  A"/>
    <n v="1.5"/>
    <s v="CARR INLET       13A"/>
    <s v="HOOD"/>
    <s v="RICKS PD (LLTK)"/>
    <s v="GEORGE ADAMS (PURDY)"/>
    <x v="3"/>
    <n v="3"/>
    <n v="2006"/>
    <n v="632874"/>
    <x v="2"/>
    <s v="08"/>
    <x v="2"/>
    <x v="0"/>
    <x v="9"/>
    <x v="8"/>
  </r>
  <r>
    <n v="1"/>
    <n v="2007"/>
    <n v="20070817"/>
    <n v="23"/>
    <n v="12"/>
    <s v="3M10513  A"/>
    <n v="1.5"/>
    <s v="CARR INLET       13A"/>
    <s v="HOOD"/>
    <s v="RICKS PD (LLTK)"/>
    <s v="GEORGE ADAMS (PURDY)"/>
    <x v="2"/>
    <n v="3"/>
    <n v="2005"/>
    <n v="632468"/>
    <x v="2"/>
    <s v="08"/>
    <x v="2"/>
    <x v="0"/>
    <x v="9"/>
    <x v="8"/>
  </r>
  <r>
    <n v="1"/>
    <n v="2007"/>
    <n v="20070904"/>
    <n v="23"/>
    <n v="12"/>
    <s v="3M10513  A"/>
    <n v="3.79"/>
    <s v="CARR INLET       13A"/>
    <s v="HOOD"/>
    <s v="RICKS PD (LLTK)"/>
    <s v="GEORGE ADAMS (PURDY)"/>
    <x v="2"/>
    <n v="3"/>
    <n v="2005"/>
    <n v="632468"/>
    <x v="2"/>
    <s v="09"/>
    <x v="2"/>
    <x v="0"/>
    <x v="9"/>
    <x v="8"/>
  </r>
  <r>
    <n v="1"/>
    <n v="2004"/>
    <n v="20040814"/>
    <n v="45"/>
    <n v="95"/>
    <s v="3M11413  872324"/>
    <n v="4.3600000000000003"/>
    <s v="NISQUALLY OFF MOUTH"/>
    <s v="SPS"/>
    <s v="CLEAR CREEK HATCHERY"/>
    <s v="CLEAR CR    11.0013C"/>
    <x v="15"/>
    <n v="3"/>
    <n v="2001"/>
    <n v="630687"/>
    <x v="0"/>
    <s v="08"/>
    <x v="2"/>
    <x v="1"/>
    <x v="4"/>
    <x v="2"/>
  </r>
  <r>
    <n v="1"/>
    <n v="2007"/>
    <n v="20070703"/>
    <n v="45"/>
    <n v="95"/>
    <s v="3M11413  872184"/>
    <n v="5.29"/>
    <s v="GENERAL - AREA 13"/>
    <s v="JUAN"/>
    <s v="SOLDUC HATCHERY"/>
    <s v="ELWHA R      18.0272"/>
    <x v="3"/>
    <n v="3"/>
    <n v="2006"/>
    <n v="632981"/>
    <x v="0"/>
    <s v="07"/>
    <x v="2"/>
    <x v="0"/>
    <x v="27"/>
    <x v="12"/>
  </r>
  <r>
    <n v="1"/>
    <n v="2004"/>
    <n v="20040815"/>
    <n v="45"/>
    <n v="95"/>
    <s v="3M11413  872324"/>
    <n v="4.3600000000000003"/>
    <s v="NISQUALLY OFF MOUTH"/>
    <s v="SPS"/>
    <s v="CLEAR CREEK HATCHERY"/>
    <s v="CLEAR CR    11.0013C"/>
    <x v="15"/>
    <n v="3"/>
    <n v="2001"/>
    <n v="630278"/>
    <x v="0"/>
    <s v="08"/>
    <x v="2"/>
    <x v="1"/>
    <x v="4"/>
    <x v="2"/>
  </r>
  <r>
    <n v="1"/>
    <n v="1994"/>
    <n v="19940819"/>
    <n v="45"/>
    <n v="95"/>
    <s v="3M11413  872498"/>
    <n v="1.6"/>
    <s v="STEAMBOAT ISLAND"/>
    <s v="SPS"/>
    <s v="CLEAR CREEK HATCHERY"/>
    <s v="MCALISTER+SOOS+CLEAR"/>
    <x v="13"/>
    <n v="3"/>
    <n v="1993"/>
    <n v="212042"/>
    <x v="0"/>
    <s v="08"/>
    <x v="2"/>
    <x v="1"/>
    <x v="4"/>
    <x v="2"/>
  </r>
  <r>
    <n v="1"/>
    <n v="1994"/>
    <n v="19940913"/>
    <n v="23"/>
    <n v="16"/>
    <s v="3M10513  A"/>
    <n v="2.35"/>
    <s v="CARR INLET       13A"/>
    <s v="SPS"/>
    <s v="CLEAR CREEK HATCHERY"/>
    <s v="KALAMA CR    11.0017"/>
    <x v="6"/>
    <n v="3"/>
    <n v="1991"/>
    <n v="212020"/>
    <x v="2"/>
    <s v="09"/>
    <x v="2"/>
    <x v="1"/>
    <x v="4"/>
    <x v="2"/>
  </r>
  <r>
    <n v="1"/>
    <n v="1994"/>
    <n v="19940916"/>
    <n v="23"/>
    <n v="16"/>
    <s v="3M10513  D"/>
    <n v="7.31"/>
    <s v="SOUTH SOUND PASS 13D"/>
    <s v="SPS"/>
    <s v="CLEAR CREEK HATCHERY"/>
    <s v="MCALISTER+SOOS+CLEAR"/>
    <x v="13"/>
    <n v="3"/>
    <n v="1993"/>
    <n v="212042"/>
    <x v="1"/>
    <s v="09"/>
    <x v="2"/>
    <x v="1"/>
    <x v="4"/>
    <x v="2"/>
  </r>
  <r>
    <n v="1"/>
    <n v="1999"/>
    <n v="19990916"/>
    <n v="23"/>
    <n v="12"/>
    <s v="3M10513  D"/>
    <n v="1"/>
    <s v="SOUTH SOUND PASS 13D"/>
    <s v="SPS"/>
    <s v="CLEAR CREEK HATCHERY"/>
    <s v="NISQUALLY R  11.0008"/>
    <x v="10"/>
    <n v="3"/>
    <n v="1996"/>
    <n v="212946"/>
    <x v="1"/>
    <s v="09"/>
    <x v="2"/>
    <x v="1"/>
    <x v="4"/>
    <x v="2"/>
  </r>
  <r>
    <n v="1"/>
    <n v="1999"/>
    <n v="19990902"/>
    <n v="45"/>
    <n v="95"/>
    <s v="3M11413  872074"/>
    <n v="3.81"/>
    <s v="CHAMBERS BAY"/>
    <s v="SPS"/>
    <s v="CLEAR CREEK HATCHERY"/>
    <s v="NISQUALLY R  11.0008"/>
    <x v="0"/>
    <n v="3"/>
    <n v="1997"/>
    <n v="212957"/>
    <x v="0"/>
    <s v="09"/>
    <x v="2"/>
    <x v="1"/>
    <x v="4"/>
    <x v="2"/>
  </r>
  <r>
    <n v="1"/>
    <n v="2003"/>
    <n v="20030902"/>
    <n v="45"/>
    <n v="95"/>
    <s v="3M11413  872091"/>
    <n v="5.83"/>
    <s v="CORMORANT PASSAGE"/>
    <s v="SPS"/>
    <s v="CLEAR CREEK HATCHERY"/>
    <s v="CLEAR CR    11.0013C"/>
    <x v="15"/>
    <n v="3"/>
    <n v="2001"/>
    <n v="630687"/>
    <x v="0"/>
    <s v="09"/>
    <x v="2"/>
    <x v="1"/>
    <x v="4"/>
    <x v="2"/>
  </r>
  <r>
    <n v="1"/>
    <n v="1999"/>
    <n v="19990917"/>
    <n v="45"/>
    <n v="95"/>
    <s v="3M11413  872184"/>
    <n v="3.81"/>
    <s v="GENERAL - AREA 13"/>
    <s v="SPS"/>
    <s v="CLEAR CREEK HATCHERY"/>
    <s v="NISQUALLY R  11.0008"/>
    <x v="0"/>
    <n v="3"/>
    <n v="1997"/>
    <n v="212957"/>
    <x v="0"/>
    <s v="09"/>
    <x v="2"/>
    <x v="1"/>
    <x v="4"/>
    <x v="2"/>
  </r>
  <r>
    <n v="1"/>
    <n v="1998"/>
    <n v="19980122"/>
    <n v="45"/>
    <n v="95"/>
    <s v="3M11413  872169"/>
    <n v="4.1500000000000004"/>
    <s v="FOX ISLAND"/>
    <s v="SPS"/>
    <s v="SOUTH SOUND NET PENS"/>
    <s v="DESCHUTES R  13.0028"/>
    <x v="10"/>
    <n v="3"/>
    <n v="1997"/>
    <n v="635962"/>
    <x v="0"/>
    <s v="01"/>
    <x v="0"/>
    <x v="0"/>
    <x v="3"/>
    <x v="3"/>
  </r>
  <r>
    <n v="1"/>
    <n v="1996"/>
    <n v="19960318"/>
    <n v="45"/>
    <n v="95"/>
    <s v="3M11413  872184"/>
    <n v="2.38"/>
    <s v="GENERAL - AREA 13"/>
    <s v="SPS"/>
    <s v="SOUTH SOUND NET PENS"/>
    <s v="DESCHUTES R  13.0028"/>
    <x v="1"/>
    <n v="3"/>
    <n v="1995"/>
    <n v="635719"/>
    <x v="0"/>
    <s v="03"/>
    <x v="0"/>
    <x v="0"/>
    <x v="3"/>
    <x v="3"/>
  </r>
  <r>
    <n v="1"/>
    <n v="1999"/>
    <n v="19990906"/>
    <n v="45"/>
    <n v="95"/>
    <s v="3M11413  872323"/>
    <n v="3.81"/>
    <s v="NISQUALLY REACH"/>
    <s v="SPS"/>
    <s v="CLEAR CREEK HATCHERY"/>
    <s v="NISQUALLY R  11.0008"/>
    <x v="0"/>
    <n v="3"/>
    <n v="1997"/>
    <n v="212957"/>
    <x v="0"/>
    <s v="09"/>
    <x v="2"/>
    <x v="1"/>
    <x v="4"/>
    <x v="2"/>
  </r>
  <r>
    <n v="1"/>
    <n v="1993"/>
    <n v="19930325"/>
    <n v="45"/>
    <n v="95"/>
    <s v="3M11413  872185"/>
    <n v="1"/>
    <s v="GIBSON POINT"/>
    <s v="SPS"/>
    <s v="SOUTH SOUND NET PENS"/>
    <s v="DESCHUTES R  13.0028"/>
    <x v="4"/>
    <n v="3"/>
    <n v="1991"/>
    <n v="630455"/>
    <x v="0"/>
    <s v="03"/>
    <x v="0"/>
    <x v="0"/>
    <x v="3"/>
    <x v="3"/>
  </r>
  <r>
    <n v="1"/>
    <n v="2000"/>
    <n v="20000331"/>
    <n v="45"/>
    <n v="95"/>
    <s v="3M11413  872185"/>
    <n v="2.04"/>
    <s v="GIBSON POINT"/>
    <s v="SPS"/>
    <s v="SOUTH SOUND NET PENS"/>
    <s v="DESCHUTES R  13.0028"/>
    <x v="17"/>
    <n v="3"/>
    <n v="1999"/>
    <n v="630615"/>
    <x v="0"/>
    <s v="03"/>
    <x v="0"/>
    <x v="0"/>
    <x v="3"/>
    <x v="3"/>
  </r>
  <r>
    <n v="1"/>
    <n v="1996"/>
    <n v="19960321"/>
    <n v="45"/>
    <n v="95"/>
    <s v="3M11413  872215"/>
    <n v="2.38"/>
    <s v="HERRON ISLAND"/>
    <s v="SPS"/>
    <s v="SOUTH SOUND NET PENS"/>
    <s v="DESCHUTES R  13.0028"/>
    <x v="13"/>
    <n v="3"/>
    <n v="1994"/>
    <n v="635218"/>
    <x v="0"/>
    <s v="03"/>
    <x v="0"/>
    <x v="0"/>
    <x v="3"/>
    <x v="3"/>
  </r>
  <r>
    <n v="1"/>
    <n v="2001"/>
    <n v="20010916"/>
    <n v="45"/>
    <n v="95"/>
    <s v="3M11413  872323"/>
    <n v="16.05"/>
    <s v="NISQUALLY REACH"/>
    <s v="SPS"/>
    <s v="CLEAR CREEK HATCHERY"/>
    <s v="CLEAR CR    11.0013C"/>
    <x v="14"/>
    <n v="3"/>
    <n v="1999"/>
    <n v="630523"/>
    <x v="0"/>
    <s v="09"/>
    <x v="2"/>
    <x v="1"/>
    <x v="4"/>
    <x v="2"/>
  </r>
  <r>
    <n v="1"/>
    <n v="1996"/>
    <n v="19960430"/>
    <n v="45"/>
    <n v="95"/>
    <s v="3M11413  872184"/>
    <n v="2.5099999999999998"/>
    <s v="GENERAL - AREA 13"/>
    <s v="SPS"/>
    <s v="SOUTH SOUND NET PENS"/>
    <s v="DESCHUTES R  13.0028"/>
    <x v="13"/>
    <n v="3"/>
    <n v="1994"/>
    <n v="635218"/>
    <x v="0"/>
    <s v="04"/>
    <x v="0"/>
    <x v="0"/>
    <x v="3"/>
    <x v="3"/>
  </r>
  <r>
    <n v="1"/>
    <n v="2000"/>
    <n v="20000408"/>
    <n v="45"/>
    <n v="95"/>
    <s v="3M11413  872185"/>
    <n v="2.04"/>
    <s v="GIBSON POINT"/>
    <s v="SPS"/>
    <s v="SOUTH SOUND NET PENS"/>
    <s v="DESCHUTES R  13.0028"/>
    <x v="17"/>
    <n v="3"/>
    <n v="1999"/>
    <n v="630615"/>
    <x v="0"/>
    <s v="04"/>
    <x v="0"/>
    <x v="0"/>
    <x v="3"/>
    <x v="3"/>
  </r>
  <r>
    <n v="1"/>
    <n v="1999"/>
    <n v="19990523"/>
    <n v="45"/>
    <n v="95"/>
    <s v="3M11413  872011"/>
    <n v="3.1"/>
    <s v="ANDERSON ISLAND"/>
    <s v="SPS"/>
    <s v="SOUTH SOUND NET PENS"/>
    <s v="DESCHUTES R  13.0028"/>
    <x v="10"/>
    <n v="3"/>
    <n v="1997"/>
    <n v="635962"/>
    <x v="0"/>
    <s v="05"/>
    <x v="1"/>
    <x v="0"/>
    <x v="3"/>
    <x v="3"/>
  </r>
  <r>
    <n v="1"/>
    <n v="2000"/>
    <n v="20000512"/>
    <n v="45"/>
    <n v="95"/>
    <s v="3M11413  872169"/>
    <n v="3.27"/>
    <s v="FOX ISLAND"/>
    <s v="SPS"/>
    <s v="SOUTH SOUND NET PENS"/>
    <s v="DESCHUTES R  13.0028"/>
    <x v="17"/>
    <n v="3"/>
    <n v="1999"/>
    <n v="630615"/>
    <x v="0"/>
    <s v="05"/>
    <x v="1"/>
    <x v="0"/>
    <x v="3"/>
    <x v="3"/>
  </r>
  <r>
    <n v="1"/>
    <n v="2000"/>
    <n v="20000518"/>
    <n v="45"/>
    <n v="95"/>
    <s v="3M11413  872185"/>
    <n v="3.27"/>
    <s v="GIBSON POINT"/>
    <s v="SPS"/>
    <s v="SOUTH SOUND NET PENS"/>
    <s v="DESCHUTES R  13.0028"/>
    <x v="17"/>
    <n v="3"/>
    <n v="1999"/>
    <n v="630615"/>
    <x v="0"/>
    <s v="05"/>
    <x v="1"/>
    <x v="0"/>
    <x v="3"/>
    <x v="3"/>
  </r>
  <r>
    <n v="1"/>
    <n v="2001"/>
    <n v="20010520"/>
    <n v="45"/>
    <n v="95"/>
    <s v="3M11413  872185"/>
    <n v="3.45"/>
    <s v="GIBSON POINT"/>
    <s v="SPS"/>
    <s v="SOUTH SOUND NET PENS"/>
    <s v="DESCHUTES R  13.0028"/>
    <x v="17"/>
    <n v="3"/>
    <n v="1999"/>
    <n v="630615"/>
    <x v="0"/>
    <s v="05"/>
    <x v="1"/>
    <x v="0"/>
    <x v="3"/>
    <x v="3"/>
  </r>
  <r>
    <n v="1"/>
    <n v="1998"/>
    <n v="19980508"/>
    <n v="45"/>
    <n v="95"/>
    <s v="3M11413  872279"/>
    <n v="4.76"/>
    <s v="LYLE POINT"/>
    <s v="SPS"/>
    <s v="SOUTH SOUND NET PENS"/>
    <s v="DESCHUTES R  13.0028"/>
    <x v="10"/>
    <n v="3"/>
    <n v="1997"/>
    <n v="635962"/>
    <x v="0"/>
    <s v="05"/>
    <x v="1"/>
    <x v="0"/>
    <x v="3"/>
    <x v="3"/>
  </r>
  <r>
    <n v="1"/>
    <n v="2000"/>
    <n v="20000510"/>
    <n v="45"/>
    <n v="95"/>
    <s v="3M11413  872279"/>
    <n v="3.27"/>
    <s v="LYLE POINT"/>
    <s v="SPS"/>
    <s v="SOUTH SOUND NET PENS"/>
    <s v="DESCHUTES R  13.0028"/>
    <x v="17"/>
    <n v="3"/>
    <n v="1999"/>
    <n v="630615"/>
    <x v="0"/>
    <s v="05"/>
    <x v="1"/>
    <x v="0"/>
    <x v="3"/>
    <x v="3"/>
  </r>
  <r>
    <n v="1"/>
    <n v="2000"/>
    <n v="20000502"/>
    <n v="45"/>
    <n v="95"/>
    <s v="3M11413  872375"/>
    <n v="3.27"/>
    <s v="POINT FOSDICK"/>
    <s v="SPS"/>
    <s v="SOUTH SOUND NET PENS"/>
    <s v="DESCHUTES R  13.0028"/>
    <x v="17"/>
    <n v="3"/>
    <n v="1999"/>
    <n v="630615"/>
    <x v="0"/>
    <s v="05"/>
    <x v="1"/>
    <x v="0"/>
    <x v="3"/>
    <x v="3"/>
  </r>
  <r>
    <n v="1"/>
    <n v="1996"/>
    <n v="19960622"/>
    <n v="45"/>
    <n v="95"/>
    <s v="3M11413  872184"/>
    <n v="1.52"/>
    <s v="GENERAL - AREA 13"/>
    <s v="SPS"/>
    <s v="SOUTH SOUND NET PENS"/>
    <s v="DESCHUTES R  13.0028"/>
    <x v="1"/>
    <n v="3"/>
    <n v="1995"/>
    <n v="635719"/>
    <x v="0"/>
    <s v="06"/>
    <x v="1"/>
    <x v="0"/>
    <x v="3"/>
    <x v="3"/>
  </r>
  <r>
    <n v="1"/>
    <n v="1998"/>
    <n v="19980611"/>
    <n v="45"/>
    <n v="95"/>
    <s v="3M11413  872184"/>
    <n v="4.03"/>
    <s v="GENERAL - AREA 13"/>
    <s v="SPS"/>
    <s v="SOUTH SOUND NET PENS"/>
    <s v="DESCHUTES R  13.0028"/>
    <x v="10"/>
    <n v="3"/>
    <n v="1997"/>
    <n v="635962"/>
    <x v="0"/>
    <s v="06"/>
    <x v="1"/>
    <x v="0"/>
    <x v="3"/>
    <x v="3"/>
  </r>
  <r>
    <n v="1"/>
    <n v="1997"/>
    <n v="19970717"/>
    <n v="45"/>
    <n v="95"/>
    <s v="3M11413  872011"/>
    <n v="4.78"/>
    <s v="ANDERSON ISLAND"/>
    <s v="SPS"/>
    <s v="SOUTH SOUND NET PENS"/>
    <s v="DESCHUTES R  13.0028"/>
    <x v="12"/>
    <n v="3"/>
    <n v="1996"/>
    <n v="635855"/>
    <x v="0"/>
    <s v="07"/>
    <x v="2"/>
    <x v="0"/>
    <x v="3"/>
    <x v="3"/>
  </r>
  <r>
    <n v="1"/>
    <n v="2000"/>
    <n v="20000718"/>
    <n v="45"/>
    <n v="95"/>
    <s v="3M11413  872011"/>
    <n v="2.2799999999999998"/>
    <s v="ANDERSON ISLAND"/>
    <s v="SPS"/>
    <s v="SOUTH SOUND NET PENS"/>
    <s v="DESCHUTES R  13.0028"/>
    <x v="17"/>
    <n v="3"/>
    <n v="1999"/>
    <n v="630615"/>
    <x v="0"/>
    <s v="07"/>
    <x v="2"/>
    <x v="0"/>
    <x v="3"/>
    <x v="3"/>
  </r>
  <r>
    <n v="1"/>
    <n v="2000"/>
    <n v="20000722"/>
    <n v="45"/>
    <n v="95"/>
    <s v="3M11413  872011"/>
    <n v="2.2799999999999998"/>
    <s v="ANDERSON ISLAND"/>
    <s v="SPS"/>
    <s v="SOUTH SOUND NET PENS"/>
    <s v="DESCHUTES R  13.0028"/>
    <x v="17"/>
    <n v="3"/>
    <n v="1999"/>
    <n v="630615"/>
    <x v="0"/>
    <s v="07"/>
    <x v="2"/>
    <x v="0"/>
    <x v="3"/>
    <x v="3"/>
  </r>
  <r>
    <n v="1"/>
    <n v="2000"/>
    <n v="20000702"/>
    <n v="45"/>
    <n v="95"/>
    <s v="3M11413  872105"/>
    <n v="2.2799999999999998"/>
    <s v="DAY ISLAND"/>
    <s v="SPS"/>
    <s v="SOUTH SOUND NET PENS"/>
    <s v="DESCHUTES R  13.0028"/>
    <x v="17"/>
    <n v="3"/>
    <n v="1999"/>
    <n v="630615"/>
    <x v="0"/>
    <s v="07"/>
    <x v="2"/>
    <x v="0"/>
    <x v="3"/>
    <x v="3"/>
  </r>
  <r>
    <n v="1"/>
    <n v="2000"/>
    <n v="20000730"/>
    <n v="45"/>
    <n v="95"/>
    <s v="3M11413  872169"/>
    <n v="2.2799999999999998"/>
    <s v="FOX ISLAND"/>
    <s v="SPS"/>
    <s v="SOUTH SOUND NET PENS"/>
    <s v="DESCHUTES R  13.0028"/>
    <x v="17"/>
    <n v="3"/>
    <n v="1999"/>
    <n v="630615"/>
    <x v="0"/>
    <s v="07"/>
    <x v="2"/>
    <x v="0"/>
    <x v="3"/>
    <x v="3"/>
  </r>
  <r>
    <n v="1"/>
    <n v="1996"/>
    <n v="19960725"/>
    <n v="45"/>
    <n v="95"/>
    <s v="3M11413  872184"/>
    <n v="2.75"/>
    <s v="GENERAL - AREA 13"/>
    <s v="SPS"/>
    <s v="SOUTH SOUND NET PENS"/>
    <s v="DESCHUTES R  13.0028"/>
    <x v="1"/>
    <n v="3"/>
    <n v="1995"/>
    <n v="635719"/>
    <x v="0"/>
    <s v="07"/>
    <x v="2"/>
    <x v="0"/>
    <x v="3"/>
    <x v="3"/>
  </r>
  <r>
    <n v="1"/>
    <n v="2000"/>
    <n v="20000715"/>
    <n v="45"/>
    <n v="95"/>
    <s v="3M11413  872279"/>
    <n v="2.2799999999999998"/>
    <s v="LYLE POINT"/>
    <s v="SPS"/>
    <s v="SOUTH SOUND NET PENS"/>
    <s v="DESCHUTES R  13.0028"/>
    <x v="17"/>
    <n v="3"/>
    <n v="1999"/>
    <n v="630615"/>
    <x v="0"/>
    <s v="07"/>
    <x v="2"/>
    <x v="0"/>
    <x v="3"/>
    <x v="3"/>
  </r>
  <r>
    <n v="1"/>
    <n v="2000"/>
    <n v="20000719"/>
    <n v="45"/>
    <n v="95"/>
    <s v="3M11413  872279"/>
    <n v="2.2799999999999998"/>
    <s v="LYLE POINT"/>
    <s v="SPS"/>
    <s v="SOUTH SOUND NET PENS"/>
    <s v="DESCHUTES R  13.0028"/>
    <x v="17"/>
    <n v="3"/>
    <n v="1999"/>
    <n v="630615"/>
    <x v="0"/>
    <s v="07"/>
    <x v="2"/>
    <x v="0"/>
    <x v="3"/>
    <x v="3"/>
  </r>
  <r>
    <n v="1"/>
    <n v="2004"/>
    <n v="20040905"/>
    <n v="45"/>
    <n v="95"/>
    <s v="3M11413  872323"/>
    <n v="8.1199999999999992"/>
    <s v="NISQUALLY REACH"/>
    <s v="SPS"/>
    <s v="CLEAR CREEK HATCHERY"/>
    <s v="CLEAR CR    11.0013C"/>
    <x v="16"/>
    <n v="3"/>
    <n v="2002"/>
    <n v="631404"/>
    <x v="0"/>
    <s v="09"/>
    <x v="2"/>
    <x v="1"/>
    <x v="4"/>
    <x v="2"/>
  </r>
  <r>
    <n v="1"/>
    <n v="1994"/>
    <n v="19940904"/>
    <n v="45"/>
    <n v="95"/>
    <s v="3M11413  872324"/>
    <n v="1.61"/>
    <s v="NISQUALLY OFF MOUTH"/>
    <s v="SPS"/>
    <s v="CLEAR CREEK HATCHERY"/>
    <s v="MCALISTER+SOOS+CLEAR"/>
    <x v="13"/>
    <n v="3"/>
    <n v="1993"/>
    <n v="212042"/>
    <x v="0"/>
    <s v="09"/>
    <x v="2"/>
    <x v="1"/>
    <x v="4"/>
    <x v="2"/>
  </r>
  <r>
    <n v="1"/>
    <n v="1994"/>
    <n v="19940904"/>
    <n v="45"/>
    <n v="95"/>
    <s v="3M11413  872324"/>
    <n v="1.61"/>
    <s v="NISQUALLY OFF MOUTH"/>
    <s v="SPS"/>
    <s v="CLEAR CREEK HATCHERY"/>
    <s v="KALAMA CR    11.0017"/>
    <x v="6"/>
    <n v="3"/>
    <n v="1991"/>
    <n v="212019"/>
    <x v="0"/>
    <s v="09"/>
    <x v="2"/>
    <x v="1"/>
    <x v="4"/>
    <x v="2"/>
  </r>
  <r>
    <n v="1"/>
    <n v="1995"/>
    <n v="19950923"/>
    <n v="45"/>
    <n v="95"/>
    <s v="3M11413  872324"/>
    <n v="1.3"/>
    <s v="NISQUALLY OFF MOUTH"/>
    <s v="SPS"/>
    <s v="CLEAR CREEK HATCHERY"/>
    <s v="MCALISTER+SOOS+CLEAR"/>
    <x v="13"/>
    <n v="3"/>
    <n v="1993"/>
    <n v="212042"/>
    <x v="0"/>
    <s v="09"/>
    <x v="2"/>
    <x v="1"/>
    <x v="4"/>
    <x v="2"/>
  </r>
  <r>
    <n v="1"/>
    <n v="1999"/>
    <n v="19990905"/>
    <n v="45"/>
    <n v="95"/>
    <s v="3M11413  872324"/>
    <n v="3.81"/>
    <s v="NISQUALLY OFF MOUTH"/>
    <s v="SPS"/>
    <s v="CLEAR CREEK HATCHERY"/>
    <s v="NISQUALLY R  11.0008"/>
    <x v="0"/>
    <n v="3"/>
    <n v="1997"/>
    <n v="212957"/>
    <x v="0"/>
    <s v="09"/>
    <x v="2"/>
    <x v="1"/>
    <x v="4"/>
    <x v="2"/>
  </r>
  <r>
    <n v="1"/>
    <n v="1994"/>
    <n v="19941011"/>
    <n v="45"/>
    <n v="95"/>
    <s v="3M11413  872185"/>
    <n v="1.62"/>
    <s v="GIBSON POINT"/>
    <s v="SPS"/>
    <s v="CLEAR CREEK HATCHERY"/>
    <s v="MCALISTER+SOOS+CLEAR"/>
    <x v="13"/>
    <n v="3"/>
    <n v="1993"/>
    <n v="212042"/>
    <x v="0"/>
    <s v="10"/>
    <x v="0"/>
    <x v="1"/>
    <x v="4"/>
    <x v="2"/>
  </r>
  <r>
    <n v="1"/>
    <n v="1994"/>
    <n v="19941002"/>
    <n v="45"/>
    <n v="95"/>
    <s v="3M11413  872324"/>
    <n v="1.62"/>
    <s v="NISQUALLY OFF MOUTH"/>
    <s v="SPS"/>
    <s v="CLEAR CREEK HATCHERY"/>
    <s v="MCALISTER+SOOS+CLEAR"/>
    <x v="13"/>
    <n v="3"/>
    <n v="1993"/>
    <n v="212042"/>
    <x v="0"/>
    <s v="10"/>
    <x v="0"/>
    <x v="1"/>
    <x v="4"/>
    <x v="2"/>
  </r>
  <r>
    <n v="1"/>
    <n v="1996"/>
    <n v="19960823"/>
    <n v="23"/>
    <n v="49"/>
    <s v="3M10513  F"/>
    <n v="1.44"/>
    <s v="BUDD INLET       13F"/>
    <s v="SPS"/>
    <s v="SOUTH SOUND NET PENS"/>
    <s v="DESCHUTES R  13.0028"/>
    <x v="13"/>
    <n v="3"/>
    <n v="1994"/>
    <n v="635218"/>
    <x v="1"/>
    <s v="08"/>
    <x v="2"/>
    <x v="0"/>
    <x v="3"/>
    <x v="3"/>
  </r>
  <r>
    <n v="1"/>
    <n v="2000"/>
    <n v="20000830"/>
    <n v="23"/>
    <n v="17"/>
    <s v="3M10513  F"/>
    <n v="1.85"/>
    <s v="BUDD INLET       13F"/>
    <s v="SPS"/>
    <s v="SOUTH SOUND NET PENS"/>
    <s v="DESCHUTES R  13.0028"/>
    <x v="17"/>
    <n v="3"/>
    <n v="1999"/>
    <n v="630615"/>
    <x v="1"/>
    <s v="08"/>
    <x v="2"/>
    <x v="0"/>
    <x v="3"/>
    <x v="3"/>
  </r>
  <r>
    <n v="1"/>
    <n v="1995"/>
    <n v="19950817"/>
    <n v="45"/>
    <n v="95"/>
    <s v="3M11413  872184"/>
    <n v="1.28"/>
    <s v="GENERAL - AREA 13"/>
    <s v="SPS"/>
    <s v="SOUTH SOUND NET PENS"/>
    <s v="DESCHUTES R  13.0028"/>
    <x v="13"/>
    <n v="3"/>
    <n v="1994"/>
    <n v="635218"/>
    <x v="0"/>
    <s v="08"/>
    <x v="2"/>
    <x v="0"/>
    <x v="3"/>
    <x v="3"/>
  </r>
  <r>
    <n v="1"/>
    <n v="2000"/>
    <n v="20000808"/>
    <n v="45"/>
    <n v="95"/>
    <s v="3M11413  872194"/>
    <n v="3"/>
    <s v="GREEN POINT (13)"/>
    <s v="SPS"/>
    <s v="SOUTH SOUND NET PENS"/>
    <s v="DESCHUTES R  13.0028"/>
    <x v="17"/>
    <n v="3"/>
    <n v="1999"/>
    <n v="630615"/>
    <x v="0"/>
    <s v="08"/>
    <x v="2"/>
    <x v="0"/>
    <x v="3"/>
    <x v="3"/>
  </r>
  <r>
    <n v="1"/>
    <n v="2000"/>
    <n v="20000827"/>
    <n v="45"/>
    <n v="95"/>
    <s v="3M11413  872323"/>
    <n v="3"/>
    <s v="NISQUALLY REACH"/>
    <s v="SPS"/>
    <s v="SOUTH SOUND NET PENS"/>
    <s v="DESCHUTES R  13.0028"/>
    <x v="17"/>
    <n v="3"/>
    <n v="1999"/>
    <n v="630615"/>
    <x v="0"/>
    <s v="08"/>
    <x v="2"/>
    <x v="0"/>
    <x v="3"/>
    <x v="3"/>
  </r>
  <r>
    <n v="1"/>
    <n v="2000"/>
    <n v="20000809"/>
    <n v="45"/>
    <n v="95"/>
    <s v="3M11413  872323"/>
    <n v="3"/>
    <s v="NISQUALLY REACH"/>
    <s v="SPS"/>
    <s v="SOUTH SOUND NET PENS"/>
    <s v="DESCHUTES R  13.0028"/>
    <x v="17"/>
    <n v="3"/>
    <n v="1999"/>
    <n v="630615"/>
    <x v="0"/>
    <s v="08"/>
    <x v="2"/>
    <x v="0"/>
    <x v="3"/>
    <x v="3"/>
  </r>
  <r>
    <n v="1"/>
    <n v="2000"/>
    <n v="20000809"/>
    <n v="45"/>
    <n v="95"/>
    <s v="3M11413  872323"/>
    <n v="3"/>
    <s v="NISQUALLY REACH"/>
    <s v="SPS"/>
    <s v="SOUTH SOUND NET PENS"/>
    <s v="DESCHUTES R  13.0028"/>
    <x v="17"/>
    <n v="3"/>
    <n v="1999"/>
    <n v="630615"/>
    <x v="0"/>
    <s v="08"/>
    <x v="2"/>
    <x v="0"/>
    <x v="3"/>
    <x v="3"/>
  </r>
  <r>
    <n v="1"/>
    <n v="2000"/>
    <n v="20000806"/>
    <n v="45"/>
    <n v="95"/>
    <s v="3M11413  872323"/>
    <n v="3"/>
    <s v="NISQUALLY REACH"/>
    <s v="SPS"/>
    <s v="SOUTH SOUND NET PENS"/>
    <s v="DESCHUTES R  13.0028"/>
    <x v="17"/>
    <n v="3"/>
    <n v="1999"/>
    <n v="630615"/>
    <x v="0"/>
    <s v="08"/>
    <x v="2"/>
    <x v="0"/>
    <x v="3"/>
    <x v="3"/>
  </r>
  <r>
    <n v="1"/>
    <n v="1995"/>
    <n v="19950912"/>
    <n v="23"/>
    <n v="12"/>
    <s v="3M10513  D"/>
    <n v="14"/>
    <s v="SOUTH SOUND PASS 13D"/>
    <s v="SPS"/>
    <s v="SOUTH SOUND NET PENS"/>
    <s v="DESCHUTES R  13.0028"/>
    <x v="1"/>
    <n v="3"/>
    <n v="1995"/>
    <n v="635719"/>
    <x v="1"/>
    <s v="09"/>
    <x v="2"/>
    <x v="0"/>
    <x v="3"/>
    <x v="3"/>
  </r>
  <r>
    <n v="1"/>
    <n v="1995"/>
    <n v="19950928"/>
    <n v="23"/>
    <n v="12"/>
    <s v="3M10513  D"/>
    <n v="5.91"/>
    <s v="SOUTH SOUND PASS 13D"/>
    <s v="SPS"/>
    <s v="SOUTH SOUND NET PENS"/>
    <s v="DESCHUTES R  13.0028"/>
    <x v="1"/>
    <n v="3"/>
    <n v="1995"/>
    <n v="635719"/>
    <x v="1"/>
    <s v="09"/>
    <x v="2"/>
    <x v="0"/>
    <x v="3"/>
    <x v="3"/>
  </r>
  <r>
    <n v="1"/>
    <n v="1996"/>
    <n v="19960917"/>
    <n v="23"/>
    <n v="12"/>
    <s v="3M10513  D"/>
    <n v="1.54"/>
    <s v="SOUTH SOUND PASS 13D"/>
    <s v="SPS"/>
    <s v="SOUTH SOUND NET PENS"/>
    <s v="DESCHUTES R  13.0028"/>
    <x v="1"/>
    <n v="3"/>
    <n v="1995"/>
    <n v="635719"/>
    <x v="1"/>
    <s v="09"/>
    <x v="2"/>
    <x v="0"/>
    <x v="3"/>
    <x v="3"/>
  </r>
  <r>
    <n v="1"/>
    <n v="1996"/>
    <n v="19960918"/>
    <n v="23"/>
    <n v="12"/>
    <s v="3M10513  D"/>
    <n v="1.54"/>
    <s v="SOUTH SOUND PASS 13D"/>
    <s v="SPS"/>
    <s v="SOUTH SOUND NET PENS"/>
    <s v="DESCHUTES R  13.0028"/>
    <x v="1"/>
    <n v="3"/>
    <n v="1995"/>
    <n v="635719"/>
    <x v="1"/>
    <s v="09"/>
    <x v="2"/>
    <x v="0"/>
    <x v="3"/>
    <x v="3"/>
  </r>
  <r>
    <n v="1"/>
    <n v="1996"/>
    <n v="19960918"/>
    <n v="23"/>
    <n v="12"/>
    <s v="3M10513  D"/>
    <n v="1.54"/>
    <s v="SOUTH SOUND PASS 13D"/>
    <s v="SPS"/>
    <s v="SOUTH SOUND NET PENS"/>
    <s v="DESCHUTES R  13.0028"/>
    <x v="1"/>
    <n v="3"/>
    <n v="1995"/>
    <n v="635719"/>
    <x v="1"/>
    <s v="09"/>
    <x v="2"/>
    <x v="0"/>
    <x v="3"/>
    <x v="3"/>
  </r>
  <r>
    <n v="1"/>
    <n v="1996"/>
    <n v="19960920"/>
    <n v="23"/>
    <n v="12"/>
    <s v="3M10513  D"/>
    <n v="1.54"/>
    <s v="SOUTH SOUND PASS 13D"/>
    <s v="SPS"/>
    <s v="SOUTH SOUND NET PENS"/>
    <s v="DESCHUTES R  13.0028"/>
    <x v="12"/>
    <n v="3"/>
    <n v="1996"/>
    <n v="635855"/>
    <x v="1"/>
    <s v="09"/>
    <x v="2"/>
    <x v="0"/>
    <x v="3"/>
    <x v="3"/>
  </r>
  <r>
    <n v="1"/>
    <n v="1996"/>
    <n v="19960920"/>
    <n v="23"/>
    <n v="12"/>
    <s v="3M10513  D"/>
    <n v="1.54"/>
    <s v="SOUTH SOUND PASS 13D"/>
    <s v="SPS"/>
    <s v="SOUTH SOUND NET PENS"/>
    <s v="DESCHUTES R  13.0028"/>
    <x v="1"/>
    <n v="3"/>
    <n v="1995"/>
    <n v="635719"/>
    <x v="1"/>
    <s v="09"/>
    <x v="2"/>
    <x v="0"/>
    <x v="3"/>
    <x v="3"/>
  </r>
  <r>
    <n v="1"/>
    <n v="1996"/>
    <n v="19960926"/>
    <n v="23"/>
    <n v="12"/>
    <s v="3M10513  D"/>
    <n v="3.1"/>
    <s v="SOUTH SOUND PASS 13D"/>
    <s v="SPS"/>
    <s v="SOUTH SOUND NET PENS"/>
    <s v="DESCHUTES R  13.0028"/>
    <x v="12"/>
    <n v="3"/>
    <n v="1996"/>
    <n v="635855"/>
    <x v="1"/>
    <s v="09"/>
    <x v="2"/>
    <x v="0"/>
    <x v="3"/>
    <x v="3"/>
  </r>
  <r>
    <n v="1"/>
    <n v="1997"/>
    <n v="19970920"/>
    <n v="23"/>
    <n v="12"/>
    <s v="3M10513  D"/>
    <n v="1.56"/>
    <s v="SOUTH SOUND PASS 13D"/>
    <s v="SPS"/>
    <s v="SOUTH SOUND NET PENS"/>
    <s v="DESCHUTES R  13.0028"/>
    <x v="12"/>
    <n v="3"/>
    <n v="1996"/>
    <n v="635855"/>
    <x v="1"/>
    <s v="09"/>
    <x v="2"/>
    <x v="0"/>
    <x v="3"/>
    <x v="3"/>
  </r>
  <r>
    <n v="1"/>
    <n v="1997"/>
    <n v="19970920"/>
    <n v="23"/>
    <n v="12"/>
    <s v="3M10513  D"/>
    <n v="1.56"/>
    <s v="SOUTH SOUND PASS 13D"/>
    <s v="SPS"/>
    <s v="SOUTH SOUND NET PENS"/>
    <s v="DESCHUTES R  13.0028"/>
    <x v="1"/>
    <n v="3"/>
    <n v="1995"/>
    <n v="635719"/>
    <x v="1"/>
    <s v="09"/>
    <x v="2"/>
    <x v="0"/>
    <x v="3"/>
    <x v="3"/>
  </r>
  <r>
    <n v="1"/>
    <n v="1997"/>
    <n v="19970921"/>
    <n v="23"/>
    <n v="12"/>
    <s v="3M10513  D"/>
    <n v="1.56"/>
    <s v="SOUTH SOUND PASS 13D"/>
    <s v="SPS"/>
    <s v="SOUTH SOUND NET PENS"/>
    <s v="DESCHUTES R  13.0028"/>
    <x v="1"/>
    <n v="3"/>
    <n v="1995"/>
    <n v="635719"/>
    <x v="1"/>
    <s v="09"/>
    <x v="2"/>
    <x v="0"/>
    <x v="3"/>
    <x v="3"/>
  </r>
  <r>
    <n v="1"/>
    <n v="1997"/>
    <n v="19970921"/>
    <n v="23"/>
    <n v="12"/>
    <s v="3M10513  D"/>
    <n v="1.56"/>
    <s v="SOUTH SOUND PASS 13D"/>
    <s v="SPS"/>
    <s v="SOUTH SOUND NET PENS"/>
    <s v="DESCHUTES R  13.0028"/>
    <x v="1"/>
    <n v="3"/>
    <n v="1995"/>
    <n v="635719"/>
    <x v="1"/>
    <s v="09"/>
    <x v="2"/>
    <x v="0"/>
    <x v="3"/>
    <x v="3"/>
  </r>
  <r>
    <n v="1"/>
    <n v="1997"/>
    <n v="19970926"/>
    <n v="23"/>
    <n v="12"/>
    <s v="3M10513  D"/>
    <n v="1.56"/>
    <s v="SOUTH SOUND PASS 13D"/>
    <s v="SPS"/>
    <s v="SOUTH SOUND NET PENS"/>
    <s v="DESCHUTES R  13.0028"/>
    <x v="12"/>
    <n v="3"/>
    <n v="1996"/>
    <n v="635855"/>
    <x v="1"/>
    <s v="09"/>
    <x v="2"/>
    <x v="0"/>
    <x v="3"/>
    <x v="3"/>
  </r>
  <r>
    <n v="1"/>
    <n v="1997"/>
    <n v="19970926"/>
    <n v="23"/>
    <n v="12"/>
    <s v="3M10513  D"/>
    <n v="1.56"/>
    <s v="SOUTH SOUND PASS 13D"/>
    <s v="SPS"/>
    <s v="SOUTH SOUND NET PENS"/>
    <s v="DESCHUTES R  13.0028"/>
    <x v="12"/>
    <n v="3"/>
    <n v="1996"/>
    <n v="635855"/>
    <x v="1"/>
    <s v="09"/>
    <x v="2"/>
    <x v="0"/>
    <x v="3"/>
    <x v="3"/>
  </r>
  <r>
    <n v="1"/>
    <n v="1997"/>
    <n v="19970927"/>
    <n v="23"/>
    <n v="12"/>
    <s v="3M10513  D"/>
    <n v="1.56"/>
    <s v="SOUTH SOUND PASS 13D"/>
    <s v="SPS"/>
    <s v="SOUTH SOUND NET PENS"/>
    <s v="DESCHUTES R  13.0028"/>
    <x v="1"/>
    <n v="3"/>
    <n v="1995"/>
    <n v="635719"/>
    <x v="1"/>
    <s v="09"/>
    <x v="2"/>
    <x v="0"/>
    <x v="3"/>
    <x v="3"/>
  </r>
  <r>
    <n v="1"/>
    <n v="1998"/>
    <n v="19980917"/>
    <n v="23"/>
    <n v="12"/>
    <s v="3M10513  D"/>
    <m/>
    <s v="SOUTH SOUND PASS 13D"/>
    <s v="SPS"/>
    <s v="SOUTH SOUND NET PENS"/>
    <s v="DESCHUTES R  13.0028"/>
    <x v="10"/>
    <n v="3"/>
    <n v="1997"/>
    <n v="635962"/>
    <x v="1"/>
    <s v="09"/>
    <x v="2"/>
    <x v="0"/>
    <x v="3"/>
    <x v="3"/>
  </r>
  <r>
    <n v="1"/>
    <n v="1998"/>
    <n v="19980927"/>
    <n v="23"/>
    <n v="12"/>
    <s v="3M10513  D"/>
    <n v="1"/>
    <s v="SOUTH SOUND PASS 13D"/>
    <s v="SPS"/>
    <s v="SOUTH SOUND NET PENS"/>
    <s v="DESCHUTES R  13.0028"/>
    <x v="12"/>
    <n v="3"/>
    <n v="1996"/>
    <n v="635855"/>
    <x v="1"/>
    <s v="09"/>
    <x v="2"/>
    <x v="0"/>
    <x v="3"/>
    <x v="3"/>
  </r>
  <r>
    <n v="1"/>
    <n v="1998"/>
    <n v="19980914"/>
    <n v="23"/>
    <n v="12"/>
    <s v="3M10513  D"/>
    <n v="0"/>
    <s v="SOUTH SOUND PASS 13D"/>
    <s v="SPS"/>
    <s v="SOUTH SOUND NET PENS"/>
    <s v="DESCHUTES R  13.0028"/>
    <x v="10"/>
    <n v="3"/>
    <n v="1997"/>
    <n v="635962"/>
    <x v="1"/>
    <s v="09"/>
    <x v="2"/>
    <x v="0"/>
    <x v="3"/>
    <x v="3"/>
  </r>
  <r>
    <n v="1"/>
    <n v="2000"/>
    <n v="20000922"/>
    <n v="23"/>
    <n v="12"/>
    <s v="3M10513  D"/>
    <m/>
    <s v="SOUTH SOUND PASS 13D"/>
    <s v="SPS"/>
    <s v="SOUTH SOUND NET PENS"/>
    <s v="DESCHUTES R  13.0028"/>
    <x v="17"/>
    <n v="3"/>
    <n v="1999"/>
    <n v="630615"/>
    <x v="1"/>
    <s v="09"/>
    <x v="2"/>
    <x v="0"/>
    <x v="3"/>
    <x v="3"/>
  </r>
  <r>
    <n v="1"/>
    <n v="2000"/>
    <n v="20000922"/>
    <n v="23"/>
    <n v="12"/>
    <s v="3M10513  D"/>
    <m/>
    <s v="SOUTH SOUND PASS 13D"/>
    <s v="SPS"/>
    <s v="SOUTH SOUND NET PENS"/>
    <s v="DESCHUTES R  13.0028"/>
    <x v="17"/>
    <n v="3"/>
    <n v="1999"/>
    <n v="630615"/>
    <x v="1"/>
    <s v="09"/>
    <x v="2"/>
    <x v="0"/>
    <x v="3"/>
    <x v="3"/>
  </r>
  <r>
    <n v="1"/>
    <n v="2000"/>
    <n v="20000916"/>
    <n v="23"/>
    <n v="12"/>
    <s v="3M10513  D"/>
    <n v="5.78"/>
    <s v="SOUTH SOUND PASS 13D"/>
    <s v="SPS"/>
    <s v="SOUTH SOUND NET PENS"/>
    <s v="DESCHUTES R  13.0028"/>
    <x v="17"/>
    <n v="3"/>
    <n v="1999"/>
    <n v="630615"/>
    <x v="1"/>
    <s v="09"/>
    <x v="2"/>
    <x v="0"/>
    <x v="3"/>
    <x v="3"/>
  </r>
  <r>
    <n v="1"/>
    <n v="2001"/>
    <n v="20010912"/>
    <n v="23"/>
    <n v="12"/>
    <s v="3M10513  D"/>
    <n v="18"/>
    <s v="SOUTH SOUND PASS 13D"/>
    <s v="SPS"/>
    <s v="SOUTH SOUND NET PENS"/>
    <s v="DESCHUTES R  13.0028"/>
    <x v="17"/>
    <n v="3"/>
    <n v="1999"/>
    <n v="630615"/>
    <x v="1"/>
    <s v="09"/>
    <x v="2"/>
    <x v="0"/>
    <x v="3"/>
    <x v="3"/>
  </r>
  <r>
    <n v="1"/>
    <n v="1995"/>
    <n v="19950909"/>
    <n v="45"/>
    <n v="95"/>
    <s v="3M11413  872011"/>
    <n v="1.3"/>
    <s v="ANDERSON ISLAND"/>
    <s v="SPS"/>
    <s v="SOUTH SOUND NET PENS"/>
    <s v="DESCHUTES R  13.0028"/>
    <x v="13"/>
    <n v="3"/>
    <n v="1994"/>
    <n v="635218"/>
    <x v="0"/>
    <s v="09"/>
    <x v="2"/>
    <x v="0"/>
    <x v="3"/>
    <x v="3"/>
  </r>
  <r>
    <n v="1"/>
    <n v="1997"/>
    <n v="19970910"/>
    <n v="45"/>
    <n v="95"/>
    <s v="3M11413  872324"/>
    <n v="5.01"/>
    <s v="NISQUALLY OFF MOUTH"/>
    <s v="SPS"/>
    <s v="SOUTH SOUND NET PENS"/>
    <s v="DESCHUTES R  13.0028"/>
    <x v="1"/>
    <n v="3"/>
    <n v="1995"/>
    <n v="635719"/>
    <x v="0"/>
    <s v="09"/>
    <x v="2"/>
    <x v="0"/>
    <x v="3"/>
    <x v="3"/>
  </r>
  <r>
    <n v="1"/>
    <n v="1997"/>
    <n v="19970909"/>
    <n v="45"/>
    <n v="95"/>
    <s v="3M11413  872375"/>
    <n v="5.01"/>
    <s v="POINT FOSDICK"/>
    <s v="SPS"/>
    <s v="SOUTH SOUND NET PENS"/>
    <s v="DESCHUTES R  13.0028"/>
    <x v="12"/>
    <n v="3"/>
    <n v="1996"/>
    <n v="635855"/>
    <x v="0"/>
    <s v="09"/>
    <x v="2"/>
    <x v="0"/>
    <x v="3"/>
    <x v="3"/>
  </r>
  <r>
    <n v="1"/>
    <n v="1994"/>
    <n v="19941113"/>
    <n v="45"/>
    <n v="95"/>
    <s v="3M11413  872185"/>
    <n v="1.47"/>
    <s v="GIBSON POINT"/>
    <s v="SPS"/>
    <s v="CLEAR CREEK HATCHERY"/>
    <s v="MCALISTER+SOOS+CLEAR"/>
    <x v="13"/>
    <n v="3"/>
    <n v="1993"/>
    <n v="212042"/>
    <x v="0"/>
    <s v="11"/>
    <x v="0"/>
    <x v="1"/>
    <x v="4"/>
    <x v="2"/>
  </r>
  <r>
    <n v="1"/>
    <n v="2000"/>
    <n v="20001005"/>
    <n v="23"/>
    <n v="12"/>
    <s v="3M10513  D"/>
    <n v="7"/>
    <s v="SOUTH SOUND PASS 13D"/>
    <s v="SPS"/>
    <s v="SOUTH SOUND NET PENS"/>
    <s v="DESCHUTES R  13.0028"/>
    <x v="17"/>
    <n v="3"/>
    <n v="1999"/>
    <n v="630615"/>
    <x v="1"/>
    <s v="10"/>
    <x v="0"/>
    <x v="0"/>
    <x v="3"/>
    <x v="3"/>
  </r>
  <r>
    <n v="1"/>
    <n v="1993"/>
    <n v="19931128"/>
    <n v="45"/>
    <n v="95"/>
    <s v="3M11413  872194"/>
    <n v="1.01"/>
    <s v="GREEN POINT (13)"/>
    <s v="SPS"/>
    <s v="SOUTH SOUND NET PENS"/>
    <s v="DESCHUTES R  13.0028"/>
    <x v="6"/>
    <n v="3"/>
    <n v="1992"/>
    <n v="634523"/>
    <x v="0"/>
    <s v="11"/>
    <x v="0"/>
    <x v="0"/>
    <x v="3"/>
    <x v="3"/>
  </r>
  <r>
    <n v="1"/>
    <n v="2000"/>
    <n v="20001218"/>
    <n v="45"/>
    <n v="95"/>
    <s v="3M11413  872558"/>
    <n v="1"/>
    <s v="WOLLOCHET BAY"/>
    <s v="SPS"/>
    <s v="SOUTH SOUND NET PENS"/>
    <s v="DESCHUTES R  13.0028"/>
    <x v="17"/>
    <n v="3"/>
    <n v="1999"/>
    <n v="630615"/>
    <x v="0"/>
    <s v="12"/>
    <x v="0"/>
    <x v="0"/>
    <x v="3"/>
    <x v="3"/>
  </r>
  <r>
    <n v="1"/>
    <n v="1997"/>
    <n v="19970105"/>
    <n v="45"/>
    <n v="95"/>
    <s v="3M11413  872558"/>
    <n v="1.02"/>
    <s v="WOLLOCHET BAY"/>
    <s v="HOOD"/>
    <s v="SUND ROCK NET PENS"/>
    <s v="GEORGE ADAMS (PURDY)"/>
    <x v="1"/>
    <n v="3"/>
    <n v="1995"/>
    <n v="635406"/>
    <x v="0"/>
    <s v="01"/>
    <x v="0"/>
    <x v="0"/>
    <x v="9"/>
    <x v="8"/>
  </r>
  <r>
    <n v="1"/>
    <n v="1996"/>
    <n v="19960315"/>
    <n v="45"/>
    <n v="95"/>
    <s v="3M11413  872184"/>
    <n v="2.38"/>
    <s v="GENERAL - AREA 13"/>
    <s v="HOOD"/>
    <s v="SUND ROCK NET PENS"/>
    <s v="GEORGE ADAMS (PURDY)"/>
    <x v="1"/>
    <n v="3"/>
    <n v="1995"/>
    <n v="635406"/>
    <x v="0"/>
    <s v="03"/>
    <x v="0"/>
    <x v="0"/>
    <x v="9"/>
    <x v="8"/>
  </r>
  <r>
    <n v="1"/>
    <n v="1993"/>
    <n v="19930416"/>
    <n v="45"/>
    <n v="95"/>
    <s v="3M11413  872185"/>
    <n v="1.01"/>
    <s v="GIBSON POINT"/>
    <s v="HOOD"/>
    <s v="SUND ROCK NET PENS"/>
    <s v="FINCH CR     16.0222"/>
    <x v="4"/>
    <n v="3"/>
    <n v="1991"/>
    <n v="635637"/>
    <x v="0"/>
    <s v="04"/>
    <x v="0"/>
    <x v="0"/>
    <x v="5"/>
    <x v="8"/>
  </r>
  <r>
    <n v="1"/>
    <n v="1996"/>
    <n v="19960406"/>
    <n v="45"/>
    <n v="95"/>
    <s v="3M11413  872185"/>
    <n v="2.5099999999999998"/>
    <s v="GIBSON POINT"/>
    <s v="HOOD"/>
    <s v="SUND ROCK NET PENS"/>
    <s v="GEORGE ADAMS (PURDY)"/>
    <x v="1"/>
    <n v="3"/>
    <n v="1995"/>
    <n v="635437"/>
    <x v="0"/>
    <s v="04"/>
    <x v="0"/>
    <x v="0"/>
    <x v="9"/>
    <x v="8"/>
  </r>
  <r>
    <n v="1"/>
    <n v="2000"/>
    <n v="20000409"/>
    <n v="45"/>
    <n v="95"/>
    <s v="3M11413  872185"/>
    <n v="2.04"/>
    <s v="GIBSON POINT"/>
    <s v="HOOD"/>
    <s v="SUND ROCK NET PENS"/>
    <s v="FINCH CR     16.0222"/>
    <x v="17"/>
    <n v="3"/>
    <n v="1999"/>
    <n v="630348"/>
    <x v="0"/>
    <s v="04"/>
    <x v="0"/>
    <x v="0"/>
    <x v="5"/>
    <x v="8"/>
  </r>
  <r>
    <n v="1"/>
    <n v="1999"/>
    <n v="19990509"/>
    <n v="45"/>
    <n v="95"/>
    <s v="3M11413  872185"/>
    <n v="3.1"/>
    <s v="GIBSON POINT"/>
    <s v="HOOD"/>
    <s v="SUND ROCK NET PENS"/>
    <s v="FINCH CR     16.0222"/>
    <x v="0"/>
    <n v="3"/>
    <n v="1998"/>
    <n v="630344"/>
    <x v="0"/>
    <s v="05"/>
    <x v="1"/>
    <x v="0"/>
    <x v="5"/>
    <x v="8"/>
  </r>
  <r>
    <n v="1"/>
    <n v="2000"/>
    <n v="20000718"/>
    <n v="45"/>
    <n v="95"/>
    <s v="3M11413  872375"/>
    <n v="2.2799999999999998"/>
    <s v="POINT FOSDICK"/>
    <s v="HOOD"/>
    <s v="SUND ROCK NET PENS"/>
    <s v="FINCH CR     16.0222"/>
    <x v="17"/>
    <n v="3"/>
    <n v="1999"/>
    <n v="630348"/>
    <x v="0"/>
    <s v="07"/>
    <x v="2"/>
    <x v="0"/>
    <x v="5"/>
    <x v="8"/>
  </r>
  <r>
    <n v="1"/>
    <n v="1999"/>
    <n v="19990826"/>
    <n v="23"/>
    <n v="16"/>
    <s v="3M10513  F"/>
    <n v="1"/>
    <s v="BUDD INLET       13F"/>
    <s v="HOOD"/>
    <s v="SUND ROCK NET PENS"/>
    <s v="GEORGE ADAMS (PURDY)"/>
    <x v="10"/>
    <n v="3"/>
    <n v="1997"/>
    <n v="636013"/>
    <x v="1"/>
    <s v="08"/>
    <x v="2"/>
    <x v="0"/>
    <x v="9"/>
    <x v="8"/>
  </r>
  <r>
    <n v="1"/>
    <n v="1996"/>
    <n v="19960825"/>
    <n v="45"/>
    <n v="95"/>
    <s v="3M11413  872074"/>
    <n v="2.6"/>
    <s v="CHAMBERS BAY"/>
    <s v="HOOD"/>
    <s v="SUND ROCK NET PENS"/>
    <s v="GEORGE ADAMS (PURDY)"/>
    <x v="1"/>
    <n v="3"/>
    <n v="1995"/>
    <n v="635437"/>
    <x v="0"/>
    <s v="08"/>
    <x v="2"/>
    <x v="0"/>
    <x v="9"/>
    <x v="8"/>
  </r>
  <r>
    <n v="1"/>
    <n v="1998"/>
    <n v="19980928"/>
    <n v="45"/>
    <n v="95"/>
    <s v="3M11413  872375"/>
    <n v="2.79"/>
    <s v="POINT FOSDICK"/>
    <s v="HOOD"/>
    <s v="SUND ROCK NET PENS"/>
    <s v="FINCH CR     16.0222"/>
    <x v="0"/>
    <n v="3"/>
    <n v="1998"/>
    <n v="630344"/>
    <x v="0"/>
    <s v="09"/>
    <x v="2"/>
    <x v="0"/>
    <x v="5"/>
    <x v="8"/>
  </r>
  <r>
    <n v="1"/>
    <n v="1998"/>
    <n v="19981230"/>
    <n v="45"/>
    <n v="95"/>
    <s v="3M11413  872185"/>
    <n v="3.66"/>
    <s v="GIBSON POINT"/>
    <s v="HOOD"/>
    <s v="SUND ROCK NET PENS"/>
    <s v="GEORGE ADAMS (PURDY)"/>
    <x v="10"/>
    <n v="3"/>
    <n v="1997"/>
    <n v="636013"/>
    <x v="0"/>
    <s v="12"/>
    <x v="0"/>
    <x v="0"/>
    <x v="9"/>
    <x v="8"/>
  </r>
  <r>
    <n v="1"/>
    <n v="2007"/>
    <n v="20070325"/>
    <n v="45"/>
    <n v="95"/>
    <s v="3M11413  872558"/>
    <n v="15.8"/>
    <s v="WOLLOCHET BAY"/>
    <s v="SPS"/>
    <s v="TUMWATER FALLS HATCHERY"/>
    <s v="DESCHUTES R  13.0028"/>
    <x v="3"/>
    <n v="3"/>
    <n v="2006"/>
    <n v="633089"/>
    <x v="0"/>
    <s v="03"/>
    <x v="0"/>
    <x v="0"/>
    <x v="3"/>
    <x v="3"/>
  </r>
  <r>
    <n v="1"/>
    <n v="2007"/>
    <n v="20070423"/>
    <n v="45"/>
    <n v="95"/>
    <s v="3M11413  872375"/>
    <n v="16.440000000000001"/>
    <s v="POINT FOSDICK"/>
    <s v="SPS"/>
    <s v="TUMWATER FALLS HATCHERY"/>
    <s v="DESCHUTES R  13.0028"/>
    <x v="3"/>
    <n v="3"/>
    <n v="2006"/>
    <n v="633089"/>
    <x v="0"/>
    <s v="04"/>
    <x v="0"/>
    <x v="0"/>
    <x v="3"/>
    <x v="3"/>
  </r>
  <r>
    <n v="1"/>
    <n v="2007"/>
    <n v="20070509"/>
    <n v="45"/>
    <n v="95"/>
    <s v="3M11413  872451"/>
    <n v="12.82"/>
    <s v="SAND SPIT"/>
    <s v="SPS"/>
    <s v="TUMWATER FALLS HATCHERY"/>
    <s v="DESCHUTES R  13.0028"/>
    <x v="3"/>
    <n v="3"/>
    <n v="2006"/>
    <n v="633089"/>
    <x v="0"/>
    <s v="05"/>
    <x v="1"/>
    <x v="0"/>
    <x v="3"/>
    <x v="3"/>
  </r>
  <r>
    <n v="1"/>
    <n v="2007"/>
    <n v="20070509"/>
    <n v="45"/>
    <n v="95"/>
    <s v="3M11413  872451"/>
    <n v="12.82"/>
    <s v="SAND SPIT"/>
    <s v="SPS"/>
    <s v="TUMWATER FALLS HATCHERY"/>
    <s v="DESCHUTES R  13.0028"/>
    <x v="3"/>
    <n v="3"/>
    <n v="2006"/>
    <n v="633089"/>
    <x v="0"/>
    <s v="05"/>
    <x v="1"/>
    <x v="0"/>
    <x v="3"/>
    <x v="3"/>
  </r>
  <r>
    <n v="1"/>
    <n v="1998"/>
    <n v="19980721"/>
    <n v="45"/>
    <n v="95"/>
    <s v="3M11413  872320"/>
    <n v="3.99"/>
    <s v="NARROWS"/>
    <s v="NOWA"/>
    <s v="MAMOYA POND HATCHERY"/>
    <s v="NOOKSACK+SAMISH MIX"/>
    <x v="12"/>
    <n v="3"/>
    <n v="1995"/>
    <n v="212918"/>
    <x v="0"/>
    <s v="07"/>
    <x v="2"/>
    <x v="1"/>
    <x v="28"/>
    <x v="14"/>
  </r>
  <r>
    <n v="1"/>
    <n v="2007"/>
    <n v="20070630"/>
    <n v="45"/>
    <n v="95"/>
    <s v="3M11413  872184"/>
    <n v="2.29"/>
    <s v="GENERAL - AREA 13"/>
    <s v="SPS"/>
    <s v="TUMWATER FALLS HATCHERY"/>
    <s v="DESCHUTES R  13.0028"/>
    <x v="3"/>
    <n v="3"/>
    <n v="2006"/>
    <n v="633089"/>
    <x v="0"/>
    <s v="06"/>
    <x v="1"/>
    <x v="0"/>
    <x v="3"/>
    <x v="3"/>
  </r>
  <r>
    <n v="1"/>
    <n v="2007"/>
    <n v="20070630"/>
    <n v="45"/>
    <n v="95"/>
    <s v="3M11413  872184"/>
    <n v="2.29"/>
    <s v="GENERAL - AREA 13"/>
    <s v="SPS"/>
    <s v="TUMWATER FALLS HATCHERY"/>
    <s v="DESCHUTES R  13.0028"/>
    <x v="3"/>
    <n v="3"/>
    <n v="2006"/>
    <n v="633089"/>
    <x v="0"/>
    <s v="06"/>
    <x v="1"/>
    <x v="0"/>
    <x v="3"/>
    <x v="3"/>
  </r>
  <r>
    <n v="1"/>
    <n v="2008"/>
    <n v="20080602"/>
    <n v="45"/>
    <n v="95"/>
    <s v="3M11413  872184"/>
    <n v="7.76"/>
    <s v="GENERAL - AREA 13"/>
    <s v="SPS"/>
    <s v="TUMWATER FALLS HATCHERY"/>
    <s v="DESCHUTES R  13.0028"/>
    <x v="3"/>
    <n v="3"/>
    <n v="2006"/>
    <n v="633089"/>
    <x v="0"/>
    <s v="06"/>
    <x v="1"/>
    <x v="0"/>
    <x v="3"/>
    <x v="3"/>
  </r>
  <r>
    <n v="1"/>
    <n v="2007"/>
    <n v="20070702"/>
    <n v="45"/>
    <n v="95"/>
    <s v="3M11413  872184"/>
    <n v="5.29"/>
    <s v="GENERAL - AREA 13"/>
    <s v="SPS"/>
    <s v="TUMWATER FALLS HATCHERY"/>
    <s v="DESCHUTES R  13.0028"/>
    <x v="3"/>
    <n v="3"/>
    <n v="2006"/>
    <n v="633089"/>
    <x v="0"/>
    <s v="07"/>
    <x v="2"/>
    <x v="0"/>
    <x v="3"/>
    <x v="3"/>
  </r>
  <r>
    <n v="1"/>
    <n v="2007"/>
    <n v="20070710"/>
    <n v="45"/>
    <n v="95"/>
    <s v="3M11413  872184"/>
    <n v="5.29"/>
    <s v="GENERAL - AREA 13"/>
    <s v="SPS"/>
    <s v="TUMWATER FALLS HATCHERY"/>
    <s v="DESCHUTES R  13.0028"/>
    <x v="3"/>
    <n v="3"/>
    <n v="2006"/>
    <n v="633089"/>
    <x v="0"/>
    <s v="07"/>
    <x v="2"/>
    <x v="0"/>
    <x v="3"/>
    <x v="3"/>
  </r>
  <r>
    <n v="1"/>
    <n v="2007"/>
    <n v="20070714"/>
    <n v="45"/>
    <n v="95"/>
    <s v="3M11413  872184"/>
    <n v="5.29"/>
    <s v="GENERAL - AREA 13"/>
    <s v="SPS"/>
    <s v="TUMWATER FALLS HATCHERY"/>
    <s v="DESCHUTES R  13.0028"/>
    <x v="3"/>
    <n v="3"/>
    <n v="2006"/>
    <n v="633089"/>
    <x v="0"/>
    <s v="07"/>
    <x v="2"/>
    <x v="0"/>
    <x v="3"/>
    <x v="3"/>
  </r>
  <r>
    <n v="1"/>
    <n v="2001"/>
    <n v="20010521"/>
    <n v="45"/>
    <n v="95"/>
    <s v="3M11413  872185"/>
    <n v="3.45"/>
    <s v="GIBSON POINT"/>
    <s v="NOWA"/>
    <s v="SAMISH HATCHERY"/>
    <s v="SAMISH   (FRIDAY CR)"/>
    <x v="14"/>
    <n v="3"/>
    <n v="1999"/>
    <n v="631021"/>
    <x v="0"/>
    <s v="05"/>
    <x v="1"/>
    <x v="1"/>
    <x v="28"/>
    <x v="14"/>
  </r>
  <r>
    <n v="1"/>
    <n v="2003"/>
    <n v="20030831"/>
    <n v="45"/>
    <n v="95"/>
    <s v="3M11413  872324"/>
    <n v="6.09"/>
    <s v="NISQUALLY OFF MOUTH"/>
    <s v="CECR"/>
    <s v="KLICKITAT HATCHERY"/>
    <s v="PRIEST RAPIDS   (36)"/>
    <x v="14"/>
    <n v="3"/>
    <n v="1999"/>
    <n v="631045"/>
    <x v="0"/>
    <s v="08"/>
    <x v="2"/>
    <x v="1"/>
    <x v="29"/>
    <x v="15"/>
  </r>
  <r>
    <n v="1"/>
    <n v="2006"/>
    <n v="20060319"/>
    <n v="45"/>
    <n v="95"/>
    <s v="3M11413  872558"/>
    <n v="15.5"/>
    <s v="WOLLOCHET BAY"/>
    <s v="MPS"/>
    <s v="CLARKS CRK HATCHERY"/>
    <s v="VOIGHT CR    10.0414"/>
    <x v="2"/>
    <n v="3"/>
    <n v="2004"/>
    <n v="210546"/>
    <x v="0"/>
    <s v="03"/>
    <x v="0"/>
    <x v="1"/>
    <x v="30"/>
    <x v="7"/>
  </r>
  <r>
    <n v="1"/>
    <n v="2005"/>
    <n v="20050928"/>
    <n v="45"/>
    <n v="95"/>
    <s v="3M11413  872184"/>
    <n v="4"/>
    <s v="GENERAL - AREA 13"/>
    <s v="MPS"/>
    <s v="CLARKS CRK HATCHERY"/>
    <s v="VOIGHT CR    10.0414"/>
    <x v="2"/>
    <n v="3"/>
    <n v="2004"/>
    <n v="210546"/>
    <x v="0"/>
    <s v="09"/>
    <x v="2"/>
    <x v="1"/>
    <x v="30"/>
    <x v="7"/>
  </r>
  <r>
    <n v="1"/>
    <n v="2007"/>
    <n v="20070717"/>
    <n v="45"/>
    <n v="95"/>
    <s v="3M11413  872184"/>
    <n v="5.29"/>
    <s v="GENERAL - AREA 13"/>
    <s v="MPS"/>
    <s v="COWSKULL ACCLIM POND"/>
    <s v="VOIGHT CR    10.0414"/>
    <x v="3"/>
    <n v="3"/>
    <n v="2005"/>
    <n v="210601"/>
    <x v="0"/>
    <s v="07"/>
    <x v="2"/>
    <x v="1"/>
    <x v="30"/>
    <x v="7"/>
  </r>
  <r>
    <n v="1"/>
    <n v="2008"/>
    <n v="20080315"/>
    <n v="45"/>
    <n v="95"/>
    <s v="3M11413  872185"/>
    <n v="7.25"/>
    <s v="GIBSON POINT"/>
    <s v="MPS"/>
    <s v="VOIGHTS CR HATCHERY"/>
    <s v="VOIGHT CR    10.0414"/>
    <x v="8"/>
    <n v="3"/>
    <n v="2006"/>
    <n v="633375"/>
    <x v="0"/>
    <s v="03"/>
    <x v="0"/>
    <x v="1"/>
    <x v="30"/>
    <x v="7"/>
  </r>
  <r>
    <n v="1"/>
    <n v="2008"/>
    <n v="20080624"/>
    <n v="45"/>
    <n v="95"/>
    <s v="3M11413  872184"/>
    <n v="7.76"/>
    <s v="GENERAL - AREA 13"/>
    <s v="SKAG"/>
    <s v="MARBLEMOUNT HATCHERY"/>
    <s v="SKAGIT R     03.0176"/>
    <x v="8"/>
    <n v="1"/>
    <n v="2006"/>
    <n v="633364"/>
    <x v="0"/>
    <s v="06"/>
    <x v="1"/>
    <x v="1"/>
    <x v="0"/>
    <x v="0"/>
  </r>
  <r>
    <n v="1"/>
    <n v="2006"/>
    <n v="20060124"/>
    <n v="45"/>
    <n v="95"/>
    <s v="3M11413  872451"/>
    <n v="2"/>
    <s v="SAND SPIT"/>
    <s v="MPS"/>
    <s v="SOOS CREEK HATCHERY"/>
    <s v="BIG SOOS CR  09.0072"/>
    <x v="2"/>
    <n v="3"/>
    <n v="2004"/>
    <n v="632378"/>
    <x v="0"/>
    <s v="01"/>
    <x v="0"/>
    <x v="1"/>
    <x v="22"/>
    <x v="7"/>
  </r>
  <r>
    <n v="1"/>
    <n v="1996"/>
    <n v="19960629"/>
    <n v="45"/>
    <n v="95"/>
    <s v="3M11413  872011"/>
    <n v="1.52"/>
    <s v="ANDERSON ISLAND"/>
    <s v="MPS"/>
    <s v="SOOS CREEK HATCHERY"/>
    <s v="BIG SOOS CR  09.0072"/>
    <x v="1"/>
    <n v="3"/>
    <n v="1994"/>
    <n v="635318"/>
    <x v="0"/>
    <s v="06"/>
    <x v="1"/>
    <x v="1"/>
    <x v="22"/>
    <x v="7"/>
  </r>
  <r>
    <n v="1"/>
    <n v="2006"/>
    <n v="20060829"/>
    <n v="23"/>
    <n v="16"/>
    <s v="3M10513  A"/>
    <n v="5.87"/>
    <s v="CARR INLET       13A"/>
    <s v="SPS"/>
    <s v="TUMWATER FALLS HATCHERY"/>
    <s v="DESCHUTES R  13.0028"/>
    <x v="3"/>
    <n v="3"/>
    <n v="2006"/>
    <n v="633089"/>
    <x v="2"/>
    <s v="08"/>
    <x v="2"/>
    <x v="0"/>
    <x v="3"/>
    <x v="3"/>
  </r>
  <r>
    <n v="1"/>
    <n v="2007"/>
    <n v="20070624"/>
    <n v="45"/>
    <n v="95"/>
    <s v="3M11413  872169"/>
    <n v="2.29"/>
    <s v="FOX ISLAND"/>
    <s v="MPS"/>
    <s v="SOOS CREEK HATCHERY"/>
    <s v="BIG SOOS CR  09.0072"/>
    <x v="8"/>
    <n v="3"/>
    <n v="2006"/>
    <n v="633372"/>
    <x v="0"/>
    <s v="06"/>
    <x v="1"/>
    <x v="1"/>
    <x v="22"/>
    <x v="7"/>
  </r>
  <r>
    <n v="1"/>
    <n v="2002"/>
    <n v="20020605"/>
    <n v="45"/>
    <n v="95"/>
    <s v="3M11413  872185"/>
    <n v="3.96"/>
    <s v="GIBSON POINT"/>
    <s v="MPS"/>
    <s v="SOOS CREEK HATCHERY"/>
    <s v="BIG SOOS CR  09.0072"/>
    <x v="18"/>
    <n v="3"/>
    <n v="2000"/>
    <n v="630172"/>
    <x v="0"/>
    <s v="06"/>
    <x v="1"/>
    <x v="1"/>
    <x v="22"/>
    <x v="7"/>
  </r>
  <r>
    <n v="1"/>
    <n v="2007"/>
    <n v="20070807"/>
    <n v="23"/>
    <n v="17"/>
    <s v="3M10513  F"/>
    <n v="2.61"/>
    <s v="BUDD INLET       13F"/>
    <s v="SPS"/>
    <s v="TUMWATER FALLS HATCHERY"/>
    <s v="DESCHUTES R  13.0028"/>
    <x v="3"/>
    <n v="3"/>
    <n v="2006"/>
    <n v="633089"/>
    <x v="1"/>
    <s v="08"/>
    <x v="2"/>
    <x v="0"/>
    <x v="3"/>
    <x v="3"/>
  </r>
  <r>
    <n v="1"/>
    <n v="2005"/>
    <n v="20050822"/>
    <n v="45"/>
    <n v="95"/>
    <s v="3M11413  872074"/>
    <n v="5.84"/>
    <s v="CHAMBERS BAY"/>
    <s v="MPS"/>
    <s v="SOOS CREEK HATCHERY"/>
    <s v="BIG SOOS CR  09.0072"/>
    <x v="15"/>
    <n v="3"/>
    <n v="2001"/>
    <n v="630670"/>
    <x v="0"/>
    <s v="08"/>
    <x v="2"/>
    <x v="1"/>
    <x v="22"/>
    <x v="7"/>
  </r>
  <r>
    <n v="1"/>
    <n v="2009"/>
    <n v="20090804"/>
    <n v="45"/>
    <n v="95"/>
    <s v="3M11413  872011"/>
    <n v="29.11"/>
    <s v="ANDERSON ISLAND"/>
    <s v="SPS"/>
    <s v="TUMWATER FALLS HATCHERY"/>
    <s v="DESCHUTES R  13.0028"/>
    <x v="9"/>
    <n v="3"/>
    <n v="2008"/>
    <n v="633494"/>
    <x v="0"/>
    <s v="08"/>
    <x v="2"/>
    <x v="0"/>
    <x v="3"/>
    <x v="3"/>
  </r>
  <r>
    <n v="1"/>
    <n v="1994"/>
    <n v="19940916"/>
    <n v="23"/>
    <n v="16"/>
    <s v="3M10513  D"/>
    <n v="7.31"/>
    <s v="SOUTH SOUND PASS 13D"/>
    <s v="MPS"/>
    <s v="SOOS CREEK HATCHERY"/>
    <s v="BIG SOOS CR  09.0072"/>
    <x v="13"/>
    <n v="3"/>
    <n v="1993"/>
    <n v="634953"/>
    <x v="1"/>
    <s v="09"/>
    <x v="2"/>
    <x v="1"/>
    <x v="22"/>
    <x v="7"/>
  </r>
  <r>
    <n v="1"/>
    <n v="1998"/>
    <n v="19981128"/>
    <n v="45"/>
    <n v="95"/>
    <s v="3M11413  872185"/>
    <n v="2.73"/>
    <s v="GIBSON POINT"/>
    <s v="MPS"/>
    <s v="SOOS CREEK HATCHERY"/>
    <s v="BIG SOOS CR  09.0072"/>
    <x v="0"/>
    <n v="3"/>
    <n v="1997"/>
    <n v="630127"/>
    <x v="0"/>
    <s v="11"/>
    <x v="0"/>
    <x v="1"/>
    <x v="22"/>
    <x v="7"/>
  </r>
  <r>
    <n v="1"/>
    <n v="1995"/>
    <n v="19951226"/>
    <n v="45"/>
    <n v="95"/>
    <s v="3M11413  872169"/>
    <n v="1.3"/>
    <s v="FOX ISLAND"/>
    <s v="MPS"/>
    <s v="SOOS CREEK HATCHERY"/>
    <s v="BIG SOOS CR  09.0072"/>
    <x v="1"/>
    <n v="3"/>
    <n v="1994"/>
    <n v="635318"/>
    <x v="0"/>
    <s v="12"/>
    <x v="0"/>
    <x v="1"/>
    <x v="22"/>
    <x v="7"/>
  </r>
  <r>
    <n v="1"/>
    <n v="2006"/>
    <n v="20060928"/>
    <n v="23"/>
    <n v="12"/>
    <s v="3M10513  D"/>
    <n v="4"/>
    <s v="SOUTH SOUND PASS 13D"/>
    <s v="SPS"/>
    <s v="TUMWATER FALLS HATCHERY"/>
    <s v="DESCHUTES R  13.0028"/>
    <x v="3"/>
    <n v="3"/>
    <n v="2006"/>
    <n v="633089"/>
    <x v="1"/>
    <s v="09"/>
    <x v="2"/>
    <x v="0"/>
    <x v="3"/>
    <x v="3"/>
  </r>
  <r>
    <n v="1"/>
    <n v="2007"/>
    <n v="20070918"/>
    <n v="23"/>
    <n v="12"/>
    <s v="3M10513  D"/>
    <n v="1"/>
    <s v="SOUTH SOUND PASS 13D"/>
    <s v="SPS"/>
    <s v="TUMWATER FALLS HATCHERY"/>
    <s v="DESCHUTES R  13.0028"/>
    <x v="3"/>
    <n v="3"/>
    <n v="2006"/>
    <n v="633089"/>
    <x v="1"/>
    <s v="09"/>
    <x v="2"/>
    <x v="0"/>
    <x v="3"/>
    <x v="3"/>
  </r>
  <r>
    <n v="1"/>
    <n v="2007"/>
    <n v="20070919"/>
    <n v="23"/>
    <n v="12"/>
    <s v="3M10513  D"/>
    <n v="1"/>
    <s v="SOUTH SOUND PASS 13D"/>
    <s v="SPS"/>
    <s v="TUMWATER FALLS HATCHERY"/>
    <s v="DESCHUTES R  13.0028"/>
    <x v="3"/>
    <n v="3"/>
    <n v="2006"/>
    <n v="633089"/>
    <x v="1"/>
    <s v="09"/>
    <x v="2"/>
    <x v="0"/>
    <x v="3"/>
    <x v="3"/>
  </r>
  <r>
    <n v="1"/>
    <n v="1993"/>
    <n v="19930116"/>
    <n v="45"/>
    <n v="95"/>
    <s v="3M11413  872185"/>
    <n v="1.01"/>
    <s v="GIBSON POINT"/>
    <s v="NPS"/>
    <s v="HARVEY CR HATCHERY"/>
    <s v="STILLAGUAMISH R -NF"/>
    <x v="6"/>
    <m/>
    <n v="1991"/>
    <n v="212026"/>
    <x v="0"/>
    <s v="01"/>
    <x v="0"/>
    <x v="1"/>
    <x v="31"/>
    <x v="16"/>
  </r>
  <r>
    <n v="1"/>
    <n v="1995"/>
    <n v="19950326"/>
    <n v="45"/>
    <n v="95"/>
    <s v="3M11413  872011"/>
    <n v="1.27"/>
    <s v="ANDERSON ISLAND"/>
    <s v="NPS"/>
    <s v="HARVEY CR HATCHERY"/>
    <s v="STILLAGUAMISH R -NF"/>
    <x v="13"/>
    <n v="2"/>
    <n v="1993"/>
    <n v="212251"/>
    <x v="0"/>
    <s v="03"/>
    <x v="0"/>
    <x v="1"/>
    <x v="31"/>
    <x v="16"/>
  </r>
  <r>
    <n v="1"/>
    <n v="1993"/>
    <n v="19930414"/>
    <n v="45"/>
    <n v="95"/>
    <s v="3M11413  872185"/>
    <n v="1.01"/>
    <s v="GIBSON POINT"/>
    <s v="NPS"/>
    <s v="HARVEY CR HATCHERY"/>
    <s v="STILLAGUAMISH R -NF"/>
    <x v="6"/>
    <m/>
    <n v="1991"/>
    <n v="212026"/>
    <x v="0"/>
    <s v="04"/>
    <x v="0"/>
    <x v="1"/>
    <x v="31"/>
    <x v="16"/>
  </r>
  <r>
    <n v="1"/>
    <n v="1993"/>
    <n v="19930930"/>
    <n v="45"/>
    <n v="95"/>
    <s v="3M11413  872105"/>
    <n v="1.01"/>
    <s v="DAY ISLAND"/>
    <s v="NPS"/>
    <s v="HARVEY CR HATCHERY"/>
    <s v="STILLAGUAMISH R -NF"/>
    <x v="6"/>
    <m/>
    <n v="1991"/>
    <n v="212026"/>
    <x v="0"/>
    <s v="09"/>
    <x v="2"/>
    <x v="1"/>
    <x v="31"/>
    <x v="16"/>
  </r>
  <r>
    <n v="1"/>
    <n v="1997"/>
    <n v="19970112"/>
    <n v="45"/>
    <n v="95"/>
    <s v="3M11413  872198"/>
    <n v="1.02"/>
    <s v="HALE PASSAGE"/>
    <s v="NPS"/>
    <s v="WHITEHORSE POND"/>
    <s v="STILLAGUAMISH R"/>
    <x v="12"/>
    <n v="2"/>
    <n v="1995"/>
    <n v="212610"/>
    <x v="0"/>
    <s v="01"/>
    <x v="0"/>
    <x v="1"/>
    <x v="31"/>
    <x v="16"/>
  </r>
  <r>
    <n v="1"/>
    <n v="2005"/>
    <n v="20050430"/>
    <n v="45"/>
    <n v="95"/>
    <s v="3M11413  872375"/>
    <n v="6.13"/>
    <s v="POINT FOSDICK"/>
    <s v="NPS"/>
    <s v="WHITEHORSE POND"/>
    <s v="STILLAGUAMISH R"/>
    <x v="16"/>
    <n v="2"/>
    <n v="2002"/>
    <n v="210394"/>
    <x v="0"/>
    <s v="04"/>
    <x v="0"/>
    <x v="1"/>
    <x v="31"/>
    <x v="16"/>
  </r>
  <r>
    <n v="1"/>
    <n v="2007"/>
    <n v="20070907"/>
    <n v="45"/>
    <n v="95"/>
    <s v="3M11413  872091"/>
    <n v="22.12"/>
    <s v="CORMORANT PASSAGE"/>
    <s v="SPS"/>
    <s v="TUMWATER FALLS HATCHERY"/>
    <s v="DESCHUTES R  13.0028"/>
    <x v="3"/>
    <n v="3"/>
    <n v="2006"/>
    <n v="633089"/>
    <x v="0"/>
    <s v="09"/>
    <x v="2"/>
    <x v="0"/>
    <x v="3"/>
    <x v="3"/>
  </r>
  <r>
    <n v="1"/>
    <n v="2008"/>
    <n v="20080530"/>
    <n v="45"/>
    <n v="95"/>
    <s v="3M11413  872091"/>
    <n v="6.91"/>
    <s v="CORMORANT PASSAGE"/>
    <s v="NPS"/>
    <s v="WHITEHORSE POND"/>
    <s v="STILLAGUAMISH R -NF"/>
    <x v="8"/>
    <n v="2"/>
    <n v="2006"/>
    <n v="210684"/>
    <x v="0"/>
    <s v="05"/>
    <x v="1"/>
    <x v="1"/>
    <x v="31"/>
    <x v="16"/>
  </r>
  <r>
    <n v="1"/>
    <n v="2008"/>
    <n v="20080622"/>
    <n v="45"/>
    <n v="95"/>
    <s v="3M11413  872184"/>
    <n v="7.76"/>
    <s v="GENERAL - AREA 13"/>
    <s v="NPS"/>
    <s v="WHITEHORSE POND"/>
    <s v="STILLAGUAMISH R -NF"/>
    <x v="8"/>
    <n v="2"/>
    <n v="2006"/>
    <n v="210684"/>
    <x v="0"/>
    <s v="06"/>
    <x v="1"/>
    <x v="1"/>
    <x v="31"/>
    <x v="16"/>
  </r>
  <r>
    <n v="1"/>
    <n v="1996"/>
    <n v="19960306"/>
    <n v="45"/>
    <n v="95"/>
    <s v="3M11413  872184"/>
    <n v="2.38"/>
    <s v="GENERAL - AREA 13"/>
    <s v="NPS"/>
    <s v="WALLACE R HATCHERY"/>
    <s v="MAY CR       07.0943"/>
    <x v="13"/>
    <n v="3"/>
    <n v="1994"/>
    <n v="635230"/>
    <x v="0"/>
    <s v="03"/>
    <x v="0"/>
    <x v="0"/>
    <x v="32"/>
    <x v="17"/>
  </r>
  <r>
    <n v="1"/>
    <n v="2000"/>
    <n v="20000312"/>
    <n v="45"/>
    <n v="95"/>
    <s v="3M11413  872184"/>
    <n v="4.46"/>
    <s v="GENERAL - AREA 13"/>
    <s v="NPS"/>
    <s v="WALLACE R HATCHERY"/>
    <s v="SKYKOMISH R  07.0012"/>
    <x v="0"/>
    <n v="2"/>
    <n v="1998"/>
    <n v="630160"/>
    <x v="0"/>
    <s v="03"/>
    <x v="0"/>
    <x v="0"/>
    <x v="32"/>
    <x v="17"/>
  </r>
  <r>
    <n v="1"/>
    <n v="2000"/>
    <n v="20000501"/>
    <n v="45"/>
    <n v="95"/>
    <s v="3M11413  872185"/>
    <n v="3.27"/>
    <s v="GIBSON POINT"/>
    <s v="NPS"/>
    <s v="WALLACE R HATCHERY"/>
    <s v="SKYKOMISH R  07.0012"/>
    <x v="17"/>
    <n v="2"/>
    <n v="1999"/>
    <n v="630626"/>
    <x v="0"/>
    <s v="05"/>
    <x v="1"/>
    <x v="0"/>
    <x v="32"/>
    <x v="17"/>
  </r>
  <r>
    <n v="1"/>
    <n v="2005"/>
    <n v="20050514"/>
    <n v="45"/>
    <n v="95"/>
    <s v="3M11413  872185"/>
    <n v="3.02"/>
    <s v="GIBSON POINT"/>
    <s v="NPS"/>
    <s v="WALLACE R HATCHERY"/>
    <s v="SKYKOMISH R  07.0012"/>
    <x v="7"/>
    <n v="2"/>
    <n v="2004"/>
    <n v="631799"/>
    <x v="0"/>
    <s v="05"/>
    <x v="1"/>
    <x v="0"/>
    <x v="32"/>
    <x v="17"/>
  </r>
  <r>
    <n v="1"/>
    <n v="2007"/>
    <n v="20070627"/>
    <n v="45"/>
    <n v="95"/>
    <s v="3M11413  872184"/>
    <n v="2.29"/>
    <s v="GENERAL - AREA 13"/>
    <s v="NPS"/>
    <s v="WALLACE R HATCHERY"/>
    <s v="SKYKOMISH R  07.0012"/>
    <x v="3"/>
    <n v="2"/>
    <n v="2006"/>
    <n v="632876"/>
    <x v="0"/>
    <s v="06"/>
    <x v="1"/>
    <x v="0"/>
    <x v="32"/>
    <x v="17"/>
  </r>
  <r>
    <n v="1"/>
    <n v="1999"/>
    <n v="19990619"/>
    <n v="45"/>
    <n v="95"/>
    <s v="3M11413  872206"/>
    <n v="4.0999999999999996"/>
    <s v="HARSTINE ISLAND"/>
    <s v="NPS"/>
    <s v="WALLACE R HATCHERY"/>
    <s v="SKYKOMISH R  07.0012"/>
    <x v="0"/>
    <n v="2"/>
    <n v="1998"/>
    <n v="635527"/>
    <x v="0"/>
    <s v="06"/>
    <x v="1"/>
    <x v="0"/>
    <x v="32"/>
    <x v="17"/>
  </r>
  <r>
    <n v="1"/>
    <n v="2000"/>
    <n v="20000727"/>
    <n v="45"/>
    <n v="95"/>
    <s v="3M11413  872011"/>
    <n v="2.2799999999999998"/>
    <s v="ANDERSON ISLAND"/>
    <s v="NPS"/>
    <s v="WALLACE R HATCHERY"/>
    <s v="SKYKOMISH R  07.0012"/>
    <x v="17"/>
    <n v="2"/>
    <n v="1999"/>
    <n v="630626"/>
    <x v="0"/>
    <s v="07"/>
    <x v="2"/>
    <x v="0"/>
    <x v="32"/>
    <x v="17"/>
  </r>
  <r>
    <n v="1"/>
    <n v="2000"/>
    <n v="20000722"/>
    <n v="45"/>
    <n v="95"/>
    <s v="3M11413  872451"/>
    <n v="2.2799999999999998"/>
    <s v="SAND SPIT"/>
    <s v="NPS"/>
    <s v="WALLACE R HATCHERY"/>
    <s v="SKYKOMISH R  07.0012"/>
    <x v="17"/>
    <n v="2"/>
    <n v="1999"/>
    <n v="630626"/>
    <x v="0"/>
    <s v="07"/>
    <x v="2"/>
    <x v="0"/>
    <x v="32"/>
    <x v="17"/>
  </r>
  <r>
    <n v="1"/>
    <n v="2000"/>
    <n v="20000825"/>
    <n v="45"/>
    <n v="95"/>
    <s v="3M11413  872250"/>
    <n v="3"/>
    <s v="KETRON ISLAND"/>
    <s v="NPS"/>
    <s v="WALLACE R HATCHERY"/>
    <s v="SKYKOMISH R  07.0012"/>
    <x v="17"/>
    <n v="2"/>
    <n v="1999"/>
    <n v="630627"/>
    <x v="0"/>
    <s v="08"/>
    <x v="2"/>
    <x v="0"/>
    <x v="32"/>
    <x v="17"/>
  </r>
  <r>
    <n v="1"/>
    <n v="1995"/>
    <n v="19950806"/>
    <n v="45"/>
    <n v="95"/>
    <s v="3M11413  872320"/>
    <n v="1.28"/>
    <s v="NARROWS"/>
    <s v="NPS"/>
    <s v="WALLACE R HATCHERY"/>
    <s v="MAY CR       07.0943"/>
    <x v="13"/>
    <n v="3"/>
    <n v="1994"/>
    <n v="635230"/>
    <x v="0"/>
    <s v="08"/>
    <x v="2"/>
    <x v="0"/>
    <x v="32"/>
    <x v="17"/>
  </r>
  <r>
    <n v="1"/>
    <n v="1999"/>
    <n v="19991015"/>
    <n v="45"/>
    <n v="95"/>
    <s v="3M11413  872184"/>
    <n v="3.56"/>
    <s v="GENERAL - AREA 13"/>
    <s v="NPS"/>
    <s v="WALLACE R HATCHERY"/>
    <s v="SKYKOMISH R  07.0012"/>
    <x v="0"/>
    <n v="2"/>
    <n v="1998"/>
    <n v="630160"/>
    <x v="0"/>
    <s v="10"/>
    <x v="0"/>
    <x v="0"/>
    <x v="32"/>
    <x v="17"/>
  </r>
  <r>
    <n v="1"/>
    <n v="1998"/>
    <n v="19981216"/>
    <n v="45"/>
    <n v="95"/>
    <s v="3M11413  872185"/>
    <n v="3.66"/>
    <s v="GIBSON POINT"/>
    <s v="NPS"/>
    <s v="WALLACE R HATCHERY"/>
    <s v="SKYKOMISH R  07.0012"/>
    <x v="0"/>
    <n v="2"/>
    <n v="1998"/>
    <n v="630160"/>
    <x v="0"/>
    <s v="12"/>
    <x v="0"/>
    <x v="0"/>
    <x v="32"/>
    <x v="17"/>
  </r>
  <r>
    <n v="1"/>
    <n v="1999"/>
    <n v="19991226"/>
    <n v="45"/>
    <n v="95"/>
    <s v="3M11413  872185"/>
    <n v="6.21"/>
    <s v="GIBSON POINT"/>
    <s v="NPS"/>
    <s v="WALLACE R HATCHERY"/>
    <s v="SKYKOMISH R  07.0012"/>
    <x v="0"/>
    <n v="2"/>
    <n v="1998"/>
    <n v="635527"/>
    <x v="0"/>
    <s v="12"/>
    <x v="0"/>
    <x v="0"/>
    <x v="32"/>
    <x v="17"/>
  </r>
  <r>
    <n v="1"/>
    <n v="2000"/>
    <n v="20001213"/>
    <n v="45"/>
    <n v="95"/>
    <s v="3M11413  872451"/>
    <n v="1"/>
    <s v="SAND SPIT"/>
    <s v="NPS"/>
    <s v="WALLACE R HATCHERY"/>
    <s v="SKYKOMISH R  07.0012"/>
    <x v="17"/>
    <n v="2"/>
    <n v="1999"/>
    <n v="630627"/>
    <x v="0"/>
    <s v="12"/>
    <x v="0"/>
    <x v="0"/>
    <x v="32"/>
    <x v="17"/>
  </r>
  <r>
    <n v="1"/>
    <n v="1995"/>
    <n v="19950112"/>
    <n v="45"/>
    <n v="95"/>
    <s v="3M11413  872056"/>
    <n v="1.24"/>
    <s v="CABLE CROSSING"/>
    <s v="MPS"/>
    <s v="WHITE RIVER HATCHERY"/>
    <s v="WHITE R      10.0031"/>
    <x v="5"/>
    <n v="1"/>
    <n v="1993"/>
    <n v="212263"/>
    <x v="0"/>
    <s v="01"/>
    <x v="0"/>
    <x v="0"/>
    <x v="33"/>
    <x v="18"/>
  </r>
  <r>
    <n v="1"/>
    <n v="1994"/>
    <n v="19940516"/>
    <n v="45"/>
    <n v="95"/>
    <s v="3M11413  872105"/>
    <n v="1.6"/>
    <s v="DAY ISLAND"/>
    <s v="NPS"/>
    <s v="BERNIE GOBIN HATCH"/>
    <s v="SAMISH   (FRIDAY CR)"/>
    <x v="5"/>
    <n v="3"/>
    <n v="1992"/>
    <n v="212212"/>
    <x v="0"/>
    <s v="05"/>
    <x v="1"/>
    <x v="1"/>
    <x v="1"/>
    <x v="1"/>
  </r>
  <r>
    <n v="1"/>
    <n v="1995"/>
    <n v="19950831"/>
    <n v="45"/>
    <n v="95"/>
    <s v="3M11413  872074"/>
    <n v="1.3"/>
    <s v="CHAMBERS BAY"/>
    <s v="NPS"/>
    <s v="BERNIE GOBIN HATCH"/>
    <s v="SAMISH   (FRIDAY CR)"/>
    <x v="5"/>
    <n v="3"/>
    <n v="1992"/>
    <n v="212212"/>
    <x v="0"/>
    <s v="08"/>
    <x v="2"/>
    <x v="1"/>
    <x v="1"/>
    <x v="1"/>
  </r>
  <r>
    <n v="1"/>
    <n v="2006"/>
    <n v="20060805"/>
    <n v="45"/>
    <n v="95"/>
    <s v="3M11413  872091"/>
    <n v="7.45"/>
    <s v="CORMORANT PASSAGE"/>
    <s v="NPS"/>
    <s v="BERNIE GOBIN HATCH"/>
    <s v="SKYKOMISH R  07.0012"/>
    <x v="3"/>
    <n v="2"/>
    <n v="2005"/>
    <n v="210570"/>
    <x v="0"/>
    <s v="08"/>
    <x v="2"/>
    <x v="1"/>
    <x v="1"/>
    <x v="1"/>
  </r>
  <r>
    <n v="1"/>
    <n v="1997"/>
    <n v="19970223"/>
    <n v="45"/>
    <n v="95"/>
    <s v="3M11413  872185"/>
    <n v="4.63"/>
    <s v="GIBSON POINT"/>
    <s v="MPS"/>
    <s v="WHITE RIVER HATCHERY"/>
    <s v="WHITE R      10.0031"/>
    <x v="1"/>
    <n v="1"/>
    <n v="1995"/>
    <n v="212509"/>
    <x v="0"/>
    <s v="02"/>
    <x v="0"/>
    <x v="0"/>
    <x v="33"/>
    <x v="18"/>
  </r>
  <r>
    <n v="1"/>
    <n v="1995"/>
    <n v="19950305"/>
    <n v="45"/>
    <n v="95"/>
    <s v="3M11413  872185"/>
    <n v="1.27"/>
    <s v="GIBSON POINT"/>
    <s v="MPS"/>
    <s v="WHITE RIVER HATCHERY"/>
    <s v="WHITE R      10.0031"/>
    <x v="5"/>
    <n v="1"/>
    <n v="1993"/>
    <n v="212263"/>
    <x v="0"/>
    <s v="03"/>
    <x v="0"/>
    <x v="0"/>
    <x v="33"/>
    <x v="18"/>
  </r>
  <r>
    <n v="1"/>
    <n v="2007"/>
    <n v="20070327"/>
    <n v="45"/>
    <n v="95"/>
    <s v="3M11413  872348"/>
    <n v="15.8"/>
    <s v="ORO BAY"/>
    <s v="MPS"/>
    <s v="WHITE RIVER HATCHERY"/>
    <s v="WHITE R      10.0031"/>
    <x v="3"/>
    <n v="1"/>
    <n v="2006"/>
    <n v="210595"/>
    <x v="0"/>
    <s v="03"/>
    <x v="0"/>
    <x v="0"/>
    <x v="33"/>
    <x v="18"/>
  </r>
  <r>
    <n v="1"/>
    <n v="1999"/>
    <n v="19990311"/>
    <n v="45"/>
    <n v="95"/>
    <s v="3M11413  872375"/>
    <n v="5.6"/>
    <s v="POINT FOSDICK"/>
    <s v="MPS"/>
    <s v="WHITE RIVER HATCHERY"/>
    <s v="WHITE R      10.0031"/>
    <x v="10"/>
    <n v="1"/>
    <n v="1997"/>
    <n v="212941"/>
    <x v="0"/>
    <s v="03"/>
    <x v="0"/>
    <x v="0"/>
    <x v="33"/>
    <x v="18"/>
  </r>
  <r>
    <n v="1"/>
    <n v="1999"/>
    <n v="19990528"/>
    <n v="45"/>
    <n v="95"/>
    <s v="3M11413  872185"/>
    <n v="3.1"/>
    <s v="GIBSON POINT"/>
    <s v="MPS"/>
    <s v="PORTAGE BAY HATCHERY"/>
    <s v="PORTAGE BAY STOCK UW"/>
    <x v="0"/>
    <n v="3"/>
    <n v="1997"/>
    <n v="630118"/>
    <x v="0"/>
    <s v="05"/>
    <x v="1"/>
    <x v="1"/>
    <x v="34"/>
    <x v="19"/>
  </r>
  <r>
    <n v="1"/>
    <n v="1994"/>
    <n v="19940227"/>
    <n v="45"/>
    <n v="95"/>
    <s v="3M11413  872184"/>
    <n v="1.29"/>
    <s v="GENERAL - AREA 13"/>
    <s v="MPS"/>
    <s v="WHITE RIVER HATCHERY"/>
    <s v="WHITE R      10.0031"/>
    <x v="5"/>
    <n v="1"/>
    <n v="1992"/>
    <n v="212246"/>
    <x v="0"/>
    <s v="02"/>
    <x v="0"/>
    <x v="1"/>
    <x v="33"/>
    <x v="20"/>
  </r>
  <r>
    <n v="1"/>
    <n v="1994"/>
    <n v="19940222"/>
    <n v="45"/>
    <n v="95"/>
    <s v="3M11413  872184"/>
    <n v="1.29"/>
    <s v="GENERAL - AREA 13"/>
    <s v="MPS"/>
    <s v="WHITE RIVER HATCHERY"/>
    <s v="WHITE R      10.0031"/>
    <x v="5"/>
    <n v="1"/>
    <n v="1992"/>
    <n v="211659"/>
    <x v="0"/>
    <s v="02"/>
    <x v="0"/>
    <x v="1"/>
    <x v="33"/>
    <x v="20"/>
  </r>
  <r>
    <n v="1"/>
    <n v="1994"/>
    <n v="19940205"/>
    <n v="45"/>
    <n v="95"/>
    <s v="3M11413  872185"/>
    <n v="1.29"/>
    <s v="GIBSON POINT"/>
    <s v="MPS"/>
    <s v="WHITE RIVER HATCHERY"/>
    <s v="WHITE R      10.0031"/>
    <x v="5"/>
    <n v="1"/>
    <n v="1992"/>
    <n v="212209"/>
    <x v="0"/>
    <s v="02"/>
    <x v="0"/>
    <x v="1"/>
    <x v="33"/>
    <x v="20"/>
  </r>
  <r>
    <n v="1"/>
    <n v="1994"/>
    <n v="19940507"/>
    <n v="45"/>
    <n v="95"/>
    <s v="3M11413  872184"/>
    <n v="1.6"/>
    <s v="GENERAL - AREA 13"/>
    <s v="MPS"/>
    <s v="WHITE RIVER HATCHERY"/>
    <s v="WHITE R      10.0031"/>
    <x v="6"/>
    <n v="1"/>
    <n v="1992"/>
    <n v="212053"/>
    <x v="0"/>
    <s v="05"/>
    <x v="1"/>
    <x v="0"/>
    <x v="33"/>
    <x v="18"/>
  </r>
  <r>
    <n v="1"/>
    <n v="1995"/>
    <n v="19950519"/>
    <n v="45"/>
    <n v="95"/>
    <s v="3M11413  872185"/>
    <n v="1.29"/>
    <s v="GIBSON POINT"/>
    <s v="MPS"/>
    <s v="WHITE RIVER HATCHERY"/>
    <s v="WHITE R      10.0031"/>
    <x v="5"/>
    <n v="1"/>
    <n v="1993"/>
    <n v="212263"/>
    <x v="0"/>
    <s v="05"/>
    <x v="1"/>
    <x v="0"/>
    <x v="33"/>
    <x v="18"/>
  </r>
  <r>
    <n v="1"/>
    <n v="1998"/>
    <n v="19980409"/>
    <n v="45"/>
    <n v="95"/>
    <s v="3M11413  872011"/>
    <n v="2.73"/>
    <s v="ANDERSON ISLAND"/>
    <s v="MPS"/>
    <s v="WHITE RIVER HATCHERY"/>
    <s v="WHITE R      10.0031"/>
    <x v="12"/>
    <n v="1"/>
    <n v="1995"/>
    <n v="212605"/>
    <x v="0"/>
    <s v="04"/>
    <x v="0"/>
    <x v="1"/>
    <x v="33"/>
    <x v="20"/>
  </r>
  <r>
    <n v="1"/>
    <n v="1994"/>
    <n v="19940429"/>
    <n v="45"/>
    <n v="95"/>
    <s v="3M11413  872105"/>
    <n v="1.45"/>
    <s v="DAY ISLAND"/>
    <s v="MPS"/>
    <s v="WHITE RIVER HATCHERY"/>
    <s v="WHITE R      10.0031"/>
    <x v="5"/>
    <n v="1"/>
    <n v="1992"/>
    <n v="212245"/>
    <x v="0"/>
    <s v="04"/>
    <x v="0"/>
    <x v="1"/>
    <x v="33"/>
    <x v="20"/>
  </r>
  <r>
    <n v="1"/>
    <n v="2005"/>
    <n v="20050528"/>
    <n v="45"/>
    <n v="95"/>
    <s v="3M11413  872250"/>
    <n v="3.02"/>
    <s v="KETRON ISLAND"/>
    <s v="MPS"/>
    <s v="WHITE RIVER HATCHERY"/>
    <s v="WHITE R      10.0031"/>
    <x v="7"/>
    <n v="1"/>
    <n v="2004"/>
    <n v="210512"/>
    <x v="0"/>
    <s v="05"/>
    <x v="1"/>
    <x v="0"/>
    <x v="33"/>
    <x v="18"/>
  </r>
  <r>
    <n v="1"/>
    <n v="2009"/>
    <n v="20090529"/>
    <n v="45"/>
    <n v="95"/>
    <s v="3M11413  872558"/>
    <n v="16.63"/>
    <s v="WOLLOCHET BAY"/>
    <s v="MPS"/>
    <s v="WHITE RIVER HATCHERY"/>
    <s v="WHITE R      10.0031"/>
    <x v="9"/>
    <n v="1"/>
    <n v="2008"/>
    <n v="210723"/>
    <x v="0"/>
    <s v="05"/>
    <x v="1"/>
    <x v="0"/>
    <x v="33"/>
    <x v="18"/>
  </r>
  <r>
    <n v="1"/>
    <n v="2002"/>
    <n v="20020617"/>
    <n v="45"/>
    <n v="95"/>
    <s v="3M11413  872170"/>
    <n v="3.96"/>
    <s v="FOX POINT"/>
    <s v="MPS"/>
    <s v="WHITE RIVER HATCHERY"/>
    <s v="WHITE R      10.0031"/>
    <x v="14"/>
    <n v="1"/>
    <n v="2000"/>
    <n v="210163"/>
    <x v="0"/>
    <s v="06"/>
    <x v="1"/>
    <x v="0"/>
    <x v="33"/>
    <x v="18"/>
  </r>
  <r>
    <n v="1"/>
    <n v="2002"/>
    <n v="20020616"/>
    <n v="45"/>
    <n v="95"/>
    <s v="3M11413  872185"/>
    <n v="3.96"/>
    <s v="GIBSON POINT"/>
    <s v="MPS"/>
    <s v="WHITE RIVER HATCHERY"/>
    <s v="WHITE R      10.0031"/>
    <x v="18"/>
    <n v="1"/>
    <n v="2001"/>
    <n v="210181"/>
    <x v="0"/>
    <s v="06"/>
    <x v="1"/>
    <x v="0"/>
    <x v="33"/>
    <x v="18"/>
  </r>
  <r>
    <n v="1"/>
    <n v="2002"/>
    <n v="20020727"/>
    <n v="45"/>
    <n v="95"/>
    <s v="3M11413  872194"/>
    <n v="12.11"/>
    <s v="GREEN POINT (13)"/>
    <s v="MPS"/>
    <s v="WHITE RIVER HATCHERY"/>
    <s v="WHITE R      10.0031"/>
    <x v="18"/>
    <n v="1"/>
    <n v="2001"/>
    <n v="210181"/>
    <x v="0"/>
    <s v="07"/>
    <x v="2"/>
    <x v="0"/>
    <x v="33"/>
    <x v="18"/>
  </r>
  <r>
    <n v="1"/>
    <n v="1995"/>
    <n v="19950831"/>
    <n v="23"/>
    <n v="52"/>
    <s v="3M10513  A"/>
    <n v="2.5099999999999998"/>
    <s v="CARR INLET       13A"/>
    <s v="MPS"/>
    <s v="WHITE RIVER HATCHERY"/>
    <s v="WHITE R      10.0031"/>
    <x v="5"/>
    <n v="1"/>
    <n v="1993"/>
    <n v="212263"/>
    <x v="2"/>
    <s v="08"/>
    <x v="2"/>
    <x v="0"/>
    <x v="33"/>
    <x v="18"/>
  </r>
  <r>
    <n v="1"/>
    <n v="1994"/>
    <n v="19940813"/>
    <n v="45"/>
    <n v="95"/>
    <s v="3M11413  872105"/>
    <n v="1.6"/>
    <s v="DAY ISLAND"/>
    <s v="MPS"/>
    <s v="WHITE RIVER HATCHERY"/>
    <s v="WHITE R      10.0031"/>
    <x v="5"/>
    <n v="1"/>
    <n v="1993"/>
    <n v="212263"/>
    <x v="0"/>
    <s v="08"/>
    <x v="2"/>
    <x v="0"/>
    <x v="33"/>
    <x v="18"/>
  </r>
  <r>
    <n v="1"/>
    <n v="2007"/>
    <n v="20070902"/>
    <n v="45"/>
    <n v="95"/>
    <s v="3M11413  872074"/>
    <n v="9.75"/>
    <s v="CHAMBERS BAY"/>
    <s v="MPS"/>
    <s v="WHITE RIVER HATCHERY"/>
    <s v="WHITE R      10.0031"/>
    <x v="3"/>
    <n v="1"/>
    <n v="2006"/>
    <n v="210595"/>
    <x v="0"/>
    <s v="09"/>
    <x v="2"/>
    <x v="0"/>
    <x v="33"/>
    <x v="18"/>
  </r>
  <r>
    <n v="1"/>
    <n v="1998"/>
    <n v="19981203"/>
    <n v="45"/>
    <n v="95"/>
    <s v="3M11413  872250"/>
    <n v="3.66"/>
    <s v="KETRON ISLAND"/>
    <s v="MPS"/>
    <s v="WHITE RIVER HATCHERY"/>
    <s v="WHITE R      10.0031"/>
    <x v="10"/>
    <n v="1"/>
    <n v="1997"/>
    <n v="212941"/>
    <x v="0"/>
    <s v="12"/>
    <x v="0"/>
    <x v="0"/>
    <x v="33"/>
    <x v="18"/>
  </r>
  <r>
    <n v="1"/>
    <n v="1994"/>
    <n v="19940402"/>
    <n v="45"/>
    <n v="95"/>
    <s v="3M11413  872185"/>
    <n v="1.45"/>
    <s v="GIBSON POINT"/>
    <s v="MPS"/>
    <s v="WHITE RIVER HATCHERY"/>
    <s v="WHITE R      10.0031"/>
    <x v="6"/>
    <n v="1"/>
    <n v="1991"/>
    <n v="212044"/>
    <x v="0"/>
    <s v="04"/>
    <x v="0"/>
    <x v="1"/>
    <x v="33"/>
    <x v="20"/>
  </r>
  <r>
    <n v="1"/>
    <n v="1994"/>
    <n v="19940510"/>
    <n v="45"/>
    <n v="95"/>
    <s v="3M11413  872011"/>
    <n v="1.6"/>
    <s v="ANDERSON ISLAND"/>
    <s v="MPS"/>
    <s v="WHITE RIVER HATCHERY"/>
    <s v="WHITE R      10.0031"/>
    <x v="5"/>
    <n v="1"/>
    <n v="1992"/>
    <n v="212246"/>
    <x v="0"/>
    <s v="05"/>
    <x v="1"/>
    <x v="1"/>
    <x v="33"/>
    <x v="20"/>
  </r>
  <r>
    <n v="1"/>
    <n v="1995"/>
    <n v="19950531"/>
    <n v="45"/>
    <n v="95"/>
    <s v="3M11413  872247"/>
    <n v="1.29"/>
    <s v="JOHNSON POINT"/>
    <s v="MPS"/>
    <s v="WHITE RIVER HATCHERY"/>
    <s v="WHITE R      10.0031"/>
    <x v="5"/>
    <n v="1"/>
    <n v="1992"/>
    <n v="212209"/>
    <x v="0"/>
    <s v="05"/>
    <x v="1"/>
    <x v="1"/>
    <x v="33"/>
    <x v="20"/>
  </r>
  <r>
    <n v="1"/>
    <n v="2001"/>
    <n v="20010527"/>
    <n v="45"/>
    <n v="95"/>
    <s v="3M11413  872250"/>
    <n v="3.45"/>
    <s v="KETRON ISLAND"/>
    <s v="MPS"/>
    <s v="WHITE RIVER HATCHERY"/>
    <s v="WHITE R      10.0031"/>
    <x v="14"/>
    <n v="1"/>
    <n v="1999"/>
    <n v="210162"/>
    <x v="0"/>
    <s v="05"/>
    <x v="1"/>
    <x v="1"/>
    <x v="33"/>
    <x v="20"/>
  </r>
  <r>
    <n v="1"/>
    <n v="1993"/>
    <n v="19930310"/>
    <n v="45"/>
    <n v="95"/>
    <s v="3M11413  872297"/>
    <n v="1"/>
    <s v="MCMICKEN ISLAND"/>
    <s v="SPS"/>
    <s v="ZITTEL'S MARINA PENS"/>
    <s v="SAMISH   (FRIDAY CR)"/>
    <x v="6"/>
    <n v="3"/>
    <n v="1992"/>
    <n v="633959"/>
    <x v="0"/>
    <s v="03"/>
    <x v="0"/>
    <x v="0"/>
    <x v="35"/>
    <x v="3"/>
  </r>
  <r>
    <n v="1"/>
    <n v="1993"/>
    <n v="19930829"/>
    <n v="45"/>
    <n v="95"/>
    <s v="3M11413  872117"/>
    <n v="1.01"/>
    <s v="DEVILS HEAD"/>
    <s v="SPS"/>
    <s v="ZITTEL'S MARINA PENS"/>
    <s v="SAMISH   (FRIDAY CR)"/>
    <x v="6"/>
    <n v="3"/>
    <n v="1992"/>
    <n v="633959"/>
    <x v="0"/>
    <s v="08"/>
    <x v="2"/>
    <x v="0"/>
    <x v="35"/>
    <x v="3"/>
  </r>
  <r>
    <n v="1"/>
    <n v="1993"/>
    <n v="19931027"/>
    <n v="45"/>
    <n v="95"/>
    <s v="3M11413  872184"/>
    <n v="1.01"/>
    <s v="GENERAL - AREA 13"/>
    <s v="SPS"/>
    <s v="ZITTEL'S MARINA PENS"/>
    <s v="SAMISH   (FRIDAY CR)"/>
    <x v="6"/>
    <n v="3"/>
    <n v="1992"/>
    <n v="633959"/>
    <x v="0"/>
    <s v="10"/>
    <x v="0"/>
    <x v="0"/>
    <x v="35"/>
    <x v="3"/>
  </r>
</pivotCacheRecords>
</file>

<file path=xl/pivotCache/pivotCacheRecords2.xml><?xml version="1.0" encoding="utf-8"?>
<pivotCacheRecords xmlns="http://schemas.openxmlformats.org/spreadsheetml/2006/main" xmlns:r="http://schemas.openxmlformats.org/officeDocument/2006/relationships" count="2647">
  <r>
    <n v="1822010"/>
    <n v="2006"/>
    <n v="20060107"/>
    <n v="45"/>
    <n v="95"/>
    <s v="N"/>
    <s v="3M11410  872135"/>
    <n v="210512"/>
    <n v="6.44"/>
    <s v="DUWAMISH HEAD"/>
    <s v="WHITE RIVER HATCHERY"/>
    <s v="WHITE R      10.0031"/>
    <x v="0"/>
    <n v="56"/>
    <x v="0"/>
    <s v="01"/>
  </r>
  <r>
    <n v="1880040"/>
    <n v="2006"/>
    <n v="20060108"/>
    <n v="45"/>
    <n v="95"/>
    <s v="N"/>
    <s v="3M11410  872549"/>
    <n v="210512"/>
    <n v="6.44"/>
    <s v="WEST POINT"/>
    <s v="WHITE RIVER HATCHERY"/>
    <s v="WHITE R      10.0031"/>
    <x v="0"/>
    <n v="56"/>
    <x v="0"/>
    <s v="01"/>
  </r>
  <r>
    <n v="1820183"/>
    <n v="2006"/>
    <n v="20060225"/>
    <n v="45"/>
    <n v="95"/>
    <s v="N"/>
    <s v="3M11309  872127"/>
    <n v="210512"/>
    <n v="2.89"/>
    <s v="DOUBLE BLUFF"/>
    <s v="WHITE RIVER HATCHERY"/>
    <s v="WHITE R      10.0031"/>
    <x v="0"/>
    <n v="53"/>
    <x v="0"/>
    <s v="02"/>
  </r>
  <r>
    <n v="1931842"/>
    <n v="2007"/>
    <n v="20070203"/>
    <n v="45"/>
    <n v="95"/>
    <s v="N"/>
    <s v="3M11309  872127"/>
    <n v="210512"/>
    <n v="2.38"/>
    <s v="DOUBLE BLUFF"/>
    <s v="WHITE RIVER HATCHERY"/>
    <s v="WHITE R      10.0031"/>
    <x v="0"/>
    <n v="53"/>
    <x v="0"/>
    <s v="02"/>
  </r>
  <r>
    <n v="1819541"/>
    <n v="2006"/>
    <n v="20060218"/>
    <n v="45"/>
    <n v="95"/>
    <s v="N"/>
    <s v="3M11309  872411"/>
    <n v="210512"/>
    <n v="2.89"/>
    <s v="PORT TOWNSEND BAY"/>
    <s v="WHITE RIVER HATCHERY"/>
    <s v="WHITE R      10.0031"/>
    <x v="0"/>
    <n v="53"/>
    <x v="0"/>
    <s v="02"/>
  </r>
  <r>
    <n v="1881330"/>
    <n v="2006"/>
    <n v="20060221"/>
    <n v="45"/>
    <n v="95"/>
    <s v="N"/>
    <s v="3M11411  872427"/>
    <n v="210512"/>
    <n v="4.46"/>
    <s v="QUARTERMASTER HARBOR"/>
    <s v="WHITE RIVER HATCHERY"/>
    <s v="WHITE R      10.0031"/>
    <x v="0"/>
    <n v="57"/>
    <x v="0"/>
    <s v="02"/>
  </r>
  <r>
    <s v="C705053"/>
    <n v="2007"/>
    <n v="20070331"/>
    <n v="10"/>
    <n v="33"/>
    <m/>
    <s v="2MS02H024       182"/>
    <n v="210512"/>
    <n v="2.81"/>
    <s v="SWTR         H024-182"/>
    <s v="WHITE RIVER HATCHERY"/>
    <s v="WHITE R      10.0031"/>
    <x v="0"/>
    <n v="9"/>
    <x v="0"/>
    <s v="03"/>
  </r>
  <r>
    <n v="1993442"/>
    <n v="2008"/>
    <n v="20080309"/>
    <n v="45"/>
    <n v="95"/>
    <s v="N"/>
    <s v="3M11106  872557"/>
    <n v="210595"/>
    <n v="4.5999999999999996"/>
    <s v="WINTER HOLE"/>
    <s v="WHITE RIVER HATCHERY"/>
    <s v="WHITE R      10.0031"/>
    <x v="1"/>
    <n v="54"/>
    <x v="0"/>
    <s v="03"/>
  </r>
  <r>
    <n v="1821475"/>
    <n v="2006"/>
    <n v="20060319"/>
    <n v="45"/>
    <n v="95"/>
    <s v="N"/>
    <s v="3M11411  872563"/>
    <n v="210512"/>
    <n v="8.5399999999999991"/>
    <s v="POINT DEFIANCE LIGHT"/>
    <s v="WHITE RIVER HATCHERY"/>
    <s v="WHITE R      10.0031"/>
    <x v="0"/>
    <n v="57"/>
    <x v="0"/>
    <s v="03"/>
  </r>
  <r>
    <n v="1964812"/>
    <n v="2007"/>
    <n v="20070327"/>
    <n v="45"/>
    <n v="95"/>
    <s v="N"/>
    <s v="3M11413  872348"/>
    <n v="210595"/>
    <n v="15.8"/>
    <s v="ORO BAY"/>
    <s v="WHITE RIVER HATCHERY"/>
    <s v="WHITE R      10.0031"/>
    <x v="1"/>
    <n v="67"/>
    <x v="0"/>
    <s v="03"/>
  </r>
  <r>
    <n v="1867331"/>
    <n v="2006"/>
    <n v="20060304"/>
    <n v="45"/>
    <n v="95"/>
    <s v="N"/>
    <s v="3M11512  872183"/>
    <n v="210512"/>
    <n v="4.1399999999999997"/>
    <s v="GENERAL - AREA 12"/>
    <s v="WHITE RIVER HATCHERY"/>
    <s v="WHITE R      10.0031"/>
    <x v="0"/>
    <n v="64"/>
    <x v="0"/>
    <s v="03"/>
  </r>
  <r>
    <s v="C571552"/>
    <n v="2006"/>
    <n v="20060408"/>
    <n v="10"/>
    <n v="33"/>
    <m/>
    <s v="2MS01H026       000"/>
    <n v="210512"/>
    <n v="4.45"/>
    <s v="NWTR         H026-000"/>
    <s v="WHITE RIVER HATCHERY"/>
    <s v="WHITE R      10.0031"/>
    <x v="0"/>
    <n v="9"/>
    <x v="0"/>
    <s v="04"/>
  </r>
  <r>
    <s v="C609535"/>
    <n v="2006"/>
    <n v="20060429"/>
    <n v="10"/>
    <n v="33"/>
    <m/>
    <s v="2MS02H023       000"/>
    <n v="210512"/>
    <n v="4.59"/>
    <s v="SWTR         H023-000"/>
    <s v="WHITE RIVER HATCHERY"/>
    <s v="WHITE R      10.0031"/>
    <x v="0"/>
    <n v="9"/>
    <x v="0"/>
    <s v="04"/>
  </r>
  <r>
    <n v="9421360020"/>
    <n v="2010"/>
    <n v="20100407"/>
    <n v="50"/>
    <n v="50"/>
    <s v="N"/>
    <s v="3F10511  100031 H01"/>
    <n v="210595"/>
    <n v="1.01"/>
    <s v="WHITE RIVER HATCHERY"/>
    <s v="WHITE RIVER HATCHERY"/>
    <s v="WHITE R      10.0031"/>
    <x v="1"/>
    <n v="74"/>
    <x v="0"/>
    <s v="04"/>
  </r>
  <r>
    <n v="1814650"/>
    <n v="2006"/>
    <n v="20060408"/>
    <n v="45"/>
    <n v="95"/>
    <s v="N"/>
    <s v="3M11105  872465"/>
    <n v="210512"/>
    <n v="2.81"/>
    <s v="SEKIU"/>
    <s v="WHITE RIVER HATCHERY"/>
    <s v="WHITE R      10.0031"/>
    <x v="0"/>
    <n v="42"/>
    <x v="0"/>
    <s v="04"/>
  </r>
  <r>
    <n v="1797429"/>
    <n v="2005"/>
    <n v="20050409"/>
    <n v="45"/>
    <n v="95"/>
    <s v="N"/>
    <s v="3M112082 872086"/>
    <n v="210512"/>
    <n v="3.07"/>
    <s v="COLUMBIA BEACH (8.2)"/>
    <s v="WHITE RIVER HATCHERY"/>
    <s v="WHITE R      10.0031"/>
    <x v="0"/>
    <n v="45"/>
    <x v="0"/>
    <s v="04"/>
  </r>
  <r>
    <n v="1943835"/>
    <n v="2007"/>
    <n v="20070415"/>
    <n v="45"/>
    <n v="95"/>
    <s v="N"/>
    <s v="3M11309  872382"/>
    <n v="210595"/>
    <n v="4.63"/>
    <s v="POINT NO POINT"/>
    <s v="WHITE RIVER HATCHERY"/>
    <s v="WHITE R      10.0031"/>
    <x v="1"/>
    <n v="53"/>
    <x v="0"/>
    <s v="04"/>
  </r>
  <r>
    <n v="1762337"/>
    <n v="2005"/>
    <n v="20050413"/>
    <n v="45"/>
    <n v="95"/>
    <s v="N"/>
    <s v="3M11309  872417"/>
    <n v="210512"/>
    <n v="2.0699999999999998"/>
    <s v="POSSESSION SOUND"/>
    <s v="WHITE RIVER HATCHERY"/>
    <s v="WHITE R      10.0031"/>
    <x v="0"/>
    <n v="53"/>
    <x v="0"/>
    <s v="04"/>
  </r>
  <r>
    <n v="1901741"/>
    <n v="2007"/>
    <n v="20070407"/>
    <n v="45"/>
    <n v="95"/>
    <s v="N"/>
    <s v="3M11309  872417"/>
    <n v="210512"/>
    <n v="4.63"/>
    <s v="POSSESSION SOUND"/>
    <s v="WHITE RIVER HATCHERY"/>
    <s v="WHITE R      10.0031"/>
    <x v="0"/>
    <n v="53"/>
    <x v="0"/>
    <s v="04"/>
  </r>
  <r>
    <s v="C681014"/>
    <n v="2006"/>
    <n v="20060506"/>
    <n v="10"/>
    <n v="33"/>
    <m/>
    <s v="2MS02H023       000"/>
    <n v="210512"/>
    <n v="4.59"/>
    <s v="SWTR         H023-000"/>
    <s v="WHITE RIVER HATCHERY"/>
    <s v="WHITE R      10.0031"/>
    <x v="0"/>
    <n v="9"/>
    <x v="0"/>
    <s v="05"/>
  </r>
  <r>
    <n v="1753211"/>
    <n v="2005"/>
    <n v="20050528"/>
    <n v="45"/>
    <n v="95"/>
    <s v="N"/>
    <s v="3M11413  872250"/>
    <n v="210512"/>
    <n v="3.02"/>
    <s v="KETRON ISLAND"/>
    <s v="WHITE RIVER HATCHERY"/>
    <s v="WHITE R      10.0031"/>
    <x v="0"/>
    <n v="67"/>
    <x v="1"/>
    <s v="05"/>
  </r>
  <r>
    <n v="1847384"/>
    <n v="2006"/>
    <n v="20060522"/>
    <n v="10"/>
    <n v="41"/>
    <s v="N"/>
    <s v="3M32101"/>
    <n v="210512"/>
    <n v="1.36"/>
    <s v="MARINE AREA 1"/>
    <s v="WHITE RIVER HATCHERY"/>
    <s v="WHITE R      10.0031"/>
    <x v="0"/>
    <n v="26"/>
    <x v="1"/>
    <s v="05"/>
  </r>
  <r>
    <s v="C635989"/>
    <n v="2008"/>
    <n v="20080607"/>
    <n v="10"/>
    <n v="33"/>
    <s v="N"/>
    <s v="2MS02M114       000"/>
    <n v="210595"/>
    <n v="5.1100000000000003"/>
    <s v="SWTR         M114-000"/>
    <s v="WHITE RIVER HATCHERY"/>
    <s v="WHITE R      10.0031"/>
    <x v="1"/>
    <n v="9"/>
    <x v="1"/>
    <s v="06"/>
  </r>
  <r>
    <s v="C624886"/>
    <n v="2007"/>
    <n v="20070609"/>
    <n v="10"/>
    <n v="33"/>
    <m/>
    <s v="2MS02M114       746"/>
    <n v="210512"/>
    <n v="2.79"/>
    <s v="SWTR         M114-746"/>
    <s v="WHITE RIVER HATCHERY"/>
    <s v="WHITE R      10.0031"/>
    <x v="0"/>
    <n v="9"/>
    <x v="1"/>
    <s v="06"/>
  </r>
  <r>
    <n v="1780819"/>
    <n v="2005"/>
    <n v="20050617"/>
    <n v="23"/>
    <n v="17"/>
    <s v="N"/>
    <s v="3F10511  100021 R"/>
    <n v="210512"/>
    <n v="1"/>
    <s v="PUYALLUP R   10.0021"/>
    <s v="WHITE RIVER HATCHERY"/>
    <s v="WHITE R      10.0031"/>
    <x v="0"/>
    <n v="73"/>
    <x v="1"/>
    <s v="06"/>
  </r>
  <r>
    <n v="1780844"/>
    <n v="2005"/>
    <n v="20050623"/>
    <n v="23"/>
    <n v="17"/>
    <s v="N"/>
    <s v="3F10511  100021 R"/>
    <n v="210512"/>
    <n v="1"/>
    <s v="PUYALLUP R   10.0021"/>
    <s v="WHITE RIVER HATCHERY"/>
    <s v="WHITE R      10.0031"/>
    <x v="0"/>
    <n v="73"/>
    <x v="1"/>
    <s v="06"/>
  </r>
  <r>
    <n v="1780848"/>
    <n v="2005"/>
    <n v="20050623"/>
    <n v="23"/>
    <n v="17"/>
    <s v="N"/>
    <s v="3F10511  100021 R"/>
    <n v="210512"/>
    <n v="1"/>
    <s v="PUYALLUP R   10.0021"/>
    <s v="WHITE RIVER HATCHERY"/>
    <s v="WHITE R      10.0031"/>
    <x v="0"/>
    <n v="73"/>
    <x v="1"/>
    <s v="06"/>
  </r>
  <r>
    <n v="1780868"/>
    <n v="2005"/>
    <n v="20050630"/>
    <n v="23"/>
    <n v="17"/>
    <s v="N"/>
    <s v="3F10511  100021 R"/>
    <n v="210512"/>
    <n v="1"/>
    <s v="PUYALLUP R   10.0021"/>
    <s v="WHITE RIVER HATCHERY"/>
    <s v="WHITE R      10.0031"/>
    <x v="0"/>
    <n v="73"/>
    <x v="1"/>
    <s v="06"/>
  </r>
  <r>
    <n v="1855158"/>
    <n v="2006"/>
    <n v="20060623"/>
    <n v="23"/>
    <n v="17"/>
    <s v="N"/>
    <s v="3F10511  100021 R"/>
    <n v="210512"/>
    <n v="1"/>
    <s v="PUYALLUP R   10.0021"/>
    <s v="WHITE RIVER HATCHERY"/>
    <s v="WHITE R      10.0031"/>
    <x v="0"/>
    <n v="73"/>
    <x v="1"/>
    <s v="06"/>
  </r>
  <r>
    <n v="1855260"/>
    <n v="2006"/>
    <n v="20060623"/>
    <n v="23"/>
    <n v="17"/>
    <s v="N"/>
    <s v="3F10511  100021 R"/>
    <n v="210512"/>
    <n v="1"/>
    <s v="PUYALLUP R   10.0021"/>
    <s v="WHITE RIVER HATCHERY"/>
    <s v="WHITE R      10.0031"/>
    <x v="0"/>
    <n v="73"/>
    <x v="1"/>
    <s v="06"/>
  </r>
  <r>
    <n v="1855146"/>
    <n v="2006"/>
    <n v="20060623"/>
    <n v="23"/>
    <n v="17"/>
    <s v="N"/>
    <s v="3F10511  100021 R"/>
    <n v="210512"/>
    <n v="1"/>
    <s v="PUYALLUP R   10.0021"/>
    <s v="WHITE RIVER HATCHERY"/>
    <s v="WHITE R      10.0031"/>
    <x v="0"/>
    <n v="73"/>
    <x v="1"/>
    <s v="06"/>
  </r>
  <r>
    <n v="1855150"/>
    <n v="2006"/>
    <n v="20060623"/>
    <n v="23"/>
    <n v="17"/>
    <s v="N"/>
    <s v="3F10511  100021 R"/>
    <n v="210512"/>
    <n v="1"/>
    <s v="PUYALLUP R   10.0021"/>
    <s v="WHITE RIVER HATCHERY"/>
    <s v="WHITE R      10.0031"/>
    <x v="0"/>
    <n v="73"/>
    <x v="1"/>
    <s v="06"/>
  </r>
  <r>
    <n v="1855177"/>
    <n v="2006"/>
    <n v="20060623"/>
    <n v="23"/>
    <n v="17"/>
    <s v="N"/>
    <s v="3F10511  100021 R"/>
    <n v="210512"/>
    <n v="1"/>
    <s v="PUYALLUP R   10.0021"/>
    <s v="WHITE RIVER HATCHERY"/>
    <s v="WHITE R      10.0031"/>
    <x v="0"/>
    <n v="73"/>
    <x v="1"/>
    <s v="06"/>
  </r>
  <r>
    <n v="1900514"/>
    <n v="2007"/>
    <n v="20070628"/>
    <n v="23"/>
    <n v="17"/>
    <s v="N"/>
    <s v="3F10511  100021 R"/>
    <n v="210512"/>
    <n v="1"/>
    <s v="PUYALLUP R   10.0021"/>
    <s v="WHITE RIVER HATCHERY"/>
    <s v="WHITE R      10.0031"/>
    <x v="0"/>
    <n v="73"/>
    <x v="1"/>
    <s v="06"/>
  </r>
  <r>
    <n v="1891750"/>
    <n v="2007"/>
    <n v="20070614"/>
    <n v="23"/>
    <n v="17"/>
    <s v="N"/>
    <s v="3F10511  100021 R"/>
    <n v="210556"/>
    <n v="2.31"/>
    <s v="PUYALLUP R   10.0021"/>
    <s v="WHITE RIVER HATCHERY"/>
    <s v="WHITE R      10.0031"/>
    <x v="2"/>
    <n v="73"/>
    <x v="1"/>
    <s v="06"/>
  </r>
  <r>
    <n v="1891754"/>
    <n v="2007"/>
    <n v="20070614"/>
    <n v="23"/>
    <n v="17"/>
    <s v="N"/>
    <s v="3F10511  100021 R"/>
    <n v="210556"/>
    <n v="2.31"/>
    <s v="PUYALLUP R   10.0021"/>
    <s v="WHITE RIVER HATCHERY"/>
    <s v="WHITE R      10.0031"/>
    <x v="2"/>
    <n v="73"/>
    <x v="1"/>
    <s v="06"/>
  </r>
  <r>
    <n v="1891758"/>
    <n v="2007"/>
    <n v="20070614"/>
    <n v="23"/>
    <n v="17"/>
    <s v="N"/>
    <s v="3F10511  100021 R"/>
    <n v="210556"/>
    <n v="2.31"/>
    <s v="PUYALLUP R   10.0021"/>
    <s v="WHITE RIVER HATCHERY"/>
    <s v="WHITE R      10.0031"/>
    <x v="2"/>
    <n v="73"/>
    <x v="1"/>
    <s v="06"/>
  </r>
  <r>
    <n v="1891777"/>
    <n v="2007"/>
    <n v="20070621"/>
    <n v="23"/>
    <n v="17"/>
    <s v="N"/>
    <s v="3F10511  100021 R"/>
    <n v="210556"/>
    <n v="1"/>
    <s v="PUYALLUP R   10.0021"/>
    <s v="WHITE RIVER HATCHERY"/>
    <s v="WHITE R      10.0031"/>
    <x v="2"/>
    <n v="73"/>
    <x v="1"/>
    <s v="06"/>
  </r>
  <r>
    <n v="1900500"/>
    <n v="2007"/>
    <n v="20070628"/>
    <n v="23"/>
    <n v="17"/>
    <s v="N"/>
    <s v="3F10511  100021 R"/>
    <n v="210556"/>
    <n v="1"/>
    <s v="PUYALLUP R   10.0021"/>
    <s v="WHITE RIVER HATCHERY"/>
    <s v="WHITE R      10.0031"/>
    <x v="2"/>
    <n v="73"/>
    <x v="1"/>
    <s v="06"/>
  </r>
  <r>
    <n v="1891773"/>
    <n v="2007"/>
    <n v="20070621"/>
    <n v="23"/>
    <n v="17"/>
    <s v="N"/>
    <s v="3F10511  100021 R"/>
    <n v="210595"/>
    <n v="1"/>
    <s v="PUYALLUP R   10.0021"/>
    <s v="WHITE RIVER HATCHERY"/>
    <s v="WHITE R      10.0031"/>
    <x v="1"/>
    <n v="73"/>
    <x v="1"/>
    <s v="06"/>
  </r>
  <r>
    <n v="1891892"/>
    <n v="2007"/>
    <n v="20070621"/>
    <n v="23"/>
    <n v="17"/>
    <s v="N"/>
    <s v="3F10511  100021 R"/>
    <n v="210595"/>
    <n v="1"/>
    <s v="PUYALLUP R   10.0021"/>
    <s v="WHITE RIVER HATCHERY"/>
    <s v="WHITE R      10.0031"/>
    <x v="1"/>
    <n v="73"/>
    <x v="1"/>
    <s v="06"/>
  </r>
  <r>
    <n v="1900508"/>
    <n v="2007"/>
    <n v="20070628"/>
    <n v="23"/>
    <n v="17"/>
    <s v="N"/>
    <s v="3F10511  100021 R"/>
    <n v="210595"/>
    <n v="1"/>
    <s v="PUYALLUP R   10.0021"/>
    <s v="WHITE RIVER HATCHERY"/>
    <s v="WHITE R      10.0031"/>
    <x v="1"/>
    <n v="73"/>
    <x v="1"/>
    <s v="06"/>
  </r>
  <r>
    <n v="1900511"/>
    <n v="2007"/>
    <n v="20070628"/>
    <n v="23"/>
    <n v="17"/>
    <s v="N"/>
    <s v="3F10511  100021 R"/>
    <n v="210595"/>
    <n v="1"/>
    <s v="PUYALLUP R   10.0021"/>
    <s v="WHITE RIVER HATCHERY"/>
    <s v="WHITE R      10.0031"/>
    <x v="1"/>
    <n v="73"/>
    <x v="1"/>
    <s v="06"/>
  </r>
  <r>
    <n v="2031049"/>
    <n v="2008"/>
    <n v="20080612"/>
    <n v="23"/>
    <n v="17"/>
    <s v="N"/>
    <s v="3F10511  100021 R"/>
    <n v="210595"/>
    <n v="1.36"/>
    <s v="PUYALLUP R   10.0021"/>
    <s v="WHITE RIVER HATCHERY"/>
    <s v="WHITE R      10.0031"/>
    <x v="1"/>
    <n v="73"/>
    <x v="1"/>
    <s v="06"/>
  </r>
  <r>
    <n v="2015693"/>
    <n v="2008"/>
    <n v="20080605"/>
    <n v="23"/>
    <n v="17"/>
    <s v="N"/>
    <s v="3F10511  100021 R"/>
    <n v="210595"/>
    <n v="1"/>
    <s v="PUYALLUP R   10.0021"/>
    <s v="WHITE RIVER HATCHERY"/>
    <s v="WHITE R      10.0031"/>
    <x v="1"/>
    <n v="73"/>
    <x v="1"/>
    <s v="06"/>
  </r>
  <r>
    <n v="2015719"/>
    <n v="2008"/>
    <n v="20080610"/>
    <n v="23"/>
    <n v="17"/>
    <s v="N"/>
    <s v="3F10511  100021 R"/>
    <n v="210595"/>
    <n v="1.36"/>
    <s v="PUYALLUP R   10.0021"/>
    <s v="WHITE RIVER HATCHERY"/>
    <s v="WHITE R      10.0031"/>
    <x v="1"/>
    <n v="73"/>
    <x v="1"/>
    <s v="06"/>
  </r>
  <r>
    <n v="2013665"/>
    <n v="2008"/>
    <n v="20080610"/>
    <n v="23"/>
    <n v="17"/>
    <s v="N"/>
    <s v="3F10511  100021 R"/>
    <n v="210595"/>
    <n v="1.36"/>
    <s v="PUYALLUP R   10.0021"/>
    <s v="WHITE RIVER HATCHERY"/>
    <s v="WHITE R      10.0031"/>
    <x v="1"/>
    <n v="73"/>
    <x v="1"/>
    <s v="06"/>
  </r>
  <r>
    <n v="2031015"/>
    <n v="2008"/>
    <n v="20080610"/>
    <n v="23"/>
    <n v="17"/>
    <s v="N"/>
    <s v="3F10511  100021 R"/>
    <n v="210595"/>
    <n v="1.36"/>
    <s v="PUYALLUP R   10.0021"/>
    <s v="WHITE RIVER HATCHERY"/>
    <s v="WHITE R      10.0031"/>
    <x v="1"/>
    <n v="73"/>
    <x v="1"/>
    <s v="06"/>
  </r>
  <r>
    <n v="2067359"/>
    <n v="2009"/>
    <n v="20090613"/>
    <n v="23"/>
    <n v="17"/>
    <s v="N"/>
    <s v="3F10511  100021 R"/>
    <n v="210595"/>
    <n v="3.44"/>
    <s v="PUYALLUP R   10.0021"/>
    <s v="WHITE RIVER HATCHERY"/>
    <s v="WHITE R      10.0031"/>
    <x v="1"/>
    <n v="73"/>
    <x v="1"/>
    <s v="06"/>
  </r>
  <r>
    <n v="1744464"/>
    <n v="2005"/>
    <n v="20050601"/>
    <n v="45"/>
    <n v="95"/>
    <s v="N"/>
    <s v="3M11411  872081"/>
    <n v="210512"/>
    <n v="3.11"/>
    <s v="CLAY BANKS"/>
    <s v="WHITE RIVER HATCHERY"/>
    <s v="WHITE R      10.0031"/>
    <x v="0"/>
    <n v="57"/>
    <x v="1"/>
    <s v="06"/>
  </r>
  <r>
    <n v="1744468"/>
    <n v="2005"/>
    <n v="20050602"/>
    <n v="45"/>
    <n v="95"/>
    <s v="N"/>
    <s v="3M11411  872081"/>
    <n v="210512"/>
    <n v="3.11"/>
    <s v="CLAY BANKS"/>
    <s v="WHITE RIVER HATCHERY"/>
    <s v="WHITE R      10.0031"/>
    <x v="0"/>
    <n v="57"/>
    <x v="1"/>
    <s v="06"/>
  </r>
  <r>
    <n v="1732225"/>
    <n v="2005"/>
    <n v="20050611"/>
    <n v="45"/>
    <n v="95"/>
    <s v="N"/>
    <s v="3M11411  872081"/>
    <n v="210512"/>
    <n v="3.11"/>
    <s v="CLAY BANKS"/>
    <s v="WHITE RIVER HATCHERY"/>
    <s v="WHITE R      10.0031"/>
    <x v="0"/>
    <n v="57"/>
    <x v="1"/>
    <s v="06"/>
  </r>
  <r>
    <n v="1744479"/>
    <n v="2005"/>
    <n v="20050612"/>
    <n v="45"/>
    <n v="95"/>
    <s v="N"/>
    <s v="3M11411  872321"/>
    <n v="210512"/>
    <n v="3.11"/>
    <s v="NEIL POINT"/>
    <s v="WHITE RIVER HATCHERY"/>
    <s v="WHITE R      10.0031"/>
    <x v="0"/>
    <n v="57"/>
    <x v="1"/>
    <s v="06"/>
  </r>
  <r>
    <n v="1764777"/>
    <n v="2005"/>
    <n v="20050626"/>
    <n v="45"/>
    <n v="95"/>
    <s v="N"/>
    <s v="3M11411  872349"/>
    <n v="210512"/>
    <n v="3.11"/>
    <s v="OWENS BEACH"/>
    <s v="WHITE RIVER HATCHERY"/>
    <s v="WHITE R      10.0031"/>
    <x v="0"/>
    <n v="57"/>
    <x v="1"/>
    <s v="06"/>
  </r>
  <r>
    <n v="1707311"/>
    <n v="2005"/>
    <n v="20050601"/>
    <n v="45"/>
    <n v="95"/>
    <s v="N"/>
    <s v="3M11411  872484"/>
    <n v="210512"/>
    <n v="3.11"/>
    <s v="SLAG DUMP"/>
    <s v="WHITE RIVER HATCHERY"/>
    <s v="WHITE R      10.0031"/>
    <x v="0"/>
    <n v="57"/>
    <x v="1"/>
    <s v="06"/>
  </r>
  <r>
    <n v="1881318"/>
    <n v="2006"/>
    <n v="20060611"/>
    <n v="45"/>
    <n v="95"/>
    <s v="N"/>
    <s v="3M11411  872484"/>
    <n v="210512"/>
    <n v="2.2000000000000002"/>
    <s v="SLAG DUMP"/>
    <s v="WHITE RIVER HATCHERY"/>
    <s v="WHITE R      10.0031"/>
    <x v="0"/>
    <n v="57"/>
    <x v="1"/>
    <s v="06"/>
  </r>
  <r>
    <n v="1893233"/>
    <n v="2007"/>
    <n v="20070624"/>
    <n v="15"/>
    <n v="40"/>
    <s v="N"/>
    <s v="3M32404"/>
    <n v="210556"/>
    <n v="1.68"/>
    <s v="MARINE AREA 4"/>
    <s v="WHITE RIVER HATCHERY"/>
    <s v="WHITE R      10.0031"/>
    <x v="2"/>
    <n v="16"/>
    <x v="1"/>
    <s v="06"/>
  </r>
  <r>
    <n v="1855192"/>
    <n v="2006"/>
    <n v="20060706"/>
    <n v="23"/>
    <n v="17"/>
    <s v="N"/>
    <s v="3F10511  100021 R"/>
    <n v="210512"/>
    <n v="1"/>
    <s v="PUYALLUP R   10.0021"/>
    <s v="WHITE RIVER HATCHERY"/>
    <s v="WHITE R      10.0031"/>
    <x v="0"/>
    <n v="73"/>
    <x v="2"/>
    <s v="07"/>
  </r>
  <r>
    <n v="1855784"/>
    <n v="2006"/>
    <n v="20060706"/>
    <n v="23"/>
    <n v="17"/>
    <s v="N"/>
    <s v="3F10511  100021 R"/>
    <n v="210512"/>
    <n v="1"/>
    <s v="PUYALLUP R   10.0021"/>
    <s v="WHITE RIVER HATCHERY"/>
    <s v="WHITE R      10.0031"/>
    <x v="0"/>
    <n v="73"/>
    <x v="2"/>
    <s v="07"/>
  </r>
  <r>
    <n v="1855788"/>
    <n v="2006"/>
    <n v="20060706"/>
    <n v="23"/>
    <n v="17"/>
    <s v="N"/>
    <s v="3F10511  100021 R"/>
    <n v="210512"/>
    <n v="1"/>
    <s v="PUYALLUP R   10.0021"/>
    <s v="WHITE RIVER HATCHERY"/>
    <s v="WHITE R      10.0031"/>
    <x v="0"/>
    <n v="73"/>
    <x v="2"/>
    <s v="07"/>
  </r>
  <r>
    <n v="1855792"/>
    <n v="2006"/>
    <n v="20060706"/>
    <n v="23"/>
    <n v="17"/>
    <s v="N"/>
    <s v="3F10511  100021 R"/>
    <n v="210512"/>
    <n v="1"/>
    <s v="PUYALLUP R   10.0021"/>
    <s v="WHITE RIVER HATCHERY"/>
    <s v="WHITE R      10.0031"/>
    <x v="0"/>
    <n v="73"/>
    <x v="2"/>
    <s v="07"/>
  </r>
  <r>
    <n v="1854215"/>
    <n v="2006"/>
    <n v="20060711"/>
    <n v="23"/>
    <n v="17"/>
    <s v="N"/>
    <s v="3F10511  100021 R"/>
    <n v="210512"/>
    <n v="1"/>
    <s v="PUYALLUP R   10.0021"/>
    <s v="WHITE RIVER HATCHERY"/>
    <s v="WHITE R      10.0031"/>
    <x v="0"/>
    <n v="73"/>
    <x v="2"/>
    <s v="07"/>
  </r>
  <r>
    <n v="1811908"/>
    <n v="2006"/>
    <n v="20060711"/>
    <n v="23"/>
    <n v="17"/>
    <s v="N"/>
    <s v="3F10511  100021 R"/>
    <n v="210512"/>
    <n v="1"/>
    <s v="PUYALLUP R   10.0021"/>
    <s v="WHITE RIVER HATCHERY"/>
    <s v="WHITE R      10.0031"/>
    <x v="0"/>
    <n v="73"/>
    <x v="2"/>
    <s v="07"/>
  </r>
  <r>
    <n v="1821460"/>
    <n v="2006"/>
    <n v="20060711"/>
    <n v="23"/>
    <n v="17"/>
    <s v="N"/>
    <s v="3F10511  100021 R"/>
    <n v="210512"/>
    <n v="1"/>
    <s v="PUYALLUP R   10.0021"/>
    <s v="WHITE RIVER HATCHERY"/>
    <s v="WHITE R      10.0031"/>
    <x v="0"/>
    <n v="73"/>
    <x v="2"/>
    <s v="07"/>
  </r>
  <r>
    <n v="1855796"/>
    <n v="2006"/>
    <n v="20060711"/>
    <n v="23"/>
    <n v="17"/>
    <s v="N"/>
    <s v="3F10511  100021 R"/>
    <n v="210512"/>
    <n v="1"/>
    <s v="PUYALLUP R   10.0021"/>
    <s v="WHITE RIVER HATCHERY"/>
    <s v="WHITE R      10.0031"/>
    <x v="0"/>
    <n v="73"/>
    <x v="2"/>
    <s v="07"/>
  </r>
  <r>
    <n v="1855800"/>
    <n v="2006"/>
    <n v="20060711"/>
    <n v="23"/>
    <n v="17"/>
    <s v="N"/>
    <s v="3F10511  100021 R"/>
    <n v="210512"/>
    <n v="1"/>
    <s v="PUYALLUP R   10.0021"/>
    <s v="WHITE RIVER HATCHERY"/>
    <s v="WHITE R      10.0031"/>
    <x v="0"/>
    <n v="73"/>
    <x v="2"/>
    <s v="07"/>
  </r>
  <r>
    <n v="1842855"/>
    <n v="2006"/>
    <n v="20060727"/>
    <n v="23"/>
    <n v="17"/>
    <s v="N"/>
    <s v="3F10511  100021 R"/>
    <n v="210512"/>
    <n v="1"/>
    <s v="PUYALLUP R   10.0021"/>
    <s v="WHITE RIVER HATCHERY"/>
    <s v="WHITE R      10.0031"/>
    <x v="0"/>
    <n v="73"/>
    <x v="2"/>
    <s v="07"/>
  </r>
  <r>
    <n v="1842047"/>
    <n v="2006"/>
    <n v="20060727"/>
    <n v="23"/>
    <n v="17"/>
    <s v="N"/>
    <s v="3F10511  100021 R"/>
    <n v="210512"/>
    <n v="1"/>
    <s v="PUYALLUP R   10.0021"/>
    <s v="WHITE RIVER HATCHERY"/>
    <s v="WHITE R      10.0031"/>
    <x v="0"/>
    <n v="73"/>
    <x v="2"/>
    <s v="07"/>
  </r>
  <r>
    <n v="1885975"/>
    <n v="2007"/>
    <n v="20070702"/>
    <n v="23"/>
    <n v="17"/>
    <s v="N"/>
    <s v="3F10511  100021 R"/>
    <n v="210512"/>
    <n v="1"/>
    <s v="PUYALLUP R   10.0021"/>
    <s v="WHITE RIVER HATCHERY"/>
    <s v="WHITE R      10.0031"/>
    <x v="0"/>
    <n v="73"/>
    <x v="2"/>
    <s v="07"/>
  </r>
  <r>
    <n v="1886502"/>
    <n v="2007"/>
    <n v="20070726"/>
    <n v="23"/>
    <n v="16"/>
    <s v="N"/>
    <s v="3F10511  100021 R"/>
    <n v="210595"/>
    <n v="1"/>
    <s v="PUYALLUP R   10.0021"/>
    <s v="WHITE RIVER HATCHERY"/>
    <s v="WHITE R      10.0031"/>
    <x v="1"/>
    <n v="73"/>
    <x v="2"/>
    <s v="07"/>
  </r>
  <r>
    <n v="1998187"/>
    <n v="2008"/>
    <n v="20080723"/>
    <n v="23"/>
    <n v="17"/>
    <s v="N"/>
    <s v="3F10511  100021 R"/>
    <n v="210595"/>
    <n v="1"/>
    <s v="PUYALLUP R   10.0021"/>
    <s v="WHITE RIVER HATCHERY"/>
    <s v="WHITE R      10.0031"/>
    <x v="1"/>
    <n v="73"/>
    <x v="2"/>
    <s v="07"/>
  </r>
  <r>
    <n v="9408080046"/>
    <n v="2006"/>
    <n v="20060715"/>
    <n v="50"/>
    <n v="50"/>
    <m/>
    <s v="3F10511  100031 H01"/>
    <n v="210512"/>
    <n v="1"/>
    <s v="WHITE RIVER HATCHERY"/>
    <s v="WHITE RIVER HATCHERY"/>
    <s v="WHITE R      10.0031"/>
    <x v="0"/>
    <n v="74"/>
    <x v="2"/>
    <s v="07"/>
  </r>
  <r>
    <n v="9408080051"/>
    <n v="2006"/>
    <n v="20060715"/>
    <n v="50"/>
    <n v="50"/>
    <m/>
    <s v="3F10511  100031 H01"/>
    <n v="210512"/>
    <n v="1"/>
    <s v="WHITE RIVER HATCHERY"/>
    <s v="WHITE RIVER HATCHERY"/>
    <s v="WHITE R      10.0031"/>
    <x v="0"/>
    <n v="74"/>
    <x v="2"/>
    <s v="07"/>
  </r>
  <r>
    <n v="9408080055"/>
    <n v="2006"/>
    <n v="20060715"/>
    <n v="50"/>
    <n v="50"/>
    <m/>
    <s v="3F10511  100031 H01"/>
    <n v="210512"/>
    <n v="1"/>
    <s v="WHITE RIVER HATCHERY"/>
    <s v="WHITE RIVER HATCHERY"/>
    <s v="WHITE R      10.0031"/>
    <x v="0"/>
    <n v="74"/>
    <x v="2"/>
    <s v="07"/>
  </r>
  <r>
    <n v="9408080056"/>
    <n v="2006"/>
    <n v="20060715"/>
    <n v="50"/>
    <n v="50"/>
    <m/>
    <s v="3F10511  100031 H01"/>
    <n v="210512"/>
    <n v="1"/>
    <s v="WHITE RIVER HATCHERY"/>
    <s v="WHITE RIVER HATCHERY"/>
    <s v="WHITE R      10.0031"/>
    <x v="0"/>
    <n v="74"/>
    <x v="2"/>
    <s v="07"/>
  </r>
  <r>
    <n v="9408080074"/>
    <n v="2006"/>
    <n v="20060715"/>
    <n v="50"/>
    <n v="50"/>
    <m/>
    <s v="3F10511  100031 H01"/>
    <n v="210512"/>
    <n v="1"/>
    <s v="WHITE RIVER HATCHERY"/>
    <s v="WHITE RIVER HATCHERY"/>
    <s v="WHITE R      10.0031"/>
    <x v="0"/>
    <n v="74"/>
    <x v="2"/>
    <s v="07"/>
  </r>
  <r>
    <n v="9408080077"/>
    <n v="2006"/>
    <n v="20060715"/>
    <n v="50"/>
    <n v="50"/>
    <m/>
    <s v="3F10511  100031 H01"/>
    <n v="210512"/>
    <n v="1"/>
    <s v="WHITE RIVER HATCHERY"/>
    <s v="WHITE RIVER HATCHERY"/>
    <s v="WHITE R      10.0031"/>
    <x v="0"/>
    <n v="74"/>
    <x v="2"/>
    <s v="07"/>
  </r>
  <r>
    <n v="9408080082"/>
    <n v="2006"/>
    <n v="20060715"/>
    <n v="50"/>
    <n v="50"/>
    <m/>
    <s v="3F10511  100031 H01"/>
    <n v="210512"/>
    <n v="1"/>
    <s v="WHITE RIVER HATCHERY"/>
    <s v="WHITE RIVER HATCHERY"/>
    <s v="WHITE R      10.0031"/>
    <x v="0"/>
    <n v="74"/>
    <x v="2"/>
    <s v="07"/>
  </r>
  <r>
    <n v="9408080086"/>
    <n v="2006"/>
    <n v="20060715"/>
    <n v="50"/>
    <n v="50"/>
    <m/>
    <s v="3F10511  100031 H01"/>
    <n v="210512"/>
    <n v="1"/>
    <s v="WHITE RIVER HATCHERY"/>
    <s v="WHITE RIVER HATCHERY"/>
    <s v="WHITE R      10.0031"/>
    <x v="0"/>
    <n v="74"/>
    <x v="2"/>
    <s v="07"/>
  </r>
  <r>
    <n v="9408080088"/>
    <n v="2006"/>
    <n v="20060715"/>
    <n v="50"/>
    <n v="50"/>
    <m/>
    <s v="3F10511  100031 H01"/>
    <n v="210512"/>
    <n v="1"/>
    <s v="WHITE RIVER HATCHERY"/>
    <s v="WHITE RIVER HATCHERY"/>
    <s v="WHITE R      10.0031"/>
    <x v="0"/>
    <n v="74"/>
    <x v="2"/>
    <s v="07"/>
  </r>
  <r>
    <n v="9402850029"/>
    <n v="2006"/>
    <n v="20060722"/>
    <n v="50"/>
    <n v="50"/>
    <m/>
    <s v="3F10511  100031 H01"/>
    <n v="210512"/>
    <n v="1"/>
    <s v="WHITE RIVER HATCHERY"/>
    <s v="WHITE RIVER HATCHERY"/>
    <s v="WHITE R      10.0031"/>
    <x v="0"/>
    <n v="74"/>
    <x v="2"/>
    <s v="07"/>
  </r>
  <r>
    <n v="9402850079"/>
    <n v="2006"/>
    <n v="20060722"/>
    <n v="50"/>
    <n v="50"/>
    <m/>
    <s v="3F10511  100031 H01"/>
    <n v="210512"/>
    <n v="1"/>
    <s v="WHITE RIVER HATCHERY"/>
    <s v="WHITE RIVER HATCHERY"/>
    <s v="WHITE R      10.0031"/>
    <x v="0"/>
    <n v="74"/>
    <x v="2"/>
    <s v="07"/>
  </r>
  <r>
    <n v="9408080092"/>
    <n v="2006"/>
    <n v="20060715"/>
    <n v="50"/>
    <n v="50"/>
    <m/>
    <s v="3F10511  100031 H01"/>
    <n v="210512"/>
    <n v="1"/>
    <s v="WHITE RIVER HATCHERY"/>
    <s v="WHITE RIVER HATCHERY"/>
    <s v="WHITE R      10.0031"/>
    <x v="0"/>
    <n v="74"/>
    <x v="2"/>
    <s v="07"/>
  </r>
  <r>
    <n v="9408080099"/>
    <n v="2006"/>
    <n v="20060715"/>
    <n v="50"/>
    <n v="50"/>
    <m/>
    <s v="3F10511  100031 H01"/>
    <n v="210512"/>
    <n v="1"/>
    <s v="WHITE RIVER HATCHERY"/>
    <s v="WHITE RIVER HATCHERY"/>
    <s v="WHITE R      10.0031"/>
    <x v="0"/>
    <n v="74"/>
    <x v="2"/>
    <s v="07"/>
  </r>
  <r>
    <n v="9408080031"/>
    <n v="2006"/>
    <n v="20060715"/>
    <n v="50"/>
    <n v="50"/>
    <m/>
    <s v="3F10511  100031 H01"/>
    <n v="210556"/>
    <n v="1.01"/>
    <s v="WHITE RIVER HATCHERY"/>
    <s v="WHITE RIVER HATCHERY"/>
    <s v="WHITE R      10.0031"/>
    <x v="2"/>
    <n v="74"/>
    <x v="2"/>
    <s v="07"/>
  </r>
  <r>
    <n v="9408080033"/>
    <n v="2006"/>
    <n v="20060715"/>
    <n v="50"/>
    <n v="50"/>
    <m/>
    <s v="3F10511  100031 H01"/>
    <n v="210556"/>
    <n v="1.01"/>
    <s v="WHITE RIVER HATCHERY"/>
    <s v="WHITE RIVER HATCHERY"/>
    <s v="WHITE R      10.0031"/>
    <x v="2"/>
    <n v="74"/>
    <x v="2"/>
    <s v="07"/>
  </r>
  <r>
    <n v="9408080036"/>
    <n v="2006"/>
    <n v="20060715"/>
    <n v="50"/>
    <n v="50"/>
    <m/>
    <s v="3F10511  100031 H01"/>
    <n v="210556"/>
    <n v="1.01"/>
    <s v="WHITE RIVER HATCHERY"/>
    <s v="WHITE RIVER HATCHERY"/>
    <s v="WHITE R      10.0031"/>
    <x v="2"/>
    <n v="74"/>
    <x v="2"/>
    <s v="07"/>
  </r>
  <r>
    <n v="9408080059"/>
    <n v="2006"/>
    <n v="20060715"/>
    <n v="50"/>
    <n v="50"/>
    <m/>
    <s v="3F10511  100031 H01"/>
    <n v="210556"/>
    <n v="1"/>
    <s v="WHITE RIVER HATCHERY"/>
    <s v="WHITE RIVER HATCHERY"/>
    <s v="WHITE R      10.0031"/>
    <x v="2"/>
    <n v="74"/>
    <x v="2"/>
    <s v="07"/>
  </r>
  <r>
    <n v="9408080062"/>
    <n v="2006"/>
    <n v="20060715"/>
    <n v="50"/>
    <n v="50"/>
    <m/>
    <s v="3F10511  100031 H01"/>
    <n v="210556"/>
    <n v="1"/>
    <s v="WHITE RIVER HATCHERY"/>
    <s v="WHITE RIVER HATCHERY"/>
    <s v="WHITE R      10.0031"/>
    <x v="2"/>
    <n v="74"/>
    <x v="2"/>
    <s v="07"/>
  </r>
  <r>
    <n v="9408080068"/>
    <n v="2006"/>
    <n v="20060715"/>
    <n v="50"/>
    <n v="50"/>
    <m/>
    <s v="3F10511  100031 H01"/>
    <n v="210556"/>
    <n v="1"/>
    <s v="WHITE RIVER HATCHERY"/>
    <s v="WHITE RIVER HATCHERY"/>
    <s v="WHITE R      10.0031"/>
    <x v="2"/>
    <n v="74"/>
    <x v="2"/>
    <s v="07"/>
  </r>
  <r>
    <n v="9408080078"/>
    <n v="2006"/>
    <n v="20060715"/>
    <n v="50"/>
    <n v="50"/>
    <m/>
    <s v="3F10511  100031 H01"/>
    <n v="210556"/>
    <n v="1"/>
    <s v="WHITE RIVER HATCHERY"/>
    <s v="WHITE RIVER HATCHERY"/>
    <s v="WHITE R      10.0031"/>
    <x v="2"/>
    <n v="74"/>
    <x v="2"/>
    <s v="07"/>
  </r>
  <r>
    <n v="9402850020"/>
    <n v="2006"/>
    <n v="20060722"/>
    <n v="50"/>
    <n v="50"/>
    <m/>
    <s v="3F10511  100031 H01"/>
    <n v="210556"/>
    <n v="1"/>
    <s v="WHITE RIVER HATCHERY"/>
    <s v="WHITE RIVER HATCHERY"/>
    <s v="WHITE R      10.0031"/>
    <x v="2"/>
    <n v="74"/>
    <x v="2"/>
    <s v="07"/>
  </r>
  <r>
    <n v="9402850021"/>
    <n v="2006"/>
    <n v="20060722"/>
    <n v="50"/>
    <n v="50"/>
    <m/>
    <s v="3F10511  100031 H01"/>
    <n v="210556"/>
    <n v="1"/>
    <s v="WHITE RIVER HATCHERY"/>
    <s v="WHITE RIVER HATCHERY"/>
    <s v="WHITE R      10.0031"/>
    <x v="2"/>
    <n v="74"/>
    <x v="2"/>
    <s v="07"/>
  </r>
  <r>
    <n v="9402850022"/>
    <n v="2006"/>
    <n v="20060722"/>
    <n v="50"/>
    <n v="50"/>
    <m/>
    <s v="3F10511  100031 H01"/>
    <n v="210556"/>
    <n v="1"/>
    <s v="WHITE RIVER HATCHERY"/>
    <s v="WHITE RIVER HATCHERY"/>
    <s v="WHITE R      10.0031"/>
    <x v="2"/>
    <n v="74"/>
    <x v="2"/>
    <s v="07"/>
  </r>
  <r>
    <n v="9402850023"/>
    <n v="2006"/>
    <n v="20060722"/>
    <n v="50"/>
    <n v="50"/>
    <m/>
    <s v="3F10511  100031 H01"/>
    <n v="210556"/>
    <n v="1"/>
    <s v="WHITE RIVER HATCHERY"/>
    <s v="WHITE RIVER HATCHERY"/>
    <s v="WHITE R      10.0031"/>
    <x v="2"/>
    <n v="74"/>
    <x v="2"/>
    <s v="07"/>
  </r>
  <r>
    <n v="9402850031"/>
    <n v="2006"/>
    <n v="20060722"/>
    <n v="50"/>
    <n v="50"/>
    <m/>
    <s v="3F10511  100031 H01"/>
    <n v="210556"/>
    <n v="1"/>
    <s v="WHITE RIVER HATCHERY"/>
    <s v="WHITE RIVER HATCHERY"/>
    <s v="WHITE R      10.0031"/>
    <x v="2"/>
    <n v="74"/>
    <x v="2"/>
    <s v="07"/>
  </r>
  <r>
    <n v="9402850032"/>
    <n v="2006"/>
    <n v="20060722"/>
    <n v="50"/>
    <n v="50"/>
    <m/>
    <s v="3F10511  100031 H01"/>
    <n v="210556"/>
    <n v="1"/>
    <s v="WHITE RIVER HATCHERY"/>
    <s v="WHITE RIVER HATCHERY"/>
    <s v="WHITE R      10.0031"/>
    <x v="2"/>
    <n v="74"/>
    <x v="2"/>
    <s v="07"/>
  </r>
  <r>
    <n v="9402850050"/>
    <n v="2006"/>
    <n v="20060722"/>
    <n v="50"/>
    <n v="50"/>
    <m/>
    <s v="3F10511  100031 H01"/>
    <n v="210556"/>
    <n v="1.01"/>
    <s v="WHITE RIVER HATCHERY"/>
    <s v="WHITE RIVER HATCHERY"/>
    <s v="WHITE R      10.0031"/>
    <x v="2"/>
    <n v="74"/>
    <x v="2"/>
    <s v="07"/>
  </r>
  <r>
    <n v="9402850076"/>
    <n v="2006"/>
    <n v="20060722"/>
    <n v="50"/>
    <n v="50"/>
    <m/>
    <s v="3F10511  100031 H01"/>
    <n v="210556"/>
    <n v="1"/>
    <s v="WHITE RIVER HATCHERY"/>
    <s v="WHITE RIVER HATCHERY"/>
    <s v="WHITE R      10.0031"/>
    <x v="2"/>
    <n v="74"/>
    <x v="2"/>
    <s v="07"/>
  </r>
  <r>
    <n v="9402850084"/>
    <n v="2006"/>
    <n v="20060722"/>
    <n v="50"/>
    <n v="50"/>
    <m/>
    <s v="3F10511  100031 H01"/>
    <n v="210556"/>
    <n v="1"/>
    <s v="WHITE RIVER HATCHERY"/>
    <s v="WHITE RIVER HATCHERY"/>
    <s v="WHITE R      10.0031"/>
    <x v="2"/>
    <n v="74"/>
    <x v="2"/>
    <s v="07"/>
  </r>
  <r>
    <n v="9402850086"/>
    <n v="2006"/>
    <n v="20060722"/>
    <n v="50"/>
    <n v="50"/>
    <m/>
    <s v="3F10511  100031 H01"/>
    <n v="210556"/>
    <n v="1.01"/>
    <s v="WHITE RIVER HATCHERY"/>
    <s v="WHITE RIVER HATCHERY"/>
    <s v="WHITE R      10.0031"/>
    <x v="2"/>
    <n v="74"/>
    <x v="2"/>
    <s v="07"/>
  </r>
  <r>
    <n v="9402850006"/>
    <n v="2006"/>
    <n v="20060722"/>
    <n v="50"/>
    <n v="50"/>
    <m/>
    <s v="3F10511  100031 H01"/>
    <n v="210556"/>
    <n v="1.01"/>
    <s v="WHITE RIVER HATCHERY"/>
    <s v="WHITE RIVER HATCHERY"/>
    <s v="WHITE R      10.0031"/>
    <x v="2"/>
    <n v="74"/>
    <x v="2"/>
    <s v="07"/>
  </r>
  <r>
    <n v="9402850035"/>
    <n v="2006"/>
    <n v="20060722"/>
    <n v="50"/>
    <n v="50"/>
    <m/>
    <s v="3F10511  100031 H01"/>
    <n v="210556"/>
    <n v="1.01"/>
    <s v="WHITE RIVER HATCHERY"/>
    <s v="WHITE RIVER HATCHERY"/>
    <s v="WHITE R      10.0031"/>
    <x v="2"/>
    <n v="74"/>
    <x v="2"/>
    <s v="07"/>
  </r>
  <r>
    <n v="9402850070"/>
    <n v="2006"/>
    <n v="20060722"/>
    <n v="50"/>
    <n v="50"/>
    <m/>
    <s v="3F10511  100031 H01"/>
    <n v="210556"/>
    <n v="1"/>
    <s v="WHITE RIVER HATCHERY"/>
    <s v="WHITE RIVER HATCHERY"/>
    <s v="WHITE R      10.0031"/>
    <x v="2"/>
    <n v="74"/>
    <x v="2"/>
    <s v="07"/>
  </r>
  <r>
    <n v="9402850072"/>
    <n v="2006"/>
    <n v="20060722"/>
    <n v="50"/>
    <n v="50"/>
    <m/>
    <s v="3F10511  100031 H01"/>
    <n v="210556"/>
    <n v="1"/>
    <s v="WHITE RIVER HATCHERY"/>
    <s v="WHITE RIVER HATCHERY"/>
    <s v="WHITE R      10.0031"/>
    <x v="2"/>
    <n v="74"/>
    <x v="2"/>
    <s v="07"/>
  </r>
  <r>
    <n v="9402850075"/>
    <n v="2006"/>
    <n v="20060722"/>
    <n v="50"/>
    <n v="50"/>
    <m/>
    <s v="3F10511  100031 H01"/>
    <n v="210556"/>
    <n v="1"/>
    <s v="WHITE RIVER HATCHERY"/>
    <s v="WHITE RIVER HATCHERY"/>
    <s v="WHITE R      10.0031"/>
    <x v="2"/>
    <n v="74"/>
    <x v="2"/>
    <s v="07"/>
  </r>
  <r>
    <n v="9408080093"/>
    <n v="2006"/>
    <n v="20060715"/>
    <n v="50"/>
    <n v="50"/>
    <m/>
    <s v="3F10511  100031 H01"/>
    <n v="210556"/>
    <n v="1.01"/>
    <s v="WHITE RIVER HATCHERY"/>
    <s v="WHITE RIVER HATCHERY"/>
    <s v="WHITE R      10.0031"/>
    <x v="2"/>
    <n v="74"/>
    <x v="2"/>
    <s v="07"/>
  </r>
  <r>
    <n v="9408080095"/>
    <n v="2006"/>
    <n v="20060715"/>
    <n v="50"/>
    <n v="50"/>
    <m/>
    <s v="3F10511  100031 H01"/>
    <n v="210556"/>
    <n v="1.01"/>
    <s v="WHITE RIVER HATCHERY"/>
    <s v="WHITE RIVER HATCHERY"/>
    <s v="WHITE R      10.0031"/>
    <x v="2"/>
    <n v="74"/>
    <x v="2"/>
    <s v="07"/>
  </r>
  <r>
    <n v="9408080098"/>
    <n v="2006"/>
    <n v="20060715"/>
    <n v="50"/>
    <n v="50"/>
    <m/>
    <s v="3F10511  100031 H01"/>
    <n v="210556"/>
    <n v="1.01"/>
    <s v="WHITE RIVER HATCHERY"/>
    <s v="WHITE RIVER HATCHERY"/>
    <s v="WHITE R      10.0031"/>
    <x v="2"/>
    <n v="74"/>
    <x v="2"/>
    <s v="07"/>
  </r>
  <r>
    <n v="9309670053"/>
    <n v="2007"/>
    <n v="20070724"/>
    <n v="50"/>
    <n v="50"/>
    <m/>
    <s v="3F10511  100031 H01"/>
    <n v="210556"/>
    <n v="1.02"/>
    <s v="WHITE RIVER HATCHERY"/>
    <s v="WHITE RIVER HATCHERY"/>
    <s v="WHITE R      10.0031"/>
    <x v="2"/>
    <n v="74"/>
    <x v="2"/>
    <s v="07"/>
  </r>
  <r>
    <n v="9309670057"/>
    <n v="2007"/>
    <n v="20070724"/>
    <n v="50"/>
    <n v="50"/>
    <m/>
    <s v="3F10511  100031 H01"/>
    <n v="210556"/>
    <n v="1.02"/>
    <s v="WHITE RIVER HATCHERY"/>
    <s v="WHITE RIVER HATCHERY"/>
    <s v="WHITE R      10.0031"/>
    <x v="2"/>
    <n v="74"/>
    <x v="2"/>
    <s v="07"/>
  </r>
  <r>
    <n v="9421680023"/>
    <n v="2007"/>
    <n v="20070712"/>
    <n v="50"/>
    <n v="50"/>
    <m/>
    <s v="3F10511  100031 H01"/>
    <n v="210556"/>
    <n v="1.02"/>
    <s v="WHITE RIVER HATCHERY"/>
    <s v="WHITE RIVER HATCHERY"/>
    <s v="WHITE R      10.0031"/>
    <x v="2"/>
    <n v="74"/>
    <x v="2"/>
    <s v="07"/>
  </r>
  <r>
    <n v="9421680025"/>
    <n v="2007"/>
    <n v="20070712"/>
    <n v="50"/>
    <n v="50"/>
    <m/>
    <s v="3F10511  100031 H01"/>
    <n v="210556"/>
    <n v="1.02"/>
    <s v="WHITE RIVER HATCHERY"/>
    <s v="WHITE RIVER HATCHERY"/>
    <s v="WHITE R      10.0031"/>
    <x v="2"/>
    <n v="74"/>
    <x v="2"/>
    <s v="07"/>
  </r>
  <r>
    <n v="9421680049"/>
    <n v="2007"/>
    <n v="20070712"/>
    <n v="50"/>
    <n v="50"/>
    <m/>
    <s v="3F10511  100031 H01"/>
    <n v="210556"/>
    <n v="1.02"/>
    <s v="WHITE RIVER HATCHERY"/>
    <s v="WHITE RIVER HATCHERY"/>
    <s v="WHITE R      10.0031"/>
    <x v="2"/>
    <n v="74"/>
    <x v="2"/>
    <s v="07"/>
  </r>
  <r>
    <n v="9421680029"/>
    <n v="2007"/>
    <n v="20070712"/>
    <n v="50"/>
    <n v="50"/>
    <m/>
    <s v="3F10511  100031 H01"/>
    <n v="210556"/>
    <n v="1.02"/>
    <s v="WHITE RIVER HATCHERY"/>
    <s v="WHITE RIVER HATCHERY"/>
    <s v="WHITE R      10.0031"/>
    <x v="2"/>
    <n v="74"/>
    <x v="2"/>
    <s v="07"/>
  </r>
  <r>
    <n v="9408080007"/>
    <n v="2006"/>
    <n v="20060715"/>
    <n v="50"/>
    <n v="50"/>
    <m/>
    <s v="3F10511  100031 H01"/>
    <n v="210595"/>
    <n v="1.01"/>
    <s v="WHITE RIVER HATCHERY"/>
    <s v="WHITE RIVER HATCHERY"/>
    <s v="WHITE R      10.0031"/>
    <x v="1"/>
    <n v="74"/>
    <x v="2"/>
    <s v="07"/>
  </r>
  <r>
    <n v="9408080013"/>
    <n v="2006"/>
    <n v="20060715"/>
    <n v="50"/>
    <n v="50"/>
    <m/>
    <s v="3F10511  100031 H01"/>
    <n v="210595"/>
    <n v="1.01"/>
    <s v="WHITE RIVER HATCHERY"/>
    <s v="WHITE RIVER HATCHERY"/>
    <s v="WHITE R      10.0031"/>
    <x v="1"/>
    <n v="74"/>
    <x v="2"/>
    <s v="07"/>
  </r>
  <r>
    <n v="9402850002"/>
    <n v="2006"/>
    <n v="20060722"/>
    <n v="50"/>
    <n v="50"/>
    <m/>
    <s v="3F10511  100031 H01"/>
    <n v="210595"/>
    <n v="1.01"/>
    <s v="WHITE RIVER HATCHERY"/>
    <s v="WHITE RIVER HATCHERY"/>
    <s v="WHITE R      10.0031"/>
    <x v="1"/>
    <n v="74"/>
    <x v="2"/>
    <s v="07"/>
  </r>
  <r>
    <n v="9402850004"/>
    <n v="2006"/>
    <n v="20060722"/>
    <n v="50"/>
    <n v="50"/>
    <m/>
    <s v="3F10511  100031 H01"/>
    <n v="210595"/>
    <n v="1.01"/>
    <s v="WHITE RIVER HATCHERY"/>
    <s v="WHITE RIVER HATCHERY"/>
    <s v="WHITE R      10.0031"/>
    <x v="1"/>
    <n v="74"/>
    <x v="2"/>
    <s v="07"/>
  </r>
  <r>
    <n v="9402850049"/>
    <n v="2006"/>
    <n v="20060722"/>
    <n v="50"/>
    <n v="50"/>
    <m/>
    <s v="3F10511  100031 H01"/>
    <n v="210595"/>
    <n v="1.01"/>
    <s v="WHITE RIVER HATCHERY"/>
    <s v="WHITE RIVER HATCHERY"/>
    <s v="WHITE R      10.0031"/>
    <x v="1"/>
    <n v="74"/>
    <x v="2"/>
    <s v="07"/>
  </r>
  <r>
    <n v="9402850051"/>
    <n v="2006"/>
    <n v="20060722"/>
    <n v="50"/>
    <n v="50"/>
    <m/>
    <s v="3F10511  100031 H01"/>
    <n v="210595"/>
    <n v="1.01"/>
    <s v="WHITE RIVER HATCHERY"/>
    <s v="WHITE RIVER HATCHERY"/>
    <s v="WHITE R      10.0031"/>
    <x v="1"/>
    <n v="74"/>
    <x v="2"/>
    <s v="07"/>
  </r>
  <r>
    <n v="9402850058"/>
    <n v="2006"/>
    <n v="20060722"/>
    <n v="50"/>
    <n v="50"/>
    <m/>
    <s v="3F10511  100031 H01"/>
    <n v="210595"/>
    <n v="1.01"/>
    <s v="WHITE RIVER HATCHERY"/>
    <s v="WHITE RIVER HATCHERY"/>
    <s v="WHITE R      10.0031"/>
    <x v="1"/>
    <n v="74"/>
    <x v="2"/>
    <s v="07"/>
  </r>
  <r>
    <n v="9402850061"/>
    <n v="2006"/>
    <n v="20060722"/>
    <n v="50"/>
    <n v="50"/>
    <m/>
    <s v="3F10511  100031 H01"/>
    <n v="210595"/>
    <n v="1.01"/>
    <s v="WHITE RIVER HATCHERY"/>
    <s v="WHITE RIVER HATCHERY"/>
    <s v="WHITE R      10.0031"/>
    <x v="1"/>
    <n v="74"/>
    <x v="2"/>
    <s v="07"/>
  </r>
  <r>
    <n v="9402850039"/>
    <n v="2006"/>
    <n v="20060722"/>
    <n v="50"/>
    <n v="50"/>
    <m/>
    <s v="3F10511  100031 H01"/>
    <n v="210595"/>
    <n v="1.01"/>
    <s v="WHITE RIVER HATCHERY"/>
    <s v="WHITE RIVER HATCHERY"/>
    <s v="WHITE R      10.0031"/>
    <x v="1"/>
    <n v="74"/>
    <x v="2"/>
    <s v="07"/>
  </r>
  <r>
    <n v="9402850040"/>
    <n v="2006"/>
    <n v="20060722"/>
    <n v="50"/>
    <n v="50"/>
    <m/>
    <s v="3F10511  100031 H01"/>
    <n v="210595"/>
    <n v="1.01"/>
    <s v="WHITE RIVER HATCHERY"/>
    <s v="WHITE RIVER HATCHERY"/>
    <s v="WHITE R      10.0031"/>
    <x v="1"/>
    <n v="74"/>
    <x v="2"/>
    <s v="07"/>
  </r>
  <r>
    <n v="9402850041"/>
    <n v="2006"/>
    <n v="20060722"/>
    <n v="50"/>
    <n v="50"/>
    <m/>
    <s v="3F10511  100031 H01"/>
    <n v="210595"/>
    <n v="1.01"/>
    <s v="WHITE RIVER HATCHERY"/>
    <s v="WHITE RIVER HATCHERY"/>
    <s v="WHITE R      10.0031"/>
    <x v="1"/>
    <n v="74"/>
    <x v="2"/>
    <s v="07"/>
  </r>
  <r>
    <n v="9402850045"/>
    <n v="2006"/>
    <n v="20060722"/>
    <n v="50"/>
    <n v="50"/>
    <m/>
    <s v="3F10511  100031 H01"/>
    <n v="210595"/>
    <n v="1.01"/>
    <s v="WHITE RIVER HATCHERY"/>
    <s v="WHITE RIVER HATCHERY"/>
    <s v="WHITE R      10.0031"/>
    <x v="1"/>
    <n v="74"/>
    <x v="2"/>
    <s v="07"/>
  </r>
  <r>
    <n v="9402850046"/>
    <n v="2006"/>
    <n v="20060722"/>
    <n v="50"/>
    <n v="50"/>
    <m/>
    <s v="3F10511  100031 H01"/>
    <n v="210595"/>
    <n v="1.01"/>
    <s v="WHITE RIVER HATCHERY"/>
    <s v="WHITE RIVER HATCHERY"/>
    <s v="WHITE R      10.0031"/>
    <x v="1"/>
    <n v="74"/>
    <x v="2"/>
    <s v="07"/>
  </r>
  <r>
    <n v="9402850065"/>
    <n v="2006"/>
    <n v="20060722"/>
    <n v="50"/>
    <n v="50"/>
    <m/>
    <s v="3F10511  100031 H01"/>
    <n v="210595"/>
    <n v="1.01"/>
    <s v="WHITE RIVER HATCHERY"/>
    <s v="WHITE RIVER HATCHERY"/>
    <s v="WHITE R      10.0031"/>
    <x v="1"/>
    <n v="74"/>
    <x v="2"/>
    <s v="07"/>
  </r>
  <r>
    <n v="9402850068"/>
    <n v="2006"/>
    <n v="20060722"/>
    <n v="50"/>
    <n v="50"/>
    <m/>
    <s v="3F10511  100031 H01"/>
    <n v="210595"/>
    <n v="1.01"/>
    <s v="WHITE RIVER HATCHERY"/>
    <s v="WHITE RIVER HATCHERY"/>
    <s v="WHITE R      10.0031"/>
    <x v="1"/>
    <n v="74"/>
    <x v="2"/>
    <s v="07"/>
  </r>
  <r>
    <n v="9402850090"/>
    <n v="2006"/>
    <n v="20060722"/>
    <n v="50"/>
    <n v="50"/>
    <m/>
    <s v="3F10511  100031 H01"/>
    <n v="210595"/>
    <n v="1.01"/>
    <s v="WHITE RIVER HATCHERY"/>
    <s v="WHITE RIVER HATCHERY"/>
    <s v="WHITE R      10.0031"/>
    <x v="1"/>
    <n v="74"/>
    <x v="2"/>
    <s v="07"/>
  </r>
  <r>
    <n v="9402850093"/>
    <n v="2006"/>
    <n v="20060722"/>
    <n v="50"/>
    <n v="50"/>
    <m/>
    <s v="3F10511  100031 H01"/>
    <n v="210595"/>
    <n v="1.01"/>
    <s v="WHITE RIVER HATCHERY"/>
    <s v="WHITE RIVER HATCHERY"/>
    <s v="WHITE R      10.0031"/>
    <x v="1"/>
    <n v="74"/>
    <x v="2"/>
    <s v="07"/>
  </r>
  <r>
    <n v="9402850094"/>
    <n v="2006"/>
    <n v="20060722"/>
    <n v="50"/>
    <n v="50"/>
    <m/>
    <s v="3F10511  100031 H01"/>
    <n v="210595"/>
    <n v="1.01"/>
    <s v="WHITE RIVER HATCHERY"/>
    <s v="WHITE RIVER HATCHERY"/>
    <s v="WHITE R      10.0031"/>
    <x v="1"/>
    <n v="74"/>
    <x v="2"/>
    <s v="07"/>
  </r>
  <r>
    <n v="9402850095"/>
    <n v="2006"/>
    <n v="20060722"/>
    <n v="50"/>
    <n v="50"/>
    <m/>
    <s v="3F10511  100031 H01"/>
    <n v="210595"/>
    <n v="1.01"/>
    <s v="WHITE RIVER HATCHERY"/>
    <s v="WHITE RIVER HATCHERY"/>
    <s v="WHITE R      10.0031"/>
    <x v="1"/>
    <n v="74"/>
    <x v="2"/>
    <s v="07"/>
  </r>
  <r>
    <n v="9402850099"/>
    <n v="2006"/>
    <n v="20060722"/>
    <n v="50"/>
    <n v="50"/>
    <m/>
    <s v="3F10511  100031 H01"/>
    <n v="210595"/>
    <n v="1.01"/>
    <s v="WHITE RIVER HATCHERY"/>
    <s v="WHITE RIVER HATCHERY"/>
    <s v="WHITE R      10.0031"/>
    <x v="1"/>
    <n v="74"/>
    <x v="2"/>
    <s v="07"/>
  </r>
  <r>
    <n v="9309670001"/>
    <n v="2007"/>
    <n v="20070724"/>
    <n v="50"/>
    <n v="50"/>
    <m/>
    <s v="3F10511  100031 H01"/>
    <n v="210595"/>
    <n v="1.02"/>
    <s v="WHITE RIVER HATCHERY"/>
    <s v="WHITE RIVER HATCHERY"/>
    <s v="WHITE R      10.0031"/>
    <x v="1"/>
    <n v="74"/>
    <x v="2"/>
    <s v="07"/>
  </r>
  <r>
    <n v="9309670006"/>
    <n v="2007"/>
    <n v="20070724"/>
    <n v="50"/>
    <n v="50"/>
    <m/>
    <s v="3F10511  100031 H01"/>
    <n v="210595"/>
    <n v="1.02"/>
    <s v="WHITE RIVER HATCHERY"/>
    <s v="WHITE RIVER HATCHERY"/>
    <s v="WHITE R      10.0031"/>
    <x v="1"/>
    <n v="74"/>
    <x v="2"/>
    <s v="07"/>
  </r>
  <r>
    <n v="9309670008"/>
    <n v="2007"/>
    <n v="20070724"/>
    <n v="50"/>
    <n v="50"/>
    <m/>
    <s v="3F10511  100031 H01"/>
    <n v="210595"/>
    <n v="1.02"/>
    <s v="WHITE RIVER HATCHERY"/>
    <s v="WHITE RIVER HATCHERY"/>
    <s v="WHITE R      10.0031"/>
    <x v="1"/>
    <n v="74"/>
    <x v="2"/>
    <s v="07"/>
  </r>
  <r>
    <n v="9309670013"/>
    <n v="2007"/>
    <n v="20070724"/>
    <n v="50"/>
    <n v="50"/>
    <m/>
    <s v="3F10511  100031 H01"/>
    <n v="210595"/>
    <n v="1.02"/>
    <s v="WHITE RIVER HATCHERY"/>
    <s v="WHITE RIVER HATCHERY"/>
    <s v="WHITE R      10.0031"/>
    <x v="1"/>
    <n v="74"/>
    <x v="2"/>
    <s v="07"/>
  </r>
  <r>
    <n v="9309670014"/>
    <n v="2007"/>
    <n v="20070724"/>
    <n v="50"/>
    <n v="50"/>
    <m/>
    <s v="3F10511  100031 H01"/>
    <n v="210595"/>
    <n v="1.02"/>
    <s v="WHITE RIVER HATCHERY"/>
    <s v="WHITE RIVER HATCHERY"/>
    <s v="WHITE R      10.0031"/>
    <x v="1"/>
    <n v="74"/>
    <x v="2"/>
    <s v="07"/>
  </r>
  <r>
    <n v="9309670016"/>
    <n v="2007"/>
    <n v="20070724"/>
    <n v="50"/>
    <n v="50"/>
    <m/>
    <s v="3F10511  100031 H01"/>
    <n v="210595"/>
    <n v="1.02"/>
    <s v="WHITE RIVER HATCHERY"/>
    <s v="WHITE RIVER HATCHERY"/>
    <s v="WHITE R      10.0031"/>
    <x v="1"/>
    <n v="74"/>
    <x v="2"/>
    <s v="07"/>
  </r>
  <r>
    <n v="9309670019"/>
    <n v="2007"/>
    <n v="20070724"/>
    <n v="50"/>
    <n v="50"/>
    <m/>
    <s v="3F10511  100031 H01"/>
    <n v="210595"/>
    <n v="1.02"/>
    <s v="WHITE RIVER HATCHERY"/>
    <s v="WHITE RIVER HATCHERY"/>
    <s v="WHITE R      10.0031"/>
    <x v="1"/>
    <n v="74"/>
    <x v="2"/>
    <s v="07"/>
  </r>
  <r>
    <n v="9309670021"/>
    <n v="2007"/>
    <n v="20070724"/>
    <n v="50"/>
    <n v="50"/>
    <m/>
    <s v="3F10511  100031 H01"/>
    <n v="210595"/>
    <n v="1.02"/>
    <s v="WHITE RIVER HATCHERY"/>
    <s v="WHITE RIVER HATCHERY"/>
    <s v="WHITE R      10.0031"/>
    <x v="1"/>
    <n v="74"/>
    <x v="2"/>
    <s v="07"/>
  </r>
  <r>
    <n v="9309670022"/>
    <n v="2007"/>
    <n v="20070724"/>
    <n v="50"/>
    <n v="50"/>
    <m/>
    <s v="3F10511  100031 H01"/>
    <n v="210595"/>
    <n v="1.02"/>
    <s v="WHITE RIVER HATCHERY"/>
    <s v="WHITE RIVER HATCHERY"/>
    <s v="WHITE R      10.0031"/>
    <x v="1"/>
    <n v="74"/>
    <x v="2"/>
    <s v="07"/>
  </r>
  <r>
    <n v="9309670023"/>
    <n v="2007"/>
    <n v="20070724"/>
    <n v="50"/>
    <n v="50"/>
    <m/>
    <s v="3F10511  100031 H01"/>
    <n v="210595"/>
    <n v="1.02"/>
    <s v="WHITE RIVER HATCHERY"/>
    <s v="WHITE RIVER HATCHERY"/>
    <s v="WHITE R      10.0031"/>
    <x v="1"/>
    <n v="74"/>
    <x v="2"/>
    <s v="07"/>
  </r>
  <r>
    <n v="9309670024"/>
    <n v="2007"/>
    <n v="20070724"/>
    <n v="50"/>
    <n v="50"/>
    <m/>
    <s v="3F10511  100031 H01"/>
    <n v="210595"/>
    <n v="1.02"/>
    <s v="WHITE RIVER HATCHERY"/>
    <s v="WHITE RIVER HATCHERY"/>
    <s v="WHITE R      10.0031"/>
    <x v="1"/>
    <n v="74"/>
    <x v="2"/>
    <s v="07"/>
  </r>
  <r>
    <n v="9309670025"/>
    <n v="2007"/>
    <n v="20070724"/>
    <n v="50"/>
    <n v="50"/>
    <m/>
    <s v="3F10511  100031 H01"/>
    <n v="210595"/>
    <n v="1.02"/>
    <s v="WHITE RIVER HATCHERY"/>
    <s v="WHITE RIVER HATCHERY"/>
    <s v="WHITE R      10.0031"/>
    <x v="1"/>
    <n v="74"/>
    <x v="2"/>
    <s v="07"/>
  </r>
  <r>
    <n v="9309670041"/>
    <n v="2007"/>
    <n v="20070724"/>
    <n v="50"/>
    <n v="50"/>
    <m/>
    <s v="3F10511  100031 H01"/>
    <n v="210595"/>
    <n v="1.02"/>
    <s v="WHITE RIVER HATCHERY"/>
    <s v="WHITE RIVER HATCHERY"/>
    <s v="WHITE R      10.0031"/>
    <x v="1"/>
    <n v="74"/>
    <x v="2"/>
    <s v="07"/>
  </r>
  <r>
    <n v="9309670042"/>
    <n v="2007"/>
    <n v="20070724"/>
    <n v="50"/>
    <n v="50"/>
    <m/>
    <s v="3F10511  100031 H01"/>
    <n v="210595"/>
    <n v="1.02"/>
    <s v="WHITE RIVER HATCHERY"/>
    <s v="WHITE RIVER HATCHERY"/>
    <s v="WHITE R      10.0031"/>
    <x v="1"/>
    <n v="74"/>
    <x v="2"/>
    <s v="07"/>
  </r>
  <r>
    <n v="9309670043"/>
    <n v="2007"/>
    <n v="20070724"/>
    <n v="50"/>
    <n v="50"/>
    <m/>
    <s v="3F10511  100031 H01"/>
    <n v="210595"/>
    <n v="1.02"/>
    <s v="WHITE RIVER HATCHERY"/>
    <s v="WHITE RIVER HATCHERY"/>
    <s v="WHITE R      10.0031"/>
    <x v="1"/>
    <n v="74"/>
    <x v="2"/>
    <s v="07"/>
  </r>
  <r>
    <n v="9309670045"/>
    <n v="2007"/>
    <n v="20070724"/>
    <n v="50"/>
    <n v="50"/>
    <m/>
    <s v="3F10511  100031 H01"/>
    <n v="210595"/>
    <n v="1.02"/>
    <s v="WHITE RIVER HATCHERY"/>
    <s v="WHITE RIVER HATCHERY"/>
    <s v="WHITE R      10.0031"/>
    <x v="1"/>
    <n v="74"/>
    <x v="2"/>
    <s v="07"/>
  </r>
  <r>
    <n v="9309670047"/>
    <n v="2007"/>
    <n v="20070724"/>
    <n v="50"/>
    <n v="50"/>
    <m/>
    <s v="3F10511  100031 H01"/>
    <n v="210595"/>
    <n v="1.02"/>
    <s v="WHITE RIVER HATCHERY"/>
    <s v="WHITE RIVER HATCHERY"/>
    <s v="WHITE R      10.0031"/>
    <x v="1"/>
    <n v="74"/>
    <x v="2"/>
    <s v="07"/>
  </r>
  <r>
    <n v="9309670048"/>
    <n v="2007"/>
    <n v="20070724"/>
    <n v="50"/>
    <n v="50"/>
    <m/>
    <s v="3F10511  100031 H01"/>
    <n v="210595"/>
    <n v="1.02"/>
    <s v="WHITE RIVER HATCHERY"/>
    <s v="WHITE RIVER HATCHERY"/>
    <s v="WHITE R      10.0031"/>
    <x v="1"/>
    <n v="74"/>
    <x v="2"/>
    <s v="07"/>
  </r>
  <r>
    <n v="9309670049"/>
    <n v="2007"/>
    <n v="20070724"/>
    <n v="50"/>
    <n v="50"/>
    <m/>
    <s v="3F10511  100031 H01"/>
    <n v="210595"/>
    <n v="1.02"/>
    <s v="WHITE RIVER HATCHERY"/>
    <s v="WHITE RIVER HATCHERY"/>
    <s v="WHITE R      10.0031"/>
    <x v="1"/>
    <n v="74"/>
    <x v="2"/>
    <s v="07"/>
  </r>
  <r>
    <n v="9309670050"/>
    <n v="2007"/>
    <n v="20070724"/>
    <n v="50"/>
    <n v="50"/>
    <m/>
    <s v="3F10511  100031 H01"/>
    <n v="210595"/>
    <n v="1.02"/>
    <s v="WHITE RIVER HATCHERY"/>
    <s v="WHITE RIVER HATCHERY"/>
    <s v="WHITE R      10.0031"/>
    <x v="1"/>
    <n v="74"/>
    <x v="2"/>
    <s v="07"/>
  </r>
  <r>
    <n v="9309670010"/>
    <n v="2007"/>
    <n v="20070724"/>
    <n v="50"/>
    <n v="50"/>
    <m/>
    <s v="3F10511  100031 H01"/>
    <n v="210595"/>
    <n v="1.02"/>
    <s v="WHITE RIVER HATCHERY"/>
    <s v="WHITE RIVER HATCHERY"/>
    <s v="WHITE R      10.0031"/>
    <x v="1"/>
    <n v="74"/>
    <x v="2"/>
    <s v="07"/>
  </r>
  <r>
    <n v="9309670028"/>
    <n v="2007"/>
    <n v="20070724"/>
    <n v="50"/>
    <n v="50"/>
    <m/>
    <s v="3F10511  100031 H01"/>
    <n v="210595"/>
    <n v="1.02"/>
    <s v="WHITE RIVER HATCHERY"/>
    <s v="WHITE RIVER HATCHERY"/>
    <s v="WHITE R      10.0031"/>
    <x v="1"/>
    <n v="74"/>
    <x v="2"/>
    <s v="07"/>
  </r>
  <r>
    <n v="9309670029"/>
    <n v="2007"/>
    <n v="20070724"/>
    <n v="50"/>
    <n v="50"/>
    <m/>
    <s v="3F10511  100031 H01"/>
    <n v="210595"/>
    <n v="1.02"/>
    <s v="WHITE RIVER HATCHERY"/>
    <s v="WHITE RIVER HATCHERY"/>
    <s v="WHITE R      10.0031"/>
    <x v="1"/>
    <n v="74"/>
    <x v="2"/>
    <s v="07"/>
  </r>
  <r>
    <n v="9309670031"/>
    <n v="2007"/>
    <n v="20070724"/>
    <n v="50"/>
    <n v="50"/>
    <m/>
    <s v="3F10511  100031 H01"/>
    <n v="210595"/>
    <n v="1.02"/>
    <s v="WHITE RIVER HATCHERY"/>
    <s v="WHITE RIVER HATCHERY"/>
    <s v="WHITE R      10.0031"/>
    <x v="1"/>
    <n v="74"/>
    <x v="2"/>
    <s v="07"/>
  </r>
  <r>
    <n v="9309670032"/>
    <n v="2007"/>
    <n v="20070724"/>
    <n v="50"/>
    <n v="50"/>
    <m/>
    <s v="3F10511  100031 H01"/>
    <n v="210595"/>
    <n v="1.02"/>
    <s v="WHITE RIVER HATCHERY"/>
    <s v="WHITE RIVER HATCHERY"/>
    <s v="WHITE R      10.0031"/>
    <x v="1"/>
    <n v="74"/>
    <x v="2"/>
    <s v="07"/>
  </r>
  <r>
    <n v="9309670034"/>
    <n v="2007"/>
    <n v="20070724"/>
    <n v="50"/>
    <n v="50"/>
    <m/>
    <s v="3F10511  100031 H01"/>
    <n v="210595"/>
    <n v="1.02"/>
    <s v="WHITE RIVER HATCHERY"/>
    <s v="WHITE RIVER HATCHERY"/>
    <s v="WHITE R      10.0031"/>
    <x v="1"/>
    <n v="74"/>
    <x v="2"/>
    <s v="07"/>
  </r>
  <r>
    <n v="9309670035"/>
    <n v="2007"/>
    <n v="20070724"/>
    <n v="50"/>
    <n v="50"/>
    <m/>
    <s v="3F10511  100031 H01"/>
    <n v="210595"/>
    <n v="1.02"/>
    <s v="WHITE RIVER HATCHERY"/>
    <s v="WHITE RIVER HATCHERY"/>
    <s v="WHITE R      10.0031"/>
    <x v="1"/>
    <n v="74"/>
    <x v="2"/>
    <s v="07"/>
  </r>
  <r>
    <n v="9309670037"/>
    <n v="2007"/>
    <n v="20070724"/>
    <n v="50"/>
    <n v="50"/>
    <m/>
    <s v="3F10511  100031 H01"/>
    <n v="210595"/>
    <n v="1.02"/>
    <s v="WHITE RIVER HATCHERY"/>
    <s v="WHITE RIVER HATCHERY"/>
    <s v="WHITE R      10.0031"/>
    <x v="1"/>
    <n v="74"/>
    <x v="2"/>
    <s v="07"/>
  </r>
  <r>
    <n v="9309670040"/>
    <n v="2007"/>
    <n v="20070724"/>
    <n v="50"/>
    <n v="50"/>
    <m/>
    <s v="3F10511  100031 H01"/>
    <n v="210595"/>
    <n v="1.02"/>
    <s v="WHITE RIVER HATCHERY"/>
    <s v="WHITE RIVER HATCHERY"/>
    <s v="WHITE R      10.0031"/>
    <x v="1"/>
    <n v="74"/>
    <x v="2"/>
    <s v="07"/>
  </r>
  <r>
    <n v="9309670055"/>
    <n v="2007"/>
    <n v="20070724"/>
    <n v="50"/>
    <n v="50"/>
    <m/>
    <s v="3F10511  100031 H01"/>
    <n v="210595"/>
    <n v="1.02"/>
    <s v="WHITE RIVER HATCHERY"/>
    <s v="WHITE RIVER HATCHERY"/>
    <s v="WHITE R      10.0031"/>
    <x v="1"/>
    <n v="74"/>
    <x v="2"/>
    <s v="07"/>
  </r>
  <r>
    <n v="9309670056"/>
    <n v="2007"/>
    <n v="20070724"/>
    <n v="50"/>
    <n v="50"/>
    <m/>
    <s v="3F10511  100031 H01"/>
    <n v="210595"/>
    <n v="1.02"/>
    <s v="WHITE RIVER HATCHERY"/>
    <s v="WHITE RIVER HATCHERY"/>
    <s v="WHITE R      10.0031"/>
    <x v="1"/>
    <n v="74"/>
    <x v="2"/>
    <s v="07"/>
  </r>
  <r>
    <n v="9309670061"/>
    <n v="2007"/>
    <n v="20070724"/>
    <n v="50"/>
    <n v="50"/>
    <m/>
    <s v="3F10511  100031 H01"/>
    <n v="210595"/>
    <n v="1.07"/>
    <s v="WHITE RIVER HATCHERY"/>
    <s v="WHITE RIVER HATCHERY"/>
    <s v="WHITE R      10.0031"/>
    <x v="1"/>
    <n v="74"/>
    <x v="2"/>
    <s v="07"/>
  </r>
  <r>
    <n v="9309670093"/>
    <n v="2007"/>
    <n v="20070724"/>
    <n v="50"/>
    <n v="50"/>
    <m/>
    <s v="3F10511  100031 H01"/>
    <n v="210595"/>
    <n v="1.07"/>
    <s v="WHITE RIVER HATCHERY"/>
    <s v="WHITE RIVER HATCHERY"/>
    <s v="WHITE R      10.0031"/>
    <x v="1"/>
    <n v="74"/>
    <x v="2"/>
    <s v="07"/>
  </r>
  <r>
    <n v="9309670112"/>
    <n v="2007"/>
    <n v="20070724"/>
    <n v="50"/>
    <n v="50"/>
    <m/>
    <s v="3F10511  100031 H01"/>
    <n v="210595"/>
    <n v="1.07"/>
    <s v="WHITE RIVER HATCHERY"/>
    <s v="WHITE RIVER HATCHERY"/>
    <s v="WHITE R      10.0031"/>
    <x v="1"/>
    <n v="74"/>
    <x v="2"/>
    <s v="07"/>
  </r>
  <r>
    <n v="9309670113"/>
    <n v="2007"/>
    <n v="20070724"/>
    <n v="50"/>
    <n v="50"/>
    <m/>
    <s v="3F10511  100031 H01"/>
    <n v="210595"/>
    <n v="1.02"/>
    <s v="WHITE RIVER HATCHERY"/>
    <s v="WHITE RIVER HATCHERY"/>
    <s v="WHITE R      10.0031"/>
    <x v="1"/>
    <n v="74"/>
    <x v="2"/>
    <s v="07"/>
  </r>
  <r>
    <n v="9309670114"/>
    <n v="2007"/>
    <n v="20070724"/>
    <n v="50"/>
    <n v="50"/>
    <m/>
    <s v="3F10511  100031 H01"/>
    <n v="210595"/>
    <n v="1.02"/>
    <s v="WHITE RIVER HATCHERY"/>
    <s v="WHITE RIVER HATCHERY"/>
    <s v="WHITE R      10.0031"/>
    <x v="1"/>
    <n v="74"/>
    <x v="2"/>
    <s v="07"/>
  </r>
  <r>
    <n v="9309670115"/>
    <n v="2007"/>
    <n v="20070724"/>
    <n v="50"/>
    <n v="50"/>
    <m/>
    <s v="3F10511  100031 H01"/>
    <n v="210595"/>
    <n v="1.02"/>
    <s v="WHITE RIVER HATCHERY"/>
    <s v="WHITE RIVER HATCHERY"/>
    <s v="WHITE R      10.0031"/>
    <x v="1"/>
    <n v="74"/>
    <x v="2"/>
    <s v="07"/>
  </r>
  <r>
    <n v="9309670116"/>
    <n v="2007"/>
    <n v="20070724"/>
    <n v="50"/>
    <n v="50"/>
    <m/>
    <s v="3F10511  100031 H01"/>
    <n v="210595"/>
    <n v="1.02"/>
    <s v="WHITE RIVER HATCHERY"/>
    <s v="WHITE RIVER HATCHERY"/>
    <s v="WHITE R      10.0031"/>
    <x v="1"/>
    <n v="74"/>
    <x v="2"/>
    <s v="07"/>
  </r>
  <r>
    <n v="9309670117"/>
    <n v="2007"/>
    <n v="20070724"/>
    <n v="50"/>
    <n v="50"/>
    <m/>
    <s v="3F10511  100031 H01"/>
    <n v="210595"/>
    <n v="1.02"/>
    <s v="WHITE RIVER HATCHERY"/>
    <s v="WHITE RIVER HATCHERY"/>
    <s v="WHITE R      10.0031"/>
    <x v="1"/>
    <n v="74"/>
    <x v="2"/>
    <s v="07"/>
  </r>
  <r>
    <n v="9309670118"/>
    <n v="2007"/>
    <n v="20070724"/>
    <n v="50"/>
    <n v="50"/>
    <m/>
    <s v="3F10511  100031 H01"/>
    <n v="210595"/>
    <n v="1.02"/>
    <s v="WHITE RIVER HATCHERY"/>
    <s v="WHITE RIVER HATCHERY"/>
    <s v="WHITE R      10.0031"/>
    <x v="1"/>
    <n v="74"/>
    <x v="2"/>
    <s v="07"/>
  </r>
  <r>
    <n v="9309670120"/>
    <n v="2007"/>
    <n v="20070724"/>
    <n v="50"/>
    <n v="50"/>
    <m/>
    <s v="3F10511  100031 H01"/>
    <n v="210595"/>
    <n v="1.02"/>
    <s v="WHITE RIVER HATCHERY"/>
    <s v="WHITE RIVER HATCHERY"/>
    <s v="WHITE R      10.0031"/>
    <x v="1"/>
    <n v="74"/>
    <x v="2"/>
    <s v="07"/>
  </r>
  <r>
    <n v="9309670121"/>
    <n v="2007"/>
    <n v="20070724"/>
    <n v="50"/>
    <n v="50"/>
    <m/>
    <s v="3F10511  100031 H01"/>
    <n v="210595"/>
    <n v="1.02"/>
    <s v="WHITE RIVER HATCHERY"/>
    <s v="WHITE RIVER HATCHERY"/>
    <s v="WHITE R      10.0031"/>
    <x v="1"/>
    <n v="74"/>
    <x v="2"/>
    <s v="07"/>
  </r>
  <r>
    <n v="9309670123"/>
    <n v="2007"/>
    <n v="20070724"/>
    <n v="50"/>
    <n v="50"/>
    <m/>
    <s v="3F10511  100031 H01"/>
    <n v="210595"/>
    <n v="1.02"/>
    <s v="WHITE RIVER HATCHERY"/>
    <s v="WHITE RIVER HATCHERY"/>
    <s v="WHITE R      10.0031"/>
    <x v="1"/>
    <n v="74"/>
    <x v="2"/>
    <s v="07"/>
  </r>
  <r>
    <n v="9309670124"/>
    <n v="2007"/>
    <n v="20070724"/>
    <n v="50"/>
    <n v="50"/>
    <m/>
    <s v="3F10511  100031 H01"/>
    <n v="210595"/>
    <n v="1.02"/>
    <s v="WHITE RIVER HATCHERY"/>
    <s v="WHITE RIVER HATCHERY"/>
    <s v="WHITE R      10.0031"/>
    <x v="1"/>
    <n v="74"/>
    <x v="2"/>
    <s v="07"/>
  </r>
  <r>
    <n v="9309670125"/>
    <n v="2007"/>
    <n v="20070724"/>
    <n v="50"/>
    <n v="50"/>
    <m/>
    <s v="3F10511  100031 H01"/>
    <n v="210595"/>
    <n v="1.02"/>
    <s v="WHITE RIVER HATCHERY"/>
    <s v="WHITE RIVER HATCHERY"/>
    <s v="WHITE R      10.0031"/>
    <x v="1"/>
    <n v="74"/>
    <x v="2"/>
    <s v="07"/>
  </r>
  <r>
    <n v="9309670127"/>
    <n v="2007"/>
    <n v="20070724"/>
    <n v="50"/>
    <n v="50"/>
    <m/>
    <s v="3F10511  100031 H01"/>
    <n v="210595"/>
    <n v="1.02"/>
    <s v="WHITE RIVER HATCHERY"/>
    <s v="WHITE RIVER HATCHERY"/>
    <s v="WHITE R      10.0031"/>
    <x v="1"/>
    <n v="74"/>
    <x v="2"/>
    <s v="07"/>
  </r>
  <r>
    <n v="9421680015"/>
    <n v="2007"/>
    <n v="20070712"/>
    <n v="50"/>
    <n v="50"/>
    <m/>
    <s v="3F10511  100031 H01"/>
    <n v="210595"/>
    <n v="1.02"/>
    <s v="WHITE RIVER HATCHERY"/>
    <s v="WHITE RIVER HATCHERY"/>
    <s v="WHITE R      10.0031"/>
    <x v="1"/>
    <n v="74"/>
    <x v="2"/>
    <s v="07"/>
  </r>
  <r>
    <n v="9421680017"/>
    <n v="2007"/>
    <n v="20070712"/>
    <n v="50"/>
    <n v="50"/>
    <m/>
    <s v="3F10511  100031 H01"/>
    <n v="210595"/>
    <n v="1.02"/>
    <s v="WHITE RIVER HATCHERY"/>
    <s v="WHITE RIVER HATCHERY"/>
    <s v="WHITE R      10.0031"/>
    <x v="1"/>
    <n v="74"/>
    <x v="2"/>
    <s v="07"/>
  </r>
  <r>
    <n v="9421680041"/>
    <n v="2007"/>
    <n v="20070712"/>
    <n v="50"/>
    <n v="50"/>
    <m/>
    <s v="3F10511  100031 H01"/>
    <n v="210595"/>
    <n v="1.02"/>
    <s v="WHITE RIVER HATCHERY"/>
    <s v="WHITE RIVER HATCHERY"/>
    <s v="WHITE R      10.0031"/>
    <x v="1"/>
    <n v="74"/>
    <x v="2"/>
    <s v="07"/>
  </r>
  <r>
    <n v="9421680042"/>
    <n v="2007"/>
    <n v="20070712"/>
    <n v="50"/>
    <n v="50"/>
    <m/>
    <s v="3F10511  100031 H01"/>
    <n v="210595"/>
    <n v="1.02"/>
    <s v="WHITE RIVER HATCHERY"/>
    <s v="WHITE RIVER HATCHERY"/>
    <s v="WHITE R      10.0031"/>
    <x v="1"/>
    <n v="74"/>
    <x v="2"/>
    <s v="07"/>
  </r>
  <r>
    <n v="9421680044"/>
    <n v="2007"/>
    <n v="20070712"/>
    <n v="50"/>
    <n v="50"/>
    <m/>
    <s v="3F10511  100031 H01"/>
    <n v="210595"/>
    <n v="1.02"/>
    <s v="WHITE RIVER HATCHERY"/>
    <s v="WHITE RIVER HATCHERY"/>
    <s v="WHITE R      10.0031"/>
    <x v="1"/>
    <n v="74"/>
    <x v="2"/>
    <s v="07"/>
  </r>
  <r>
    <n v="9421680046"/>
    <n v="2007"/>
    <n v="20070712"/>
    <n v="50"/>
    <n v="50"/>
    <m/>
    <s v="3F10511  100031 H01"/>
    <n v="210595"/>
    <n v="1.02"/>
    <s v="WHITE RIVER HATCHERY"/>
    <s v="WHITE RIVER HATCHERY"/>
    <s v="WHITE R      10.0031"/>
    <x v="1"/>
    <n v="74"/>
    <x v="2"/>
    <s v="07"/>
  </r>
  <r>
    <n v="9421680051"/>
    <n v="2007"/>
    <n v="20070712"/>
    <n v="50"/>
    <n v="50"/>
    <m/>
    <s v="3F10511  100031 H01"/>
    <n v="210595"/>
    <n v="1.02"/>
    <s v="WHITE RIVER HATCHERY"/>
    <s v="WHITE RIVER HATCHERY"/>
    <s v="WHITE R      10.0031"/>
    <x v="1"/>
    <n v="74"/>
    <x v="2"/>
    <s v="07"/>
  </r>
  <r>
    <n v="9421680052"/>
    <n v="2007"/>
    <n v="20070712"/>
    <n v="50"/>
    <n v="50"/>
    <m/>
    <s v="3F10511  100031 H01"/>
    <n v="210595"/>
    <n v="1.02"/>
    <s v="WHITE RIVER HATCHERY"/>
    <s v="WHITE RIVER HATCHERY"/>
    <s v="WHITE R      10.0031"/>
    <x v="1"/>
    <n v="74"/>
    <x v="2"/>
    <s v="07"/>
  </r>
  <r>
    <n v="9421680068"/>
    <n v="2007"/>
    <n v="20070712"/>
    <n v="50"/>
    <n v="50"/>
    <m/>
    <s v="3F10511  100031 H01"/>
    <n v="210595"/>
    <n v="1.02"/>
    <s v="WHITE RIVER HATCHERY"/>
    <s v="WHITE RIVER HATCHERY"/>
    <s v="WHITE R      10.0031"/>
    <x v="1"/>
    <n v="74"/>
    <x v="2"/>
    <s v="07"/>
  </r>
  <r>
    <n v="9421680069"/>
    <n v="2007"/>
    <n v="20070712"/>
    <n v="50"/>
    <n v="50"/>
    <m/>
    <s v="3F10511  100031 H01"/>
    <n v="210595"/>
    <n v="1.07"/>
    <s v="WHITE RIVER HATCHERY"/>
    <s v="WHITE RIVER HATCHERY"/>
    <s v="WHITE R      10.0031"/>
    <x v="1"/>
    <n v="74"/>
    <x v="2"/>
    <s v="07"/>
  </r>
  <r>
    <n v="9421680071"/>
    <n v="2007"/>
    <n v="20070712"/>
    <n v="50"/>
    <n v="50"/>
    <m/>
    <s v="3F10511  100031 H01"/>
    <n v="210595"/>
    <n v="1.02"/>
    <s v="WHITE RIVER HATCHERY"/>
    <s v="WHITE RIVER HATCHERY"/>
    <s v="WHITE R      10.0031"/>
    <x v="1"/>
    <n v="74"/>
    <x v="2"/>
    <s v="07"/>
  </r>
  <r>
    <n v="9421680072"/>
    <n v="2007"/>
    <n v="20070712"/>
    <n v="50"/>
    <n v="50"/>
    <m/>
    <s v="3F10511  100031 H01"/>
    <n v="210595"/>
    <n v="1.02"/>
    <s v="WHITE RIVER HATCHERY"/>
    <s v="WHITE RIVER HATCHERY"/>
    <s v="WHITE R      10.0031"/>
    <x v="1"/>
    <n v="74"/>
    <x v="2"/>
    <s v="07"/>
  </r>
  <r>
    <n v="9421680096"/>
    <n v="2007"/>
    <n v="20070712"/>
    <n v="50"/>
    <n v="50"/>
    <m/>
    <s v="3F10511  100031 H01"/>
    <n v="210595"/>
    <n v="1.02"/>
    <s v="WHITE RIVER HATCHERY"/>
    <s v="WHITE RIVER HATCHERY"/>
    <s v="WHITE R      10.0031"/>
    <x v="1"/>
    <n v="74"/>
    <x v="2"/>
    <s v="07"/>
  </r>
  <r>
    <n v="9421680097"/>
    <n v="2007"/>
    <n v="20070712"/>
    <n v="50"/>
    <n v="50"/>
    <m/>
    <s v="3F10511  100031 H01"/>
    <n v="210595"/>
    <n v="1.02"/>
    <s v="WHITE RIVER HATCHERY"/>
    <s v="WHITE RIVER HATCHERY"/>
    <s v="WHITE R      10.0031"/>
    <x v="1"/>
    <n v="74"/>
    <x v="2"/>
    <s v="07"/>
  </r>
  <r>
    <n v="9421680100"/>
    <n v="2007"/>
    <n v="20070712"/>
    <n v="50"/>
    <n v="50"/>
    <m/>
    <s v="3F10511  100031 H01"/>
    <n v="210595"/>
    <n v="1.02"/>
    <s v="WHITE RIVER HATCHERY"/>
    <s v="WHITE RIVER HATCHERY"/>
    <s v="WHITE R      10.0031"/>
    <x v="1"/>
    <n v="74"/>
    <x v="2"/>
    <s v="07"/>
  </r>
  <r>
    <n v="9421680102"/>
    <n v="2007"/>
    <n v="20070712"/>
    <n v="50"/>
    <n v="50"/>
    <m/>
    <s v="3F10511  100031 H01"/>
    <n v="210595"/>
    <n v="1.02"/>
    <s v="WHITE RIVER HATCHERY"/>
    <s v="WHITE RIVER HATCHERY"/>
    <s v="WHITE R      10.0031"/>
    <x v="1"/>
    <n v="74"/>
    <x v="2"/>
    <s v="07"/>
  </r>
  <r>
    <n v="9421680103"/>
    <n v="2007"/>
    <n v="20070712"/>
    <n v="50"/>
    <n v="50"/>
    <m/>
    <s v="3F10511  100031 H01"/>
    <n v="210595"/>
    <n v="1.02"/>
    <s v="WHITE RIVER HATCHERY"/>
    <s v="WHITE RIVER HATCHERY"/>
    <s v="WHITE R      10.0031"/>
    <x v="1"/>
    <n v="74"/>
    <x v="2"/>
    <s v="07"/>
  </r>
  <r>
    <n v="9421680104"/>
    <n v="2007"/>
    <n v="20070712"/>
    <n v="50"/>
    <n v="50"/>
    <m/>
    <s v="3F10511  100031 H01"/>
    <n v="210595"/>
    <n v="1.02"/>
    <s v="WHITE RIVER HATCHERY"/>
    <s v="WHITE RIVER HATCHERY"/>
    <s v="WHITE R      10.0031"/>
    <x v="1"/>
    <n v="74"/>
    <x v="2"/>
    <s v="07"/>
  </r>
  <r>
    <n v="9421680105"/>
    <n v="2007"/>
    <n v="20070712"/>
    <n v="50"/>
    <n v="50"/>
    <m/>
    <s v="3F10511  100031 H01"/>
    <n v="210595"/>
    <n v="1.02"/>
    <s v="WHITE RIVER HATCHERY"/>
    <s v="WHITE RIVER HATCHERY"/>
    <s v="WHITE R      10.0031"/>
    <x v="1"/>
    <n v="74"/>
    <x v="2"/>
    <s v="07"/>
  </r>
  <r>
    <n v="9421680108"/>
    <n v="2007"/>
    <n v="20070712"/>
    <n v="50"/>
    <n v="50"/>
    <m/>
    <s v="3F10511  100031 H01"/>
    <n v="210595"/>
    <n v="1.02"/>
    <s v="WHITE RIVER HATCHERY"/>
    <s v="WHITE RIVER HATCHERY"/>
    <s v="WHITE R      10.0031"/>
    <x v="1"/>
    <n v="74"/>
    <x v="2"/>
    <s v="07"/>
  </r>
  <r>
    <n v="9421680005"/>
    <n v="2007"/>
    <n v="20070712"/>
    <n v="50"/>
    <n v="50"/>
    <m/>
    <s v="3F10511  100031 H01"/>
    <n v="210595"/>
    <n v="1.02"/>
    <s v="WHITE RIVER HATCHERY"/>
    <s v="WHITE RIVER HATCHERY"/>
    <s v="WHITE R      10.0031"/>
    <x v="1"/>
    <n v="74"/>
    <x v="2"/>
    <s v="07"/>
  </r>
  <r>
    <n v="9421680030"/>
    <n v="2007"/>
    <n v="20070712"/>
    <n v="50"/>
    <n v="50"/>
    <m/>
    <s v="3F10511  100031 H01"/>
    <n v="210595"/>
    <n v="1.02"/>
    <s v="WHITE RIVER HATCHERY"/>
    <s v="WHITE RIVER HATCHERY"/>
    <s v="WHITE R      10.0031"/>
    <x v="1"/>
    <n v="74"/>
    <x v="2"/>
    <s v="07"/>
  </r>
  <r>
    <n v="9421680032"/>
    <n v="2007"/>
    <n v="20070712"/>
    <n v="50"/>
    <n v="50"/>
    <m/>
    <s v="3F10511  100031 H01"/>
    <n v="210595"/>
    <n v="1.07"/>
    <s v="WHITE RIVER HATCHERY"/>
    <s v="WHITE RIVER HATCHERY"/>
    <s v="WHITE R      10.0031"/>
    <x v="1"/>
    <n v="74"/>
    <x v="2"/>
    <s v="07"/>
  </r>
  <r>
    <n v="9421680033"/>
    <n v="2007"/>
    <n v="20070712"/>
    <n v="50"/>
    <n v="50"/>
    <m/>
    <s v="3F10511  100031 H01"/>
    <n v="210595"/>
    <n v="1.02"/>
    <s v="WHITE RIVER HATCHERY"/>
    <s v="WHITE RIVER HATCHERY"/>
    <s v="WHITE R      10.0031"/>
    <x v="1"/>
    <n v="74"/>
    <x v="2"/>
    <s v="07"/>
  </r>
  <r>
    <n v="9421680034"/>
    <n v="2007"/>
    <n v="20070712"/>
    <n v="50"/>
    <n v="50"/>
    <m/>
    <s v="3F10511  100031 H01"/>
    <n v="210595"/>
    <n v="1.02"/>
    <s v="WHITE RIVER HATCHERY"/>
    <s v="WHITE RIVER HATCHERY"/>
    <s v="WHITE R      10.0031"/>
    <x v="1"/>
    <n v="74"/>
    <x v="2"/>
    <s v="07"/>
  </r>
  <r>
    <n v="9421680035"/>
    <n v="2007"/>
    <n v="20070712"/>
    <n v="50"/>
    <n v="50"/>
    <m/>
    <s v="3F10511  100031 H01"/>
    <n v="210595"/>
    <n v="1.02"/>
    <s v="WHITE RIVER HATCHERY"/>
    <s v="WHITE RIVER HATCHERY"/>
    <s v="WHITE R      10.0031"/>
    <x v="1"/>
    <n v="74"/>
    <x v="2"/>
    <s v="07"/>
  </r>
  <r>
    <n v="9421680036"/>
    <n v="2007"/>
    <n v="20070712"/>
    <n v="50"/>
    <n v="50"/>
    <m/>
    <s v="3F10511  100031 H01"/>
    <n v="210595"/>
    <n v="1.02"/>
    <s v="WHITE RIVER HATCHERY"/>
    <s v="WHITE RIVER HATCHERY"/>
    <s v="WHITE R      10.0031"/>
    <x v="1"/>
    <n v="74"/>
    <x v="2"/>
    <s v="07"/>
  </r>
  <r>
    <n v="9421680037"/>
    <n v="2007"/>
    <n v="20070712"/>
    <n v="50"/>
    <n v="50"/>
    <m/>
    <s v="3F10511  100031 H01"/>
    <n v="210595"/>
    <n v="1.02"/>
    <s v="WHITE RIVER HATCHERY"/>
    <s v="WHITE RIVER HATCHERY"/>
    <s v="WHITE R      10.0031"/>
    <x v="1"/>
    <n v="74"/>
    <x v="2"/>
    <s v="07"/>
  </r>
  <r>
    <n v="9421680038"/>
    <n v="2007"/>
    <n v="20070712"/>
    <n v="50"/>
    <n v="50"/>
    <m/>
    <s v="3F10511  100031 H01"/>
    <n v="210595"/>
    <n v="1.02"/>
    <s v="WHITE RIVER HATCHERY"/>
    <s v="WHITE RIVER HATCHERY"/>
    <s v="WHITE R      10.0031"/>
    <x v="1"/>
    <n v="74"/>
    <x v="2"/>
    <s v="07"/>
  </r>
  <r>
    <n v="9421680055"/>
    <n v="2007"/>
    <n v="20070712"/>
    <n v="50"/>
    <n v="50"/>
    <m/>
    <s v="3F10511  100031 H01"/>
    <n v="210595"/>
    <n v="1.02"/>
    <s v="WHITE RIVER HATCHERY"/>
    <s v="WHITE RIVER HATCHERY"/>
    <s v="WHITE R      10.0031"/>
    <x v="1"/>
    <n v="74"/>
    <x v="2"/>
    <s v="07"/>
  </r>
  <r>
    <n v="9421680056"/>
    <n v="2007"/>
    <n v="20070712"/>
    <n v="50"/>
    <n v="50"/>
    <m/>
    <s v="3F10511  100031 H01"/>
    <n v="210595"/>
    <n v="1.02"/>
    <s v="WHITE RIVER HATCHERY"/>
    <s v="WHITE RIVER HATCHERY"/>
    <s v="WHITE R      10.0031"/>
    <x v="1"/>
    <n v="74"/>
    <x v="2"/>
    <s v="07"/>
  </r>
  <r>
    <n v="9421680059"/>
    <n v="2007"/>
    <n v="20070712"/>
    <n v="50"/>
    <n v="50"/>
    <m/>
    <s v="3F10511  100031 H01"/>
    <n v="210595"/>
    <n v="1.02"/>
    <s v="WHITE RIVER HATCHERY"/>
    <s v="WHITE RIVER HATCHERY"/>
    <s v="WHITE R      10.0031"/>
    <x v="1"/>
    <n v="74"/>
    <x v="2"/>
    <s v="07"/>
  </r>
  <r>
    <n v="9421680060"/>
    <n v="2007"/>
    <n v="20070712"/>
    <n v="50"/>
    <n v="50"/>
    <m/>
    <s v="3F10511  100031 H01"/>
    <n v="210595"/>
    <n v="1.02"/>
    <s v="WHITE RIVER HATCHERY"/>
    <s v="WHITE RIVER HATCHERY"/>
    <s v="WHITE R      10.0031"/>
    <x v="1"/>
    <n v="74"/>
    <x v="2"/>
    <s v="07"/>
  </r>
  <r>
    <n v="9421680061"/>
    <n v="2007"/>
    <n v="20070712"/>
    <n v="50"/>
    <n v="50"/>
    <m/>
    <s v="3F10511  100031 H01"/>
    <n v="210595"/>
    <n v="1.02"/>
    <s v="WHITE RIVER HATCHERY"/>
    <s v="WHITE RIVER HATCHERY"/>
    <s v="WHITE R      10.0031"/>
    <x v="1"/>
    <n v="74"/>
    <x v="2"/>
    <s v="07"/>
  </r>
  <r>
    <n v="9421680067"/>
    <n v="2007"/>
    <n v="20070712"/>
    <n v="50"/>
    <n v="50"/>
    <m/>
    <s v="3F10511  100031 H01"/>
    <n v="210595"/>
    <n v="1.02"/>
    <s v="WHITE RIVER HATCHERY"/>
    <s v="WHITE RIVER HATCHERY"/>
    <s v="WHITE R      10.0031"/>
    <x v="1"/>
    <n v="74"/>
    <x v="2"/>
    <s v="07"/>
  </r>
  <r>
    <n v="9421680086"/>
    <n v="2007"/>
    <n v="20070712"/>
    <n v="50"/>
    <n v="50"/>
    <m/>
    <s v="3F10511  100031 H01"/>
    <n v="210595"/>
    <n v="1.02"/>
    <s v="WHITE RIVER HATCHERY"/>
    <s v="WHITE RIVER HATCHERY"/>
    <s v="WHITE R      10.0031"/>
    <x v="1"/>
    <n v="74"/>
    <x v="2"/>
    <s v="07"/>
  </r>
  <r>
    <n v="9421680092"/>
    <n v="2007"/>
    <n v="20070712"/>
    <n v="50"/>
    <n v="50"/>
    <m/>
    <s v="3F10511  100031 H01"/>
    <n v="210595"/>
    <n v="1.02"/>
    <s v="WHITE RIVER HATCHERY"/>
    <s v="WHITE RIVER HATCHERY"/>
    <s v="WHITE R      10.0031"/>
    <x v="1"/>
    <n v="74"/>
    <x v="2"/>
    <s v="07"/>
  </r>
  <r>
    <n v="9421680093"/>
    <n v="2007"/>
    <n v="20070712"/>
    <n v="50"/>
    <n v="50"/>
    <m/>
    <s v="3F10511  100031 H01"/>
    <n v="210595"/>
    <n v="1.02"/>
    <s v="WHITE RIVER HATCHERY"/>
    <s v="WHITE RIVER HATCHERY"/>
    <s v="WHITE R      10.0031"/>
    <x v="1"/>
    <n v="74"/>
    <x v="2"/>
    <s v="07"/>
  </r>
  <r>
    <n v="1922096"/>
    <n v="2007"/>
    <n v="20070725"/>
    <n v="45"/>
    <n v="95"/>
    <s v="S"/>
    <s v="3M11309  872417"/>
    <n v="210595"/>
    <n v="4.34"/>
    <s v="POSSESSION SOUND"/>
    <s v="WHITE RIVER HATCHERY"/>
    <s v="WHITE R      10.0031"/>
    <x v="1"/>
    <n v="53"/>
    <x v="2"/>
    <s v="07"/>
  </r>
  <r>
    <n v="1915841"/>
    <n v="2007"/>
    <n v="20070728"/>
    <n v="45"/>
    <n v="95"/>
    <s v="S"/>
    <s v="3M11309  872417"/>
    <n v="210595"/>
    <n v="4.34"/>
    <s v="POSSESSION SOUND"/>
    <s v="WHITE RIVER HATCHERY"/>
    <s v="WHITE R      10.0031"/>
    <x v="1"/>
    <n v="53"/>
    <x v="2"/>
    <s v="07"/>
  </r>
  <r>
    <n v="1931819"/>
    <n v="2007"/>
    <n v="20070706"/>
    <n v="45"/>
    <n v="95"/>
    <s v="M"/>
    <s v="3M11410  872155"/>
    <n v="210595"/>
    <n v="3.1"/>
    <s v="ELLIOTT BAY (GEN.)"/>
    <s v="WHITE RIVER HATCHERY"/>
    <s v="WHITE R      10.0031"/>
    <x v="1"/>
    <n v="56"/>
    <x v="2"/>
    <s v="07"/>
  </r>
  <r>
    <n v="1717217"/>
    <n v="2005"/>
    <n v="20050715"/>
    <n v="45"/>
    <n v="95"/>
    <s v="N"/>
    <s v="3M11410  872522"/>
    <n v="210512"/>
    <n v="2.4"/>
    <s v="TODD SHIPYARD"/>
    <s v="WHITE RIVER HATCHERY"/>
    <s v="WHITE R      10.0031"/>
    <x v="0"/>
    <n v="56"/>
    <x v="2"/>
    <s v="07"/>
  </r>
  <r>
    <n v="1782787"/>
    <n v="2005"/>
    <n v="20050723"/>
    <n v="45"/>
    <n v="95"/>
    <s v="N"/>
    <s v="3M11410  872585"/>
    <n v="210512"/>
    <n v="2.4"/>
    <s v="ELLIOTT BAY SFA"/>
    <s v="WHITE RIVER HATCHERY"/>
    <s v="WHITE R      10.0031"/>
    <x v="0"/>
    <n v="56"/>
    <x v="2"/>
    <s v="07"/>
  </r>
  <r>
    <n v="1945998"/>
    <n v="2007"/>
    <n v="20070701"/>
    <n v="45"/>
    <n v="95"/>
    <s v="S"/>
    <s v="3M11411  872049"/>
    <n v="210595"/>
    <n v="3.1"/>
    <s v="BROWNS POINT"/>
    <s v="WHITE RIVER HATCHERY"/>
    <s v="WHITE R      10.0031"/>
    <x v="1"/>
    <n v="57"/>
    <x v="2"/>
    <s v="07"/>
  </r>
  <r>
    <n v="1705940"/>
    <n v="2005"/>
    <n v="20050710"/>
    <n v="45"/>
    <n v="95"/>
    <s v="N"/>
    <s v="3M11411  872081"/>
    <n v="210512"/>
    <n v="5.12"/>
    <s v="CLAY BANKS"/>
    <s v="WHITE RIVER HATCHERY"/>
    <s v="WHITE R      10.0031"/>
    <x v="0"/>
    <n v="57"/>
    <x v="2"/>
    <s v="07"/>
  </r>
  <r>
    <n v="1849644"/>
    <n v="2006"/>
    <n v="20060723"/>
    <n v="45"/>
    <n v="95"/>
    <s v="N"/>
    <s v="3M11411  872450"/>
    <n v="210512"/>
    <n v="6.43"/>
    <s v="SALMON BEACH"/>
    <s v="WHITE RIVER HATCHERY"/>
    <s v="WHITE R      10.0031"/>
    <x v="0"/>
    <n v="57"/>
    <x v="2"/>
    <s v="07"/>
  </r>
  <r>
    <n v="1849635"/>
    <n v="2006"/>
    <n v="20060703"/>
    <n v="45"/>
    <n v="95"/>
    <s v="N"/>
    <s v="3M11411  872563"/>
    <n v="210512"/>
    <n v="6.43"/>
    <s v="POINT DEFIANCE LIGHT"/>
    <s v="WHITE RIVER HATCHERY"/>
    <s v="WHITE R      10.0031"/>
    <x v="0"/>
    <n v="57"/>
    <x v="2"/>
    <s v="07"/>
  </r>
  <r>
    <n v="1874628"/>
    <n v="2006"/>
    <n v="20060722"/>
    <n v="45"/>
    <n v="95"/>
    <s v="N"/>
    <s v="3M11411  872564"/>
    <n v="210512"/>
    <n v="6.43"/>
    <s v="REDONDO BEACH"/>
    <s v="WHITE RIVER HATCHERY"/>
    <s v="WHITE R      10.0031"/>
    <x v="0"/>
    <n v="57"/>
    <x v="2"/>
    <s v="07"/>
  </r>
  <r>
    <n v="1828191"/>
    <n v="2006"/>
    <n v="20060727"/>
    <n v="41"/>
    <n v="95"/>
    <s v="N"/>
    <s v="3M32303"/>
    <n v="210512"/>
    <n v="1.24"/>
    <s v="MARINE AREA 3"/>
    <s v="WHITE RIVER HATCHERY"/>
    <s v="WHITE R      10.0031"/>
    <x v="0"/>
    <n v="18"/>
    <x v="2"/>
    <s v="07"/>
  </r>
  <r>
    <n v="1842876"/>
    <n v="2006"/>
    <n v="20060803"/>
    <n v="23"/>
    <n v="17"/>
    <s v="N"/>
    <s v="3F10511  100021 R"/>
    <n v="210512"/>
    <n v="1"/>
    <s v="PUYALLUP R   10.0021"/>
    <s v="WHITE RIVER HATCHERY"/>
    <s v="WHITE R      10.0031"/>
    <x v="0"/>
    <n v="73"/>
    <x v="2"/>
    <s v="08"/>
  </r>
  <r>
    <n v="9402870010"/>
    <n v="2006"/>
    <n v="20060819"/>
    <n v="50"/>
    <n v="50"/>
    <m/>
    <s v="3F10511  100031 H01"/>
    <n v="210512"/>
    <n v="1"/>
    <s v="WHITE RIVER HATCHERY"/>
    <s v="WHITE RIVER HATCHERY"/>
    <s v="WHITE R      10.0031"/>
    <x v="0"/>
    <n v="74"/>
    <x v="2"/>
    <s v="08"/>
  </r>
  <r>
    <n v="9402860069"/>
    <n v="2006"/>
    <n v="20060812"/>
    <n v="50"/>
    <n v="50"/>
    <m/>
    <s v="3F10511  100031 H01"/>
    <n v="210512"/>
    <n v="1"/>
    <s v="WHITE RIVER HATCHERY"/>
    <s v="WHITE RIVER HATCHERY"/>
    <s v="WHITE R      10.0031"/>
    <x v="0"/>
    <n v="74"/>
    <x v="2"/>
    <s v="08"/>
  </r>
  <r>
    <n v="9402870016"/>
    <n v="2006"/>
    <n v="20060819"/>
    <n v="50"/>
    <n v="50"/>
    <m/>
    <s v="3F10511  100031 H01"/>
    <n v="210512"/>
    <n v="1"/>
    <s v="WHITE RIVER HATCHERY"/>
    <s v="WHITE RIVER HATCHERY"/>
    <s v="WHITE R      10.0031"/>
    <x v="0"/>
    <n v="74"/>
    <x v="2"/>
    <s v="08"/>
  </r>
  <r>
    <n v="9402870073"/>
    <n v="2006"/>
    <n v="20060819"/>
    <n v="50"/>
    <n v="50"/>
    <m/>
    <s v="3F10511  100031 H01"/>
    <n v="210512"/>
    <n v="1"/>
    <s v="WHITE RIVER HATCHERY"/>
    <s v="WHITE RIVER HATCHERY"/>
    <s v="WHITE R      10.0031"/>
    <x v="0"/>
    <n v="74"/>
    <x v="2"/>
    <s v="08"/>
  </r>
  <r>
    <n v="9402870080"/>
    <n v="2006"/>
    <n v="20060819"/>
    <n v="50"/>
    <n v="50"/>
    <m/>
    <s v="3F10511  100031 H01"/>
    <n v="210512"/>
    <n v="1"/>
    <s v="WHITE RIVER HATCHERY"/>
    <s v="WHITE RIVER HATCHERY"/>
    <s v="WHITE R      10.0031"/>
    <x v="0"/>
    <n v="74"/>
    <x v="2"/>
    <s v="08"/>
  </r>
  <r>
    <n v="9402880075"/>
    <n v="2006"/>
    <n v="20060819"/>
    <n v="50"/>
    <n v="50"/>
    <m/>
    <s v="3F10511  100031 H01"/>
    <n v="210512"/>
    <n v="1"/>
    <s v="WHITE RIVER HATCHERY"/>
    <s v="WHITE RIVER HATCHERY"/>
    <s v="WHITE R      10.0031"/>
    <x v="0"/>
    <n v="74"/>
    <x v="2"/>
    <s v="08"/>
  </r>
  <r>
    <n v="9402880081"/>
    <n v="2006"/>
    <n v="20060819"/>
    <n v="50"/>
    <n v="50"/>
    <m/>
    <s v="3F10511  100031 H01"/>
    <n v="210512"/>
    <n v="1"/>
    <s v="WHITE RIVER HATCHERY"/>
    <s v="WHITE RIVER HATCHERY"/>
    <s v="WHITE R      10.0031"/>
    <x v="0"/>
    <n v="74"/>
    <x v="2"/>
    <s v="08"/>
  </r>
  <r>
    <n v="9402880034"/>
    <n v="2006"/>
    <n v="20060819"/>
    <n v="50"/>
    <n v="50"/>
    <m/>
    <s v="3F10511  100031 H01"/>
    <n v="210512"/>
    <n v="1"/>
    <s v="WHITE RIVER HATCHERY"/>
    <s v="WHITE RIVER HATCHERY"/>
    <s v="WHITE R      10.0031"/>
    <x v="0"/>
    <n v="74"/>
    <x v="2"/>
    <s v="08"/>
  </r>
  <r>
    <n v="9402880038"/>
    <n v="2006"/>
    <n v="20060819"/>
    <n v="50"/>
    <n v="50"/>
    <m/>
    <s v="3F10511  100031 H01"/>
    <n v="210512"/>
    <n v="1"/>
    <s v="WHITE RIVER HATCHERY"/>
    <s v="WHITE RIVER HATCHERY"/>
    <s v="WHITE R      10.0031"/>
    <x v="0"/>
    <n v="74"/>
    <x v="2"/>
    <s v="08"/>
  </r>
  <r>
    <n v="9402860055"/>
    <n v="2006"/>
    <n v="20060812"/>
    <n v="50"/>
    <n v="50"/>
    <m/>
    <s v="3F10511  100031 H01"/>
    <n v="210556"/>
    <n v="1"/>
    <s v="WHITE RIVER HATCHERY"/>
    <s v="WHITE RIVER HATCHERY"/>
    <s v="WHITE R      10.0031"/>
    <x v="2"/>
    <n v="74"/>
    <x v="2"/>
    <s v="08"/>
  </r>
  <r>
    <n v="9402860080"/>
    <n v="2006"/>
    <n v="20060812"/>
    <n v="50"/>
    <n v="50"/>
    <m/>
    <s v="3F10511  100031 H01"/>
    <n v="210556"/>
    <n v="1.01"/>
    <s v="WHITE RIVER HATCHERY"/>
    <s v="WHITE RIVER HATCHERY"/>
    <s v="WHITE R      10.0031"/>
    <x v="2"/>
    <n v="74"/>
    <x v="2"/>
    <s v="08"/>
  </r>
  <r>
    <n v="9402860081"/>
    <n v="2006"/>
    <n v="20060812"/>
    <n v="50"/>
    <n v="50"/>
    <m/>
    <s v="3F10511  100031 H01"/>
    <n v="210556"/>
    <n v="1.01"/>
    <s v="WHITE RIVER HATCHERY"/>
    <s v="WHITE RIVER HATCHERY"/>
    <s v="WHITE R      10.0031"/>
    <x v="2"/>
    <n v="74"/>
    <x v="2"/>
    <s v="08"/>
  </r>
  <r>
    <n v="9402860009"/>
    <n v="2006"/>
    <n v="20060812"/>
    <n v="50"/>
    <n v="50"/>
    <m/>
    <s v="3F10511  100031 H01"/>
    <n v="210556"/>
    <n v="1.01"/>
    <s v="WHITE RIVER HATCHERY"/>
    <s v="WHITE RIVER HATCHERY"/>
    <s v="WHITE R      10.0031"/>
    <x v="2"/>
    <n v="74"/>
    <x v="2"/>
    <s v="08"/>
  </r>
  <r>
    <n v="9402860040"/>
    <n v="2006"/>
    <n v="20060812"/>
    <n v="50"/>
    <n v="50"/>
    <m/>
    <s v="3F10511  100031 H01"/>
    <n v="210556"/>
    <n v="1"/>
    <s v="WHITE RIVER HATCHERY"/>
    <s v="WHITE RIVER HATCHERY"/>
    <s v="WHITE R      10.0031"/>
    <x v="2"/>
    <n v="74"/>
    <x v="2"/>
    <s v="08"/>
  </r>
  <r>
    <n v="9402860045"/>
    <n v="2006"/>
    <n v="20060812"/>
    <n v="50"/>
    <n v="50"/>
    <m/>
    <s v="3F10511  100031 H01"/>
    <n v="210556"/>
    <n v="1"/>
    <s v="WHITE RIVER HATCHERY"/>
    <s v="WHITE RIVER HATCHERY"/>
    <s v="WHITE R      10.0031"/>
    <x v="2"/>
    <n v="74"/>
    <x v="2"/>
    <s v="08"/>
  </r>
  <r>
    <n v="9402860063"/>
    <n v="2006"/>
    <n v="20060812"/>
    <n v="50"/>
    <n v="50"/>
    <m/>
    <s v="3F10511  100031 H01"/>
    <n v="210556"/>
    <n v="1"/>
    <s v="WHITE RIVER HATCHERY"/>
    <s v="WHITE RIVER HATCHERY"/>
    <s v="WHITE R      10.0031"/>
    <x v="2"/>
    <n v="74"/>
    <x v="2"/>
    <s v="08"/>
  </r>
  <r>
    <n v="9402860071"/>
    <n v="2006"/>
    <n v="20060812"/>
    <n v="50"/>
    <n v="50"/>
    <m/>
    <s v="3F10511  100031 H01"/>
    <n v="210556"/>
    <n v="1"/>
    <s v="WHITE RIVER HATCHERY"/>
    <s v="WHITE RIVER HATCHERY"/>
    <s v="WHITE R      10.0031"/>
    <x v="2"/>
    <n v="74"/>
    <x v="2"/>
    <s v="08"/>
  </r>
  <r>
    <n v="9402860072"/>
    <n v="2006"/>
    <n v="20060812"/>
    <n v="50"/>
    <n v="50"/>
    <m/>
    <s v="3F10511  100031 H01"/>
    <n v="210556"/>
    <n v="1"/>
    <s v="WHITE RIVER HATCHERY"/>
    <s v="WHITE RIVER HATCHERY"/>
    <s v="WHITE R      10.0031"/>
    <x v="2"/>
    <n v="74"/>
    <x v="2"/>
    <s v="08"/>
  </r>
  <r>
    <n v="9402870078"/>
    <n v="2006"/>
    <n v="20060819"/>
    <n v="50"/>
    <n v="50"/>
    <m/>
    <s v="3F10511  100031 H01"/>
    <n v="210556"/>
    <n v="1"/>
    <s v="WHITE RIVER HATCHERY"/>
    <s v="WHITE RIVER HATCHERY"/>
    <s v="WHITE R      10.0031"/>
    <x v="2"/>
    <n v="74"/>
    <x v="2"/>
    <s v="08"/>
  </r>
  <r>
    <n v="9402870083"/>
    <n v="2006"/>
    <n v="20060819"/>
    <n v="50"/>
    <n v="50"/>
    <m/>
    <s v="3F10511  100031 H01"/>
    <n v="210556"/>
    <n v="1"/>
    <s v="WHITE RIVER HATCHERY"/>
    <s v="WHITE RIVER HATCHERY"/>
    <s v="WHITE R      10.0031"/>
    <x v="2"/>
    <n v="74"/>
    <x v="2"/>
    <s v="08"/>
  </r>
  <r>
    <n v="9402880001"/>
    <n v="2006"/>
    <n v="20060819"/>
    <n v="50"/>
    <n v="50"/>
    <m/>
    <s v="3F10511  100031 H01"/>
    <n v="210556"/>
    <n v="1"/>
    <s v="WHITE RIVER HATCHERY"/>
    <s v="WHITE RIVER HATCHERY"/>
    <s v="WHITE R      10.0031"/>
    <x v="2"/>
    <n v="74"/>
    <x v="2"/>
    <s v="08"/>
  </r>
  <r>
    <n v="9402880011"/>
    <n v="2006"/>
    <n v="20060819"/>
    <n v="50"/>
    <n v="50"/>
    <m/>
    <s v="3F10511  100031 H01"/>
    <n v="210556"/>
    <n v="1"/>
    <s v="WHITE RIVER HATCHERY"/>
    <s v="WHITE RIVER HATCHERY"/>
    <s v="WHITE R      10.0031"/>
    <x v="2"/>
    <n v="74"/>
    <x v="2"/>
    <s v="08"/>
  </r>
  <r>
    <n v="9402870031"/>
    <n v="2006"/>
    <n v="20060819"/>
    <n v="50"/>
    <n v="50"/>
    <m/>
    <s v="3F10511  100031 H01"/>
    <n v="210556"/>
    <n v="1.01"/>
    <s v="WHITE RIVER HATCHERY"/>
    <s v="WHITE RIVER HATCHERY"/>
    <s v="WHITE R      10.0031"/>
    <x v="2"/>
    <n v="74"/>
    <x v="2"/>
    <s v="08"/>
  </r>
  <r>
    <n v="9402870086"/>
    <n v="2006"/>
    <n v="20060819"/>
    <n v="50"/>
    <n v="50"/>
    <m/>
    <s v="3F10511  100031 H01"/>
    <n v="210556"/>
    <n v="1"/>
    <s v="WHITE RIVER HATCHERY"/>
    <s v="WHITE RIVER HATCHERY"/>
    <s v="WHITE R      10.0031"/>
    <x v="2"/>
    <n v="74"/>
    <x v="2"/>
    <s v="08"/>
  </r>
  <r>
    <n v="9402880021"/>
    <n v="2006"/>
    <n v="20060819"/>
    <n v="50"/>
    <n v="50"/>
    <m/>
    <s v="3F10511  100031 H01"/>
    <n v="210556"/>
    <n v="1.01"/>
    <s v="WHITE RIVER HATCHERY"/>
    <s v="WHITE RIVER HATCHERY"/>
    <s v="WHITE R      10.0031"/>
    <x v="2"/>
    <n v="74"/>
    <x v="2"/>
    <s v="08"/>
  </r>
  <r>
    <n v="9402880042"/>
    <n v="2006"/>
    <n v="20060819"/>
    <n v="50"/>
    <n v="50"/>
    <m/>
    <s v="3F10511  100031 H01"/>
    <n v="210556"/>
    <n v="1"/>
    <s v="WHITE RIVER HATCHERY"/>
    <s v="WHITE RIVER HATCHERY"/>
    <s v="WHITE R      10.0031"/>
    <x v="2"/>
    <n v="74"/>
    <x v="2"/>
    <s v="08"/>
  </r>
  <r>
    <n v="9402880045"/>
    <n v="2006"/>
    <n v="20060819"/>
    <n v="50"/>
    <n v="50"/>
    <m/>
    <s v="3F10511  100031 H01"/>
    <n v="210556"/>
    <n v="1"/>
    <s v="WHITE RIVER HATCHERY"/>
    <s v="WHITE RIVER HATCHERY"/>
    <s v="WHITE R      10.0031"/>
    <x v="2"/>
    <n v="74"/>
    <x v="2"/>
    <s v="08"/>
  </r>
  <r>
    <n v="9402880071"/>
    <n v="2006"/>
    <n v="20060819"/>
    <n v="50"/>
    <n v="50"/>
    <m/>
    <s v="3F10511  100031 H01"/>
    <n v="210556"/>
    <n v="1.01"/>
    <s v="WHITE RIVER HATCHERY"/>
    <s v="WHITE RIVER HATCHERY"/>
    <s v="WHITE R      10.0031"/>
    <x v="2"/>
    <n v="74"/>
    <x v="2"/>
    <s v="08"/>
  </r>
  <r>
    <n v="9402880077"/>
    <n v="2006"/>
    <n v="20060819"/>
    <n v="50"/>
    <n v="50"/>
    <m/>
    <s v="3F10511  100031 H01"/>
    <n v="210556"/>
    <n v="1"/>
    <s v="WHITE RIVER HATCHERY"/>
    <s v="WHITE RIVER HATCHERY"/>
    <s v="WHITE R      10.0031"/>
    <x v="2"/>
    <n v="74"/>
    <x v="2"/>
    <s v="08"/>
  </r>
  <r>
    <n v="9402880097"/>
    <n v="2006"/>
    <n v="20060819"/>
    <n v="50"/>
    <n v="50"/>
    <m/>
    <s v="3F10511  100031 H01"/>
    <n v="210556"/>
    <n v="1"/>
    <s v="WHITE RIVER HATCHERY"/>
    <s v="WHITE RIVER HATCHERY"/>
    <s v="WHITE R      10.0031"/>
    <x v="2"/>
    <n v="74"/>
    <x v="2"/>
    <s v="08"/>
  </r>
  <r>
    <n v="9402880030"/>
    <n v="2006"/>
    <n v="20060819"/>
    <n v="50"/>
    <n v="50"/>
    <m/>
    <s v="3F10511  100031 H01"/>
    <n v="210556"/>
    <n v="1"/>
    <s v="WHITE RIVER HATCHERY"/>
    <s v="WHITE RIVER HATCHERY"/>
    <s v="WHITE R      10.0031"/>
    <x v="2"/>
    <n v="74"/>
    <x v="2"/>
    <s v="08"/>
  </r>
  <r>
    <n v="9402880088"/>
    <n v="2006"/>
    <n v="20060819"/>
    <n v="50"/>
    <n v="50"/>
    <m/>
    <s v="3F10511  100031 H01"/>
    <n v="210556"/>
    <n v="1"/>
    <s v="WHITE RIVER HATCHERY"/>
    <s v="WHITE RIVER HATCHERY"/>
    <s v="WHITE R      10.0031"/>
    <x v="2"/>
    <n v="74"/>
    <x v="2"/>
    <s v="08"/>
  </r>
  <r>
    <n v="9402880089"/>
    <n v="2006"/>
    <n v="20060819"/>
    <n v="50"/>
    <n v="50"/>
    <m/>
    <s v="3F10511  100031 H01"/>
    <n v="210556"/>
    <n v="1"/>
    <s v="WHITE RIVER HATCHERY"/>
    <s v="WHITE RIVER HATCHERY"/>
    <s v="WHITE R      10.0031"/>
    <x v="2"/>
    <n v="74"/>
    <x v="2"/>
    <s v="08"/>
  </r>
  <r>
    <n v="9402860018"/>
    <n v="2006"/>
    <n v="20060812"/>
    <n v="50"/>
    <n v="50"/>
    <m/>
    <s v="3F10511  100031 H01"/>
    <n v="210595"/>
    <n v="1.01"/>
    <s v="WHITE RIVER HATCHERY"/>
    <s v="WHITE RIVER HATCHERY"/>
    <s v="WHITE R      10.0031"/>
    <x v="1"/>
    <n v="74"/>
    <x v="2"/>
    <s v="08"/>
  </r>
  <r>
    <n v="9402860019"/>
    <n v="2006"/>
    <n v="20060812"/>
    <n v="50"/>
    <n v="50"/>
    <m/>
    <s v="3F10511  100031 H01"/>
    <n v="210595"/>
    <n v="1.01"/>
    <s v="WHITE RIVER HATCHERY"/>
    <s v="WHITE RIVER HATCHERY"/>
    <s v="WHITE R      10.0031"/>
    <x v="1"/>
    <n v="74"/>
    <x v="2"/>
    <s v="08"/>
  </r>
  <r>
    <n v="9402860021"/>
    <n v="2006"/>
    <n v="20060812"/>
    <n v="50"/>
    <n v="50"/>
    <m/>
    <s v="3F10511  100031 H01"/>
    <n v="210595"/>
    <n v="1.01"/>
    <s v="WHITE RIVER HATCHERY"/>
    <s v="WHITE RIVER HATCHERY"/>
    <s v="WHITE R      10.0031"/>
    <x v="1"/>
    <n v="74"/>
    <x v="2"/>
    <s v="08"/>
  </r>
  <r>
    <n v="9402860026"/>
    <n v="2006"/>
    <n v="20060812"/>
    <n v="50"/>
    <n v="50"/>
    <m/>
    <s v="3F10511  100031 H01"/>
    <n v="210595"/>
    <n v="1.01"/>
    <s v="WHITE RIVER HATCHERY"/>
    <s v="WHITE RIVER HATCHERY"/>
    <s v="WHITE R      10.0031"/>
    <x v="1"/>
    <n v="74"/>
    <x v="2"/>
    <s v="08"/>
  </r>
  <r>
    <n v="9402860030"/>
    <n v="2006"/>
    <n v="20060812"/>
    <n v="50"/>
    <n v="50"/>
    <m/>
    <s v="3F10511  100031 H01"/>
    <n v="210595"/>
    <n v="1.01"/>
    <s v="WHITE RIVER HATCHERY"/>
    <s v="WHITE RIVER HATCHERY"/>
    <s v="WHITE R      10.0031"/>
    <x v="1"/>
    <n v="74"/>
    <x v="2"/>
    <s v="08"/>
  </r>
  <r>
    <n v="9402860031"/>
    <n v="2006"/>
    <n v="20060812"/>
    <n v="50"/>
    <n v="50"/>
    <m/>
    <s v="3F10511  100031 H01"/>
    <n v="210595"/>
    <n v="1.01"/>
    <s v="WHITE RIVER HATCHERY"/>
    <s v="WHITE RIVER HATCHERY"/>
    <s v="WHITE R      10.0031"/>
    <x v="1"/>
    <n v="74"/>
    <x v="2"/>
    <s v="08"/>
  </r>
  <r>
    <n v="9402860050"/>
    <n v="2006"/>
    <n v="20060812"/>
    <n v="50"/>
    <n v="50"/>
    <m/>
    <s v="3F10511  100031 H01"/>
    <n v="210595"/>
    <n v="1.01"/>
    <s v="WHITE RIVER HATCHERY"/>
    <s v="WHITE RIVER HATCHERY"/>
    <s v="WHITE R      10.0031"/>
    <x v="1"/>
    <n v="74"/>
    <x v="2"/>
    <s v="08"/>
  </r>
  <r>
    <n v="9402860076"/>
    <n v="2006"/>
    <n v="20060812"/>
    <n v="50"/>
    <n v="50"/>
    <m/>
    <s v="3F10511  100031 H01"/>
    <n v="210595"/>
    <n v="1.01"/>
    <s v="WHITE RIVER HATCHERY"/>
    <s v="WHITE RIVER HATCHERY"/>
    <s v="WHITE R      10.0031"/>
    <x v="1"/>
    <n v="74"/>
    <x v="2"/>
    <s v="08"/>
  </r>
  <r>
    <n v="9402860082"/>
    <n v="2006"/>
    <n v="20060812"/>
    <n v="50"/>
    <n v="50"/>
    <m/>
    <s v="3F10511  100031 H01"/>
    <n v="210595"/>
    <n v="1.01"/>
    <s v="WHITE RIVER HATCHERY"/>
    <s v="WHITE RIVER HATCHERY"/>
    <s v="WHITE R      10.0031"/>
    <x v="1"/>
    <n v="74"/>
    <x v="2"/>
    <s v="08"/>
  </r>
  <r>
    <n v="9402860087"/>
    <n v="2006"/>
    <n v="20060812"/>
    <n v="50"/>
    <n v="50"/>
    <m/>
    <s v="3F10511  100031 H01"/>
    <n v="210595"/>
    <n v="1.01"/>
    <s v="WHITE RIVER HATCHERY"/>
    <s v="WHITE RIVER HATCHERY"/>
    <s v="WHITE R      10.0031"/>
    <x v="1"/>
    <n v="74"/>
    <x v="2"/>
    <s v="08"/>
  </r>
  <r>
    <n v="9402860011"/>
    <n v="2006"/>
    <n v="20060812"/>
    <n v="50"/>
    <n v="50"/>
    <m/>
    <s v="3F10511  100031 H01"/>
    <n v="210595"/>
    <n v="1.01"/>
    <s v="WHITE RIVER HATCHERY"/>
    <s v="WHITE RIVER HATCHERY"/>
    <s v="WHITE R      10.0031"/>
    <x v="1"/>
    <n v="74"/>
    <x v="2"/>
    <s v="08"/>
  </r>
  <r>
    <n v="9402860012"/>
    <n v="2006"/>
    <n v="20060812"/>
    <n v="50"/>
    <n v="50"/>
    <m/>
    <s v="3F10511  100031 H01"/>
    <n v="210595"/>
    <n v="1.01"/>
    <s v="WHITE RIVER HATCHERY"/>
    <s v="WHITE RIVER HATCHERY"/>
    <s v="WHITE R      10.0031"/>
    <x v="1"/>
    <n v="74"/>
    <x v="2"/>
    <s v="08"/>
  </r>
  <r>
    <n v="9402860032"/>
    <n v="2006"/>
    <n v="20060812"/>
    <n v="50"/>
    <n v="50"/>
    <m/>
    <s v="3F10511  100031 H01"/>
    <n v="210595"/>
    <n v="1.01"/>
    <s v="WHITE RIVER HATCHERY"/>
    <s v="WHITE RIVER HATCHERY"/>
    <s v="WHITE R      10.0031"/>
    <x v="1"/>
    <n v="74"/>
    <x v="2"/>
    <s v="08"/>
  </r>
  <r>
    <n v="9402860089"/>
    <n v="2006"/>
    <n v="20060812"/>
    <n v="50"/>
    <n v="50"/>
    <m/>
    <s v="3F10511  100031 H01"/>
    <n v="210595"/>
    <n v="1.01"/>
    <s v="WHITE RIVER HATCHERY"/>
    <s v="WHITE RIVER HATCHERY"/>
    <s v="WHITE R      10.0031"/>
    <x v="1"/>
    <n v="74"/>
    <x v="2"/>
    <s v="08"/>
  </r>
  <r>
    <n v="9402860093"/>
    <n v="2006"/>
    <n v="20060812"/>
    <n v="50"/>
    <n v="50"/>
    <m/>
    <s v="3F10511  100031 H01"/>
    <n v="210595"/>
    <n v="1.01"/>
    <s v="WHITE RIVER HATCHERY"/>
    <s v="WHITE RIVER HATCHERY"/>
    <s v="WHITE R      10.0031"/>
    <x v="1"/>
    <n v="74"/>
    <x v="2"/>
    <s v="08"/>
  </r>
  <r>
    <n v="9402860094"/>
    <n v="2006"/>
    <n v="20060812"/>
    <n v="50"/>
    <n v="50"/>
    <m/>
    <s v="3F10511  100031 H01"/>
    <n v="210595"/>
    <n v="1.01"/>
    <s v="WHITE RIVER HATCHERY"/>
    <s v="WHITE RIVER HATCHERY"/>
    <s v="WHITE R      10.0031"/>
    <x v="1"/>
    <n v="74"/>
    <x v="2"/>
    <s v="08"/>
  </r>
  <r>
    <n v="9402860101"/>
    <n v="2006"/>
    <n v="20060812"/>
    <n v="50"/>
    <n v="50"/>
    <m/>
    <s v="3F10511  100031 H01"/>
    <n v="210595"/>
    <n v="1.01"/>
    <s v="WHITE RIVER HATCHERY"/>
    <s v="WHITE RIVER HATCHERY"/>
    <s v="WHITE R      10.0031"/>
    <x v="1"/>
    <n v="74"/>
    <x v="2"/>
    <s v="08"/>
  </r>
  <r>
    <n v="9402870043"/>
    <n v="2006"/>
    <n v="20060819"/>
    <n v="50"/>
    <n v="50"/>
    <m/>
    <s v="3F10511  100031 H01"/>
    <n v="210595"/>
    <n v="1.01"/>
    <s v="WHITE RIVER HATCHERY"/>
    <s v="WHITE RIVER HATCHERY"/>
    <s v="WHITE R      10.0031"/>
    <x v="1"/>
    <n v="74"/>
    <x v="2"/>
    <s v="08"/>
  </r>
  <r>
    <n v="9402870044"/>
    <n v="2006"/>
    <n v="20060819"/>
    <n v="50"/>
    <n v="50"/>
    <m/>
    <s v="3F10511  100031 H01"/>
    <n v="210595"/>
    <n v="1.01"/>
    <s v="WHITE RIVER HATCHERY"/>
    <s v="WHITE RIVER HATCHERY"/>
    <s v="WHITE R      10.0031"/>
    <x v="1"/>
    <n v="74"/>
    <x v="2"/>
    <s v="08"/>
  </r>
  <r>
    <n v="9402870049"/>
    <n v="2006"/>
    <n v="20060819"/>
    <n v="50"/>
    <n v="50"/>
    <m/>
    <s v="3F10511  100031 H01"/>
    <n v="210595"/>
    <n v="1.01"/>
    <s v="WHITE RIVER HATCHERY"/>
    <s v="WHITE RIVER HATCHERY"/>
    <s v="WHITE R      10.0031"/>
    <x v="1"/>
    <n v="74"/>
    <x v="2"/>
    <s v="08"/>
  </r>
  <r>
    <n v="9402870054"/>
    <n v="2006"/>
    <n v="20060819"/>
    <n v="50"/>
    <n v="50"/>
    <m/>
    <s v="3F10511  100031 H01"/>
    <n v="210595"/>
    <n v="1.01"/>
    <s v="WHITE RIVER HATCHERY"/>
    <s v="WHITE RIVER HATCHERY"/>
    <s v="WHITE R      10.0031"/>
    <x v="1"/>
    <n v="74"/>
    <x v="2"/>
    <s v="08"/>
  </r>
  <r>
    <n v="9402870055"/>
    <n v="2006"/>
    <n v="20060819"/>
    <n v="50"/>
    <n v="50"/>
    <m/>
    <s v="3F10511  100031 H01"/>
    <n v="210595"/>
    <n v="1.01"/>
    <s v="WHITE RIVER HATCHERY"/>
    <s v="WHITE RIVER HATCHERY"/>
    <s v="WHITE R      10.0031"/>
    <x v="1"/>
    <n v="74"/>
    <x v="2"/>
    <s v="08"/>
  </r>
  <r>
    <n v="9402870072"/>
    <n v="2006"/>
    <n v="20060819"/>
    <n v="50"/>
    <n v="50"/>
    <m/>
    <s v="3F10511  100031 H01"/>
    <n v="210595"/>
    <n v="1.01"/>
    <s v="WHITE RIVER HATCHERY"/>
    <s v="WHITE RIVER HATCHERY"/>
    <s v="WHITE R      10.0031"/>
    <x v="1"/>
    <n v="74"/>
    <x v="2"/>
    <s v="08"/>
  </r>
  <r>
    <n v="9402870030"/>
    <n v="2006"/>
    <n v="20060819"/>
    <n v="50"/>
    <n v="50"/>
    <m/>
    <s v="3F10511  100031 H01"/>
    <n v="210595"/>
    <n v="1.01"/>
    <s v="WHITE RIVER HATCHERY"/>
    <s v="WHITE RIVER HATCHERY"/>
    <s v="WHITE R      10.0031"/>
    <x v="1"/>
    <n v="74"/>
    <x v="2"/>
    <s v="08"/>
  </r>
  <r>
    <n v="9402870035"/>
    <n v="2006"/>
    <n v="20060819"/>
    <n v="50"/>
    <n v="50"/>
    <m/>
    <s v="3F10511  100031 H01"/>
    <n v="210595"/>
    <n v="1.01"/>
    <s v="WHITE RIVER HATCHERY"/>
    <s v="WHITE RIVER HATCHERY"/>
    <s v="WHITE R      10.0031"/>
    <x v="1"/>
    <n v="74"/>
    <x v="2"/>
    <s v="08"/>
  </r>
  <r>
    <n v="9402870036"/>
    <n v="2006"/>
    <n v="20060819"/>
    <n v="50"/>
    <n v="50"/>
    <m/>
    <s v="3F10511  100031 H01"/>
    <n v="210595"/>
    <n v="1.01"/>
    <s v="WHITE RIVER HATCHERY"/>
    <s v="WHITE RIVER HATCHERY"/>
    <s v="WHITE R      10.0031"/>
    <x v="1"/>
    <n v="74"/>
    <x v="2"/>
    <s v="08"/>
  </r>
  <r>
    <n v="9402870038"/>
    <n v="2006"/>
    <n v="20060819"/>
    <n v="50"/>
    <n v="50"/>
    <m/>
    <s v="3F10511  100031 H01"/>
    <n v="210595"/>
    <n v="1.01"/>
    <s v="WHITE RIVER HATCHERY"/>
    <s v="WHITE RIVER HATCHERY"/>
    <s v="WHITE R      10.0031"/>
    <x v="1"/>
    <n v="74"/>
    <x v="2"/>
    <s v="08"/>
  </r>
  <r>
    <n v="9402870040"/>
    <n v="2006"/>
    <n v="20060819"/>
    <n v="50"/>
    <n v="50"/>
    <m/>
    <s v="3F10511  100031 H01"/>
    <n v="210595"/>
    <n v="1.01"/>
    <s v="WHITE RIVER HATCHERY"/>
    <s v="WHITE RIVER HATCHERY"/>
    <s v="WHITE R      10.0031"/>
    <x v="1"/>
    <n v="74"/>
    <x v="2"/>
    <s v="08"/>
  </r>
  <r>
    <n v="9402870041"/>
    <n v="2006"/>
    <n v="20060819"/>
    <n v="50"/>
    <n v="50"/>
    <m/>
    <s v="3F10511  100031 H01"/>
    <n v="210595"/>
    <n v="1.01"/>
    <s v="WHITE RIVER HATCHERY"/>
    <s v="WHITE RIVER HATCHERY"/>
    <s v="WHITE R      10.0031"/>
    <x v="1"/>
    <n v="74"/>
    <x v="2"/>
    <s v="08"/>
  </r>
  <r>
    <n v="9402870060"/>
    <n v="2006"/>
    <n v="20060819"/>
    <n v="50"/>
    <n v="50"/>
    <m/>
    <s v="3F10511  100031 H01"/>
    <n v="210595"/>
    <n v="1.01"/>
    <s v="WHITE RIVER HATCHERY"/>
    <s v="WHITE RIVER HATCHERY"/>
    <s v="WHITE R      10.0031"/>
    <x v="1"/>
    <n v="74"/>
    <x v="2"/>
    <s v="08"/>
  </r>
  <r>
    <n v="9402870062"/>
    <n v="2006"/>
    <n v="20060819"/>
    <n v="50"/>
    <n v="50"/>
    <m/>
    <s v="3F10511  100031 H01"/>
    <n v="210595"/>
    <n v="1.01"/>
    <s v="WHITE RIVER HATCHERY"/>
    <s v="WHITE RIVER HATCHERY"/>
    <s v="WHITE R      10.0031"/>
    <x v="1"/>
    <n v="74"/>
    <x v="2"/>
    <s v="08"/>
  </r>
  <r>
    <n v="9402870068"/>
    <n v="2006"/>
    <n v="20060819"/>
    <n v="50"/>
    <n v="50"/>
    <m/>
    <s v="3F10511  100031 H01"/>
    <n v="210595"/>
    <n v="1.01"/>
    <s v="WHITE RIVER HATCHERY"/>
    <s v="WHITE RIVER HATCHERY"/>
    <s v="WHITE R      10.0031"/>
    <x v="1"/>
    <n v="74"/>
    <x v="2"/>
    <s v="08"/>
  </r>
  <r>
    <n v="9402870069"/>
    <n v="2006"/>
    <n v="20060819"/>
    <n v="50"/>
    <n v="50"/>
    <m/>
    <s v="3F10511  100031 H01"/>
    <n v="210595"/>
    <n v="1.01"/>
    <s v="WHITE RIVER HATCHERY"/>
    <s v="WHITE RIVER HATCHERY"/>
    <s v="WHITE R      10.0031"/>
    <x v="1"/>
    <n v="74"/>
    <x v="2"/>
    <s v="08"/>
  </r>
  <r>
    <n v="9402870094"/>
    <n v="2006"/>
    <n v="20060819"/>
    <n v="50"/>
    <n v="50"/>
    <m/>
    <s v="3F10511  100031 H01"/>
    <n v="210595"/>
    <n v="1.01"/>
    <s v="WHITE RIVER HATCHERY"/>
    <s v="WHITE RIVER HATCHERY"/>
    <s v="WHITE R      10.0031"/>
    <x v="1"/>
    <n v="74"/>
    <x v="2"/>
    <s v="08"/>
  </r>
  <r>
    <n v="9402870096"/>
    <n v="2006"/>
    <n v="20060819"/>
    <n v="50"/>
    <n v="50"/>
    <m/>
    <s v="3F10511  100031 H01"/>
    <n v="210595"/>
    <n v="1.01"/>
    <s v="WHITE RIVER HATCHERY"/>
    <s v="WHITE RIVER HATCHERY"/>
    <s v="WHITE R      10.0031"/>
    <x v="1"/>
    <n v="74"/>
    <x v="2"/>
    <s v="08"/>
  </r>
  <r>
    <n v="9402870097"/>
    <n v="2006"/>
    <n v="20060819"/>
    <n v="50"/>
    <n v="50"/>
    <m/>
    <s v="3F10511  100031 H01"/>
    <n v="210595"/>
    <n v="1.01"/>
    <s v="WHITE RIVER HATCHERY"/>
    <s v="WHITE RIVER HATCHERY"/>
    <s v="WHITE R      10.0031"/>
    <x v="1"/>
    <n v="74"/>
    <x v="2"/>
    <s v="08"/>
  </r>
  <r>
    <n v="9402870098"/>
    <n v="2006"/>
    <n v="20060819"/>
    <n v="50"/>
    <n v="50"/>
    <m/>
    <s v="3F10511  100031 H01"/>
    <n v="210595"/>
    <n v="1.01"/>
    <s v="WHITE RIVER HATCHERY"/>
    <s v="WHITE RIVER HATCHERY"/>
    <s v="WHITE R      10.0031"/>
    <x v="1"/>
    <n v="74"/>
    <x v="2"/>
    <s v="08"/>
  </r>
  <r>
    <n v="9402880024"/>
    <n v="2006"/>
    <n v="20060819"/>
    <n v="50"/>
    <n v="50"/>
    <m/>
    <s v="3F10511  100031 H01"/>
    <n v="210595"/>
    <n v="1.01"/>
    <s v="WHITE RIVER HATCHERY"/>
    <s v="WHITE RIVER HATCHERY"/>
    <s v="WHITE R      10.0031"/>
    <x v="1"/>
    <n v="74"/>
    <x v="2"/>
    <s v="08"/>
  </r>
  <r>
    <n v="9402880069"/>
    <n v="2006"/>
    <n v="20060819"/>
    <n v="50"/>
    <n v="50"/>
    <m/>
    <s v="3F10511  100031 H01"/>
    <n v="210595"/>
    <n v="1.01"/>
    <s v="WHITE RIVER HATCHERY"/>
    <s v="WHITE RIVER HATCHERY"/>
    <s v="WHITE R      10.0031"/>
    <x v="1"/>
    <n v="74"/>
    <x v="2"/>
    <s v="08"/>
  </r>
  <r>
    <n v="9402880070"/>
    <n v="2006"/>
    <n v="20060819"/>
    <n v="50"/>
    <n v="50"/>
    <m/>
    <s v="3F10511  100031 H01"/>
    <n v="210595"/>
    <n v="1.01"/>
    <s v="WHITE RIVER HATCHERY"/>
    <s v="WHITE RIVER HATCHERY"/>
    <s v="WHITE R      10.0031"/>
    <x v="1"/>
    <n v="74"/>
    <x v="2"/>
    <s v="08"/>
  </r>
  <r>
    <n v="9402880072"/>
    <n v="2006"/>
    <n v="20060819"/>
    <n v="50"/>
    <n v="50"/>
    <m/>
    <s v="3F10511  100031 H01"/>
    <n v="210595"/>
    <n v="1.01"/>
    <s v="WHITE RIVER HATCHERY"/>
    <s v="WHITE RIVER HATCHERY"/>
    <s v="WHITE R      10.0031"/>
    <x v="1"/>
    <n v="74"/>
    <x v="2"/>
    <s v="08"/>
  </r>
  <r>
    <n v="9402880076"/>
    <n v="2006"/>
    <n v="20060819"/>
    <n v="50"/>
    <n v="50"/>
    <m/>
    <s v="3F10511  100031 H01"/>
    <n v="210595"/>
    <n v="1"/>
    <s v="WHITE RIVER HATCHERY"/>
    <s v="WHITE RIVER HATCHERY"/>
    <s v="WHITE R      10.0031"/>
    <x v="1"/>
    <n v="74"/>
    <x v="2"/>
    <s v="08"/>
  </r>
  <r>
    <n v="9402880098"/>
    <n v="2006"/>
    <n v="20060819"/>
    <n v="50"/>
    <n v="50"/>
    <m/>
    <s v="3F10511  100031 H01"/>
    <n v="210595"/>
    <n v="1.01"/>
    <s v="WHITE RIVER HATCHERY"/>
    <s v="WHITE RIVER HATCHERY"/>
    <s v="WHITE R      10.0031"/>
    <x v="1"/>
    <n v="74"/>
    <x v="2"/>
    <s v="08"/>
  </r>
  <r>
    <n v="9402880055"/>
    <n v="2006"/>
    <n v="20060819"/>
    <n v="50"/>
    <n v="50"/>
    <m/>
    <s v="3F10511  100031 H01"/>
    <n v="210595"/>
    <n v="1.01"/>
    <s v="WHITE RIVER HATCHERY"/>
    <s v="WHITE RIVER HATCHERY"/>
    <s v="WHITE R      10.0031"/>
    <x v="1"/>
    <n v="74"/>
    <x v="2"/>
    <s v="08"/>
  </r>
  <r>
    <n v="9402880059"/>
    <n v="2006"/>
    <n v="20060819"/>
    <n v="50"/>
    <n v="50"/>
    <m/>
    <s v="3F10511  100031 H01"/>
    <n v="210595"/>
    <n v="1.01"/>
    <s v="WHITE RIVER HATCHERY"/>
    <s v="WHITE RIVER HATCHERY"/>
    <s v="WHITE R      10.0031"/>
    <x v="1"/>
    <n v="74"/>
    <x v="2"/>
    <s v="08"/>
  </r>
  <r>
    <n v="9402880061"/>
    <n v="2006"/>
    <n v="20060819"/>
    <n v="50"/>
    <n v="50"/>
    <m/>
    <s v="3F10511  100031 H01"/>
    <n v="210595"/>
    <n v="1.01"/>
    <s v="WHITE RIVER HATCHERY"/>
    <s v="WHITE RIVER HATCHERY"/>
    <s v="WHITE R      10.0031"/>
    <x v="1"/>
    <n v="74"/>
    <x v="2"/>
    <s v="08"/>
  </r>
  <r>
    <n v="1661458"/>
    <n v="2004"/>
    <n v="20040827"/>
    <n v="23"/>
    <n v="17"/>
    <s v="N"/>
    <s v="3M10510  E"/>
    <n v="210512"/>
    <n v="1.84"/>
    <s v="EAST KITSAP      10E"/>
    <s v="WHITE RIVER HATCHERY"/>
    <s v="WHITE R      10.0031"/>
    <x v="0"/>
    <n v="63"/>
    <x v="2"/>
    <s v="08"/>
  </r>
  <r>
    <n v="1944135"/>
    <n v="2007"/>
    <n v="20070831"/>
    <n v="45"/>
    <n v="95"/>
    <s v="S"/>
    <s v="3M11105  872465"/>
    <n v="210595"/>
    <n v="4.68"/>
    <s v="SEKIU"/>
    <s v="WHITE RIVER HATCHERY"/>
    <s v="WHITE R      10.0031"/>
    <x v="1"/>
    <n v="42"/>
    <x v="2"/>
    <s v="08"/>
  </r>
  <r>
    <n v="1892319"/>
    <n v="2007"/>
    <n v="20070813"/>
    <n v="45"/>
    <n v="95"/>
    <s v="M"/>
    <s v="3M11410  872585"/>
    <n v="210595"/>
    <n v="2.98"/>
    <s v="ELLIOTT BAY SFA"/>
    <s v="WHITE RIVER HATCHERY"/>
    <s v="WHITE R      10.0031"/>
    <x v="1"/>
    <n v="56"/>
    <x v="2"/>
    <s v="08"/>
  </r>
  <r>
    <n v="1703974"/>
    <n v="2005"/>
    <n v="20050813"/>
    <n v="45"/>
    <n v="95"/>
    <s v="N"/>
    <s v="3M11411  872484"/>
    <n v="210512"/>
    <n v="5.73"/>
    <s v="SLAG DUMP"/>
    <s v="WHITE RIVER HATCHERY"/>
    <s v="WHITE R      10.0031"/>
    <x v="0"/>
    <n v="57"/>
    <x v="2"/>
    <s v="08"/>
  </r>
  <r>
    <n v="1731840"/>
    <n v="2005"/>
    <n v="20050806"/>
    <n v="45"/>
    <n v="95"/>
    <s v="N"/>
    <s v="3M11411  872563"/>
    <n v="210512"/>
    <n v="5.73"/>
    <s v="POINT DEFIANCE LIGHT"/>
    <s v="WHITE RIVER HATCHERY"/>
    <s v="WHITE R      10.0031"/>
    <x v="0"/>
    <n v="57"/>
    <x v="2"/>
    <s v="08"/>
  </r>
  <r>
    <n v="1893819"/>
    <n v="2007"/>
    <n v="20070809"/>
    <n v="41"/>
    <n v="95"/>
    <s v="N"/>
    <s v="3M32202"/>
    <n v="210595"/>
    <n v="2.15"/>
    <s v="MARINE AREA 2"/>
    <s v="WHITE RIVER HATCHERY"/>
    <s v="WHITE R      10.0031"/>
    <x v="1"/>
    <n v="22"/>
    <x v="2"/>
    <s v="08"/>
  </r>
  <r>
    <n v="1854555"/>
    <n v="2006"/>
    <n v="20060808"/>
    <n v="10"/>
    <n v="41"/>
    <s v="N"/>
    <s v="3M32303"/>
    <n v="210512"/>
    <n v="1.78"/>
    <s v="MARINE AREA 3"/>
    <s v="WHITE RIVER HATCHERY"/>
    <s v="WHITE R      10.0031"/>
    <x v="0"/>
    <n v="16"/>
    <x v="2"/>
    <s v="08"/>
  </r>
  <r>
    <n v="1862269"/>
    <n v="2006"/>
    <n v="20060803"/>
    <n v="15"/>
    <n v="40"/>
    <s v="N"/>
    <s v="3M32303"/>
    <n v="210512"/>
    <n v="1"/>
    <s v="MARINE AREA 3"/>
    <s v="WHITE RIVER HATCHERY"/>
    <s v="WHITE R      10.0031"/>
    <x v="0"/>
    <n v="16"/>
    <x v="2"/>
    <s v="08"/>
  </r>
  <r>
    <s v="C627308"/>
    <n v="2005"/>
    <n v="20050924"/>
    <n v="10"/>
    <n v="33"/>
    <m/>
    <s v="2MS01H026       000"/>
    <n v="210512"/>
    <n v="2.71"/>
    <s v="NWTR         H026-000"/>
    <s v="WHITE RIVER HATCHERY"/>
    <s v="WHITE R      10.0031"/>
    <x v="0"/>
    <n v="9"/>
    <x v="2"/>
    <s v="09"/>
  </r>
  <r>
    <s v="C627324"/>
    <n v="2005"/>
    <n v="20050924"/>
    <n v="10"/>
    <n v="33"/>
    <m/>
    <s v="2MS01H026       000"/>
    <n v="210512"/>
    <n v="2.71"/>
    <s v="NWTR         H026-000"/>
    <s v="WHITE RIVER HATCHERY"/>
    <s v="WHITE R      10.0031"/>
    <x v="0"/>
    <n v="9"/>
    <x v="2"/>
    <s v="09"/>
  </r>
  <r>
    <s v="C706310"/>
    <n v="2007"/>
    <n v="20070922"/>
    <n v="10"/>
    <n v="33"/>
    <m/>
    <s v="2MS02H023       741"/>
    <n v="210556"/>
    <n v="4.09"/>
    <s v="SWTR         H023-741"/>
    <s v="WHITE RIVER HATCHERY"/>
    <s v="WHITE R      10.0031"/>
    <x v="2"/>
    <n v="9"/>
    <x v="2"/>
    <s v="09"/>
  </r>
  <r>
    <n v="1744912"/>
    <n v="2005"/>
    <n v="20050920"/>
    <n v="23"/>
    <n v="16"/>
    <s v="N"/>
    <s v="3F10510  090001 R"/>
    <n v="210512"/>
    <n v="1.93"/>
    <s v="DUWAMISH R   09.0001"/>
    <s v="WHITE RIVER HATCHERY"/>
    <s v="WHITE R      10.0031"/>
    <x v="0"/>
    <n v="73"/>
    <x v="2"/>
    <s v="09"/>
  </r>
  <r>
    <n v="1744974"/>
    <n v="2005"/>
    <n v="20050912"/>
    <n v="23"/>
    <n v="17"/>
    <s v="N"/>
    <s v="3F10511  100021 R"/>
    <n v="210512"/>
    <n v="1.46"/>
    <s v="PUYALLUP R   10.0021"/>
    <s v="WHITE RIVER HATCHERY"/>
    <s v="WHITE R      10.0031"/>
    <x v="0"/>
    <n v="73"/>
    <x v="2"/>
    <s v="09"/>
  </r>
  <r>
    <n v="1900464"/>
    <n v="2007"/>
    <n v="20070902"/>
    <n v="23"/>
    <n v="17"/>
    <s v="N"/>
    <s v="3F10511  100021 R"/>
    <n v="210595"/>
    <n v="2.0299999999999998"/>
    <s v="PUYALLUP R   10.0021"/>
    <s v="WHITE RIVER HATCHERY"/>
    <s v="WHITE R      10.0031"/>
    <x v="1"/>
    <n v="73"/>
    <x v="2"/>
    <s v="09"/>
  </r>
  <r>
    <n v="1943709"/>
    <n v="2007"/>
    <n v="20070924"/>
    <n v="23"/>
    <n v="49"/>
    <s v="N"/>
    <s v="3F10511  100021 R"/>
    <n v="210595"/>
    <n v="1.22"/>
    <s v="PUYALLUP R   10.0021"/>
    <s v="WHITE RIVER HATCHERY"/>
    <s v="WHITE R      10.0031"/>
    <x v="1"/>
    <n v="73"/>
    <x v="2"/>
    <s v="09"/>
  </r>
  <r>
    <n v="1983566"/>
    <n v="2008"/>
    <n v="20080909"/>
    <n v="23"/>
    <n v="17"/>
    <s v="N"/>
    <s v="3F10511  100021 R"/>
    <n v="210595"/>
    <n v="2.82"/>
    <s v="PUYALLUP R   10.0021"/>
    <s v="WHITE RIVER HATCHERY"/>
    <s v="WHITE R      10.0031"/>
    <x v="1"/>
    <n v="73"/>
    <x v="2"/>
    <s v="09"/>
  </r>
  <r>
    <n v="1988566"/>
    <n v="2008"/>
    <n v="20080909"/>
    <n v="23"/>
    <n v="17"/>
    <s v="N"/>
    <s v="3F10511  100021 R"/>
    <n v="210595"/>
    <n v="2.82"/>
    <s v="PUYALLUP R   10.0021"/>
    <s v="WHITE RIVER HATCHERY"/>
    <s v="WHITE R      10.0031"/>
    <x v="1"/>
    <n v="73"/>
    <x v="2"/>
    <s v="09"/>
  </r>
  <r>
    <n v="9402710001"/>
    <n v="2005"/>
    <n v="20050908"/>
    <n v="50"/>
    <n v="50"/>
    <m/>
    <s v="3F10511  100031 H01"/>
    <n v="210512"/>
    <n v="1"/>
    <s v="WHITE RIVER HATCHERY"/>
    <s v="WHITE RIVER HATCHERY"/>
    <s v="WHITE R      10.0031"/>
    <x v="0"/>
    <n v="74"/>
    <x v="2"/>
    <s v="09"/>
  </r>
  <r>
    <n v="9402710018"/>
    <n v="2005"/>
    <n v="20050908"/>
    <n v="50"/>
    <n v="50"/>
    <m/>
    <s v="3F10511  100031 H01"/>
    <n v="210512"/>
    <n v="1"/>
    <s v="WHITE RIVER HATCHERY"/>
    <s v="WHITE RIVER HATCHERY"/>
    <s v="WHITE R      10.0031"/>
    <x v="0"/>
    <n v="74"/>
    <x v="2"/>
    <s v="09"/>
  </r>
  <r>
    <n v="9402720006"/>
    <n v="2005"/>
    <n v="20050913"/>
    <n v="50"/>
    <n v="50"/>
    <m/>
    <s v="3F10511  100031 H01"/>
    <n v="210512"/>
    <n v="1"/>
    <s v="WHITE RIVER HATCHERY"/>
    <s v="WHITE RIVER HATCHERY"/>
    <s v="WHITE R      10.0031"/>
    <x v="0"/>
    <n v="74"/>
    <x v="2"/>
    <s v="09"/>
  </r>
  <r>
    <n v="9402720007"/>
    <n v="2005"/>
    <n v="20050913"/>
    <n v="50"/>
    <n v="50"/>
    <m/>
    <s v="3F10511  100031 H01"/>
    <n v="210512"/>
    <n v="1"/>
    <s v="WHITE RIVER HATCHERY"/>
    <s v="WHITE RIVER HATCHERY"/>
    <s v="WHITE R      10.0031"/>
    <x v="0"/>
    <n v="74"/>
    <x v="2"/>
    <s v="09"/>
  </r>
  <r>
    <n v="9402720009"/>
    <n v="2005"/>
    <n v="20050913"/>
    <n v="50"/>
    <n v="50"/>
    <m/>
    <s v="3F10511  100031 H01"/>
    <n v="210512"/>
    <n v="1"/>
    <s v="WHITE RIVER HATCHERY"/>
    <s v="WHITE RIVER HATCHERY"/>
    <s v="WHITE R      10.0031"/>
    <x v="0"/>
    <n v="74"/>
    <x v="2"/>
    <s v="09"/>
  </r>
  <r>
    <n v="9402730001"/>
    <n v="2005"/>
    <n v="20050915"/>
    <n v="50"/>
    <n v="50"/>
    <m/>
    <s v="3F10511  100031 H01"/>
    <n v="210512"/>
    <n v="1"/>
    <s v="WHITE RIVER HATCHERY"/>
    <s v="WHITE RIVER HATCHERY"/>
    <s v="WHITE R      10.0031"/>
    <x v="0"/>
    <n v="74"/>
    <x v="2"/>
    <s v="09"/>
  </r>
  <r>
    <n v="9402730016"/>
    <n v="2005"/>
    <n v="20050915"/>
    <n v="50"/>
    <n v="50"/>
    <m/>
    <s v="3F10511  100031 H01"/>
    <n v="210512"/>
    <n v="1"/>
    <s v="WHITE RIVER HATCHERY"/>
    <s v="WHITE RIVER HATCHERY"/>
    <s v="WHITE R      10.0031"/>
    <x v="0"/>
    <n v="74"/>
    <x v="2"/>
    <s v="09"/>
  </r>
  <r>
    <n v="9402730017"/>
    <n v="2005"/>
    <n v="20050915"/>
    <n v="50"/>
    <n v="50"/>
    <m/>
    <s v="3F10511  100031 H01"/>
    <n v="210512"/>
    <n v="1"/>
    <s v="WHITE RIVER HATCHERY"/>
    <s v="WHITE RIVER HATCHERY"/>
    <s v="WHITE R      10.0031"/>
    <x v="0"/>
    <n v="74"/>
    <x v="2"/>
    <s v="09"/>
  </r>
  <r>
    <n v="9402730018"/>
    <n v="2005"/>
    <n v="20050915"/>
    <n v="50"/>
    <n v="50"/>
    <m/>
    <s v="3F10511  100031 H01"/>
    <n v="210512"/>
    <n v="1"/>
    <s v="WHITE RIVER HATCHERY"/>
    <s v="WHITE RIVER HATCHERY"/>
    <s v="WHITE R      10.0031"/>
    <x v="0"/>
    <n v="74"/>
    <x v="2"/>
    <s v="09"/>
  </r>
  <r>
    <n v="9402730020"/>
    <n v="2005"/>
    <n v="20050915"/>
    <n v="50"/>
    <n v="50"/>
    <m/>
    <s v="3F10511  100031 H01"/>
    <n v="210512"/>
    <n v="1"/>
    <s v="WHITE RIVER HATCHERY"/>
    <s v="WHITE RIVER HATCHERY"/>
    <s v="WHITE R      10.0031"/>
    <x v="0"/>
    <n v="74"/>
    <x v="2"/>
    <s v="09"/>
  </r>
  <r>
    <n v="9402730023"/>
    <n v="2005"/>
    <n v="20050915"/>
    <n v="50"/>
    <n v="50"/>
    <m/>
    <s v="3F10511  100031 H01"/>
    <n v="210512"/>
    <n v="1"/>
    <s v="WHITE RIVER HATCHERY"/>
    <s v="WHITE RIVER HATCHERY"/>
    <s v="WHITE R      10.0031"/>
    <x v="0"/>
    <n v="74"/>
    <x v="2"/>
    <s v="09"/>
  </r>
  <r>
    <n v="9402730024"/>
    <n v="2005"/>
    <n v="20050915"/>
    <n v="50"/>
    <n v="50"/>
    <m/>
    <s v="3F10511  100031 H01"/>
    <n v="210512"/>
    <n v="1"/>
    <s v="WHITE RIVER HATCHERY"/>
    <s v="WHITE RIVER HATCHERY"/>
    <s v="WHITE R      10.0031"/>
    <x v="0"/>
    <n v="74"/>
    <x v="2"/>
    <s v="09"/>
  </r>
  <r>
    <n v="9402730045"/>
    <n v="2005"/>
    <n v="20050915"/>
    <n v="50"/>
    <n v="50"/>
    <m/>
    <s v="3F10511  100031 H01"/>
    <n v="210512"/>
    <n v="1"/>
    <s v="WHITE RIVER HATCHERY"/>
    <s v="WHITE RIVER HATCHERY"/>
    <s v="WHITE R      10.0031"/>
    <x v="0"/>
    <n v="74"/>
    <x v="2"/>
    <s v="09"/>
  </r>
  <r>
    <n v="9402730046"/>
    <n v="2005"/>
    <n v="20050915"/>
    <n v="50"/>
    <n v="50"/>
    <m/>
    <s v="3F10511  100031 H01"/>
    <n v="210512"/>
    <n v="1"/>
    <s v="WHITE RIVER HATCHERY"/>
    <s v="WHITE RIVER HATCHERY"/>
    <s v="WHITE R      10.0031"/>
    <x v="0"/>
    <n v="74"/>
    <x v="2"/>
    <s v="09"/>
  </r>
  <r>
    <n v="9402730049"/>
    <n v="2005"/>
    <n v="20050915"/>
    <n v="50"/>
    <n v="50"/>
    <m/>
    <s v="3F10511  100031 H01"/>
    <n v="210512"/>
    <n v="1"/>
    <s v="WHITE RIVER HATCHERY"/>
    <s v="WHITE RIVER HATCHERY"/>
    <s v="WHITE R      10.0031"/>
    <x v="0"/>
    <n v="74"/>
    <x v="2"/>
    <s v="09"/>
  </r>
  <r>
    <n v="9402730050"/>
    <n v="2005"/>
    <n v="20050915"/>
    <n v="50"/>
    <n v="50"/>
    <m/>
    <s v="3F10511  100031 H01"/>
    <n v="210512"/>
    <n v="1"/>
    <s v="WHITE RIVER HATCHERY"/>
    <s v="WHITE RIVER HATCHERY"/>
    <s v="WHITE R      10.0031"/>
    <x v="0"/>
    <n v="74"/>
    <x v="2"/>
    <s v="09"/>
  </r>
  <r>
    <n v="9402730052"/>
    <n v="2005"/>
    <n v="20050915"/>
    <n v="50"/>
    <n v="50"/>
    <m/>
    <s v="3F10511  100031 H01"/>
    <n v="210512"/>
    <n v="1"/>
    <s v="WHITE RIVER HATCHERY"/>
    <s v="WHITE RIVER HATCHERY"/>
    <s v="WHITE R      10.0031"/>
    <x v="0"/>
    <n v="74"/>
    <x v="2"/>
    <s v="09"/>
  </r>
  <r>
    <n v="9402730053"/>
    <n v="2005"/>
    <n v="20050915"/>
    <n v="50"/>
    <n v="50"/>
    <m/>
    <s v="3F10511  100031 H01"/>
    <n v="210512"/>
    <n v="1"/>
    <s v="WHITE RIVER HATCHERY"/>
    <s v="WHITE RIVER HATCHERY"/>
    <s v="WHITE R      10.0031"/>
    <x v="0"/>
    <n v="74"/>
    <x v="2"/>
    <s v="09"/>
  </r>
  <r>
    <n v="9402730057"/>
    <n v="2005"/>
    <n v="20050915"/>
    <n v="50"/>
    <n v="50"/>
    <m/>
    <s v="3F10511  100031 H01"/>
    <n v="210512"/>
    <n v="1"/>
    <s v="WHITE RIVER HATCHERY"/>
    <s v="WHITE RIVER HATCHERY"/>
    <s v="WHITE R      10.0031"/>
    <x v="0"/>
    <n v="74"/>
    <x v="2"/>
    <s v="09"/>
  </r>
  <r>
    <n v="9402730073"/>
    <n v="2005"/>
    <n v="20050915"/>
    <n v="50"/>
    <n v="50"/>
    <m/>
    <s v="3F10511  100031 H01"/>
    <n v="210512"/>
    <n v="1"/>
    <s v="WHITE RIVER HATCHERY"/>
    <s v="WHITE RIVER HATCHERY"/>
    <s v="WHITE R      10.0031"/>
    <x v="0"/>
    <n v="74"/>
    <x v="2"/>
    <s v="09"/>
  </r>
  <r>
    <n v="9402730074"/>
    <n v="2005"/>
    <n v="20050915"/>
    <n v="50"/>
    <n v="50"/>
    <m/>
    <s v="3F10511  100031 H01"/>
    <n v="210512"/>
    <n v="1"/>
    <s v="WHITE RIVER HATCHERY"/>
    <s v="WHITE RIVER HATCHERY"/>
    <s v="WHITE R      10.0031"/>
    <x v="0"/>
    <n v="74"/>
    <x v="2"/>
    <s v="09"/>
  </r>
  <r>
    <n v="9402730075"/>
    <n v="2005"/>
    <n v="20050915"/>
    <n v="50"/>
    <n v="50"/>
    <m/>
    <s v="3F10511  100031 H01"/>
    <n v="210512"/>
    <n v="1"/>
    <s v="WHITE RIVER HATCHERY"/>
    <s v="WHITE RIVER HATCHERY"/>
    <s v="WHITE R      10.0031"/>
    <x v="0"/>
    <n v="74"/>
    <x v="2"/>
    <s v="09"/>
  </r>
  <r>
    <n v="9402730076"/>
    <n v="2005"/>
    <n v="20050915"/>
    <n v="50"/>
    <n v="50"/>
    <m/>
    <s v="3F10511  100031 H01"/>
    <n v="210512"/>
    <n v="1"/>
    <s v="WHITE RIVER HATCHERY"/>
    <s v="WHITE RIVER HATCHERY"/>
    <s v="WHITE R      10.0031"/>
    <x v="0"/>
    <n v="74"/>
    <x v="2"/>
    <s v="09"/>
  </r>
  <r>
    <n v="9402730077"/>
    <n v="2005"/>
    <n v="20050915"/>
    <n v="50"/>
    <n v="50"/>
    <m/>
    <s v="3F10511  100031 H01"/>
    <n v="210512"/>
    <n v="1"/>
    <s v="WHITE RIVER HATCHERY"/>
    <s v="WHITE RIVER HATCHERY"/>
    <s v="WHITE R      10.0031"/>
    <x v="0"/>
    <n v="74"/>
    <x v="2"/>
    <s v="09"/>
  </r>
  <r>
    <n v="9402710003"/>
    <n v="2005"/>
    <n v="20050908"/>
    <n v="50"/>
    <n v="50"/>
    <m/>
    <s v="3F10511  100031 H01"/>
    <n v="210512"/>
    <n v="1"/>
    <s v="WHITE RIVER HATCHERY"/>
    <s v="WHITE RIVER HATCHERY"/>
    <s v="WHITE R      10.0031"/>
    <x v="0"/>
    <n v="74"/>
    <x v="2"/>
    <s v="09"/>
  </r>
  <r>
    <n v="9402710004"/>
    <n v="2005"/>
    <n v="20050908"/>
    <n v="50"/>
    <n v="50"/>
    <m/>
    <s v="3F10511  100031 H01"/>
    <n v="210512"/>
    <n v="1"/>
    <s v="WHITE RIVER HATCHERY"/>
    <s v="WHITE RIVER HATCHERY"/>
    <s v="WHITE R      10.0031"/>
    <x v="0"/>
    <n v="74"/>
    <x v="2"/>
    <s v="09"/>
  </r>
  <r>
    <n v="9402710007"/>
    <n v="2005"/>
    <n v="20050908"/>
    <n v="50"/>
    <n v="50"/>
    <m/>
    <s v="3F10511  100031 H01"/>
    <n v="210512"/>
    <n v="1"/>
    <s v="WHITE RIVER HATCHERY"/>
    <s v="WHITE RIVER HATCHERY"/>
    <s v="WHITE R      10.0031"/>
    <x v="0"/>
    <n v="74"/>
    <x v="2"/>
    <s v="09"/>
  </r>
  <r>
    <n v="9402710010"/>
    <n v="2005"/>
    <n v="20050908"/>
    <n v="50"/>
    <n v="50"/>
    <m/>
    <s v="3F10511  100031 H01"/>
    <n v="210512"/>
    <n v="1"/>
    <s v="WHITE RIVER HATCHERY"/>
    <s v="WHITE RIVER HATCHERY"/>
    <s v="WHITE R      10.0031"/>
    <x v="0"/>
    <n v="74"/>
    <x v="2"/>
    <s v="09"/>
  </r>
  <r>
    <n v="9402730003"/>
    <n v="2005"/>
    <n v="20050915"/>
    <n v="50"/>
    <n v="50"/>
    <m/>
    <s v="3F10511  100031 H01"/>
    <n v="210512"/>
    <n v="1"/>
    <s v="WHITE RIVER HATCHERY"/>
    <s v="WHITE RIVER HATCHERY"/>
    <s v="WHITE R      10.0031"/>
    <x v="0"/>
    <n v="74"/>
    <x v="2"/>
    <s v="09"/>
  </r>
  <r>
    <n v="9402730005"/>
    <n v="2005"/>
    <n v="20050915"/>
    <n v="50"/>
    <n v="50"/>
    <m/>
    <s v="3F10511  100031 H01"/>
    <n v="210512"/>
    <n v="1"/>
    <s v="WHITE RIVER HATCHERY"/>
    <s v="WHITE RIVER HATCHERY"/>
    <s v="WHITE R      10.0031"/>
    <x v="0"/>
    <n v="74"/>
    <x v="2"/>
    <s v="09"/>
  </r>
  <r>
    <n v="9402730008"/>
    <n v="2005"/>
    <n v="20050915"/>
    <n v="50"/>
    <n v="50"/>
    <m/>
    <s v="3F10511  100031 H01"/>
    <n v="210512"/>
    <n v="1"/>
    <s v="WHITE RIVER HATCHERY"/>
    <s v="WHITE RIVER HATCHERY"/>
    <s v="WHITE R      10.0031"/>
    <x v="0"/>
    <n v="74"/>
    <x v="2"/>
    <s v="09"/>
  </r>
  <r>
    <n v="9402730009"/>
    <n v="2005"/>
    <n v="20050915"/>
    <n v="50"/>
    <n v="50"/>
    <m/>
    <s v="3F10511  100031 H01"/>
    <n v="210512"/>
    <n v="1"/>
    <s v="WHITE RIVER HATCHERY"/>
    <s v="WHITE RIVER HATCHERY"/>
    <s v="WHITE R      10.0031"/>
    <x v="0"/>
    <n v="74"/>
    <x v="2"/>
    <s v="09"/>
  </r>
  <r>
    <n v="9402730011"/>
    <n v="2005"/>
    <n v="20050915"/>
    <n v="50"/>
    <n v="50"/>
    <m/>
    <s v="3F10511  100031 H01"/>
    <n v="210512"/>
    <n v="1"/>
    <s v="WHITE RIVER HATCHERY"/>
    <s v="WHITE RIVER HATCHERY"/>
    <s v="WHITE R      10.0031"/>
    <x v="0"/>
    <n v="74"/>
    <x v="2"/>
    <s v="09"/>
  </r>
  <r>
    <n v="9402730012"/>
    <n v="2005"/>
    <n v="20050915"/>
    <n v="50"/>
    <n v="50"/>
    <m/>
    <s v="3F10511  100031 H01"/>
    <n v="210512"/>
    <n v="1"/>
    <s v="WHITE RIVER HATCHERY"/>
    <s v="WHITE RIVER HATCHERY"/>
    <s v="WHITE R      10.0031"/>
    <x v="0"/>
    <n v="74"/>
    <x v="2"/>
    <s v="09"/>
  </r>
  <r>
    <n v="9402730030"/>
    <n v="2005"/>
    <n v="20050915"/>
    <n v="50"/>
    <n v="50"/>
    <m/>
    <s v="3F10511  100031 H01"/>
    <n v="210512"/>
    <n v="1"/>
    <s v="WHITE RIVER HATCHERY"/>
    <s v="WHITE RIVER HATCHERY"/>
    <s v="WHITE R      10.0031"/>
    <x v="0"/>
    <n v="74"/>
    <x v="2"/>
    <s v="09"/>
  </r>
  <r>
    <n v="9402730031"/>
    <n v="2005"/>
    <n v="20050915"/>
    <n v="50"/>
    <n v="50"/>
    <m/>
    <s v="3F10511  100031 H01"/>
    <n v="210512"/>
    <n v="1"/>
    <s v="WHITE RIVER HATCHERY"/>
    <s v="WHITE RIVER HATCHERY"/>
    <s v="WHITE R      10.0031"/>
    <x v="0"/>
    <n v="74"/>
    <x v="2"/>
    <s v="09"/>
  </r>
  <r>
    <n v="9402730032"/>
    <n v="2005"/>
    <n v="20050915"/>
    <n v="50"/>
    <n v="50"/>
    <m/>
    <s v="3F10511  100031 H01"/>
    <n v="210512"/>
    <n v="1"/>
    <s v="WHITE RIVER HATCHERY"/>
    <s v="WHITE RIVER HATCHERY"/>
    <s v="WHITE R      10.0031"/>
    <x v="0"/>
    <n v="74"/>
    <x v="2"/>
    <s v="09"/>
  </r>
  <r>
    <n v="9402730033"/>
    <n v="2005"/>
    <n v="20050915"/>
    <n v="50"/>
    <n v="50"/>
    <m/>
    <s v="3F10511  100031 H01"/>
    <n v="210512"/>
    <n v="1"/>
    <s v="WHITE RIVER HATCHERY"/>
    <s v="WHITE RIVER HATCHERY"/>
    <s v="WHITE R      10.0031"/>
    <x v="0"/>
    <n v="74"/>
    <x v="2"/>
    <s v="09"/>
  </r>
  <r>
    <n v="9402730034"/>
    <n v="2005"/>
    <n v="20050915"/>
    <n v="50"/>
    <n v="50"/>
    <m/>
    <s v="3F10511  100031 H01"/>
    <n v="210512"/>
    <n v="1"/>
    <s v="WHITE RIVER HATCHERY"/>
    <s v="WHITE RIVER HATCHERY"/>
    <s v="WHITE R      10.0031"/>
    <x v="0"/>
    <n v="74"/>
    <x v="2"/>
    <s v="09"/>
  </r>
  <r>
    <n v="9402730037"/>
    <n v="2005"/>
    <n v="20050915"/>
    <n v="50"/>
    <n v="50"/>
    <m/>
    <s v="3F10511  100031 H01"/>
    <n v="210512"/>
    <n v="1"/>
    <s v="WHITE RIVER HATCHERY"/>
    <s v="WHITE RIVER HATCHERY"/>
    <s v="WHITE R      10.0031"/>
    <x v="0"/>
    <n v="74"/>
    <x v="2"/>
    <s v="09"/>
  </r>
  <r>
    <n v="9402730038"/>
    <n v="2005"/>
    <n v="20050915"/>
    <n v="50"/>
    <n v="50"/>
    <m/>
    <s v="3F10511  100031 H01"/>
    <n v="210512"/>
    <n v="1"/>
    <s v="WHITE RIVER HATCHERY"/>
    <s v="WHITE RIVER HATCHERY"/>
    <s v="WHITE R      10.0031"/>
    <x v="0"/>
    <n v="74"/>
    <x v="2"/>
    <s v="09"/>
  </r>
  <r>
    <n v="9402730039"/>
    <n v="2005"/>
    <n v="20050915"/>
    <n v="50"/>
    <n v="50"/>
    <m/>
    <s v="3F10511  100031 H01"/>
    <n v="210512"/>
    <n v="1"/>
    <s v="WHITE RIVER HATCHERY"/>
    <s v="WHITE RIVER HATCHERY"/>
    <s v="WHITE R      10.0031"/>
    <x v="0"/>
    <n v="74"/>
    <x v="2"/>
    <s v="09"/>
  </r>
  <r>
    <n v="9402730041"/>
    <n v="2005"/>
    <n v="20050915"/>
    <n v="50"/>
    <n v="50"/>
    <m/>
    <s v="3F10511  100031 H01"/>
    <n v="210512"/>
    <n v="1"/>
    <s v="WHITE RIVER HATCHERY"/>
    <s v="WHITE RIVER HATCHERY"/>
    <s v="WHITE R      10.0031"/>
    <x v="0"/>
    <n v="74"/>
    <x v="2"/>
    <s v="09"/>
  </r>
  <r>
    <n v="9402730043"/>
    <n v="2005"/>
    <n v="20050915"/>
    <n v="50"/>
    <n v="50"/>
    <m/>
    <s v="3F10511  100031 H01"/>
    <n v="210512"/>
    <n v="1"/>
    <s v="WHITE RIVER HATCHERY"/>
    <s v="WHITE RIVER HATCHERY"/>
    <s v="WHITE R      10.0031"/>
    <x v="0"/>
    <n v="74"/>
    <x v="2"/>
    <s v="09"/>
  </r>
  <r>
    <n v="9402730058"/>
    <n v="2005"/>
    <n v="20050915"/>
    <n v="50"/>
    <n v="50"/>
    <m/>
    <s v="3F10511  100031 H01"/>
    <n v="210512"/>
    <n v="1"/>
    <s v="WHITE RIVER HATCHERY"/>
    <s v="WHITE RIVER HATCHERY"/>
    <s v="WHITE R      10.0031"/>
    <x v="0"/>
    <n v="74"/>
    <x v="2"/>
    <s v="09"/>
  </r>
  <r>
    <n v="9402730070"/>
    <n v="2005"/>
    <n v="20050915"/>
    <n v="50"/>
    <n v="50"/>
    <m/>
    <s v="3F10511  100031 H01"/>
    <n v="210512"/>
    <n v="1"/>
    <s v="WHITE RIVER HATCHERY"/>
    <s v="WHITE RIVER HATCHERY"/>
    <s v="WHITE R      10.0031"/>
    <x v="0"/>
    <n v="74"/>
    <x v="2"/>
    <s v="09"/>
  </r>
  <r>
    <n v="9402730098"/>
    <n v="2005"/>
    <n v="20050915"/>
    <n v="50"/>
    <n v="50"/>
    <m/>
    <s v="3F10511  100031 H01"/>
    <n v="210512"/>
    <n v="1"/>
    <s v="WHITE RIVER HATCHERY"/>
    <s v="WHITE RIVER HATCHERY"/>
    <s v="WHITE R      10.0031"/>
    <x v="0"/>
    <n v="74"/>
    <x v="2"/>
    <s v="09"/>
  </r>
  <r>
    <n v="9402730099"/>
    <n v="2005"/>
    <n v="20050915"/>
    <n v="50"/>
    <n v="50"/>
    <m/>
    <s v="3F10511  100031 H01"/>
    <n v="210512"/>
    <n v="1"/>
    <s v="WHITE RIVER HATCHERY"/>
    <s v="WHITE RIVER HATCHERY"/>
    <s v="WHITE R      10.0031"/>
    <x v="0"/>
    <n v="74"/>
    <x v="2"/>
    <s v="09"/>
  </r>
  <r>
    <n v="9402740013"/>
    <n v="2005"/>
    <n v="20050922"/>
    <n v="50"/>
    <n v="50"/>
    <m/>
    <s v="3F10511  100031 H01"/>
    <n v="210512"/>
    <n v="1"/>
    <s v="WHITE RIVER HATCHERY"/>
    <s v="WHITE RIVER HATCHERY"/>
    <s v="WHITE R      10.0031"/>
    <x v="0"/>
    <n v="74"/>
    <x v="2"/>
    <s v="09"/>
  </r>
  <r>
    <n v="9402740014"/>
    <n v="2005"/>
    <n v="20050922"/>
    <n v="50"/>
    <n v="50"/>
    <m/>
    <s v="3F10511  100031 H01"/>
    <n v="210512"/>
    <n v="1"/>
    <s v="WHITE RIVER HATCHERY"/>
    <s v="WHITE RIVER HATCHERY"/>
    <s v="WHITE R      10.0031"/>
    <x v="0"/>
    <n v="74"/>
    <x v="2"/>
    <s v="09"/>
  </r>
  <r>
    <n v="9402740015"/>
    <n v="2005"/>
    <n v="20050922"/>
    <n v="50"/>
    <n v="50"/>
    <m/>
    <s v="3F10511  100031 H01"/>
    <n v="210512"/>
    <n v="1"/>
    <s v="WHITE RIVER HATCHERY"/>
    <s v="WHITE RIVER HATCHERY"/>
    <s v="WHITE R      10.0031"/>
    <x v="0"/>
    <n v="74"/>
    <x v="2"/>
    <s v="09"/>
  </r>
  <r>
    <n v="9402740016"/>
    <n v="2005"/>
    <n v="20050922"/>
    <n v="50"/>
    <n v="50"/>
    <m/>
    <s v="3F10511  100031 H01"/>
    <n v="210512"/>
    <n v="1"/>
    <s v="WHITE RIVER HATCHERY"/>
    <s v="WHITE RIVER HATCHERY"/>
    <s v="WHITE R      10.0031"/>
    <x v="0"/>
    <n v="74"/>
    <x v="2"/>
    <s v="09"/>
  </r>
  <r>
    <n v="9402740017"/>
    <n v="2005"/>
    <n v="20050922"/>
    <n v="50"/>
    <n v="50"/>
    <m/>
    <s v="3F10511  100031 H01"/>
    <n v="210512"/>
    <n v="1"/>
    <s v="WHITE RIVER HATCHERY"/>
    <s v="WHITE RIVER HATCHERY"/>
    <s v="WHITE R      10.0031"/>
    <x v="0"/>
    <n v="74"/>
    <x v="2"/>
    <s v="09"/>
  </r>
  <r>
    <n v="9402740019"/>
    <n v="2005"/>
    <n v="20050922"/>
    <n v="50"/>
    <n v="50"/>
    <m/>
    <s v="3F10511  100031 H01"/>
    <n v="210512"/>
    <n v="1"/>
    <s v="WHITE RIVER HATCHERY"/>
    <s v="WHITE RIVER HATCHERY"/>
    <s v="WHITE R      10.0031"/>
    <x v="0"/>
    <n v="74"/>
    <x v="2"/>
    <s v="09"/>
  </r>
  <r>
    <n v="9402740020"/>
    <n v="2005"/>
    <n v="20050922"/>
    <n v="50"/>
    <n v="50"/>
    <m/>
    <s v="3F10511  100031 H01"/>
    <n v="210512"/>
    <n v="1"/>
    <s v="WHITE RIVER HATCHERY"/>
    <s v="WHITE RIVER HATCHERY"/>
    <s v="WHITE R      10.0031"/>
    <x v="0"/>
    <n v="74"/>
    <x v="2"/>
    <s v="09"/>
  </r>
  <r>
    <n v="9402740022"/>
    <n v="2005"/>
    <n v="20050922"/>
    <n v="50"/>
    <n v="50"/>
    <m/>
    <s v="3F10511  100031 H01"/>
    <n v="210512"/>
    <n v="1"/>
    <s v="WHITE RIVER HATCHERY"/>
    <s v="WHITE RIVER HATCHERY"/>
    <s v="WHITE R      10.0031"/>
    <x v="0"/>
    <n v="74"/>
    <x v="2"/>
    <s v="09"/>
  </r>
  <r>
    <n v="9402740023"/>
    <n v="2005"/>
    <n v="20050922"/>
    <n v="50"/>
    <n v="50"/>
    <m/>
    <s v="3F10511  100031 H01"/>
    <n v="210512"/>
    <n v="1"/>
    <s v="WHITE RIVER HATCHERY"/>
    <s v="WHITE RIVER HATCHERY"/>
    <s v="WHITE R      10.0031"/>
    <x v="0"/>
    <n v="74"/>
    <x v="2"/>
    <s v="09"/>
  </r>
  <r>
    <n v="9402740024"/>
    <n v="2005"/>
    <n v="20050922"/>
    <n v="50"/>
    <n v="50"/>
    <m/>
    <s v="3F10511  100031 H01"/>
    <n v="210512"/>
    <n v="1"/>
    <s v="WHITE RIVER HATCHERY"/>
    <s v="WHITE RIVER HATCHERY"/>
    <s v="WHITE R      10.0031"/>
    <x v="0"/>
    <n v="74"/>
    <x v="2"/>
    <s v="09"/>
  </r>
  <r>
    <n v="9402740041"/>
    <n v="2005"/>
    <n v="20050922"/>
    <n v="50"/>
    <n v="50"/>
    <m/>
    <s v="3F10511  100031 H01"/>
    <n v="210512"/>
    <n v="1"/>
    <s v="WHITE RIVER HATCHERY"/>
    <s v="WHITE RIVER HATCHERY"/>
    <s v="WHITE R      10.0031"/>
    <x v="0"/>
    <n v="74"/>
    <x v="2"/>
    <s v="09"/>
  </r>
  <r>
    <n v="9402740043"/>
    <n v="2005"/>
    <n v="20050922"/>
    <n v="50"/>
    <n v="50"/>
    <m/>
    <s v="3F10511  100031 H01"/>
    <n v="210512"/>
    <n v="1"/>
    <s v="WHITE RIVER HATCHERY"/>
    <s v="WHITE RIVER HATCHERY"/>
    <s v="WHITE R      10.0031"/>
    <x v="0"/>
    <n v="74"/>
    <x v="2"/>
    <s v="09"/>
  </r>
  <r>
    <n v="9402740045"/>
    <n v="2005"/>
    <n v="20050922"/>
    <n v="50"/>
    <n v="50"/>
    <m/>
    <s v="3F10511  100031 H01"/>
    <n v="210512"/>
    <n v="1"/>
    <s v="WHITE RIVER HATCHERY"/>
    <s v="WHITE RIVER HATCHERY"/>
    <s v="WHITE R      10.0031"/>
    <x v="0"/>
    <n v="74"/>
    <x v="2"/>
    <s v="09"/>
  </r>
  <r>
    <n v="9402740046"/>
    <n v="2005"/>
    <n v="20050922"/>
    <n v="50"/>
    <n v="50"/>
    <m/>
    <s v="3F10511  100031 H01"/>
    <n v="210512"/>
    <n v="1"/>
    <s v="WHITE RIVER HATCHERY"/>
    <s v="WHITE RIVER HATCHERY"/>
    <s v="WHITE R      10.0031"/>
    <x v="0"/>
    <n v="74"/>
    <x v="2"/>
    <s v="09"/>
  </r>
  <r>
    <n v="9402740047"/>
    <n v="2005"/>
    <n v="20050922"/>
    <n v="50"/>
    <n v="50"/>
    <m/>
    <s v="3F10511  100031 H01"/>
    <n v="210512"/>
    <n v="1"/>
    <s v="WHITE RIVER HATCHERY"/>
    <s v="WHITE RIVER HATCHERY"/>
    <s v="WHITE R      10.0031"/>
    <x v="0"/>
    <n v="74"/>
    <x v="2"/>
    <s v="09"/>
  </r>
  <r>
    <n v="9402740048"/>
    <n v="2005"/>
    <n v="20050922"/>
    <n v="50"/>
    <n v="50"/>
    <m/>
    <s v="3F10511  100031 H01"/>
    <n v="210512"/>
    <n v="1"/>
    <s v="WHITE RIVER HATCHERY"/>
    <s v="WHITE RIVER HATCHERY"/>
    <s v="WHITE R      10.0031"/>
    <x v="0"/>
    <n v="74"/>
    <x v="2"/>
    <s v="09"/>
  </r>
  <r>
    <n v="9402740051"/>
    <n v="2005"/>
    <n v="20050922"/>
    <n v="50"/>
    <n v="50"/>
    <m/>
    <s v="3F10511  100031 H01"/>
    <n v="210512"/>
    <n v="1"/>
    <s v="WHITE RIVER HATCHERY"/>
    <s v="WHITE RIVER HATCHERY"/>
    <s v="WHITE R      10.0031"/>
    <x v="0"/>
    <n v="74"/>
    <x v="2"/>
    <s v="09"/>
  </r>
  <r>
    <n v="9402740052"/>
    <n v="2005"/>
    <n v="20050922"/>
    <n v="50"/>
    <n v="50"/>
    <m/>
    <s v="3F10511  100031 H01"/>
    <n v="210512"/>
    <n v="1"/>
    <s v="WHITE RIVER HATCHERY"/>
    <s v="WHITE RIVER HATCHERY"/>
    <s v="WHITE R      10.0031"/>
    <x v="0"/>
    <n v="74"/>
    <x v="2"/>
    <s v="09"/>
  </r>
  <r>
    <n v="9402740053"/>
    <n v="2005"/>
    <n v="20050922"/>
    <n v="50"/>
    <n v="50"/>
    <m/>
    <s v="3F10511  100031 H01"/>
    <n v="210512"/>
    <n v="1"/>
    <s v="WHITE RIVER HATCHERY"/>
    <s v="WHITE RIVER HATCHERY"/>
    <s v="WHITE R      10.0031"/>
    <x v="0"/>
    <n v="74"/>
    <x v="2"/>
    <s v="09"/>
  </r>
  <r>
    <n v="9402730100"/>
    <n v="2005"/>
    <n v="20050915"/>
    <n v="50"/>
    <n v="50"/>
    <m/>
    <s v="3F10511  100031 H01"/>
    <n v="210512"/>
    <n v="1"/>
    <s v="WHITE RIVER HATCHERY"/>
    <s v="WHITE RIVER HATCHERY"/>
    <s v="WHITE R      10.0031"/>
    <x v="0"/>
    <n v="74"/>
    <x v="2"/>
    <s v="09"/>
  </r>
  <r>
    <n v="9402730129"/>
    <n v="2005"/>
    <n v="20050915"/>
    <n v="50"/>
    <n v="50"/>
    <m/>
    <s v="3F10511  100031 H01"/>
    <n v="210512"/>
    <n v="1"/>
    <s v="WHITE RIVER HATCHERY"/>
    <s v="WHITE RIVER HATCHERY"/>
    <s v="WHITE R      10.0031"/>
    <x v="0"/>
    <n v="74"/>
    <x v="2"/>
    <s v="09"/>
  </r>
  <r>
    <n v="9402730130"/>
    <n v="2005"/>
    <n v="20050915"/>
    <n v="50"/>
    <n v="50"/>
    <m/>
    <s v="3F10511  100031 H01"/>
    <n v="210512"/>
    <n v="1"/>
    <s v="WHITE RIVER HATCHERY"/>
    <s v="WHITE RIVER HATCHERY"/>
    <s v="WHITE R      10.0031"/>
    <x v="0"/>
    <n v="74"/>
    <x v="2"/>
    <s v="09"/>
  </r>
  <r>
    <n v="9402740002"/>
    <n v="2005"/>
    <n v="20050922"/>
    <n v="50"/>
    <n v="50"/>
    <m/>
    <s v="3F10511  100031 H01"/>
    <n v="210512"/>
    <n v="1"/>
    <s v="WHITE RIVER HATCHERY"/>
    <s v="WHITE RIVER HATCHERY"/>
    <s v="WHITE R      10.0031"/>
    <x v="0"/>
    <n v="74"/>
    <x v="2"/>
    <s v="09"/>
  </r>
  <r>
    <n v="9402740003"/>
    <n v="2005"/>
    <n v="20050922"/>
    <n v="50"/>
    <n v="50"/>
    <m/>
    <s v="3F10511  100031 H01"/>
    <n v="210512"/>
    <n v="1"/>
    <s v="WHITE RIVER HATCHERY"/>
    <s v="WHITE RIVER HATCHERY"/>
    <s v="WHITE R      10.0031"/>
    <x v="0"/>
    <n v="74"/>
    <x v="2"/>
    <s v="09"/>
  </r>
  <r>
    <n v="9402740006"/>
    <n v="2005"/>
    <n v="20050922"/>
    <n v="50"/>
    <n v="50"/>
    <m/>
    <s v="3F10511  100031 H01"/>
    <n v="210512"/>
    <n v="1"/>
    <s v="WHITE RIVER HATCHERY"/>
    <s v="WHITE RIVER HATCHERY"/>
    <s v="WHITE R      10.0031"/>
    <x v="0"/>
    <n v="74"/>
    <x v="2"/>
    <s v="09"/>
  </r>
  <r>
    <n v="9402740007"/>
    <n v="2005"/>
    <n v="20050922"/>
    <n v="50"/>
    <n v="50"/>
    <m/>
    <s v="3F10511  100031 H01"/>
    <n v="210512"/>
    <n v="1"/>
    <s v="WHITE RIVER HATCHERY"/>
    <s v="WHITE RIVER HATCHERY"/>
    <s v="WHITE R      10.0031"/>
    <x v="0"/>
    <n v="74"/>
    <x v="2"/>
    <s v="09"/>
  </r>
  <r>
    <n v="9402740009"/>
    <n v="2005"/>
    <n v="20050922"/>
    <n v="50"/>
    <n v="50"/>
    <m/>
    <s v="3F10511  100031 H01"/>
    <n v="210512"/>
    <n v="1"/>
    <s v="WHITE RIVER HATCHERY"/>
    <s v="WHITE RIVER HATCHERY"/>
    <s v="WHITE R      10.0031"/>
    <x v="0"/>
    <n v="74"/>
    <x v="2"/>
    <s v="09"/>
  </r>
  <r>
    <n v="9402740011"/>
    <n v="2005"/>
    <n v="20050922"/>
    <n v="50"/>
    <n v="50"/>
    <m/>
    <s v="3F10511  100031 H01"/>
    <n v="210512"/>
    <n v="1"/>
    <s v="WHITE RIVER HATCHERY"/>
    <s v="WHITE RIVER HATCHERY"/>
    <s v="WHITE R      10.0031"/>
    <x v="0"/>
    <n v="74"/>
    <x v="2"/>
    <s v="09"/>
  </r>
  <r>
    <n v="9402740027"/>
    <n v="2005"/>
    <n v="20050922"/>
    <n v="50"/>
    <n v="50"/>
    <m/>
    <s v="3F10511  100031 H01"/>
    <n v="210512"/>
    <n v="1"/>
    <s v="WHITE RIVER HATCHERY"/>
    <s v="WHITE RIVER HATCHERY"/>
    <s v="WHITE R      10.0031"/>
    <x v="0"/>
    <n v="74"/>
    <x v="2"/>
    <s v="09"/>
  </r>
  <r>
    <n v="9402740028"/>
    <n v="2005"/>
    <n v="20050922"/>
    <n v="50"/>
    <n v="50"/>
    <m/>
    <s v="3F10511  100031 H01"/>
    <n v="210512"/>
    <n v="1"/>
    <s v="WHITE RIVER HATCHERY"/>
    <s v="WHITE RIVER HATCHERY"/>
    <s v="WHITE R      10.0031"/>
    <x v="0"/>
    <n v="74"/>
    <x v="2"/>
    <s v="09"/>
  </r>
  <r>
    <n v="9402740030"/>
    <n v="2005"/>
    <n v="20050922"/>
    <n v="50"/>
    <n v="50"/>
    <m/>
    <s v="3F10511  100031 H01"/>
    <n v="210512"/>
    <n v="1"/>
    <s v="WHITE RIVER HATCHERY"/>
    <s v="WHITE RIVER HATCHERY"/>
    <s v="WHITE R      10.0031"/>
    <x v="0"/>
    <n v="74"/>
    <x v="2"/>
    <s v="09"/>
  </r>
  <r>
    <n v="9402740039"/>
    <n v="2005"/>
    <n v="20050922"/>
    <n v="50"/>
    <n v="50"/>
    <m/>
    <s v="3F10511  100031 H01"/>
    <n v="210512"/>
    <n v="1"/>
    <s v="WHITE RIVER HATCHERY"/>
    <s v="WHITE RIVER HATCHERY"/>
    <s v="WHITE R      10.0031"/>
    <x v="0"/>
    <n v="74"/>
    <x v="2"/>
    <s v="09"/>
  </r>
  <r>
    <n v="9402740054"/>
    <n v="2005"/>
    <n v="20050922"/>
    <n v="50"/>
    <n v="50"/>
    <m/>
    <s v="3F10511  100031 H01"/>
    <n v="210512"/>
    <n v="1"/>
    <s v="WHITE RIVER HATCHERY"/>
    <s v="WHITE RIVER HATCHERY"/>
    <s v="WHITE R      10.0031"/>
    <x v="0"/>
    <n v="74"/>
    <x v="2"/>
    <s v="09"/>
  </r>
  <r>
    <n v="9402740057"/>
    <n v="2005"/>
    <n v="20050922"/>
    <n v="50"/>
    <n v="50"/>
    <m/>
    <s v="3F10511  100031 H01"/>
    <n v="210512"/>
    <n v="1"/>
    <s v="WHITE RIVER HATCHERY"/>
    <s v="WHITE RIVER HATCHERY"/>
    <s v="WHITE R      10.0031"/>
    <x v="0"/>
    <n v="74"/>
    <x v="2"/>
    <s v="09"/>
  </r>
  <r>
    <n v="9402740060"/>
    <n v="2005"/>
    <n v="20050922"/>
    <n v="50"/>
    <n v="50"/>
    <m/>
    <s v="3F10511  100031 H01"/>
    <n v="210512"/>
    <n v="1"/>
    <s v="WHITE RIVER HATCHERY"/>
    <s v="WHITE RIVER HATCHERY"/>
    <s v="WHITE R      10.0031"/>
    <x v="0"/>
    <n v="74"/>
    <x v="2"/>
    <s v="09"/>
  </r>
  <r>
    <n v="9402740061"/>
    <n v="2005"/>
    <n v="20050922"/>
    <n v="50"/>
    <n v="50"/>
    <m/>
    <s v="3F10511  100031 H01"/>
    <n v="210512"/>
    <n v="1"/>
    <s v="WHITE RIVER HATCHERY"/>
    <s v="WHITE RIVER HATCHERY"/>
    <s v="WHITE R      10.0031"/>
    <x v="0"/>
    <n v="74"/>
    <x v="2"/>
    <s v="09"/>
  </r>
  <r>
    <n v="9402740062"/>
    <n v="2005"/>
    <n v="20050922"/>
    <n v="50"/>
    <n v="50"/>
    <m/>
    <s v="3F10511  100031 H01"/>
    <n v="210512"/>
    <n v="1"/>
    <s v="WHITE RIVER HATCHERY"/>
    <s v="WHITE RIVER HATCHERY"/>
    <s v="WHITE R      10.0031"/>
    <x v="0"/>
    <n v="74"/>
    <x v="2"/>
    <s v="09"/>
  </r>
  <r>
    <n v="9402740064"/>
    <n v="2005"/>
    <n v="20050922"/>
    <n v="50"/>
    <n v="50"/>
    <m/>
    <s v="3F10511  100031 H01"/>
    <n v="210512"/>
    <n v="1"/>
    <s v="WHITE RIVER HATCHERY"/>
    <s v="WHITE RIVER HATCHERY"/>
    <s v="WHITE R      10.0031"/>
    <x v="0"/>
    <n v="74"/>
    <x v="2"/>
    <s v="09"/>
  </r>
  <r>
    <n v="9402740065"/>
    <n v="2005"/>
    <n v="20050922"/>
    <n v="50"/>
    <n v="50"/>
    <m/>
    <s v="3F10511  100031 H01"/>
    <n v="210512"/>
    <n v="1"/>
    <s v="WHITE RIVER HATCHERY"/>
    <s v="WHITE RIVER HATCHERY"/>
    <s v="WHITE R      10.0031"/>
    <x v="0"/>
    <n v="74"/>
    <x v="2"/>
    <s v="09"/>
  </r>
  <r>
    <n v="9402740067"/>
    <n v="2005"/>
    <n v="20050922"/>
    <n v="50"/>
    <n v="50"/>
    <m/>
    <s v="3F10511  100031 H01"/>
    <n v="210512"/>
    <n v="1"/>
    <s v="WHITE RIVER HATCHERY"/>
    <s v="WHITE RIVER HATCHERY"/>
    <s v="WHITE R      10.0031"/>
    <x v="0"/>
    <n v="74"/>
    <x v="2"/>
    <s v="09"/>
  </r>
  <r>
    <n v="9402740087"/>
    <n v="2005"/>
    <n v="20050922"/>
    <n v="50"/>
    <n v="50"/>
    <m/>
    <s v="3F10511  100031 H01"/>
    <n v="210512"/>
    <n v="1"/>
    <s v="WHITE RIVER HATCHERY"/>
    <s v="WHITE RIVER HATCHERY"/>
    <s v="WHITE R      10.0031"/>
    <x v="0"/>
    <n v="74"/>
    <x v="2"/>
    <s v="09"/>
  </r>
  <r>
    <n v="9402740092"/>
    <n v="2005"/>
    <n v="20050922"/>
    <n v="50"/>
    <n v="50"/>
    <m/>
    <s v="3F10511  100031 H01"/>
    <n v="210512"/>
    <n v="1"/>
    <s v="WHITE RIVER HATCHERY"/>
    <s v="WHITE RIVER HATCHERY"/>
    <s v="WHITE R      10.0031"/>
    <x v="0"/>
    <n v="74"/>
    <x v="2"/>
    <s v="09"/>
  </r>
  <r>
    <n v="9402740114"/>
    <n v="2005"/>
    <n v="20050922"/>
    <n v="50"/>
    <n v="50"/>
    <m/>
    <s v="3F10511  100031 H01"/>
    <n v="210512"/>
    <n v="1"/>
    <s v="WHITE RIVER HATCHERY"/>
    <s v="WHITE RIVER HATCHERY"/>
    <s v="WHITE R      10.0031"/>
    <x v="0"/>
    <n v="74"/>
    <x v="2"/>
    <s v="09"/>
  </r>
  <r>
    <n v="9402740117"/>
    <n v="2005"/>
    <n v="20050922"/>
    <n v="50"/>
    <n v="50"/>
    <m/>
    <s v="3F10511  100031 H01"/>
    <n v="210512"/>
    <n v="1"/>
    <s v="WHITE RIVER HATCHERY"/>
    <s v="WHITE RIVER HATCHERY"/>
    <s v="WHITE R      10.0031"/>
    <x v="0"/>
    <n v="74"/>
    <x v="2"/>
    <s v="09"/>
  </r>
  <r>
    <n v="9402750003"/>
    <n v="2005"/>
    <n v="20050923"/>
    <n v="50"/>
    <n v="50"/>
    <m/>
    <s v="3F10511  100031 H01"/>
    <n v="210512"/>
    <n v="1"/>
    <s v="WHITE RIVER HATCHERY"/>
    <s v="WHITE RIVER HATCHERY"/>
    <s v="WHITE R      10.0031"/>
    <x v="0"/>
    <n v="74"/>
    <x v="2"/>
    <s v="09"/>
  </r>
  <r>
    <n v="9402750005"/>
    <n v="2005"/>
    <n v="20050923"/>
    <n v="50"/>
    <n v="50"/>
    <m/>
    <s v="3F10511  100031 H01"/>
    <n v="210512"/>
    <n v="1"/>
    <s v="WHITE RIVER HATCHERY"/>
    <s v="WHITE RIVER HATCHERY"/>
    <s v="WHITE R      10.0031"/>
    <x v="0"/>
    <n v="74"/>
    <x v="2"/>
    <s v="09"/>
  </r>
  <r>
    <n v="9402750006"/>
    <n v="2005"/>
    <n v="20050923"/>
    <n v="50"/>
    <n v="50"/>
    <m/>
    <s v="3F10511  100031 H01"/>
    <n v="210512"/>
    <n v="1"/>
    <s v="WHITE RIVER HATCHERY"/>
    <s v="WHITE RIVER HATCHERY"/>
    <s v="WHITE R      10.0031"/>
    <x v="0"/>
    <n v="74"/>
    <x v="2"/>
    <s v="09"/>
  </r>
  <r>
    <n v="9402750007"/>
    <n v="2005"/>
    <n v="20050923"/>
    <n v="50"/>
    <n v="50"/>
    <m/>
    <s v="3F10511  100031 H01"/>
    <n v="210512"/>
    <n v="1"/>
    <s v="WHITE RIVER HATCHERY"/>
    <s v="WHITE RIVER HATCHERY"/>
    <s v="WHITE R      10.0031"/>
    <x v="0"/>
    <n v="74"/>
    <x v="2"/>
    <s v="09"/>
  </r>
  <r>
    <n v="9402750023"/>
    <n v="2005"/>
    <n v="20050923"/>
    <n v="50"/>
    <n v="50"/>
    <m/>
    <s v="3F10511  100031 H01"/>
    <n v="210512"/>
    <n v="1"/>
    <s v="WHITE RIVER HATCHERY"/>
    <s v="WHITE RIVER HATCHERY"/>
    <s v="WHITE R      10.0031"/>
    <x v="0"/>
    <n v="74"/>
    <x v="2"/>
    <s v="09"/>
  </r>
  <r>
    <n v="9402750024"/>
    <n v="2005"/>
    <n v="20050923"/>
    <n v="50"/>
    <n v="50"/>
    <m/>
    <s v="3F10511  100031 H01"/>
    <n v="210512"/>
    <n v="1"/>
    <s v="WHITE RIVER HATCHERY"/>
    <s v="WHITE RIVER HATCHERY"/>
    <s v="WHITE R      10.0031"/>
    <x v="0"/>
    <n v="74"/>
    <x v="2"/>
    <s v="09"/>
  </r>
  <r>
    <n v="9402750027"/>
    <n v="2005"/>
    <n v="20050923"/>
    <n v="50"/>
    <n v="50"/>
    <m/>
    <s v="3F10511  100031 H01"/>
    <n v="210512"/>
    <n v="1"/>
    <s v="WHITE RIVER HATCHERY"/>
    <s v="WHITE RIVER HATCHERY"/>
    <s v="WHITE R      10.0031"/>
    <x v="0"/>
    <n v="74"/>
    <x v="2"/>
    <s v="09"/>
  </r>
  <r>
    <n v="9402750029"/>
    <n v="2005"/>
    <n v="20050923"/>
    <n v="50"/>
    <n v="50"/>
    <m/>
    <s v="3F10511  100031 H01"/>
    <n v="210512"/>
    <n v="1"/>
    <s v="WHITE RIVER HATCHERY"/>
    <s v="WHITE RIVER HATCHERY"/>
    <s v="WHITE R      10.0031"/>
    <x v="0"/>
    <n v="74"/>
    <x v="2"/>
    <s v="09"/>
  </r>
  <r>
    <n v="9402750030"/>
    <n v="2005"/>
    <n v="20050923"/>
    <n v="50"/>
    <n v="50"/>
    <m/>
    <s v="3F10511  100031 H01"/>
    <n v="210512"/>
    <n v="1"/>
    <s v="WHITE RIVER HATCHERY"/>
    <s v="WHITE RIVER HATCHERY"/>
    <s v="WHITE R      10.0031"/>
    <x v="0"/>
    <n v="74"/>
    <x v="2"/>
    <s v="09"/>
  </r>
  <r>
    <n v="9402750031"/>
    <n v="2005"/>
    <n v="20050923"/>
    <n v="50"/>
    <n v="50"/>
    <m/>
    <s v="3F10511  100031 H01"/>
    <n v="210512"/>
    <n v="1"/>
    <s v="WHITE RIVER HATCHERY"/>
    <s v="WHITE RIVER HATCHERY"/>
    <s v="WHITE R      10.0031"/>
    <x v="0"/>
    <n v="74"/>
    <x v="2"/>
    <s v="09"/>
  </r>
  <r>
    <n v="9402750032"/>
    <n v="2005"/>
    <n v="20050923"/>
    <n v="50"/>
    <n v="50"/>
    <m/>
    <s v="3F10511  100031 H01"/>
    <n v="210512"/>
    <n v="1"/>
    <s v="WHITE RIVER HATCHERY"/>
    <s v="WHITE RIVER HATCHERY"/>
    <s v="WHITE R      10.0031"/>
    <x v="0"/>
    <n v="74"/>
    <x v="2"/>
    <s v="09"/>
  </r>
  <r>
    <n v="9402750033"/>
    <n v="2005"/>
    <n v="20050923"/>
    <n v="50"/>
    <n v="50"/>
    <m/>
    <s v="3F10511  100031 H01"/>
    <n v="210512"/>
    <n v="1"/>
    <s v="WHITE RIVER HATCHERY"/>
    <s v="WHITE RIVER HATCHERY"/>
    <s v="WHITE R      10.0031"/>
    <x v="0"/>
    <n v="74"/>
    <x v="2"/>
    <s v="09"/>
  </r>
  <r>
    <n v="9402750034"/>
    <n v="2005"/>
    <n v="20050923"/>
    <n v="50"/>
    <n v="50"/>
    <m/>
    <s v="3F10511  100031 H01"/>
    <n v="210512"/>
    <n v="1"/>
    <s v="WHITE RIVER HATCHERY"/>
    <s v="WHITE RIVER HATCHERY"/>
    <s v="WHITE R      10.0031"/>
    <x v="0"/>
    <n v="74"/>
    <x v="2"/>
    <s v="09"/>
  </r>
  <r>
    <n v="9402750035"/>
    <n v="2005"/>
    <n v="20050923"/>
    <n v="50"/>
    <n v="50"/>
    <m/>
    <s v="3F10511  100031 H01"/>
    <n v="210512"/>
    <n v="1"/>
    <s v="WHITE RIVER HATCHERY"/>
    <s v="WHITE RIVER HATCHERY"/>
    <s v="WHITE R      10.0031"/>
    <x v="0"/>
    <n v="74"/>
    <x v="2"/>
    <s v="09"/>
  </r>
  <r>
    <n v="9402750036"/>
    <n v="2005"/>
    <n v="20050923"/>
    <n v="50"/>
    <n v="50"/>
    <m/>
    <s v="3F10511  100031 H01"/>
    <n v="210512"/>
    <n v="1"/>
    <s v="WHITE RIVER HATCHERY"/>
    <s v="WHITE RIVER HATCHERY"/>
    <s v="WHITE R      10.0031"/>
    <x v="0"/>
    <n v="74"/>
    <x v="2"/>
    <s v="09"/>
  </r>
  <r>
    <n v="9402740068"/>
    <n v="2005"/>
    <n v="20050922"/>
    <n v="50"/>
    <n v="50"/>
    <m/>
    <s v="3F10511  100031 H01"/>
    <n v="210512"/>
    <n v="1"/>
    <s v="WHITE RIVER HATCHERY"/>
    <s v="WHITE RIVER HATCHERY"/>
    <s v="WHITE R      10.0031"/>
    <x v="0"/>
    <n v="74"/>
    <x v="2"/>
    <s v="09"/>
  </r>
  <r>
    <n v="9402740069"/>
    <n v="2005"/>
    <n v="20050922"/>
    <n v="50"/>
    <n v="50"/>
    <m/>
    <s v="3F10511  100031 H01"/>
    <n v="210512"/>
    <n v="1"/>
    <s v="WHITE RIVER HATCHERY"/>
    <s v="WHITE RIVER HATCHERY"/>
    <s v="WHITE R      10.0031"/>
    <x v="0"/>
    <n v="74"/>
    <x v="2"/>
    <s v="09"/>
  </r>
  <r>
    <n v="9402740073"/>
    <n v="2005"/>
    <n v="20050922"/>
    <n v="50"/>
    <n v="50"/>
    <m/>
    <s v="3F10511  100031 H01"/>
    <n v="210512"/>
    <n v="1"/>
    <s v="WHITE RIVER HATCHERY"/>
    <s v="WHITE RIVER HATCHERY"/>
    <s v="WHITE R      10.0031"/>
    <x v="0"/>
    <n v="74"/>
    <x v="2"/>
    <s v="09"/>
  </r>
  <r>
    <n v="9402740098"/>
    <n v="2005"/>
    <n v="20050922"/>
    <n v="50"/>
    <n v="50"/>
    <m/>
    <s v="3F10511  100031 H01"/>
    <n v="210512"/>
    <n v="1"/>
    <s v="WHITE RIVER HATCHERY"/>
    <s v="WHITE RIVER HATCHERY"/>
    <s v="WHITE R      10.0031"/>
    <x v="0"/>
    <n v="74"/>
    <x v="2"/>
    <s v="09"/>
  </r>
  <r>
    <n v="9402740106"/>
    <n v="2005"/>
    <n v="20050922"/>
    <n v="50"/>
    <n v="50"/>
    <m/>
    <s v="3F10511  100031 H01"/>
    <n v="210512"/>
    <n v="1"/>
    <s v="WHITE RIVER HATCHERY"/>
    <s v="WHITE RIVER HATCHERY"/>
    <s v="WHITE R      10.0031"/>
    <x v="0"/>
    <n v="74"/>
    <x v="2"/>
    <s v="09"/>
  </r>
  <r>
    <n v="9402740126"/>
    <n v="2005"/>
    <n v="20050922"/>
    <n v="50"/>
    <n v="50"/>
    <m/>
    <s v="3F10511  100031 H01"/>
    <n v="210512"/>
    <n v="1"/>
    <s v="WHITE RIVER HATCHERY"/>
    <s v="WHITE RIVER HATCHERY"/>
    <s v="WHITE R      10.0031"/>
    <x v="0"/>
    <n v="74"/>
    <x v="2"/>
    <s v="09"/>
  </r>
  <r>
    <n v="9402740135"/>
    <n v="2005"/>
    <n v="20050922"/>
    <n v="50"/>
    <n v="50"/>
    <m/>
    <s v="3F10511  100031 H01"/>
    <n v="210512"/>
    <n v="1"/>
    <s v="WHITE RIVER HATCHERY"/>
    <s v="WHITE RIVER HATCHERY"/>
    <s v="WHITE R      10.0031"/>
    <x v="0"/>
    <n v="74"/>
    <x v="2"/>
    <s v="09"/>
  </r>
  <r>
    <n v="9402750009"/>
    <n v="2005"/>
    <n v="20050923"/>
    <n v="50"/>
    <n v="50"/>
    <m/>
    <s v="3F10511  100031 H01"/>
    <n v="210512"/>
    <n v="1"/>
    <s v="WHITE RIVER HATCHERY"/>
    <s v="WHITE RIVER HATCHERY"/>
    <s v="WHITE R      10.0031"/>
    <x v="0"/>
    <n v="74"/>
    <x v="2"/>
    <s v="09"/>
  </r>
  <r>
    <n v="9402750012"/>
    <n v="2005"/>
    <n v="20050923"/>
    <n v="50"/>
    <n v="50"/>
    <m/>
    <s v="3F10511  100031 H01"/>
    <n v="210512"/>
    <n v="1"/>
    <s v="WHITE RIVER HATCHERY"/>
    <s v="WHITE RIVER HATCHERY"/>
    <s v="WHITE R      10.0031"/>
    <x v="0"/>
    <n v="74"/>
    <x v="2"/>
    <s v="09"/>
  </r>
  <r>
    <n v="9402750014"/>
    <n v="2005"/>
    <n v="20050923"/>
    <n v="50"/>
    <n v="50"/>
    <m/>
    <s v="3F10511  100031 H01"/>
    <n v="210512"/>
    <n v="1"/>
    <s v="WHITE RIVER HATCHERY"/>
    <s v="WHITE RIVER HATCHERY"/>
    <s v="WHITE R      10.0031"/>
    <x v="0"/>
    <n v="74"/>
    <x v="2"/>
    <s v="09"/>
  </r>
  <r>
    <n v="9402750015"/>
    <n v="2005"/>
    <n v="20050923"/>
    <n v="50"/>
    <n v="50"/>
    <m/>
    <s v="3F10511  100031 H01"/>
    <n v="210512"/>
    <n v="1"/>
    <s v="WHITE RIVER HATCHERY"/>
    <s v="WHITE RIVER HATCHERY"/>
    <s v="WHITE R      10.0031"/>
    <x v="0"/>
    <n v="74"/>
    <x v="2"/>
    <s v="09"/>
  </r>
  <r>
    <n v="9402750038"/>
    <n v="2005"/>
    <n v="20050923"/>
    <n v="50"/>
    <n v="50"/>
    <m/>
    <s v="3F10511  100031 H01"/>
    <n v="210512"/>
    <n v="1"/>
    <s v="WHITE RIVER HATCHERY"/>
    <s v="WHITE RIVER HATCHERY"/>
    <s v="WHITE R      10.0031"/>
    <x v="0"/>
    <n v="74"/>
    <x v="2"/>
    <s v="09"/>
  </r>
  <r>
    <n v="9402750040"/>
    <n v="2005"/>
    <n v="20050923"/>
    <n v="50"/>
    <n v="50"/>
    <m/>
    <s v="3F10511  100031 H01"/>
    <n v="210512"/>
    <n v="1"/>
    <s v="WHITE RIVER HATCHERY"/>
    <s v="WHITE RIVER HATCHERY"/>
    <s v="WHITE R      10.0031"/>
    <x v="0"/>
    <n v="74"/>
    <x v="2"/>
    <s v="09"/>
  </r>
  <r>
    <n v="9402750043"/>
    <n v="2005"/>
    <n v="20050923"/>
    <n v="50"/>
    <n v="50"/>
    <m/>
    <s v="3F10511  100031 H01"/>
    <n v="210512"/>
    <n v="1"/>
    <s v="WHITE RIVER HATCHERY"/>
    <s v="WHITE RIVER HATCHERY"/>
    <s v="WHITE R      10.0031"/>
    <x v="0"/>
    <n v="74"/>
    <x v="2"/>
    <s v="09"/>
  </r>
  <r>
    <n v="9402750044"/>
    <n v="2005"/>
    <n v="20050923"/>
    <n v="50"/>
    <n v="50"/>
    <m/>
    <s v="3F10511  100031 H01"/>
    <n v="210512"/>
    <n v="1"/>
    <s v="WHITE RIVER HATCHERY"/>
    <s v="WHITE RIVER HATCHERY"/>
    <s v="WHITE R      10.0031"/>
    <x v="0"/>
    <n v="74"/>
    <x v="2"/>
    <s v="09"/>
  </r>
  <r>
    <n v="9402750045"/>
    <n v="2005"/>
    <n v="20050923"/>
    <n v="50"/>
    <n v="50"/>
    <m/>
    <s v="3F10511  100031 H01"/>
    <n v="210512"/>
    <n v="1"/>
    <s v="WHITE RIVER HATCHERY"/>
    <s v="WHITE RIVER HATCHERY"/>
    <s v="WHITE R      10.0031"/>
    <x v="0"/>
    <n v="74"/>
    <x v="2"/>
    <s v="09"/>
  </r>
  <r>
    <n v="9402750047"/>
    <n v="2005"/>
    <n v="20050923"/>
    <n v="50"/>
    <n v="50"/>
    <m/>
    <s v="3F10511  100031 H01"/>
    <n v="210512"/>
    <n v="1"/>
    <s v="WHITE RIVER HATCHERY"/>
    <s v="WHITE RIVER HATCHERY"/>
    <s v="WHITE R      10.0031"/>
    <x v="0"/>
    <n v="74"/>
    <x v="2"/>
    <s v="09"/>
  </r>
  <r>
    <n v="9402750072"/>
    <n v="2005"/>
    <n v="20050923"/>
    <n v="50"/>
    <n v="50"/>
    <m/>
    <s v="3F10511  100031 H01"/>
    <n v="210512"/>
    <n v="1"/>
    <s v="WHITE RIVER HATCHERY"/>
    <s v="WHITE RIVER HATCHERY"/>
    <s v="WHITE R      10.0031"/>
    <x v="0"/>
    <n v="74"/>
    <x v="2"/>
    <s v="09"/>
  </r>
  <r>
    <n v="9402750102"/>
    <n v="2005"/>
    <n v="20050923"/>
    <n v="50"/>
    <n v="50"/>
    <m/>
    <s v="3F10511  100031 H01"/>
    <n v="210512"/>
    <n v="1"/>
    <s v="WHITE RIVER HATCHERY"/>
    <s v="WHITE RIVER HATCHERY"/>
    <s v="WHITE R      10.0031"/>
    <x v="0"/>
    <n v="74"/>
    <x v="2"/>
    <s v="09"/>
  </r>
  <r>
    <n v="9402750104"/>
    <n v="2005"/>
    <n v="20050923"/>
    <n v="50"/>
    <n v="50"/>
    <m/>
    <s v="3F10511  100031 H01"/>
    <n v="210512"/>
    <n v="1"/>
    <s v="WHITE RIVER HATCHERY"/>
    <s v="WHITE RIVER HATCHERY"/>
    <s v="WHITE R      10.0031"/>
    <x v="0"/>
    <n v="74"/>
    <x v="2"/>
    <s v="09"/>
  </r>
  <r>
    <n v="9402750105"/>
    <n v="2005"/>
    <n v="20050923"/>
    <n v="50"/>
    <n v="50"/>
    <m/>
    <s v="3F10511  100031 H01"/>
    <n v="210512"/>
    <n v="1"/>
    <s v="WHITE RIVER HATCHERY"/>
    <s v="WHITE RIVER HATCHERY"/>
    <s v="WHITE R      10.0031"/>
    <x v="0"/>
    <n v="74"/>
    <x v="2"/>
    <s v="09"/>
  </r>
  <r>
    <n v="9402750106"/>
    <n v="2005"/>
    <n v="20050923"/>
    <n v="50"/>
    <n v="50"/>
    <m/>
    <s v="3F10511  100031 H01"/>
    <n v="210512"/>
    <n v="1"/>
    <s v="WHITE RIVER HATCHERY"/>
    <s v="WHITE RIVER HATCHERY"/>
    <s v="WHITE R      10.0031"/>
    <x v="0"/>
    <n v="74"/>
    <x v="2"/>
    <s v="09"/>
  </r>
  <r>
    <n v="9402770005"/>
    <n v="2005"/>
    <n v="20050929"/>
    <n v="50"/>
    <n v="50"/>
    <m/>
    <s v="3F10511  100031 H01"/>
    <n v="210512"/>
    <n v="1"/>
    <s v="WHITE RIVER HATCHERY"/>
    <s v="WHITE RIVER HATCHERY"/>
    <s v="WHITE R      10.0031"/>
    <x v="0"/>
    <n v="74"/>
    <x v="2"/>
    <s v="09"/>
  </r>
  <r>
    <n v="9402770006"/>
    <n v="2005"/>
    <n v="20050929"/>
    <n v="50"/>
    <n v="50"/>
    <m/>
    <s v="3F10511  100031 H01"/>
    <n v="210512"/>
    <n v="1"/>
    <s v="WHITE RIVER HATCHERY"/>
    <s v="WHITE RIVER HATCHERY"/>
    <s v="WHITE R      10.0031"/>
    <x v="0"/>
    <n v="74"/>
    <x v="2"/>
    <s v="09"/>
  </r>
  <r>
    <n v="9402770007"/>
    <n v="2005"/>
    <n v="20050929"/>
    <n v="50"/>
    <n v="50"/>
    <m/>
    <s v="3F10511  100031 H01"/>
    <n v="210512"/>
    <n v="1"/>
    <s v="WHITE RIVER HATCHERY"/>
    <s v="WHITE RIVER HATCHERY"/>
    <s v="WHITE R      10.0031"/>
    <x v="0"/>
    <n v="74"/>
    <x v="2"/>
    <s v="09"/>
  </r>
  <r>
    <n v="9402770008"/>
    <n v="2005"/>
    <n v="20050929"/>
    <n v="50"/>
    <n v="50"/>
    <m/>
    <s v="3F10511  100031 H01"/>
    <n v="210512"/>
    <n v="1"/>
    <s v="WHITE RIVER HATCHERY"/>
    <s v="WHITE RIVER HATCHERY"/>
    <s v="WHITE R      10.0031"/>
    <x v="0"/>
    <n v="74"/>
    <x v="2"/>
    <s v="09"/>
  </r>
  <r>
    <n v="9402770011"/>
    <n v="2005"/>
    <n v="20050929"/>
    <n v="50"/>
    <n v="50"/>
    <m/>
    <s v="3F10511  100031 H01"/>
    <n v="210512"/>
    <n v="1"/>
    <s v="WHITE RIVER HATCHERY"/>
    <s v="WHITE RIVER HATCHERY"/>
    <s v="WHITE R      10.0031"/>
    <x v="0"/>
    <n v="74"/>
    <x v="2"/>
    <s v="09"/>
  </r>
  <r>
    <n v="9402770013"/>
    <n v="2005"/>
    <n v="20050929"/>
    <n v="50"/>
    <n v="50"/>
    <m/>
    <s v="3F10511  100031 H01"/>
    <n v="210512"/>
    <n v="1"/>
    <s v="WHITE RIVER HATCHERY"/>
    <s v="WHITE RIVER HATCHERY"/>
    <s v="WHITE R      10.0031"/>
    <x v="0"/>
    <n v="74"/>
    <x v="2"/>
    <s v="09"/>
  </r>
  <r>
    <n v="9402770015"/>
    <n v="2005"/>
    <n v="20050929"/>
    <n v="50"/>
    <n v="50"/>
    <m/>
    <s v="3F10511  100031 H01"/>
    <n v="210512"/>
    <n v="1"/>
    <s v="WHITE RIVER HATCHERY"/>
    <s v="WHITE RIVER HATCHERY"/>
    <s v="WHITE R      10.0031"/>
    <x v="0"/>
    <n v="74"/>
    <x v="2"/>
    <s v="09"/>
  </r>
  <r>
    <n v="9402750052"/>
    <n v="2005"/>
    <n v="20050923"/>
    <n v="50"/>
    <n v="50"/>
    <m/>
    <s v="3F10511  100031 H01"/>
    <n v="210512"/>
    <n v="1"/>
    <s v="WHITE RIVER HATCHERY"/>
    <s v="WHITE RIVER HATCHERY"/>
    <s v="WHITE R      10.0031"/>
    <x v="0"/>
    <n v="74"/>
    <x v="2"/>
    <s v="09"/>
  </r>
  <r>
    <n v="9402750053"/>
    <n v="2005"/>
    <n v="20050923"/>
    <n v="50"/>
    <n v="50"/>
    <m/>
    <s v="3F10511  100031 H01"/>
    <n v="210512"/>
    <n v="1"/>
    <s v="WHITE RIVER HATCHERY"/>
    <s v="WHITE RIVER HATCHERY"/>
    <s v="WHITE R      10.0031"/>
    <x v="0"/>
    <n v="74"/>
    <x v="2"/>
    <s v="09"/>
  </r>
  <r>
    <n v="9402750054"/>
    <n v="2005"/>
    <n v="20050923"/>
    <n v="50"/>
    <n v="50"/>
    <m/>
    <s v="3F10511  100031 H01"/>
    <n v="210512"/>
    <n v="1"/>
    <s v="WHITE RIVER HATCHERY"/>
    <s v="WHITE RIVER HATCHERY"/>
    <s v="WHITE R      10.0031"/>
    <x v="0"/>
    <n v="74"/>
    <x v="2"/>
    <s v="09"/>
  </r>
  <r>
    <n v="9402750055"/>
    <n v="2005"/>
    <n v="20050923"/>
    <n v="50"/>
    <n v="50"/>
    <m/>
    <s v="3F10511  100031 H01"/>
    <n v="210512"/>
    <n v="1"/>
    <s v="WHITE RIVER HATCHERY"/>
    <s v="WHITE RIVER HATCHERY"/>
    <s v="WHITE R      10.0031"/>
    <x v="0"/>
    <n v="74"/>
    <x v="2"/>
    <s v="09"/>
  </r>
  <r>
    <n v="9402750057"/>
    <n v="2005"/>
    <n v="20050923"/>
    <n v="50"/>
    <n v="50"/>
    <m/>
    <s v="3F10511  100031 H01"/>
    <n v="210512"/>
    <n v="1"/>
    <s v="WHITE RIVER HATCHERY"/>
    <s v="WHITE RIVER HATCHERY"/>
    <s v="WHITE R      10.0031"/>
    <x v="0"/>
    <n v="74"/>
    <x v="2"/>
    <s v="09"/>
  </r>
  <r>
    <n v="9402750059"/>
    <n v="2005"/>
    <n v="20050923"/>
    <n v="50"/>
    <n v="50"/>
    <m/>
    <s v="3F10511  100031 H01"/>
    <n v="210512"/>
    <n v="1"/>
    <s v="WHITE RIVER HATCHERY"/>
    <s v="WHITE RIVER HATCHERY"/>
    <s v="WHITE R      10.0031"/>
    <x v="0"/>
    <n v="74"/>
    <x v="2"/>
    <s v="09"/>
  </r>
  <r>
    <n v="9402750060"/>
    <n v="2005"/>
    <n v="20050923"/>
    <n v="50"/>
    <n v="50"/>
    <m/>
    <s v="3F10511  100031 H01"/>
    <n v="210512"/>
    <n v="1"/>
    <s v="WHITE RIVER HATCHERY"/>
    <s v="WHITE RIVER HATCHERY"/>
    <s v="WHITE R      10.0031"/>
    <x v="0"/>
    <n v="74"/>
    <x v="2"/>
    <s v="09"/>
  </r>
  <r>
    <n v="9402760001"/>
    <n v="2005"/>
    <n v="20050920"/>
    <n v="50"/>
    <n v="50"/>
    <m/>
    <s v="3F10511  100031 H01"/>
    <n v="210512"/>
    <n v="1"/>
    <s v="WHITE RIVER HATCHERY"/>
    <s v="WHITE RIVER HATCHERY"/>
    <s v="WHITE R      10.0031"/>
    <x v="0"/>
    <n v="74"/>
    <x v="2"/>
    <s v="09"/>
  </r>
  <r>
    <n v="9402760002"/>
    <n v="2005"/>
    <n v="20050920"/>
    <n v="50"/>
    <n v="50"/>
    <m/>
    <s v="3F10511  100031 H01"/>
    <n v="210512"/>
    <n v="1"/>
    <s v="WHITE RIVER HATCHERY"/>
    <s v="WHITE RIVER HATCHERY"/>
    <s v="WHITE R      10.0031"/>
    <x v="0"/>
    <n v="74"/>
    <x v="2"/>
    <s v="09"/>
  </r>
  <r>
    <n v="9402760004"/>
    <n v="2005"/>
    <n v="20050920"/>
    <n v="50"/>
    <n v="50"/>
    <m/>
    <s v="3F10511  100031 H01"/>
    <n v="210512"/>
    <n v="1"/>
    <s v="WHITE RIVER HATCHERY"/>
    <s v="WHITE RIVER HATCHERY"/>
    <s v="WHITE R      10.0031"/>
    <x v="0"/>
    <n v="74"/>
    <x v="2"/>
    <s v="09"/>
  </r>
  <r>
    <n v="9402760005"/>
    <n v="2005"/>
    <n v="20050920"/>
    <n v="50"/>
    <n v="50"/>
    <m/>
    <s v="3F10511  100031 H01"/>
    <n v="210512"/>
    <n v="1"/>
    <s v="WHITE RIVER HATCHERY"/>
    <s v="WHITE RIVER HATCHERY"/>
    <s v="WHITE R      10.0031"/>
    <x v="0"/>
    <n v="74"/>
    <x v="2"/>
    <s v="09"/>
  </r>
  <r>
    <n v="9402760006"/>
    <n v="2005"/>
    <n v="20050920"/>
    <n v="50"/>
    <n v="50"/>
    <m/>
    <s v="3F10511  100031 H01"/>
    <n v="210512"/>
    <n v="1"/>
    <s v="WHITE RIVER HATCHERY"/>
    <s v="WHITE RIVER HATCHERY"/>
    <s v="WHITE R      10.0031"/>
    <x v="0"/>
    <n v="74"/>
    <x v="2"/>
    <s v="09"/>
  </r>
  <r>
    <n v="9402760009"/>
    <n v="2005"/>
    <n v="20050920"/>
    <n v="50"/>
    <n v="50"/>
    <m/>
    <s v="3F10511  100031 H01"/>
    <n v="210512"/>
    <n v="1"/>
    <s v="WHITE RIVER HATCHERY"/>
    <s v="WHITE RIVER HATCHERY"/>
    <s v="WHITE R      10.0031"/>
    <x v="0"/>
    <n v="74"/>
    <x v="2"/>
    <s v="09"/>
  </r>
  <r>
    <n v="9402760010"/>
    <n v="2005"/>
    <n v="20050920"/>
    <n v="50"/>
    <n v="50"/>
    <m/>
    <s v="3F10511  100031 H01"/>
    <n v="210512"/>
    <n v="1"/>
    <s v="WHITE RIVER HATCHERY"/>
    <s v="WHITE RIVER HATCHERY"/>
    <s v="WHITE R      10.0031"/>
    <x v="0"/>
    <n v="74"/>
    <x v="2"/>
    <s v="09"/>
  </r>
  <r>
    <n v="9402770001"/>
    <n v="2005"/>
    <n v="20050929"/>
    <n v="50"/>
    <n v="50"/>
    <m/>
    <s v="3F10511  100031 H01"/>
    <n v="210512"/>
    <n v="1"/>
    <s v="WHITE RIVER HATCHERY"/>
    <s v="WHITE RIVER HATCHERY"/>
    <s v="WHITE R      10.0031"/>
    <x v="0"/>
    <n v="74"/>
    <x v="2"/>
    <s v="09"/>
  </r>
  <r>
    <n v="9402770002"/>
    <n v="2005"/>
    <n v="20050929"/>
    <n v="50"/>
    <n v="50"/>
    <m/>
    <s v="3F10511  100031 H01"/>
    <n v="210512"/>
    <n v="1"/>
    <s v="WHITE RIVER HATCHERY"/>
    <s v="WHITE RIVER HATCHERY"/>
    <s v="WHITE R      10.0031"/>
    <x v="0"/>
    <n v="74"/>
    <x v="2"/>
    <s v="09"/>
  </r>
  <r>
    <n v="9402770004"/>
    <n v="2005"/>
    <n v="20050929"/>
    <n v="50"/>
    <n v="50"/>
    <m/>
    <s v="3F10511  100031 H01"/>
    <n v="210512"/>
    <n v="1"/>
    <s v="WHITE RIVER HATCHERY"/>
    <s v="WHITE RIVER HATCHERY"/>
    <s v="WHITE R      10.0031"/>
    <x v="0"/>
    <n v="74"/>
    <x v="2"/>
    <s v="09"/>
  </r>
  <r>
    <n v="9402770020"/>
    <n v="2005"/>
    <n v="20050929"/>
    <n v="50"/>
    <n v="50"/>
    <m/>
    <s v="3F10511  100031 H01"/>
    <n v="210512"/>
    <n v="1"/>
    <s v="WHITE RIVER HATCHERY"/>
    <s v="WHITE RIVER HATCHERY"/>
    <s v="WHITE R      10.0031"/>
    <x v="0"/>
    <n v="74"/>
    <x v="2"/>
    <s v="09"/>
  </r>
  <r>
    <n v="9402770029"/>
    <n v="2005"/>
    <n v="20050929"/>
    <n v="50"/>
    <n v="50"/>
    <m/>
    <s v="3F10511  100031 H01"/>
    <n v="210512"/>
    <n v="1"/>
    <s v="WHITE RIVER HATCHERY"/>
    <s v="WHITE RIVER HATCHERY"/>
    <s v="WHITE R      10.0031"/>
    <x v="0"/>
    <n v="74"/>
    <x v="2"/>
    <s v="09"/>
  </r>
  <r>
    <n v="9402770048"/>
    <n v="2005"/>
    <n v="20050929"/>
    <n v="50"/>
    <n v="50"/>
    <m/>
    <s v="3F10511  100031 H01"/>
    <n v="210512"/>
    <n v="1"/>
    <s v="WHITE RIVER HATCHERY"/>
    <s v="WHITE RIVER HATCHERY"/>
    <s v="WHITE R      10.0031"/>
    <x v="0"/>
    <n v="74"/>
    <x v="2"/>
    <s v="09"/>
  </r>
  <r>
    <n v="9402770049"/>
    <n v="2005"/>
    <n v="20050929"/>
    <n v="50"/>
    <n v="50"/>
    <m/>
    <s v="3F10511  100031 H01"/>
    <n v="210512"/>
    <n v="1"/>
    <s v="WHITE RIVER HATCHERY"/>
    <s v="WHITE RIVER HATCHERY"/>
    <s v="WHITE R      10.0031"/>
    <x v="0"/>
    <n v="74"/>
    <x v="2"/>
    <s v="09"/>
  </r>
  <r>
    <n v="9402770057"/>
    <n v="2005"/>
    <n v="20050929"/>
    <n v="50"/>
    <n v="50"/>
    <m/>
    <s v="3F10511  100031 H01"/>
    <n v="210512"/>
    <n v="1.04"/>
    <s v="WHITE RIVER HATCHERY"/>
    <s v="WHITE RIVER HATCHERY"/>
    <s v="WHITE R      10.0031"/>
    <x v="0"/>
    <n v="74"/>
    <x v="2"/>
    <s v="09"/>
  </r>
  <r>
    <n v="9402770059"/>
    <n v="2005"/>
    <n v="20050929"/>
    <n v="50"/>
    <n v="50"/>
    <m/>
    <s v="3F10511  100031 H01"/>
    <n v="210512"/>
    <n v="1"/>
    <s v="WHITE RIVER HATCHERY"/>
    <s v="WHITE RIVER HATCHERY"/>
    <s v="WHITE R      10.0031"/>
    <x v="0"/>
    <n v="74"/>
    <x v="2"/>
    <s v="09"/>
  </r>
  <r>
    <n v="9402770090"/>
    <n v="2005"/>
    <n v="20050929"/>
    <n v="50"/>
    <n v="50"/>
    <m/>
    <s v="3F10511  100031 H01"/>
    <n v="210512"/>
    <n v="1"/>
    <s v="WHITE RIVER HATCHERY"/>
    <s v="WHITE RIVER HATCHERY"/>
    <s v="WHITE R      10.0031"/>
    <x v="0"/>
    <n v="74"/>
    <x v="2"/>
    <s v="09"/>
  </r>
  <r>
    <n v="9402770119"/>
    <n v="2005"/>
    <n v="20050929"/>
    <n v="50"/>
    <n v="50"/>
    <m/>
    <s v="3F10511  100031 H01"/>
    <n v="210512"/>
    <n v="1"/>
    <s v="WHITE RIVER HATCHERY"/>
    <s v="WHITE RIVER HATCHERY"/>
    <s v="WHITE R      10.0031"/>
    <x v="0"/>
    <n v="74"/>
    <x v="2"/>
    <s v="09"/>
  </r>
  <r>
    <n v="9402770129"/>
    <n v="2005"/>
    <n v="20050929"/>
    <n v="50"/>
    <n v="50"/>
    <m/>
    <s v="3F10511  100031 H01"/>
    <n v="210512"/>
    <n v="1"/>
    <s v="WHITE RIVER HATCHERY"/>
    <s v="WHITE RIVER HATCHERY"/>
    <s v="WHITE R      10.0031"/>
    <x v="0"/>
    <n v="74"/>
    <x v="2"/>
    <s v="09"/>
  </r>
  <r>
    <n v="9402770130"/>
    <n v="2005"/>
    <n v="20050929"/>
    <n v="50"/>
    <n v="50"/>
    <m/>
    <s v="3F10511  100031 H01"/>
    <n v="210512"/>
    <n v="1"/>
    <s v="WHITE RIVER HATCHERY"/>
    <s v="WHITE RIVER HATCHERY"/>
    <s v="WHITE R      10.0031"/>
    <x v="0"/>
    <n v="74"/>
    <x v="2"/>
    <s v="09"/>
  </r>
  <r>
    <n v="9402770033"/>
    <n v="2005"/>
    <n v="20050929"/>
    <n v="50"/>
    <n v="50"/>
    <m/>
    <s v="3F10511  100031 H01"/>
    <n v="210512"/>
    <n v="1"/>
    <s v="WHITE RIVER HATCHERY"/>
    <s v="WHITE RIVER HATCHERY"/>
    <s v="WHITE R      10.0031"/>
    <x v="0"/>
    <n v="74"/>
    <x v="2"/>
    <s v="09"/>
  </r>
  <r>
    <n v="9402770034"/>
    <n v="2005"/>
    <n v="20050929"/>
    <n v="50"/>
    <n v="50"/>
    <m/>
    <s v="3F10511  100031 H01"/>
    <n v="210512"/>
    <n v="1"/>
    <s v="WHITE RIVER HATCHERY"/>
    <s v="WHITE RIVER HATCHERY"/>
    <s v="WHITE R      10.0031"/>
    <x v="0"/>
    <n v="74"/>
    <x v="2"/>
    <s v="09"/>
  </r>
  <r>
    <n v="9402770038"/>
    <n v="2005"/>
    <n v="20050929"/>
    <n v="50"/>
    <n v="50"/>
    <m/>
    <s v="3F10511  100031 H01"/>
    <n v="210512"/>
    <n v="1"/>
    <s v="WHITE RIVER HATCHERY"/>
    <s v="WHITE RIVER HATCHERY"/>
    <s v="WHITE R      10.0031"/>
    <x v="0"/>
    <n v="74"/>
    <x v="2"/>
    <s v="09"/>
  </r>
  <r>
    <n v="9402770039"/>
    <n v="2005"/>
    <n v="20050929"/>
    <n v="50"/>
    <n v="50"/>
    <m/>
    <s v="3F10511  100031 H01"/>
    <n v="210512"/>
    <n v="1"/>
    <s v="WHITE RIVER HATCHERY"/>
    <s v="WHITE RIVER HATCHERY"/>
    <s v="WHITE R      10.0031"/>
    <x v="0"/>
    <n v="74"/>
    <x v="2"/>
    <s v="09"/>
  </r>
  <r>
    <n v="9402770040"/>
    <n v="2005"/>
    <n v="20050929"/>
    <n v="50"/>
    <n v="50"/>
    <m/>
    <s v="3F10511  100031 H01"/>
    <n v="210512"/>
    <n v="1"/>
    <s v="WHITE RIVER HATCHERY"/>
    <s v="WHITE RIVER HATCHERY"/>
    <s v="WHITE R      10.0031"/>
    <x v="0"/>
    <n v="74"/>
    <x v="2"/>
    <s v="09"/>
  </r>
  <r>
    <n v="9402770042"/>
    <n v="2005"/>
    <n v="20050929"/>
    <n v="50"/>
    <n v="50"/>
    <m/>
    <s v="3F10511  100031 H01"/>
    <n v="210512"/>
    <n v="1"/>
    <s v="WHITE RIVER HATCHERY"/>
    <s v="WHITE RIVER HATCHERY"/>
    <s v="WHITE R      10.0031"/>
    <x v="0"/>
    <n v="74"/>
    <x v="2"/>
    <s v="09"/>
  </r>
  <r>
    <n v="9402770062"/>
    <n v="2005"/>
    <n v="20050929"/>
    <n v="50"/>
    <n v="50"/>
    <m/>
    <s v="3F10511  100031 H01"/>
    <n v="210512"/>
    <n v="1"/>
    <s v="WHITE RIVER HATCHERY"/>
    <s v="WHITE RIVER HATCHERY"/>
    <s v="WHITE R      10.0031"/>
    <x v="0"/>
    <n v="74"/>
    <x v="2"/>
    <s v="09"/>
  </r>
  <r>
    <n v="9402770063"/>
    <n v="2005"/>
    <n v="20050929"/>
    <n v="50"/>
    <n v="50"/>
    <m/>
    <s v="3F10511  100031 H01"/>
    <n v="210512"/>
    <n v="1"/>
    <s v="WHITE RIVER HATCHERY"/>
    <s v="WHITE RIVER HATCHERY"/>
    <s v="WHITE R      10.0031"/>
    <x v="0"/>
    <n v="74"/>
    <x v="2"/>
    <s v="09"/>
  </r>
  <r>
    <n v="9402770067"/>
    <n v="2005"/>
    <n v="20050929"/>
    <n v="50"/>
    <n v="50"/>
    <m/>
    <s v="3F10511  100031 H01"/>
    <n v="210512"/>
    <n v="1"/>
    <s v="WHITE RIVER HATCHERY"/>
    <s v="WHITE RIVER HATCHERY"/>
    <s v="WHITE R      10.0031"/>
    <x v="0"/>
    <n v="74"/>
    <x v="2"/>
    <s v="09"/>
  </r>
  <r>
    <n v="9402770069"/>
    <n v="2005"/>
    <n v="20050929"/>
    <n v="50"/>
    <n v="50"/>
    <m/>
    <s v="3F10511  100031 H01"/>
    <n v="210512"/>
    <n v="1"/>
    <s v="WHITE RIVER HATCHERY"/>
    <s v="WHITE RIVER HATCHERY"/>
    <s v="WHITE R      10.0031"/>
    <x v="0"/>
    <n v="74"/>
    <x v="2"/>
    <s v="09"/>
  </r>
  <r>
    <n v="9402770071"/>
    <n v="2005"/>
    <n v="20050929"/>
    <n v="50"/>
    <n v="50"/>
    <m/>
    <s v="3F10511  100031 H01"/>
    <n v="210512"/>
    <n v="1"/>
    <s v="WHITE RIVER HATCHERY"/>
    <s v="WHITE RIVER HATCHERY"/>
    <s v="WHITE R      10.0031"/>
    <x v="0"/>
    <n v="74"/>
    <x v="2"/>
    <s v="09"/>
  </r>
  <r>
    <n v="9402770073"/>
    <n v="2005"/>
    <n v="20050929"/>
    <n v="50"/>
    <n v="50"/>
    <m/>
    <s v="3F10511  100031 H01"/>
    <n v="210512"/>
    <n v="1"/>
    <s v="WHITE RIVER HATCHERY"/>
    <s v="WHITE RIVER HATCHERY"/>
    <s v="WHITE R      10.0031"/>
    <x v="0"/>
    <n v="74"/>
    <x v="2"/>
    <s v="09"/>
  </r>
  <r>
    <n v="9402770103"/>
    <n v="2005"/>
    <n v="20050929"/>
    <n v="50"/>
    <n v="50"/>
    <m/>
    <s v="3F10511  100031 H01"/>
    <n v="210512"/>
    <n v="1"/>
    <s v="WHITE RIVER HATCHERY"/>
    <s v="WHITE RIVER HATCHERY"/>
    <s v="WHITE R      10.0031"/>
    <x v="0"/>
    <n v="74"/>
    <x v="2"/>
    <s v="09"/>
  </r>
  <r>
    <n v="9402770135"/>
    <n v="2005"/>
    <n v="20050929"/>
    <n v="50"/>
    <n v="50"/>
    <m/>
    <s v="3F10511  100031 H01"/>
    <n v="210512"/>
    <n v="1"/>
    <s v="WHITE RIVER HATCHERY"/>
    <s v="WHITE RIVER HATCHERY"/>
    <s v="WHITE R      10.0031"/>
    <x v="0"/>
    <n v="74"/>
    <x v="2"/>
    <s v="09"/>
  </r>
  <r>
    <n v="9401710001"/>
    <n v="2006"/>
    <n v="20060914"/>
    <n v="50"/>
    <n v="50"/>
    <m/>
    <s v="3F10511  100031 H01"/>
    <n v="210512"/>
    <n v="1"/>
    <s v="WHITE RIVER HATCHERY"/>
    <s v="WHITE RIVER HATCHERY"/>
    <s v="WHITE R      10.0031"/>
    <x v="0"/>
    <n v="74"/>
    <x v="2"/>
    <s v="09"/>
  </r>
  <r>
    <n v="9401710003"/>
    <n v="2006"/>
    <n v="20060914"/>
    <n v="50"/>
    <n v="50"/>
    <m/>
    <s v="3F10511  100031 H01"/>
    <n v="210512"/>
    <n v="1"/>
    <s v="WHITE RIVER HATCHERY"/>
    <s v="WHITE RIVER HATCHERY"/>
    <s v="WHITE R      10.0031"/>
    <x v="0"/>
    <n v="74"/>
    <x v="2"/>
    <s v="09"/>
  </r>
  <r>
    <n v="9401710005"/>
    <n v="2006"/>
    <n v="20060914"/>
    <n v="50"/>
    <n v="50"/>
    <m/>
    <s v="3F10511  100031 H01"/>
    <n v="210512"/>
    <n v="1"/>
    <s v="WHITE RIVER HATCHERY"/>
    <s v="WHITE RIVER HATCHERY"/>
    <s v="WHITE R      10.0031"/>
    <x v="0"/>
    <n v="74"/>
    <x v="2"/>
    <s v="09"/>
  </r>
  <r>
    <n v="9401710006"/>
    <n v="2006"/>
    <n v="20060914"/>
    <n v="50"/>
    <n v="50"/>
    <m/>
    <s v="3F10511  100031 H01"/>
    <n v="210512"/>
    <n v="1"/>
    <s v="WHITE RIVER HATCHERY"/>
    <s v="WHITE RIVER HATCHERY"/>
    <s v="WHITE R      10.0031"/>
    <x v="0"/>
    <n v="74"/>
    <x v="2"/>
    <s v="09"/>
  </r>
  <r>
    <n v="9401710009"/>
    <n v="2006"/>
    <n v="20060914"/>
    <n v="50"/>
    <n v="50"/>
    <m/>
    <s v="3F10511  100031 H01"/>
    <n v="210512"/>
    <n v="1"/>
    <s v="WHITE RIVER HATCHERY"/>
    <s v="WHITE RIVER HATCHERY"/>
    <s v="WHITE R      10.0031"/>
    <x v="0"/>
    <n v="74"/>
    <x v="2"/>
    <s v="09"/>
  </r>
  <r>
    <n v="9401710010"/>
    <n v="2006"/>
    <n v="20060914"/>
    <n v="50"/>
    <n v="50"/>
    <m/>
    <s v="3F10511  100031 H01"/>
    <n v="210512"/>
    <n v="1"/>
    <s v="WHITE RIVER HATCHERY"/>
    <s v="WHITE RIVER HATCHERY"/>
    <s v="WHITE R      10.0031"/>
    <x v="0"/>
    <n v="74"/>
    <x v="2"/>
    <s v="09"/>
  </r>
  <r>
    <n v="9401710015"/>
    <n v="2006"/>
    <n v="20060914"/>
    <n v="50"/>
    <n v="50"/>
    <m/>
    <s v="3F10511  100031 H01"/>
    <n v="210512"/>
    <n v="1"/>
    <s v="WHITE RIVER HATCHERY"/>
    <s v="WHITE RIVER HATCHERY"/>
    <s v="WHITE R      10.0031"/>
    <x v="0"/>
    <n v="74"/>
    <x v="2"/>
    <s v="09"/>
  </r>
  <r>
    <n v="9401710016"/>
    <n v="2006"/>
    <n v="20060914"/>
    <n v="50"/>
    <n v="50"/>
    <m/>
    <s v="3F10511  100031 H01"/>
    <n v="210512"/>
    <n v="1"/>
    <s v="WHITE RIVER HATCHERY"/>
    <s v="WHITE RIVER HATCHERY"/>
    <s v="WHITE R      10.0031"/>
    <x v="0"/>
    <n v="74"/>
    <x v="2"/>
    <s v="09"/>
  </r>
  <r>
    <n v="9401710018"/>
    <n v="2006"/>
    <n v="20060914"/>
    <n v="50"/>
    <n v="50"/>
    <m/>
    <s v="3F10511  100031 H01"/>
    <n v="210512"/>
    <n v="1"/>
    <s v="WHITE RIVER HATCHERY"/>
    <s v="WHITE RIVER HATCHERY"/>
    <s v="WHITE R      10.0031"/>
    <x v="0"/>
    <n v="74"/>
    <x v="2"/>
    <s v="09"/>
  </r>
  <r>
    <n v="9401710019"/>
    <n v="2006"/>
    <n v="20060914"/>
    <n v="50"/>
    <n v="50"/>
    <m/>
    <s v="3F10511  100031 H01"/>
    <n v="210512"/>
    <n v="1"/>
    <s v="WHITE RIVER HATCHERY"/>
    <s v="WHITE RIVER HATCHERY"/>
    <s v="WHITE R      10.0031"/>
    <x v="0"/>
    <n v="74"/>
    <x v="2"/>
    <s v="09"/>
  </r>
  <r>
    <n v="9401710038"/>
    <n v="2006"/>
    <n v="20060914"/>
    <n v="50"/>
    <n v="50"/>
    <m/>
    <s v="3F10511  100031 H01"/>
    <n v="210512"/>
    <n v="1"/>
    <s v="WHITE RIVER HATCHERY"/>
    <s v="WHITE RIVER HATCHERY"/>
    <s v="WHITE R      10.0031"/>
    <x v="0"/>
    <n v="74"/>
    <x v="2"/>
    <s v="09"/>
  </r>
  <r>
    <n v="9401710040"/>
    <n v="2006"/>
    <n v="20060914"/>
    <n v="50"/>
    <n v="50"/>
    <m/>
    <s v="3F10511  100031 H01"/>
    <n v="210512"/>
    <n v="1"/>
    <s v="WHITE RIVER HATCHERY"/>
    <s v="WHITE RIVER HATCHERY"/>
    <s v="WHITE R      10.0031"/>
    <x v="0"/>
    <n v="74"/>
    <x v="2"/>
    <s v="09"/>
  </r>
  <r>
    <n v="9401710045"/>
    <n v="2006"/>
    <n v="20060914"/>
    <n v="50"/>
    <n v="50"/>
    <m/>
    <s v="3F10511  100031 H01"/>
    <n v="210512"/>
    <n v="1"/>
    <s v="WHITE RIVER HATCHERY"/>
    <s v="WHITE RIVER HATCHERY"/>
    <s v="WHITE R      10.0031"/>
    <x v="0"/>
    <n v="74"/>
    <x v="2"/>
    <s v="09"/>
  </r>
  <r>
    <n v="9401710046"/>
    <n v="2006"/>
    <n v="20060914"/>
    <n v="50"/>
    <n v="50"/>
    <m/>
    <s v="3F10511  100031 H01"/>
    <n v="210512"/>
    <n v="1"/>
    <s v="WHITE RIVER HATCHERY"/>
    <s v="WHITE RIVER HATCHERY"/>
    <s v="WHITE R      10.0031"/>
    <x v="0"/>
    <n v="74"/>
    <x v="2"/>
    <s v="09"/>
  </r>
  <r>
    <n v="9401710047"/>
    <n v="2006"/>
    <n v="20060914"/>
    <n v="50"/>
    <n v="50"/>
    <m/>
    <s v="3F10511  100031 H01"/>
    <n v="210512"/>
    <n v="1"/>
    <s v="WHITE RIVER HATCHERY"/>
    <s v="WHITE RIVER HATCHERY"/>
    <s v="WHITE R      10.0031"/>
    <x v="0"/>
    <n v="74"/>
    <x v="2"/>
    <s v="09"/>
  </r>
  <r>
    <n v="9401710048"/>
    <n v="2006"/>
    <n v="20060914"/>
    <n v="50"/>
    <n v="50"/>
    <m/>
    <s v="3F10511  100031 H01"/>
    <n v="210512"/>
    <n v="1"/>
    <s v="WHITE RIVER HATCHERY"/>
    <s v="WHITE RIVER HATCHERY"/>
    <s v="WHITE R      10.0031"/>
    <x v="0"/>
    <n v="74"/>
    <x v="2"/>
    <s v="09"/>
  </r>
  <r>
    <n v="9401710050"/>
    <n v="2006"/>
    <n v="20060914"/>
    <n v="50"/>
    <n v="50"/>
    <m/>
    <s v="3F10511  100031 H01"/>
    <n v="210512"/>
    <n v="1"/>
    <s v="WHITE RIVER HATCHERY"/>
    <s v="WHITE RIVER HATCHERY"/>
    <s v="WHITE R      10.0031"/>
    <x v="0"/>
    <n v="74"/>
    <x v="2"/>
    <s v="09"/>
  </r>
  <r>
    <n v="9401710051"/>
    <n v="2006"/>
    <n v="20060914"/>
    <n v="50"/>
    <n v="50"/>
    <m/>
    <s v="3F10511  100031 H01"/>
    <n v="210512"/>
    <n v="1"/>
    <s v="WHITE RIVER HATCHERY"/>
    <s v="WHITE RIVER HATCHERY"/>
    <s v="WHITE R      10.0031"/>
    <x v="0"/>
    <n v="74"/>
    <x v="2"/>
    <s v="09"/>
  </r>
  <r>
    <n v="9401710066"/>
    <n v="2006"/>
    <n v="20060914"/>
    <n v="50"/>
    <n v="50"/>
    <m/>
    <s v="3F10511  100031 H01"/>
    <n v="210512"/>
    <n v="1"/>
    <s v="WHITE RIVER HATCHERY"/>
    <s v="WHITE RIVER HATCHERY"/>
    <s v="WHITE R      10.0031"/>
    <x v="0"/>
    <n v="74"/>
    <x v="2"/>
    <s v="09"/>
  </r>
  <r>
    <n v="9401710067"/>
    <n v="2006"/>
    <n v="20060914"/>
    <n v="50"/>
    <n v="50"/>
    <m/>
    <s v="3F10511  100031 H01"/>
    <n v="210512"/>
    <n v="1"/>
    <s v="WHITE RIVER HATCHERY"/>
    <s v="WHITE RIVER HATCHERY"/>
    <s v="WHITE R      10.0031"/>
    <x v="0"/>
    <n v="74"/>
    <x v="2"/>
    <s v="09"/>
  </r>
  <r>
    <n v="9401710068"/>
    <n v="2006"/>
    <n v="20060914"/>
    <n v="50"/>
    <n v="50"/>
    <m/>
    <s v="3F10511  100031 H01"/>
    <n v="210512"/>
    <n v="1"/>
    <s v="WHITE RIVER HATCHERY"/>
    <s v="WHITE RIVER HATCHERY"/>
    <s v="WHITE R      10.0031"/>
    <x v="0"/>
    <n v="74"/>
    <x v="2"/>
    <s v="09"/>
  </r>
  <r>
    <n v="9401710070"/>
    <n v="2006"/>
    <n v="20060914"/>
    <n v="50"/>
    <n v="50"/>
    <m/>
    <s v="3F10511  100031 H01"/>
    <n v="210512"/>
    <n v="1"/>
    <s v="WHITE RIVER HATCHERY"/>
    <s v="WHITE RIVER HATCHERY"/>
    <s v="WHITE R      10.0031"/>
    <x v="0"/>
    <n v="74"/>
    <x v="2"/>
    <s v="09"/>
  </r>
  <r>
    <n v="9401710071"/>
    <n v="2006"/>
    <n v="20060914"/>
    <n v="50"/>
    <n v="50"/>
    <m/>
    <s v="3F10511  100031 H01"/>
    <n v="210512"/>
    <n v="1"/>
    <s v="WHITE RIVER HATCHERY"/>
    <s v="WHITE RIVER HATCHERY"/>
    <s v="WHITE R      10.0031"/>
    <x v="0"/>
    <n v="74"/>
    <x v="2"/>
    <s v="09"/>
  </r>
  <r>
    <n v="9401710072"/>
    <n v="2006"/>
    <n v="20060914"/>
    <n v="50"/>
    <n v="50"/>
    <m/>
    <s v="3F10511  100031 H01"/>
    <n v="210512"/>
    <n v="1"/>
    <s v="WHITE RIVER HATCHERY"/>
    <s v="WHITE RIVER HATCHERY"/>
    <s v="WHITE R      10.0031"/>
    <x v="0"/>
    <n v="74"/>
    <x v="2"/>
    <s v="09"/>
  </r>
  <r>
    <n v="9401710075"/>
    <n v="2006"/>
    <n v="20060914"/>
    <n v="50"/>
    <n v="50"/>
    <m/>
    <s v="3F10511  100031 H01"/>
    <n v="210512"/>
    <n v="1"/>
    <s v="WHITE RIVER HATCHERY"/>
    <s v="WHITE RIVER HATCHERY"/>
    <s v="WHITE R      10.0031"/>
    <x v="0"/>
    <n v="74"/>
    <x v="2"/>
    <s v="09"/>
  </r>
  <r>
    <n v="9401710076"/>
    <n v="2006"/>
    <n v="20060914"/>
    <n v="50"/>
    <n v="50"/>
    <m/>
    <s v="3F10511  100031 H01"/>
    <n v="210512"/>
    <n v="1"/>
    <s v="WHITE RIVER HATCHERY"/>
    <s v="WHITE RIVER HATCHERY"/>
    <s v="WHITE R      10.0031"/>
    <x v="0"/>
    <n v="74"/>
    <x v="2"/>
    <s v="09"/>
  </r>
  <r>
    <n v="9401710077"/>
    <n v="2006"/>
    <n v="20060914"/>
    <n v="50"/>
    <n v="50"/>
    <m/>
    <s v="3F10511  100031 H01"/>
    <n v="210512"/>
    <n v="1"/>
    <s v="WHITE RIVER HATCHERY"/>
    <s v="WHITE RIVER HATCHERY"/>
    <s v="WHITE R      10.0031"/>
    <x v="0"/>
    <n v="74"/>
    <x v="2"/>
    <s v="09"/>
  </r>
  <r>
    <n v="9401710079"/>
    <n v="2006"/>
    <n v="20060914"/>
    <n v="50"/>
    <n v="50"/>
    <m/>
    <s v="3F10511  100031 H01"/>
    <n v="210512"/>
    <n v="1"/>
    <s v="WHITE RIVER HATCHERY"/>
    <s v="WHITE RIVER HATCHERY"/>
    <s v="WHITE R      10.0031"/>
    <x v="0"/>
    <n v="74"/>
    <x v="2"/>
    <s v="09"/>
  </r>
  <r>
    <n v="9401710094"/>
    <n v="2006"/>
    <n v="20060914"/>
    <n v="50"/>
    <n v="50"/>
    <m/>
    <s v="3F10511  100031 H01"/>
    <n v="210512"/>
    <n v="1"/>
    <s v="WHITE RIVER HATCHERY"/>
    <s v="WHITE RIVER HATCHERY"/>
    <s v="WHITE R      10.0031"/>
    <x v="0"/>
    <n v="74"/>
    <x v="2"/>
    <s v="09"/>
  </r>
  <r>
    <n v="9401710095"/>
    <n v="2006"/>
    <n v="20060914"/>
    <n v="50"/>
    <n v="50"/>
    <m/>
    <s v="3F10511  100031 H01"/>
    <n v="210512"/>
    <n v="1"/>
    <s v="WHITE RIVER HATCHERY"/>
    <s v="WHITE RIVER HATCHERY"/>
    <s v="WHITE R      10.0031"/>
    <x v="0"/>
    <n v="74"/>
    <x v="2"/>
    <s v="09"/>
  </r>
  <r>
    <n v="9401710096"/>
    <n v="2006"/>
    <n v="20060914"/>
    <n v="50"/>
    <n v="50"/>
    <m/>
    <s v="3F10511  100031 H01"/>
    <n v="210512"/>
    <n v="1"/>
    <s v="WHITE RIVER HATCHERY"/>
    <s v="WHITE RIVER HATCHERY"/>
    <s v="WHITE R      10.0031"/>
    <x v="0"/>
    <n v="74"/>
    <x v="2"/>
    <s v="09"/>
  </r>
  <r>
    <n v="9401710097"/>
    <n v="2006"/>
    <n v="20060914"/>
    <n v="50"/>
    <n v="50"/>
    <m/>
    <s v="3F10511  100031 H01"/>
    <n v="210512"/>
    <n v="1"/>
    <s v="WHITE RIVER HATCHERY"/>
    <s v="WHITE RIVER HATCHERY"/>
    <s v="WHITE R      10.0031"/>
    <x v="0"/>
    <n v="74"/>
    <x v="2"/>
    <s v="09"/>
  </r>
  <r>
    <n v="9401710098"/>
    <n v="2006"/>
    <n v="20060914"/>
    <n v="50"/>
    <n v="50"/>
    <m/>
    <s v="3F10511  100031 H01"/>
    <n v="210512"/>
    <n v="1"/>
    <s v="WHITE RIVER HATCHERY"/>
    <s v="WHITE RIVER HATCHERY"/>
    <s v="WHITE R      10.0031"/>
    <x v="0"/>
    <n v="74"/>
    <x v="2"/>
    <s v="09"/>
  </r>
  <r>
    <n v="9401710100"/>
    <n v="2006"/>
    <n v="20060914"/>
    <n v="50"/>
    <n v="50"/>
    <m/>
    <s v="3F10511  100031 H01"/>
    <n v="210512"/>
    <n v="1"/>
    <s v="WHITE RIVER HATCHERY"/>
    <s v="WHITE RIVER HATCHERY"/>
    <s v="WHITE R      10.0031"/>
    <x v="0"/>
    <n v="74"/>
    <x v="2"/>
    <s v="09"/>
  </r>
  <r>
    <n v="9401710101"/>
    <n v="2006"/>
    <n v="20060914"/>
    <n v="50"/>
    <n v="50"/>
    <m/>
    <s v="3F10511  100031 H01"/>
    <n v="210512"/>
    <n v="1"/>
    <s v="WHITE RIVER HATCHERY"/>
    <s v="WHITE RIVER HATCHERY"/>
    <s v="WHITE R      10.0031"/>
    <x v="0"/>
    <n v="74"/>
    <x v="2"/>
    <s v="09"/>
  </r>
  <r>
    <n v="9401710102"/>
    <n v="2006"/>
    <n v="20060914"/>
    <n v="50"/>
    <n v="50"/>
    <m/>
    <s v="3F10511  100031 H01"/>
    <n v="210512"/>
    <n v="1"/>
    <s v="WHITE RIVER HATCHERY"/>
    <s v="WHITE RIVER HATCHERY"/>
    <s v="WHITE R      10.0031"/>
    <x v="0"/>
    <n v="74"/>
    <x v="2"/>
    <s v="09"/>
  </r>
  <r>
    <n v="9401710105"/>
    <n v="2006"/>
    <n v="20060914"/>
    <n v="50"/>
    <n v="50"/>
    <m/>
    <s v="3F10511  100031 H01"/>
    <n v="210512"/>
    <n v="1"/>
    <s v="WHITE RIVER HATCHERY"/>
    <s v="WHITE RIVER HATCHERY"/>
    <s v="WHITE R      10.0031"/>
    <x v="0"/>
    <n v="74"/>
    <x v="2"/>
    <s v="09"/>
  </r>
  <r>
    <n v="9401710106"/>
    <n v="2006"/>
    <n v="20060914"/>
    <n v="50"/>
    <n v="50"/>
    <m/>
    <s v="3F10511  100031 H01"/>
    <n v="210512"/>
    <n v="1"/>
    <s v="WHITE RIVER HATCHERY"/>
    <s v="WHITE RIVER HATCHERY"/>
    <s v="WHITE R      10.0031"/>
    <x v="0"/>
    <n v="74"/>
    <x v="2"/>
    <s v="09"/>
  </r>
  <r>
    <n v="9401710122"/>
    <n v="2006"/>
    <n v="20060914"/>
    <n v="50"/>
    <n v="50"/>
    <m/>
    <s v="3F10511  100031 H01"/>
    <n v="210512"/>
    <n v="1"/>
    <s v="WHITE RIVER HATCHERY"/>
    <s v="WHITE RIVER HATCHERY"/>
    <s v="WHITE R      10.0031"/>
    <x v="0"/>
    <n v="74"/>
    <x v="2"/>
    <s v="09"/>
  </r>
  <r>
    <n v="9401710123"/>
    <n v="2006"/>
    <n v="20060914"/>
    <n v="50"/>
    <n v="50"/>
    <m/>
    <s v="3F10511  100031 H01"/>
    <n v="210512"/>
    <n v="1"/>
    <s v="WHITE RIVER HATCHERY"/>
    <s v="WHITE RIVER HATCHERY"/>
    <s v="WHITE R      10.0031"/>
    <x v="0"/>
    <n v="74"/>
    <x v="2"/>
    <s v="09"/>
  </r>
  <r>
    <n v="9401710124"/>
    <n v="2006"/>
    <n v="20060914"/>
    <n v="50"/>
    <n v="50"/>
    <m/>
    <s v="3F10511  100031 H01"/>
    <n v="210512"/>
    <n v="1"/>
    <s v="WHITE RIVER HATCHERY"/>
    <s v="WHITE RIVER HATCHERY"/>
    <s v="WHITE R      10.0031"/>
    <x v="0"/>
    <n v="74"/>
    <x v="2"/>
    <s v="09"/>
  </r>
  <r>
    <n v="9401710126"/>
    <n v="2006"/>
    <n v="20060914"/>
    <n v="50"/>
    <n v="50"/>
    <m/>
    <s v="3F10511  100031 H01"/>
    <n v="210512"/>
    <n v="1"/>
    <s v="WHITE RIVER HATCHERY"/>
    <s v="WHITE RIVER HATCHERY"/>
    <s v="WHITE R      10.0031"/>
    <x v="0"/>
    <n v="74"/>
    <x v="2"/>
    <s v="09"/>
  </r>
  <r>
    <n v="9401710127"/>
    <n v="2006"/>
    <n v="20060914"/>
    <n v="50"/>
    <n v="50"/>
    <m/>
    <s v="3F10511  100031 H01"/>
    <n v="210512"/>
    <n v="1"/>
    <s v="WHITE RIVER HATCHERY"/>
    <s v="WHITE RIVER HATCHERY"/>
    <s v="WHITE R      10.0031"/>
    <x v="0"/>
    <n v="74"/>
    <x v="2"/>
    <s v="09"/>
  </r>
  <r>
    <n v="9401710128"/>
    <n v="2006"/>
    <n v="20060914"/>
    <n v="50"/>
    <n v="50"/>
    <m/>
    <s v="3F10511  100031 H01"/>
    <n v="210512"/>
    <n v="1"/>
    <s v="WHITE RIVER HATCHERY"/>
    <s v="WHITE RIVER HATCHERY"/>
    <s v="WHITE R      10.0031"/>
    <x v="0"/>
    <n v="74"/>
    <x v="2"/>
    <s v="09"/>
  </r>
  <r>
    <n v="9401710129"/>
    <n v="2006"/>
    <n v="20060914"/>
    <n v="50"/>
    <n v="50"/>
    <m/>
    <s v="3F10511  100031 H01"/>
    <n v="210512"/>
    <n v="1"/>
    <s v="WHITE RIVER HATCHERY"/>
    <s v="WHITE RIVER HATCHERY"/>
    <s v="WHITE R      10.0031"/>
    <x v="0"/>
    <n v="74"/>
    <x v="2"/>
    <s v="09"/>
  </r>
  <r>
    <n v="9401710133"/>
    <n v="2006"/>
    <n v="20060914"/>
    <n v="50"/>
    <n v="50"/>
    <m/>
    <s v="3F10511  100031 H01"/>
    <n v="210512"/>
    <n v="1"/>
    <s v="WHITE RIVER HATCHERY"/>
    <s v="WHITE RIVER HATCHERY"/>
    <s v="WHITE R      10.0031"/>
    <x v="0"/>
    <n v="74"/>
    <x v="2"/>
    <s v="09"/>
  </r>
  <r>
    <n v="9401710134"/>
    <n v="2006"/>
    <n v="20060914"/>
    <n v="50"/>
    <n v="50"/>
    <m/>
    <s v="3F10511  100031 H01"/>
    <n v="210512"/>
    <n v="1"/>
    <s v="WHITE RIVER HATCHERY"/>
    <s v="WHITE RIVER HATCHERY"/>
    <s v="WHITE R      10.0031"/>
    <x v="0"/>
    <n v="74"/>
    <x v="2"/>
    <s v="09"/>
  </r>
  <r>
    <n v="9401710135"/>
    <n v="2006"/>
    <n v="20060914"/>
    <n v="50"/>
    <n v="50"/>
    <m/>
    <s v="3F10511  100031 H01"/>
    <n v="210512"/>
    <n v="1"/>
    <s v="WHITE RIVER HATCHERY"/>
    <s v="WHITE RIVER HATCHERY"/>
    <s v="WHITE R      10.0031"/>
    <x v="0"/>
    <n v="74"/>
    <x v="2"/>
    <s v="09"/>
  </r>
  <r>
    <n v="9401710150"/>
    <n v="2006"/>
    <n v="20060914"/>
    <n v="50"/>
    <n v="50"/>
    <m/>
    <s v="3F10511  100031 H01"/>
    <n v="210512"/>
    <n v="1"/>
    <s v="WHITE RIVER HATCHERY"/>
    <s v="WHITE RIVER HATCHERY"/>
    <s v="WHITE R      10.0031"/>
    <x v="0"/>
    <n v="74"/>
    <x v="2"/>
    <s v="09"/>
  </r>
  <r>
    <n v="9401710151"/>
    <n v="2006"/>
    <n v="20060914"/>
    <n v="50"/>
    <n v="50"/>
    <m/>
    <s v="3F10511  100031 H01"/>
    <n v="210512"/>
    <n v="1"/>
    <s v="WHITE RIVER HATCHERY"/>
    <s v="WHITE RIVER HATCHERY"/>
    <s v="WHITE R      10.0031"/>
    <x v="0"/>
    <n v="74"/>
    <x v="2"/>
    <s v="09"/>
  </r>
  <r>
    <n v="9401710152"/>
    <n v="2006"/>
    <n v="20060914"/>
    <n v="50"/>
    <n v="50"/>
    <m/>
    <s v="3F10511  100031 H01"/>
    <n v="210512"/>
    <n v="1"/>
    <s v="WHITE RIVER HATCHERY"/>
    <s v="WHITE RIVER HATCHERY"/>
    <s v="WHITE R      10.0031"/>
    <x v="0"/>
    <n v="74"/>
    <x v="2"/>
    <s v="09"/>
  </r>
  <r>
    <n v="9401710153"/>
    <n v="2006"/>
    <n v="20060914"/>
    <n v="50"/>
    <n v="50"/>
    <m/>
    <s v="3F10511  100031 H01"/>
    <n v="210512"/>
    <n v="1"/>
    <s v="WHITE RIVER HATCHERY"/>
    <s v="WHITE RIVER HATCHERY"/>
    <s v="WHITE R      10.0031"/>
    <x v="0"/>
    <n v="74"/>
    <x v="2"/>
    <s v="09"/>
  </r>
  <r>
    <n v="9401710154"/>
    <n v="2006"/>
    <n v="20060914"/>
    <n v="50"/>
    <n v="50"/>
    <m/>
    <s v="3F10511  100031 H01"/>
    <n v="210512"/>
    <n v="1"/>
    <s v="WHITE RIVER HATCHERY"/>
    <s v="WHITE RIVER HATCHERY"/>
    <s v="WHITE R      10.0031"/>
    <x v="0"/>
    <n v="74"/>
    <x v="2"/>
    <s v="09"/>
  </r>
  <r>
    <n v="9401710155"/>
    <n v="2006"/>
    <n v="20060914"/>
    <n v="50"/>
    <n v="50"/>
    <m/>
    <s v="3F10511  100031 H01"/>
    <n v="210512"/>
    <n v="1"/>
    <s v="WHITE RIVER HATCHERY"/>
    <s v="WHITE RIVER HATCHERY"/>
    <s v="WHITE R      10.0031"/>
    <x v="0"/>
    <n v="74"/>
    <x v="2"/>
    <s v="09"/>
  </r>
  <r>
    <n v="9401710156"/>
    <n v="2006"/>
    <n v="20060914"/>
    <n v="50"/>
    <n v="50"/>
    <m/>
    <s v="3F10511  100031 H01"/>
    <n v="210512"/>
    <n v="1"/>
    <s v="WHITE RIVER HATCHERY"/>
    <s v="WHITE RIVER HATCHERY"/>
    <s v="WHITE R      10.0031"/>
    <x v="0"/>
    <n v="74"/>
    <x v="2"/>
    <s v="09"/>
  </r>
  <r>
    <n v="9401710158"/>
    <n v="2006"/>
    <n v="20060914"/>
    <n v="50"/>
    <n v="50"/>
    <m/>
    <s v="3F10511  100031 H01"/>
    <n v="210512"/>
    <n v="1"/>
    <s v="WHITE RIVER HATCHERY"/>
    <s v="WHITE RIVER HATCHERY"/>
    <s v="WHITE R      10.0031"/>
    <x v="0"/>
    <n v="74"/>
    <x v="2"/>
    <s v="09"/>
  </r>
  <r>
    <n v="9401710159"/>
    <n v="2006"/>
    <n v="20060914"/>
    <n v="50"/>
    <n v="50"/>
    <m/>
    <s v="3F10511  100031 H01"/>
    <n v="210512"/>
    <n v="1"/>
    <s v="WHITE RIVER HATCHERY"/>
    <s v="WHITE RIVER HATCHERY"/>
    <s v="WHITE R      10.0031"/>
    <x v="0"/>
    <n v="74"/>
    <x v="2"/>
    <s v="09"/>
  </r>
  <r>
    <n v="9401710160"/>
    <n v="2006"/>
    <n v="20060914"/>
    <n v="50"/>
    <n v="50"/>
    <m/>
    <s v="3F10511  100031 H01"/>
    <n v="210512"/>
    <n v="1"/>
    <s v="WHITE RIVER HATCHERY"/>
    <s v="WHITE RIVER HATCHERY"/>
    <s v="WHITE R      10.0031"/>
    <x v="0"/>
    <n v="74"/>
    <x v="2"/>
    <s v="09"/>
  </r>
  <r>
    <n v="9401710161"/>
    <n v="2006"/>
    <n v="20060914"/>
    <n v="50"/>
    <n v="50"/>
    <m/>
    <s v="3F10511  100031 H01"/>
    <n v="210512"/>
    <n v="1"/>
    <s v="WHITE RIVER HATCHERY"/>
    <s v="WHITE RIVER HATCHERY"/>
    <s v="WHITE R      10.0031"/>
    <x v="0"/>
    <n v="74"/>
    <x v="2"/>
    <s v="09"/>
  </r>
  <r>
    <n v="9401720001"/>
    <n v="2006"/>
    <n v="20060912"/>
    <n v="50"/>
    <n v="50"/>
    <m/>
    <s v="3F10511  100031 H01"/>
    <n v="210512"/>
    <n v="1"/>
    <s v="WHITE RIVER HATCHERY"/>
    <s v="WHITE RIVER HATCHERY"/>
    <s v="WHITE R      10.0031"/>
    <x v="0"/>
    <n v="74"/>
    <x v="2"/>
    <s v="09"/>
  </r>
  <r>
    <n v="9401710108"/>
    <n v="2006"/>
    <n v="20060914"/>
    <n v="50"/>
    <n v="50"/>
    <m/>
    <s v="3F10511  100031 H01"/>
    <n v="210512"/>
    <n v="1"/>
    <s v="WHITE RIVER HATCHERY"/>
    <s v="WHITE RIVER HATCHERY"/>
    <s v="WHITE R      10.0031"/>
    <x v="0"/>
    <n v="74"/>
    <x v="2"/>
    <s v="09"/>
  </r>
  <r>
    <n v="9401710110"/>
    <n v="2006"/>
    <n v="20060914"/>
    <n v="50"/>
    <n v="50"/>
    <m/>
    <s v="3F10511  100031 H01"/>
    <n v="210512"/>
    <n v="1"/>
    <s v="WHITE RIVER HATCHERY"/>
    <s v="WHITE RIVER HATCHERY"/>
    <s v="WHITE R      10.0031"/>
    <x v="0"/>
    <n v="74"/>
    <x v="2"/>
    <s v="09"/>
  </r>
  <r>
    <n v="9401710111"/>
    <n v="2006"/>
    <n v="20060914"/>
    <n v="50"/>
    <n v="50"/>
    <m/>
    <s v="3F10511  100031 H01"/>
    <n v="210512"/>
    <n v="1"/>
    <s v="WHITE RIVER HATCHERY"/>
    <s v="WHITE RIVER HATCHERY"/>
    <s v="WHITE R      10.0031"/>
    <x v="0"/>
    <n v="74"/>
    <x v="2"/>
    <s v="09"/>
  </r>
  <r>
    <n v="9401710112"/>
    <n v="2006"/>
    <n v="20060914"/>
    <n v="50"/>
    <n v="50"/>
    <m/>
    <s v="3F10511  100031 H01"/>
    <n v="210512"/>
    <n v="1"/>
    <s v="WHITE RIVER HATCHERY"/>
    <s v="WHITE RIVER HATCHERY"/>
    <s v="WHITE R      10.0031"/>
    <x v="0"/>
    <n v="74"/>
    <x v="2"/>
    <s v="09"/>
  </r>
  <r>
    <n v="9401710113"/>
    <n v="2006"/>
    <n v="20060914"/>
    <n v="50"/>
    <n v="50"/>
    <m/>
    <s v="3F10511  100031 H01"/>
    <n v="210512"/>
    <n v="1"/>
    <s v="WHITE RIVER HATCHERY"/>
    <s v="WHITE RIVER HATCHERY"/>
    <s v="WHITE R      10.0031"/>
    <x v="0"/>
    <n v="74"/>
    <x v="2"/>
    <s v="09"/>
  </r>
  <r>
    <n v="9401710117"/>
    <n v="2006"/>
    <n v="20060914"/>
    <n v="50"/>
    <n v="50"/>
    <m/>
    <s v="3F10511  100031 H01"/>
    <n v="210512"/>
    <n v="1"/>
    <s v="WHITE RIVER HATCHERY"/>
    <s v="WHITE RIVER HATCHERY"/>
    <s v="WHITE R      10.0031"/>
    <x v="0"/>
    <n v="74"/>
    <x v="2"/>
    <s v="09"/>
  </r>
  <r>
    <n v="9401710119"/>
    <n v="2006"/>
    <n v="20060914"/>
    <n v="50"/>
    <n v="50"/>
    <m/>
    <s v="3F10511  100031 H01"/>
    <n v="210512"/>
    <n v="1"/>
    <s v="WHITE RIVER HATCHERY"/>
    <s v="WHITE RIVER HATCHERY"/>
    <s v="WHITE R      10.0031"/>
    <x v="0"/>
    <n v="74"/>
    <x v="2"/>
    <s v="09"/>
  </r>
  <r>
    <n v="9401710120"/>
    <n v="2006"/>
    <n v="20060914"/>
    <n v="50"/>
    <n v="50"/>
    <m/>
    <s v="3F10511  100031 H01"/>
    <n v="210512"/>
    <n v="1"/>
    <s v="WHITE RIVER HATCHERY"/>
    <s v="WHITE RIVER HATCHERY"/>
    <s v="WHITE R      10.0031"/>
    <x v="0"/>
    <n v="74"/>
    <x v="2"/>
    <s v="09"/>
  </r>
  <r>
    <n v="9401710136"/>
    <n v="2006"/>
    <n v="20060914"/>
    <n v="50"/>
    <n v="50"/>
    <m/>
    <s v="3F10511  100031 H01"/>
    <n v="210512"/>
    <n v="1"/>
    <s v="WHITE RIVER HATCHERY"/>
    <s v="WHITE RIVER HATCHERY"/>
    <s v="WHITE R      10.0031"/>
    <x v="0"/>
    <n v="74"/>
    <x v="2"/>
    <s v="09"/>
  </r>
  <r>
    <n v="9401710137"/>
    <n v="2006"/>
    <n v="20060914"/>
    <n v="50"/>
    <n v="50"/>
    <m/>
    <s v="3F10511  100031 H01"/>
    <n v="210512"/>
    <n v="1"/>
    <s v="WHITE RIVER HATCHERY"/>
    <s v="WHITE RIVER HATCHERY"/>
    <s v="WHITE R      10.0031"/>
    <x v="0"/>
    <n v="74"/>
    <x v="2"/>
    <s v="09"/>
  </r>
  <r>
    <n v="9401710138"/>
    <n v="2006"/>
    <n v="20060914"/>
    <n v="50"/>
    <n v="50"/>
    <m/>
    <s v="3F10511  100031 H01"/>
    <n v="210512"/>
    <n v="1"/>
    <s v="WHITE RIVER HATCHERY"/>
    <s v="WHITE RIVER HATCHERY"/>
    <s v="WHITE R      10.0031"/>
    <x v="0"/>
    <n v="74"/>
    <x v="2"/>
    <s v="09"/>
  </r>
  <r>
    <n v="9401710139"/>
    <n v="2006"/>
    <n v="20060914"/>
    <n v="50"/>
    <n v="50"/>
    <m/>
    <s v="3F10511  100031 H01"/>
    <n v="210512"/>
    <n v="1"/>
    <s v="WHITE RIVER HATCHERY"/>
    <s v="WHITE RIVER HATCHERY"/>
    <s v="WHITE R      10.0031"/>
    <x v="0"/>
    <n v="74"/>
    <x v="2"/>
    <s v="09"/>
  </r>
  <r>
    <n v="9401710140"/>
    <n v="2006"/>
    <n v="20060914"/>
    <n v="50"/>
    <n v="50"/>
    <m/>
    <s v="3F10511  100031 H01"/>
    <n v="210512"/>
    <n v="1"/>
    <s v="WHITE RIVER HATCHERY"/>
    <s v="WHITE RIVER HATCHERY"/>
    <s v="WHITE R      10.0031"/>
    <x v="0"/>
    <n v="74"/>
    <x v="2"/>
    <s v="09"/>
  </r>
  <r>
    <n v="9401710141"/>
    <n v="2006"/>
    <n v="20060914"/>
    <n v="50"/>
    <n v="50"/>
    <m/>
    <s v="3F10511  100031 H01"/>
    <n v="210512"/>
    <n v="1"/>
    <s v="WHITE RIVER HATCHERY"/>
    <s v="WHITE RIVER HATCHERY"/>
    <s v="WHITE R      10.0031"/>
    <x v="0"/>
    <n v="74"/>
    <x v="2"/>
    <s v="09"/>
  </r>
  <r>
    <n v="9401710142"/>
    <n v="2006"/>
    <n v="20060914"/>
    <n v="50"/>
    <n v="50"/>
    <m/>
    <s v="3F10511  100031 H01"/>
    <n v="210512"/>
    <n v="1"/>
    <s v="WHITE RIVER HATCHERY"/>
    <s v="WHITE RIVER HATCHERY"/>
    <s v="WHITE R      10.0031"/>
    <x v="0"/>
    <n v="74"/>
    <x v="2"/>
    <s v="09"/>
  </r>
  <r>
    <n v="9401710143"/>
    <n v="2006"/>
    <n v="20060914"/>
    <n v="50"/>
    <n v="50"/>
    <m/>
    <s v="3F10511  100031 H01"/>
    <n v="210512"/>
    <n v="1"/>
    <s v="WHITE RIVER HATCHERY"/>
    <s v="WHITE RIVER HATCHERY"/>
    <s v="WHITE R      10.0031"/>
    <x v="0"/>
    <n v="74"/>
    <x v="2"/>
    <s v="09"/>
  </r>
  <r>
    <n v="9401710145"/>
    <n v="2006"/>
    <n v="20060914"/>
    <n v="50"/>
    <n v="50"/>
    <m/>
    <s v="3F10511  100031 H01"/>
    <n v="210512"/>
    <n v="1"/>
    <s v="WHITE RIVER HATCHERY"/>
    <s v="WHITE RIVER HATCHERY"/>
    <s v="WHITE R      10.0031"/>
    <x v="0"/>
    <n v="74"/>
    <x v="2"/>
    <s v="09"/>
  </r>
  <r>
    <n v="9401710146"/>
    <n v="2006"/>
    <n v="20060914"/>
    <n v="50"/>
    <n v="50"/>
    <m/>
    <s v="3F10511  100031 H01"/>
    <n v="210512"/>
    <n v="1"/>
    <s v="WHITE RIVER HATCHERY"/>
    <s v="WHITE RIVER HATCHERY"/>
    <s v="WHITE R      10.0031"/>
    <x v="0"/>
    <n v="74"/>
    <x v="2"/>
    <s v="09"/>
  </r>
  <r>
    <n v="9401710147"/>
    <n v="2006"/>
    <n v="20060914"/>
    <n v="50"/>
    <n v="50"/>
    <m/>
    <s v="3F10511  100031 H01"/>
    <n v="210512"/>
    <n v="1"/>
    <s v="WHITE RIVER HATCHERY"/>
    <s v="WHITE RIVER HATCHERY"/>
    <s v="WHITE R      10.0031"/>
    <x v="0"/>
    <n v="74"/>
    <x v="2"/>
    <s v="09"/>
  </r>
  <r>
    <n v="9401710148"/>
    <n v="2006"/>
    <n v="20060914"/>
    <n v="50"/>
    <n v="50"/>
    <m/>
    <s v="3F10511  100031 H01"/>
    <n v="210512"/>
    <n v="1"/>
    <s v="WHITE RIVER HATCHERY"/>
    <s v="WHITE RIVER HATCHERY"/>
    <s v="WHITE R      10.0031"/>
    <x v="0"/>
    <n v="74"/>
    <x v="2"/>
    <s v="09"/>
  </r>
  <r>
    <n v="9401710149"/>
    <n v="2006"/>
    <n v="20060914"/>
    <n v="50"/>
    <n v="50"/>
    <m/>
    <s v="3F10511  100031 H01"/>
    <n v="210512"/>
    <n v="1"/>
    <s v="WHITE RIVER HATCHERY"/>
    <s v="WHITE RIVER HATCHERY"/>
    <s v="WHITE R      10.0031"/>
    <x v="0"/>
    <n v="74"/>
    <x v="2"/>
    <s v="09"/>
  </r>
  <r>
    <n v="9401720002"/>
    <n v="2006"/>
    <n v="20060912"/>
    <n v="50"/>
    <n v="50"/>
    <m/>
    <s v="3F10511  100031 H01"/>
    <n v="210512"/>
    <n v="1"/>
    <s v="WHITE RIVER HATCHERY"/>
    <s v="WHITE RIVER HATCHERY"/>
    <s v="WHITE R      10.0031"/>
    <x v="0"/>
    <n v="74"/>
    <x v="2"/>
    <s v="09"/>
  </r>
  <r>
    <n v="9401720004"/>
    <n v="2006"/>
    <n v="20060912"/>
    <n v="50"/>
    <n v="50"/>
    <m/>
    <s v="3F10511  100031 H01"/>
    <n v="210512"/>
    <n v="1"/>
    <s v="WHITE RIVER HATCHERY"/>
    <s v="WHITE RIVER HATCHERY"/>
    <s v="WHITE R      10.0031"/>
    <x v="0"/>
    <n v="74"/>
    <x v="2"/>
    <s v="09"/>
  </r>
  <r>
    <n v="9401720005"/>
    <n v="2006"/>
    <n v="20060912"/>
    <n v="50"/>
    <n v="50"/>
    <m/>
    <s v="3F10511  100031 H01"/>
    <n v="210512"/>
    <n v="1"/>
    <s v="WHITE RIVER HATCHERY"/>
    <s v="WHITE RIVER HATCHERY"/>
    <s v="WHITE R      10.0031"/>
    <x v="0"/>
    <n v="74"/>
    <x v="2"/>
    <s v="09"/>
  </r>
  <r>
    <n v="9401720006"/>
    <n v="2006"/>
    <n v="20060912"/>
    <n v="50"/>
    <n v="50"/>
    <m/>
    <s v="3F10511  100031 H01"/>
    <n v="210512"/>
    <n v="1"/>
    <s v="WHITE RIVER HATCHERY"/>
    <s v="WHITE RIVER HATCHERY"/>
    <s v="WHITE R      10.0031"/>
    <x v="0"/>
    <n v="74"/>
    <x v="2"/>
    <s v="09"/>
  </r>
  <r>
    <n v="9401720007"/>
    <n v="2006"/>
    <n v="20060912"/>
    <n v="50"/>
    <n v="50"/>
    <m/>
    <s v="3F10511  100031 H01"/>
    <n v="210512"/>
    <n v="1"/>
    <s v="WHITE RIVER HATCHERY"/>
    <s v="WHITE RIVER HATCHERY"/>
    <s v="WHITE R      10.0031"/>
    <x v="0"/>
    <n v="74"/>
    <x v="2"/>
    <s v="09"/>
  </r>
  <r>
    <n v="9401720008"/>
    <n v="2006"/>
    <n v="20060912"/>
    <n v="50"/>
    <n v="50"/>
    <m/>
    <s v="3F10511  100031 H01"/>
    <n v="210512"/>
    <n v="1"/>
    <s v="WHITE RIVER HATCHERY"/>
    <s v="WHITE RIVER HATCHERY"/>
    <s v="WHITE R      10.0031"/>
    <x v="0"/>
    <n v="74"/>
    <x v="2"/>
    <s v="09"/>
  </r>
  <r>
    <n v="9401730002"/>
    <n v="2006"/>
    <n v="20060915"/>
    <n v="50"/>
    <n v="50"/>
    <m/>
    <s v="3F10511  100031 H01"/>
    <n v="210512"/>
    <n v="1"/>
    <s v="WHITE RIVER HATCHERY"/>
    <s v="WHITE RIVER HATCHERY"/>
    <s v="WHITE R      10.0031"/>
    <x v="0"/>
    <n v="74"/>
    <x v="2"/>
    <s v="09"/>
  </r>
  <r>
    <n v="9401730005"/>
    <n v="2006"/>
    <n v="20060915"/>
    <n v="50"/>
    <n v="50"/>
    <m/>
    <s v="3F10511  100031 H01"/>
    <n v="210512"/>
    <n v="1"/>
    <s v="WHITE RIVER HATCHERY"/>
    <s v="WHITE RIVER HATCHERY"/>
    <s v="WHITE R      10.0031"/>
    <x v="0"/>
    <n v="74"/>
    <x v="2"/>
    <s v="09"/>
  </r>
  <r>
    <n v="9401730007"/>
    <n v="2006"/>
    <n v="20060915"/>
    <n v="50"/>
    <n v="50"/>
    <m/>
    <s v="3F10511  100031 H01"/>
    <n v="210512"/>
    <n v="1"/>
    <s v="WHITE RIVER HATCHERY"/>
    <s v="WHITE RIVER HATCHERY"/>
    <s v="WHITE R      10.0031"/>
    <x v="0"/>
    <n v="74"/>
    <x v="2"/>
    <s v="09"/>
  </r>
  <r>
    <n v="9401730023"/>
    <n v="2006"/>
    <n v="20060915"/>
    <n v="50"/>
    <n v="50"/>
    <m/>
    <s v="3F10511  100031 H01"/>
    <n v="210512"/>
    <n v="1"/>
    <s v="WHITE RIVER HATCHERY"/>
    <s v="WHITE RIVER HATCHERY"/>
    <s v="WHITE R      10.0031"/>
    <x v="0"/>
    <n v="74"/>
    <x v="2"/>
    <s v="09"/>
  </r>
  <r>
    <n v="9401730024"/>
    <n v="2006"/>
    <n v="20060915"/>
    <n v="50"/>
    <n v="50"/>
    <m/>
    <s v="3F10511  100031 H01"/>
    <n v="210512"/>
    <n v="1"/>
    <s v="WHITE RIVER HATCHERY"/>
    <s v="WHITE RIVER HATCHERY"/>
    <s v="WHITE R      10.0031"/>
    <x v="0"/>
    <n v="74"/>
    <x v="2"/>
    <s v="09"/>
  </r>
  <r>
    <n v="9401730027"/>
    <n v="2006"/>
    <n v="20060915"/>
    <n v="50"/>
    <n v="50"/>
    <m/>
    <s v="3F10511  100031 H01"/>
    <n v="210512"/>
    <n v="1"/>
    <s v="WHITE RIVER HATCHERY"/>
    <s v="WHITE RIVER HATCHERY"/>
    <s v="WHITE R      10.0031"/>
    <x v="0"/>
    <n v="74"/>
    <x v="2"/>
    <s v="09"/>
  </r>
  <r>
    <n v="9401730028"/>
    <n v="2006"/>
    <n v="20060915"/>
    <n v="50"/>
    <n v="50"/>
    <m/>
    <s v="3F10511  100031 H01"/>
    <n v="210512"/>
    <n v="1"/>
    <s v="WHITE RIVER HATCHERY"/>
    <s v="WHITE RIVER HATCHERY"/>
    <s v="WHITE R      10.0031"/>
    <x v="0"/>
    <n v="74"/>
    <x v="2"/>
    <s v="09"/>
  </r>
  <r>
    <n v="9401730029"/>
    <n v="2006"/>
    <n v="20060915"/>
    <n v="50"/>
    <n v="50"/>
    <m/>
    <s v="3F10511  100031 H01"/>
    <n v="210512"/>
    <n v="1"/>
    <s v="WHITE RIVER HATCHERY"/>
    <s v="WHITE RIVER HATCHERY"/>
    <s v="WHITE R      10.0031"/>
    <x v="0"/>
    <n v="74"/>
    <x v="2"/>
    <s v="09"/>
  </r>
  <r>
    <n v="9401730030"/>
    <n v="2006"/>
    <n v="20060915"/>
    <n v="50"/>
    <n v="50"/>
    <m/>
    <s v="3F10511  100031 H01"/>
    <n v="210512"/>
    <n v="1"/>
    <s v="WHITE RIVER HATCHERY"/>
    <s v="WHITE RIVER HATCHERY"/>
    <s v="WHITE R      10.0031"/>
    <x v="0"/>
    <n v="74"/>
    <x v="2"/>
    <s v="09"/>
  </r>
  <r>
    <n v="9401730034"/>
    <n v="2006"/>
    <n v="20060915"/>
    <n v="50"/>
    <n v="50"/>
    <m/>
    <s v="3F10511  100031 H01"/>
    <n v="210512"/>
    <n v="1"/>
    <s v="WHITE RIVER HATCHERY"/>
    <s v="WHITE RIVER HATCHERY"/>
    <s v="WHITE R      10.0031"/>
    <x v="0"/>
    <n v="74"/>
    <x v="2"/>
    <s v="09"/>
  </r>
  <r>
    <n v="9401730035"/>
    <n v="2006"/>
    <n v="20060915"/>
    <n v="50"/>
    <n v="50"/>
    <m/>
    <s v="3F10511  100031 H01"/>
    <n v="210512"/>
    <n v="1"/>
    <s v="WHITE RIVER HATCHERY"/>
    <s v="WHITE RIVER HATCHERY"/>
    <s v="WHITE R      10.0031"/>
    <x v="0"/>
    <n v="74"/>
    <x v="2"/>
    <s v="09"/>
  </r>
  <r>
    <n v="9401730039"/>
    <n v="2006"/>
    <n v="20060915"/>
    <n v="50"/>
    <n v="50"/>
    <m/>
    <s v="3F10511  100031 H01"/>
    <n v="210512"/>
    <n v="1"/>
    <s v="WHITE RIVER HATCHERY"/>
    <s v="WHITE RIVER HATCHERY"/>
    <s v="WHITE R      10.0031"/>
    <x v="0"/>
    <n v="74"/>
    <x v="2"/>
    <s v="09"/>
  </r>
  <r>
    <n v="9401730041"/>
    <n v="2006"/>
    <n v="20060915"/>
    <n v="50"/>
    <n v="50"/>
    <m/>
    <s v="3F10511  100031 H01"/>
    <n v="210512"/>
    <n v="1"/>
    <s v="WHITE RIVER HATCHERY"/>
    <s v="WHITE RIVER HATCHERY"/>
    <s v="WHITE R      10.0031"/>
    <x v="0"/>
    <n v="74"/>
    <x v="2"/>
    <s v="09"/>
  </r>
  <r>
    <n v="9401730042"/>
    <n v="2006"/>
    <n v="20060915"/>
    <n v="50"/>
    <n v="50"/>
    <m/>
    <s v="3F10511  100031 H01"/>
    <n v="210512"/>
    <n v="1"/>
    <s v="WHITE RIVER HATCHERY"/>
    <s v="WHITE RIVER HATCHERY"/>
    <s v="WHITE R      10.0031"/>
    <x v="0"/>
    <n v="74"/>
    <x v="2"/>
    <s v="09"/>
  </r>
  <r>
    <n v="9401730043"/>
    <n v="2006"/>
    <n v="20060915"/>
    <n v="50"/>
    <n v="50"/>
    <m/>
    <s v="3F10511  100031 H01"/>
    <n v="210512"/>
    <n v="1"/>
    <s v="WHITE RIVER HATCHERY"/>
    <s v="WHITE RIVER HATCHERY"/>
    <s v="WHITE R      10.0031"/>
    <x v="0"/>
    <n v="74"/>
    <x v="2"/>
    <s v="09"/>
  </r>
  <r>
    <n v="9401730044"/>
    <n v="2006"/>
    <n v="20060915"/>
    <n v="50"/>
    <n v="50"/>
    <m/>
    <s v="3F10511  100031 H01"/>
    <n v="210512"/>
    <n v="1"/>
    <s v="WHITE RIVER HATCHERY"/>
    <s v="WHITE RIVER HATCHERY"/>
    <s v="WHITE R      10.0031"/>
    <x v="0"/>
    <n v="74"/>
    <x v="2"/>
    <s v="09"/>
  </r>
  <r>
    <n v="9401730045"/>
    <n v="2006"/>
    <n v="20060915"/>
    <n v="50"/>
    <n v="50"/>
    <m/>
    <s v="3F10511  100031 H01"/>
    <n v="210512"/>
    <n v="1"/>
    <s v="WHITE RIVER HATCHERY"/>
    <s v="WHITE RIVER HATCHERY"/>
    <s v="WHITE R      10.0031"/>
    <x v="0"/>
    <n v="74"/>
    <x v="2"/>
    <s v="09"/>
  </r>
  <r>
    <n v="9401730046"/>
    <n v="2006"/>
    <n v="20060915"/>
    <n v="50"/>
    <n v="50"/>
    <m/>
    <s v="3F10511  100031 H01"/>
    <n v="210512"/>
    <n v="1"/>
    <s v="WHITE RIVER HATCHERY"/>
    <s v="WHITE RIVER HATCHERY"/>
    <s v="WHITE R      10.0031"/>
    <x v="0"/>
    <n v="74"/>
    <x v="2"/>
    <s v="09"/>
  </r>
  <r>
    <n v="9401730047"/>
    <n v="2006"/>
    <n v="20060915"/>
    <n v="50"/>
    <n v="50"/>
    <m/>
    <s v="3F10511  100031 H01"/>
    <n v="210512"/>
    <n v="1"/>
    <s v="WHITE RIVER HATCHERY"/>
    <s v="WHITE RIVER HATCHERY"/>
    <s v="WHITE R      10.0031"/>
    <x v="0"/>
    <n v="74"/>
    <x v="2"/>
    <s v="09"/>
  </r>
  <r>
    <n v="9401730048"/>
    <n v="2006"/>
    <n v="20060915"/>
    <n v="50"/>
    <n v="50"/>
    <m/>
    <s v="3F10511  100031 H01"/>
    <n v="210512"/>
    <n v="1"/>
    <s v="WHITE RIVER HATCHERY"/>
    <s v="WHITE RIVER HATCHERY"/>
    <s v="WHITE R      10.0031"/>
    <x v="0"/>
    <n v="74"/>
    <x v="2"/>
    <s v="09"/>
  </r>
  <r>
    <n v="9401730049"/>
    <n v="2006"/>
    <n v="20060915"/>
    <n v="50"/>
    <n v="50"/>
    <m/>
    <s v="3F10511  100031 H01"/>
    <n v="210512"/>
    <n v="1"/>
    <s v="WHITE RIVER HATCHERY"/>
    <s v="WHITE RIVER HATCHERY"/>
    <s v="WHITE R      10.0031"/>
    <x v="0"/>
    <n v="74"/>
    <x v="2"/>
    <s v="09"/>
  </r>
  <r>
    <n v="9401730064"/>
    <n v="2006"/>
    <n v="20060915"/>
    <n v="50"/>
    <n v="50"/>
    <m/>
    <s v="3F10511  100031 H01"/>
    <n v="210512"/>
    <n v="1"/>
    <s v="WHITE RIVER HATCHERY"/>
    <s v="WHITE RIVER HATCHERY"/>
    <s v="WHITE R      10.0031"/>
    <x v="0"/>
    <n v="74"/>
    <x v="2"/>
    <s v="09"/>
  </r>
  <r>
    <n v="9401730065"/>
    <n v="2006"/>
    <n v="20060915"/>
    <n v="50"/>
    <n v="50"/>
    <m/>
    <s v="3F10511  100031 H01"/>
    <n v="210512"/>
    <n v="1"/>
    <s v="WHITE RIVER HATCHERY"/>
    <s v="WHITE RIVER HATCHERY"/>
    <s v="WHITE R      10.0031"/>
    <x v="0"/>
    <n v="74"/>
    <x v="2"/>
    <s v="09"/>
  </r>
  <r>
    <n v="9401730067"/>
    <n v="2006"/>
    <n v="20060915"/>
    <n v="50"/>
    <n v="50"/>
    <m/>
    <s v="3F10511  100031 H01"/>
    <n v="210512"/>
    <n v="1"/>
    <s v="WHITE RIVER HATCHERY"/>
    <s v="WHITE RIVER HATCHERY"/>
    <s v="WHITE R      10.0031"/>
    <x v="0"/>
    <n v="74"/>
    <x v="2"/>
    <s v="09"/>
  </r>
  <r>
    <n v="9401730068"/>
    <n v="2006"/>
    <n v="20060915"/>
    <n v="50"/>
    <n v="50"/>
    <m/>
    <s v="3F10511  100031 H01"/>
    <n v="210512"/>
    <n v="1"/>
    <s v="WHITE RIVER HATCHERY"/>
    <s v="WHITE RIVER HATCHERY"/>
    <s v="WHITE R      10.0031"/>
    <x v="0"/>
    <n v="74"/>
    <x v="2"/>
    <s v="09"/>
  </r>
  <r>
    <n v="9401730069"/>
    <n v="2006"/>
    <n v="20060915"/>
    <n v="50"/>
    <n v="50"/>
    <m/>
    <s v="3F10511  100031 H01"/>
    <n v="210512"/>
    <n v="1"/>
    <s v="WHITE RIVER HATCHERY"/>
    <s v="WHITE RIVER HATCHERY"/>
    <s v="WHITE R      10.0031"/>
    <x v="0"/>
    <n v="74"/>
    <x v="2"/>
    <s v="09"/>
  </r>
  <r>
    <n v="9401730070"/>
    <n v="2006"/>
    <n v="20060915"/>
    <n v="50"/>
    <n v="50"/>
    <m/>
    <s v="3F10511  100031 H01"/>
    <n v="210512"/>
    <n v="1"/>
    <s v="WHITE RIVER HATCHERY"/>
    <s v="WHITE RIVER HATCHERY"/>
    <s v="WHITE R      10.0031"/>
    <x v="0"/>
    <n v="74"/>
    <x v="2"/>
    <s v="09"/>
  </r>
  <r>
    <n v="9401730072"/>
    <n v="2006"/>
    <n v="20060915"/>
    <n v="50"/>
    <n v="50"/>
    <m/>
    <s v="3F10511  100031 H01"/>
    <n v="210512"/>
    <n v="1"/>
    <s v="WHITE RIVER HATCHERY"/>
    <s v="WHITE RIVER HATCHERY"/>
    <s v="WHITE R      10.0031"/>
    <x v="0"/>
    <n v="74"/>
    <x v="2"/>
    <s v="09"/>
  </r>
  <r>
    <n v="9401730073"/>
    <n v="2006"/>
    <n v="20060915"/>
    <n v="50"/>
    <n v="50"/>
    <m/>
    <s v="3F10511  100031 H01"/>
    <n v="210512"/>
    <n v="1"/>
    <s v="WHITE RIVER HATCHERY"/>
    <s v="WHITE RIVER HATCHERY"/>
    <s v="WHITE R      10.0031"/>
    <x v="0"/>
    <n v="74"/>
    <x v="2"/>
    <s v="09"/>
  </r>
  <r>
    <n v="9401730074"/>
    <n v="2006"/>
    <n v="20060915"/>
    <n v="50"/>
    <n v="50"/>
    <m/>
    <s v="3F10511  100031 H01"/>
    <n v="210512"/>
    <n v="1"/>
    <s v="WHITE RIVER HATCHERY"/>
    <s v="WHITE RIVER HATCHERY"/>
    <s v="WHITE R      10.0031"/>
    <x v="0"/>
    <n v="74"/>
    <x v="2"/>
    <s v="09"/>
  </r>
  <r>
    <n v="9401730075"/>
    <n v="2006"/>
    <n v="20060915"/>
    <n v="50"/>
    <n v="50"/>
    <m/>
    <s v="3F10511  100031 H01"/>
    <n v="210512"/>
    <n v="1"/>
    <s v="WHITE RIVER HATCHERY"/>
    <s v="WHITE RIVER HATCHERY"/>
    <s v="WHITE R      10.0031"/>
    <x v="0"/>
    <n v="74"/>
    <x v="2"/>
    <s v="09"/>
  </r>
  <r>
    <n v="9401730076"/>
    <n v="2006"/>
    <n v="20060915"/>
    <n v="50"/>
    <n v="50"/>
    <m/>
    <s v="3F10511  100031 H01"/>
    <n v="210512"/>
    <n v="1"/>
    <s v="WHITE RIVER HATCHERY"/>
    <s v="WHITE RIVER HATCHERY"/>
    <s v="WHITE R      10.0031"/>
    <x v="0"/>
    <n v="74"/>
    <x v="2"/>
    <s v="09"/>
  </r>
  <r>
    <n v="9401730077"/>
    <n v="2006"/>
    <n v="20060915"/>
    <n v="50"/>
    <n v="50"/>
    <m/>
    <s v="3F10511  100031 H01"/>
    <n v="210512"/>
    <n v="1"/>
    <s v="WHITE RIVER HATCHERY"/>
    <s v="WHITE RIVER HATCHERY"/>
    <s v="WHITE R      10.0031"/>
    <x v="0"/>
    <n v="74"/>
    <x v="2"/>
    <s v="09"/>
  </r>
  <r>
    <n v="9401740016"/>
    <n v="2006"/>
    <n v="20060921"/>
    <n v="50"/>
    <n v="50"/>
    <m/>
    <s v="3F10511  100031 H01"/>
    <n v="210512"/>
    <n v="1"/>
    <s v="WHITE RIVER HATCHERY"/>
    <s v="WHITE RIVER HATCHERY"/>
    <s v="WHITE R      10.0031"/>
    <x v="0"/>
    <n v="74"/>
    <x v="2"/>
    <s v="09"/>
  </r>
  <r>
    <n v="9401740020"/>
    <n v="2006"/>
    <n v="20060921"/>
    <n v="50"/>
    <n v="50"/>
    <m/>
    <s v="3F10511  100031 H01"/>
    <n v="210512"/>
    <n v="1"/>
    <s v="WHITE RIVER HATCHERY"/>
    <s v="WHITE RIVER HATCHERY"/>
    <s v="WHITE R      10.0031"/>
    <x v="0"/>
    <n v="74"/>
    <x v="2"/>
    <s v="09"/>
  </r>
  <r>
    <n v="9401740021"/>
    <n v="2006"/>
    <n v="20060921"/>
    <n v="50"/>
    <n v="50"/>
    <m/>
    <s v="3F10511  100031 H01"/>
    <n v="210512"/>
    <n v="1"/>
    <s v="WHITE RIVER HATCHERY"/>
    <s v="WHITE RIVER HATCHERY"/>
    <s v="WHITE R      10.0031"/>
    <x v="0"/>
    <n v="74"/>
    <x v="2"/>
    <s v="09"/>
  </r>
  <r>
    <n v="9401740023"/>
    <n v="2006"/>
    <n v="20060921"/>
    <n v="50"/>
    <n v="50"/>
    <m/>
    <s v="3F10511  100031 H01"/>
    <n v="210512"/>
    <n v="1"/>
    <s v="WHITE RIVER HATCHERY"/>
    <s v="WHITE RIVER HATCHERY"/>
    <s v="WHITE R      10.0031"/>
    <x v="0"/>
    <n v="74"/>
    <x v="2"/>
    <s v="09"/>
  </r>
  <r>
    <n v="9401740025"/>
    <n v="2006"/>
    <n v="20060921"/>
    <n v="50"/>
    <n v="50"/>
    <m/>
    <s v="3F10511  100031 H01"/>
    <n v="210512"/>
    <n v="1"/>
    <s v="WHITE RIVER HATCHERY"/>
    <s v="WHITE RIVER HATCHERY"/>
    <s v="WHITE R      10.0031"/>
    <x v="0"/>
    <n v="74"/>
    <x v="2"/>
    <s v="09"/>
  </r>
  <r>
    <n v="9401740027"/>
    <n v="2006"/>
    <n v="20060921"/>
    <n v="50"/>
    <n v="50"/>
    <m/>
    <s v="3F10511  100031 H01"/>
    <n v="210512"/>
    <n v="1"/>
    <s v="WHITE RIVER HATCHERY"/>
    <s v="WHITE RIVER HATCHERY"/>
    <s v="WHITE R      10.0031"/>
    <x v="0"/>
    <n v="74"/>
    <x v="2"/>
    <s v="09"/>
  </r>
  <r>
    <n v="9401740042"/>
    <n v="2006"/>
    <n v="20060921"/>
    <n v="50"/>
    <n v="50"/>
    <m/>
    <s v="3F10511  100031 H01"/>
    <n v="210512"/>
    <n v="1"/>
    <s v="WHITE RIVER HATCHERY"/>
    <s v="WHITE RIVER HATCHERY"/>
    <s v="WHITE R      10.0031"/>
    <x v="0"/>
    <n v="74"/>
    <x v="2"/>
    <s v="09"/>
  </r>
  <r>
    <n v="9401740053"/>
    <n v="2006"/>
    <n v="20060921"/>
    <n v="50"/>
    <n v="50"/>
    <m/>
    <s v="3F10511  100031 H01"/>
    <n v="210512"/>
    <n v="1"/>
    <s v="WHITE RIVER HATCHERY"/>
    <s v="WHITE RIVER HATCHERY"/>
    <s v="WHITE R      10.0031"/>
    <x v="0"/>
    <n v="74"/>
    <x v="2"/>
    <s v="09"/>
  </r>
  <r>
    <n v="9401740055"/>
    <n v="2006"/>
    <n v="20060921"/>
    <n v="50"/>
    <n v="50"/>
    <m/>
    <s v="3F10511  100031 H01"/>
    <n v="210512"/>
    <n v="1"/>
    <s v="WHITE RIVER HATCHERY"/>
    <s v="WHITE RIVER HATCHERY"/>
    <s v="WHITE R      10.0031"/>
    <x v="0"/>
    <n v="74"/>
    <x v="2"/>
    <s v="09"/>
  </r>
  <r>
    <n v="9401730011"/>
    <n v="2006"/>
    <n v="20060915"/>
    <n v="50"/>
    <n v="50"/>
    <m/>
    <s v="3F10511  100031 H01"/>
    <n v="210512"/>
    <n v="1"/>
    <s v="WHITE RIVER HATCHERY"/>
    <s v="WHITE RIVER HATCHERY"/>
    <s v="WHITE R      10.0031"/>
    <x v="0"/>
    <n v="74"/>
    <x v="2"/>
    <s v="09"/>
  </r>
  <r>
    <n v="9401730012"/>
    <n v="2006"/>
    <n v="20060915"/>
    <n v="50"/>
    <n v="50"/>
    <m/>
    <s v="3F10511  100031 H01"/>
    <n v="210512"/>
    <n v="1"/>
    <s v="WHITE RIVER HATCHERY"/>
    <s v="WHITE RIVER HATCHERY"/>
    <s v="WHITE R      10.0031"/>
    <x v="0"/>
    <n v="74"/>
    <x v="2"/>
    <s v="09"/>
  </r>
  <r>
    <n v="9401730014"/>
    <n v="2006"/>
    <n v="20060915"/>
    <n v="50"/>
    <n v="50"/>
    <m/>
    <s v="3F10511  100031 H01"/>
    <n v="210512"/>
    <n v="1"/>
    <s v="WHITE RIVER HATCHERY"/>
    <s v="WHITE RIVER HATCHERY"/>
    <s v="WHITE R      10.0031"/>
    <x v="0"/>
    <n v="74"/>
    <x v="2"/>
    <s v="09"/>
  </r>
  <r>
    <n v="9401730017"/>
    <n v="2006"/>
    <n v="20060915"/>
    <n v="50"/>
    <n v="50"/>
    <m/>
    <s v="3F10511  100031 H01"/>
    <n v="210512"/>
    <n v="1"/>
    <s v="WHITE RIVER HATCHERY"/>
    <s v="WHITE RIVER HATCHERY"/>
    <s v="WHITE R      10.0031"/>
    <x v="0"/>
    <n v="74"/>
    <x v="2"/>
    <s v="09"/>
  </r>
  <r>
    <n v="9401730018"/>
    <n v="2006"/>
    <n v="20060915"/>
    <n v="50"/>
    <n v="50"/>
    <m/>
    <s v="3F10511  100031 H01"/>
    <n v="210512"/>
    <n v="1"/>
    <s v="WHITE RIVER HATCHERY"/>
    <s v="WHITE RIVER HATCHERY"/>
    <s v="WHITE R      10.0031"/>
    <x v="0"/>
    <n v="74"/>
    <x v="2"/>
    <s v="09"/>
  </r>
  <r>
    <n v="9401730020"/>
    <n v="2006"/>
    <n v="20060915"/>
    <n v="50"/>
    <n v="50"/>
    <m/>
    <s v="3F10511  100031 H01"/>
    <n v="210512"/>
    <n v="1"/>
    <s v="WHITE RIVER HATCHERY"/>
    <s v="WHITE RIVER HATCHERY"/>
    <s v="WHITE R      10.0031"/>
    <x v="0"/>
    <n v="74"/>
    <x v="2"/>
    <s v="09"/>
  </r>
  <r>
    <n v="9401730051"/>
    <n v="2006"/>
    <n v="20060915"/>
    <n v="50"/>
    <n v="50"/>
    <m/>
    <s v="3F10511  100031 H01"/>
    <n v="210512"/>
    <n v="1"/>
    <s v="WHITE RIVER HATCHERY"/>
    <s v="WHITE RIVER HATCHERY"/>
    <s v="WHITE R      10.0031"/>
    <x v="0"/>
    <n v="74"/>
    <x v="2"/>
    <s v="09"/>
  </r>
  <r>
    <n v="9401730052"/>
    <n v="2006"/>
    <n v="20060915"/>
    <n v="50"/>
    <n v="50"/>
    <m/>
    <s v="3F10511  100031 H01"/>
    <n v="210512"/>
    <n v="1"/>
    <s v="WHITE RIVER HATCHERY"/>
    <s v="WHITE RIVER HATCHERY"/>
    <s v="WHITE R      10.0031"/>
    <x v="0"/>
    <n v="74"/>
    <x v="2"/>
    <s v="09"/>
  </r>
  <r>
    <n v="9401730054"/>
    <n v="2006"/>
    <n v="20060915"/>
    <n v="50"/>
    <n v="50"/>
    <m/>
    <s v="3F10511  100031 H01"/>
    <n v="210512"/>
    <n v="1"/>
    <s v="WHITE RIVER HATCHERY"/>
    <s v="WHITE RIVER HATCHERY"/>
    <s v="WHITE R      10.0031"/>
    <x v="0"/>
    <n v="74"/>
    <x v="2"/>
    <s v="09"/>
  </r>
  <r>
    <n v="9401730058"/>
    <n v="2006"/>
    <n v="20060915"/>
    <n v="50"/>
    <n v="50"/>
    <m/>
    <s v="3F10511  100031 H01"/>
    <n v="210512"/>
    <n v="1"/>
    <s v="WHITE RIVER HATCHERY"/>
    <s v="WHITE RIVER HATCHERY"/>
    <s v="WHITE R      10.0031"/>
    <x v="0"/>
    <n v="74"/>
    <x v="2"/>
    <s v="09"/>
  </r>
  <r>
    <n v="9401730059"/>
    <n v="2006"/>
    <n v="20060915"/>
    <n v="50"/>
    <n v="50"/>
    <m/>
    <s v="3F10511  100031 H01"/>
    <n v="210512"/>
    <n v="1"/>
    <s v="WHITE RIVER HATCHERY"/>
    <s v="WHITE RIVER HATCHERY"/>
    <s v="WHITE R      10.0031"/>
    <x v="0"/>
    <n v="74"/>
    <x v="2"/>
    <s v="09"/>
  </r>
  <r>
    <n v="9401730062"/>
    <n v="2006"/>
    <n v="20060915"/>
    <n v="50"/>
    <n v="50"/>
    <m/>
    <s v="3F10511  100031 H01"/>
    <n v="210512"/>
    <n v="1"/>
    <s v="WHITE RIVER HATCHERY"/>
    <s v="WHITE RIVER HATCHERY"/>
    <s v="WHITE R      10.0031"/>
    <x v="0"/>
    <n v="74"/>
    <x v="2"/>
    <s v="09"/>
  </r>
  <r>
    <n v="9401730063"/>
    <n v="2006"/>
    <n v="20060915"/>
    <n v="50"/>
    <n v="50"/>
    <m/>
    <s v="3F10511  100031 H01"/>
    <n v="210512"/>
    <n v="1"/>
    <s v="WHITE RIVER HATCHERY"/>
    <s v="WHITE RIVER HATCHERY"/>
    <s v="WHITE R      10.0031"/>
    <x v="0"/>
    <n v="74"/>
    <x v="2"/>
    <s v="09"/>
  </r>
  <r>
    <n v="9401730078"/>
    <n v="2006"/>
    <n v="20060915"/>
    <n v="50"/>
    <n v="50"/>
    <m/>
    <s v="3F10511  100031 H01"/>
    <n v="210512"/>
    <n v="1"/>
    <s v="WHITE RIVER HATCHERY"/>
    <s v="WHITE RIVER HATCHERY"/>
    <s v="WHITE R      10.0031"/>
    <x v="0"/>
    <n v="74"/>
    <x v="2"/>
    <s v="09"/>
  </r>
  <r>
    <n v="9401740001"/>
    <n v="2006"/>
    <n v="20060921"/>
    <n v="50"/>
    <n v="50"/>
    <m/>
    <s v="3F10511  100031 H01"/>
    <n v="210512"/>
    <n v="1"/>
    <s v="WHITE RIVER HATCHERY"/>
    <s v="WHITE RIVER HATCHERY"/>
    <s v="WHITE R      10.0031"/>
    <x v="0"/>
    <n v="74"/>
    <x v="2"/>
    <s v="09"/>
  </r>
  <r>
    <n v="9401740002"/>
    <n v="2006"/>
    <n v="20060921"/>
    <n v="50"/>
    <n v="50"/>
    <m/>
    <s v="3F10511  100031 H01"/>
    <n v="210512"/>
    <n v="1"/>
    <s v="WHITE RIVER HATCHERY"/>
    <s v="WHITE RIVER HATCHERY"/>
    <s v="WHITE R      10.0031"/>
    <x v="0"/>
    <n v="74"/>
    <x v="2"/>
    <s v="09"/>
  </r>
  <r>
    <n v="9401740008"/>
    <n v="2006"/>
    <n v="20060921"/>
    <n v="50"/>
    <n v="50"/>
    <m/>
    <s v="3F10511  100031 H01"/>
    <n v="210512"/>
    <n v="1"/>
    <s v="WHITE RIVER HATCHERY"/>
    <s v="WHITE RIVER HATCHERY"/>
    <s v="WHITE R      10.0031"/>
    <x v="0"/>
    <n v="74"/>
    <x v="2"/>
    <s v="09"/>
  </r>
  <r>
    <n v="9401740028"/>
    <n v="2006"/>
    <n v="20060921"/>
    <n v="50"/>
    <n v="50"/>
    <m/>
    <s v="3F10511  100031 H01"/>
    <n v="210512"/>
    <n v="1"/>
    <s v="WHITE RIVER HATCHERY"/>
    <s v="WHITE RIVER HATCHERY"/>
    <s v="WHITE R      10.0031"/>
    <x v="0"/>
    <n v="74"/>
    <x v="2"/>
    <s v="09"/>
  </r>
  <r>
    <n v="9401740033"/>
    <n v="2006"/>
    <n v="20060921"/>
    <n v="50"/>
    <n v="50"/>
    <m/>
    <s v="3F10511  100031 H01"/>
    <n v="210512"/>
    <n v="1"/>
    <s v="WHITE RIVER HATCHERY"/>
    <s v="WHITE RIVER HATCHERY"/>
    <s v="WHITE R      10.0031"/>
    <x v="0"/>
    <n v="74"/>
    <x v="2"/>
    <s v="09"/>
  </r>
  <r>
    <n v="9401740037"/>
    <n v="2006"/>
    <n v="20060921"/>
    <n v="50"/>
    <n v="50"/>
    <m/>
    <s v="3F10511  100031 H01"/>
    <n v="210512"/>
    <n v="1"/>
    <s v="WHITE RIVER HATCHERY"/>
    <s v="WHITE RIVER HATCHERY"/>
    <s v="WHITE R      10.0031"/>
    <x v="0"/>
    <n v="74"/>
    <x v="2"/>
    <s v="09"/>
  </r>
  <r>
    <n v="9401740041"/>
    <n v="2006"/>
    <n v="20060921"/>
    <n v="50"/>
    <n v="50"/>
    <m/>
    <s v="3F10511  100031 H01"/>
    <n v="210512"/>
    <n v="1"/>
    <s v="WHITE RIVER HATCHERY"/>
    <s v="WHITE RIVER HATCHERY"/>
    <s v="WHITE R      10.0031"/>
    <x v="0"/>
    <n v="74"/>
    <x v="2"/>
    <s v="09"/>
  </r>
  <r>
    <n v="9401740059"/>
    <n v="2006"/>
    <n v="20060921"/>
    <n v="50"/>
    <n v="50"/>
    <m/>
    <s v="3F10511  100031 H01"/>
    <n v="210512"/>
    <n v="1"/>
    <s v="WHITE RIVER HATCHERY"/>
    <s v="WHITE RIVER HATCHERY"/>
    <s v="WHITE R      10.0031"/>
    <x v="0"/>
    <n v="74"/>
    <x v="2"/>
    <s v="09"/>
  </r>
  <r>
    <n v="9401740061"/>
    <n v="2006"/>
    <n v="20060921"/>
    <n v="50"/>
    <n v="50"/>
    <m/>
    <s v="3F10511  100031 H01"/>
    <n v="210512"/>
    <n v="1"/>
    <s v="WHITE RIVER HATCHERY"/>
    <s v="WHITE RIVER HATCHERY"/>
    <s v="WHITE R      10.0031"/>
    <x v="0"/>
    <n v="74"/>
    <x v="2"/>
    <s v="09"/>
  </r>
  <r>
    <n v="9401740063"/>
    <n v="2006"/>
    <n v="20060921"/>
    <n v="50"/>
    <n v="50"/>
    <m/>
    <s v="3F10511  100031 H01"/>
    <n v="210512"/>
    <n v="1"/>
    <s v="WHITE RIVER HATCHERY"/>
    <s v="WHITE RIVER HATCHERY"/>
    <s v="WHITE R      10.0031"/>
    <x v="0"/>
    <n v="74"/>
    <x v="2"/>
    <s v="09"/>
  </r>
  <r>
    <n v="9401740088"/>
    <n v="2006"/>
    <n v="20060921"/>
    <n v="50"/>
    <n v="50"/>
    <m/>
    <s v="3F10511  100031 H01"/>
    <n v="210512"/>
    <n v="1"/>
    <s v="WHITE RIVER HATCHERY"/>
    <s v="WHITE RIVER HATCHERY"/>
    <s v="WHITE R      10.0031"/>
    <x v="0"/>
    <n v="74"/>
    <x v="2"/>
    <s v="09"/>
  </r>
  <r>
    <n v="9401740091"/>
    <n v="2006"/>
    <n v="20060921"/>
    <n v="50"/>
    <n v="50"/>
    <m/>
    <s v="3F10511  100031 H01"/>
    <n v="210512"/>
    <n v="1"/>
    <s v="WHITE RIVER HATCHERY"/>
    <s v="WHITE RIVER HATCHERY"/>
    <s v="WHITE R      10.0031"/>
    <x v="0"/>
    <n v="74"/>
    <x v="2"/>
    <s v="09"/>
  </r>
  <r>
    <n v="9401740092"/>
    <n v="2006"/>
    <n v="20060921"/>
    <n v="50"/>
    <n v="50"/>
    <m/>
    <s v="3F10511  100031 H01"/>
    <n v="210512"/>
    <n v="1"/>
    <s v="WHITE RIVER HATCHERY"/>
    <s v="WHITE RIVER HATCHERY"/>
    <s v="WHITE R      10.0031"/>
    <x v="0"/>
    <n v="74"/>
    <x v="2"/>
    <s v="09"/>
  </r>
  <r>
    <n v="9401740095"/>
    <n v="2006"/>
    <n v="20060921"/>
    <n v="50"/>
    <n v="50"/>
    <m/>
    <s v="3F10511  100031 H01"/>
    <n v="210512"/>
    <n v="1"/>
    <s v="WHITE RIVER HATCHERY"/>
    <s v="WHITE RIVER HATCHERY"/>
    <s v="WHITE R      10.0031"/>
    <x v="0"/>
    <n v="74"/>
    <x v="2"/>
    <s v="09"/>
  </r>
  <r>
    <n v="9401740097"/>
    <n v="2006"/>
    <n v="20060921"/>
    <n v="50"/>
    <n v="50"/>
    <m/>
    <s v="3F10511  100031 H01"/>
    <n v="210512"/>
    <n v="1"/>
    <s v="WHITE RIVER HATCHERY"/>
    <s v="WHITE RIVER HATCHERY"/>
    <s v="WHITE R      10.0031"/>
    <x v="0"/>
    <n v="74"/>
    <x v="2"/>
    <s v="09"/>
  </r>
  <r>
    <n v="9401740112"/>
    <n v="2006"/>
    <n v="20060921"/>
    <n v="50"/>
    <n v="50"/>
    <m/>
    <s v="3F10511  100031 H01"/>
    <n v="210512"/>
    <n v="1"/>
    <s v="WHITE RIVER HATCHERY"/>
    <s v="WHITE RIVER HATCHERY"/>
    <s v="WHITE R      10.0031"/>
    <x v="0"/>
    <n v="74"/>
    <x v="2"/>
    <s v="09"/>
  </r>
  <r>
    <n v="9401740115"/>
    <n v="2006"/>
    <n v="20060921"/>
    <n v="50"/>
    <n v="50"/>
    <m/>
    <s v="3F10511  100031 H01"/>
    <n v="210512"/>
    <n v="1"/>
    <s v="WHITE RIVER HATCHERY"/>
    <s v="WHITE RIVER HATCHERY"/>
    <s v="WHITE R      10.0031"/>
    <x v="0"/>
    <n v="74"/>
    <x v="2"/>
    <s v="09"/>
  </r>
  <r>
    <n v="9401740116"/>
    <n v="2006"/>
    <n v="20060921"/>
    <n v="50"/>
    <n v="50"/>
    <m/>
    <s v="3F10511  100031 H01"/>
    <n v="210512"/>
    <n v="1"/>
    <s v="WHITE RIVER HATCHERY"/>
    <s v="WHITE RIVER HATCHERY"/>
    <s v="WHITE R      10.0031"/>
    <x v="0"/>
    <n v="74"/>
    <x v="2"/>
    <s v="09"/>
  </r>
  <r>
    <n v="9401740121"/>
    <n v="2006"/>
    <n v="20060921"/>
    <n v="50"/>
    <n v="50"/>
    <m/>
    <s v="3F10511  100031 H01"/>
    <n v="210512"/>
    <n v="1"/>
    <s v="WHITE RIVER HATCHERY"/>
    <s v="WHITE RIVER HATCHERY"/>
    <s v="WHITE R      10.0031"/>
    <x v="0"/>
    <n v="74"/>
    <x v="2"/>
    <s v="09"/>
  </r>
  <r>
    <n v="9401740140"/>
    <n v="2006"/>
    <n v="20060921"/>
    <n v="50"/>
    <n v="50"/>
    <m/>
    <s v="3F10511  100031 H01"/>
    <n v="210512"/>
    <n v="1"/>
    <s v="WHITE RIVER HATCHERY"/>
    <s v="WHITE RIVER HATCHERY"/>
    <s v="WHITE R      10.0031"/>
    <x v="0"/>
    <n v="74"/>
    <x v="2"/>
    <s v="09"/>
  </r>
  <r>
    <n v="9401740141"/>
    <n v="2006"/>
    <n v="20060921"/>
    <n v="50"/>
    <n v="50"/>
    <m/>
    <s v="3F10511  100031 H01"/>
    <n v="210512"/>
    <n v="1"/>
    <s v="WHITE RIVER HATCHERY"/>
    <s v="WHITE RIVER HATCHERY"/>
    <s v="WHITE R      10.0031"/>
    <x v="0"/>
    <n v="74"/>
    <x v="2"/>
    <s v="09"/>
  </r>
  <r>
    <n v="9401740142"/>
    <n v="2006"/>
    <n v="20060921"/>
    <n v="50"/>
    <n v="50"/>
    <m/>
    <s v="3F10511  100031 H01"/>
    <n v="210512"/>
    <n v="1"/>
    <s v="WHITE RIVER HATCHERY"/>
    <s v="WHITE RIVER HATCHERY"/>
    <s v="WHITE R      10.0031"/>
    <x v="0"/>
    <n v="74"/>
    <x v="2"/>
    <s v="09"/>
  </r>
  <r>
    <n v="9401740143"/>
    <n v="2006"/>
    <n v="20060921"/>
    <n v="50"/>
    <n v="50"/>
    <m/>
    <s v="3F10511  100031 H01"/>
    <n v="210512"/>
    <n v="1"/>
    <s v="WHITE RIVER HATCHERY"/>
    <s v="WHITE RIVER HATCHERY"/>
    <s v="WHITE R      10.0031"/>
    <x v="0"/>
    <n v="74"/>
    <x v="2"/>
    <s v="09"/>
  </r>
  <r>
    <n v="9401740147"/>
    <n v="2006"/>
    <n v="20060921"/>
    <n v="50"/>
    <n v="50"/>
    <m/>
    <s v="3F10511  100031 H01"/>
    <n v="210512"/>
    <n v="1"/>
    <s v="WHITE RIVER HATCHERY"/>
    <s v="WHITE RIVER HATCHERY"/>
    <s v="WHITE R      10.0031"/>
    <x v="0"/>
    <n v="74"/>
    <x v="2"/>
    <s v="09"/>
  </r>
  <r>
    <n v="9401740148"/>
    <n v="2006"/>
    <n v="20060921"/>
    <n v="50"/>
    <n v="50"/>
    <m/>
    <s v="3F10511  100031 H01"/>
    <n v="210512"/>
    <n v="1"/>
    <s v="WHITE RIVER HATCHERY"/>
    <s v="WHITE RIVER HATCHERY"/>
    <s v="WHITE R      10.0031"/>
    <x v="0"/>
    <n v="74"/>
    <x v="2"/>
    <s v="09"/>
  </r>
  <r>
    <n v="9401740149"/>
    <n v="2006"/>
    <n v="20060921"/>
    <n v="50"/>
    <n v="50"/>
    <m/>
    <s v="3F10511  100031 H01"/>
    <n v="210512"/>
    <n v="1"/>
    <s v="WHITE RIVER HATCHERY"/>
    <s v="WHITE RIVER HATCHERY"/>
    <s v="WHITE R      10.0031"/>
    <x v="0"/>
    <n v="74"/>
    <x v="2"/>
    <s v="09"/>
  </r>
  <r>
    <n v="9401740150"/>
    <n v="2006"/>
    <n v="20060921"/>
    <n v="50"/>
    <n v="50"/>
    <m/>
    <s v="3F10511  100031 H01"/>
    <n v="210512"/>
    <n v="1"/>
    <s v="WHITE RIVER HATCHERY"/>
    <s v="WHITE RIVER HATCHERY"/>
    <s v="WHITE R      10.0031"/>
    <x v="0"/>
    <n v="74"/>
    <x v="2"/>
    <s v="09"/>
  </r>
  <r>
    <n v="9401740151"/>
    <n v="2006"/>
    <n v="20060921"/>
    <n v="50"/>
    <n v="50"/>
    <m/>
    <s v="3F10511  100031 H01"/>
    <n v="210512"/>
    <n v="1"/>
    <s v="WHITE RIVER HATCHERY"/>
    <s v="WHITE RIVER HATCHERY"/>
    <s v="WHITE R      10.0031"/>
    <x v="0"/>
    <n v="74"/>
    <x v="2"/>
    <s v="09"/>
  </r>
  <r>
    <n v="9401740153"/>
    <n v="2006"/>
    <n v="20060921"/>
    <n v="50"/>
    <n v="50"/>
    <m/>
    <s v="3F10511  100031 H01"/>
    <n v="210512"/>
    <n v="1"/>
    <s v="WHITE RIVER HATCHERY"/>
    <s v="WHITE RIVER HATCHERY"/>
    <s v="WHITE R      10.0031"/>
    <x v="0"/>
    <n v="74"/>
    <x v="2"/>
    <s v="09"/>
  </r>
  <r>
    <n v="9401740071"/>
    <n v="2006"/>
    <n v="20060921"/>
    <n v="50"/>
    <n v="50"/>
    <m/>
    <s v="3F10511  100031 H01"/>
    <n v="210512"/>
    <n v="1"/>
    <s v="WHITE RIVER HATCHERY"/>
    <s v="WHITE RIVER HATCHERY"/>
    <s v="WHITE R      10.0031"/>
    <x v="0"/>
    <n v="74"/>
    <x v="2"/>
    <s v="09"/>
  </r>
  <r>
    <n v="9401740073"/>
    <n v="2006"/>
    <n v="20060921"/>
    <n v="50"/>
    <n v="50"/>
    <m/>
    <s v="3F10511  100031 H01"/>
    <n v="210512"/>
    <n v="1"/>
    <s v="WHITE RIVER HATCHERY"/>
    <s v="WHITE RIVER HATCHERY"/>
    <s v="WHITE R      10.0031"/>
    <x v="0"/>
    <n v="74"/>
    <x v="2"/>
    <s v="09"/>
  </r>
  <r>
    <n v="9401740074"/>
    <n v="2006"/>
    <n v="20060921"/>
    <n v="50"/>
    <n v="50"/>
    <m/>
    <s v="3F10511  100031 H01"/>
    <n v="210512"/>
    <n v="1"/>
    <s v="WHITE RIVER HATCHERY"/>
    <s v="WHITE RIVER HATCHERY"/>
    <s v="WHITE R      10.0031"/>
    <x v="0"/>
    <n v="74"/>
    <x v="2"/>
    <s v="09"/>
  </r>
  <r>
    <n v="9401740080"/>
    <n v="2006"/>
    <n v="20060921"/>
    <n v="50"/>
    <n v="50"/>
    <m/>
    <s v="3F10511  100031 H01"/>
    <n v="210512"/>
    <n v="1"/>
    <s v="WHITE RIVER HATCHERY"/>
    <s v="WHITE RIVER HATCHERY"/>
    <s v="WHITE R      10.0031"/>
    <x v="0"/>
    <n v="74"/>
    <x v="2"/>
    <s v="09"/>
  </r>
  <r>
    <n v="9401740099"/>
    <n v="2006"/>
    <n v="20060921"/>
    <n v="50"/>
    <n v="50"/>
    <m/>
    <s v="3F10511  100031 H01"/>
    <n v="210512"/>
    <n v="1"/>
    <s v="WHITE RIVER HATCHERY"/>
    <s v="WHITE RIVER HATCHERY"/>
    <s v="WHITE R      10.0031"/>
    <x v="0"/>
    <n v="74"/>
    <x v="2"/>
    <s v="09"/>
  </r>
  <r>
    <n v="9401740101"/>
    <n v="2006"/>
    <n v="20060921"/>
    <n v="50"/>
    <n v="50"/>
    <m/>
    <s v="3F10511  100031 H01"/>
    <n v="210512"/>
    <n v="1"/>
    <s v="WHITE RIVER HATCHERY"/>
    <s v="WHITE RIVER HATCHERY"/>
    <s v="WHITE R      10.0031"/>
    <x v="0"/>
    <n v="74"/>
    <x v="2"/>
    <s v="09"/>
  </r>
  <r>
    <n v="9401740105"/>
    <n v="2006"/>
    <n v="20060921"/>
    <n v="50"/>
    <n v="50"/>
    <m/>
    <s v="3F10511  100031 H01"/>
    <n v="210512"/>
    <n v="1"/>
    <s v="WHITE RIVER HATCHERY"/>
    <s v="WHITE RIVER HATCHERY"/>
    <s v="WHITE R      10.0031"/>
    <x v="0"/>
    <n v="74"/>
    <x v="2"/>
    <s v="09"/>
  </r>
  <r>
    <n v="9401740106"/>
    <n v="2006"/>
    <n v="20060921"/>
    <n v="50"/>
    <n v="50"/>
    <m/>
    <s v="3F10511  100031 H01"/>
    <n v="210512"/>
    <n v="1"/>
    <s v="WHITE RIVER HATCHERY"/>
    <s v="WHITE RIVER HATCHERY"/>
    <s v="WHITE R      10.0031"/>
    <x v="0"/>
    <n v="74"/>
    <x v="2"/>
    <s v="09"/>
  </r>
  <r>
    <n v="9401740107"/>
    <n v="2006"/>
    <n v="20060921"/>
    <n v="50"/>
    <n v="50"/>
    <m/>
    <s v="3F10511  100031 H01"/>
    <n v="210512"/>
    <n v="1"/>
    <s v="WHITE RIVER HATCHERY"/>
    <s v="WHITE RIVER HATCHERY"/>
    <s v="WHITE R      10.0031"/>
    <x v="0"/>
    <n v="74"/>
    <x v="2"/>
    <s v="09"/>
  </r>
  <r>
    <n v="9401740108"/>
    <n v="2006"/>
    <n v="20060921"/>
    <n v="50"/>
    <n v="50"/>
    <m/>
    <s v="3F10511  100031 H01"/>
    <n v="210512"/>
    <n v="1"/>
    <s v="WHITE RIVER HATCHERY"/>
    <s v="WHITE RIVER HATCHERY"/>
    <s v="WHITE R      10.0031"/>
    <x v="0"/>
    <n v="74"/>
    <x v="2"/>
    <s v="09"/>
  </r>
  <r>
    <n v="9401740109"/>
    <n v="2006"/>
    <n v="20060921"/>
    <n v="50"/>
    <n v="50"/>
    <m/>
    <s v="3F10511  100031 H01"/>
    <n v="210512"/>
    <n v="1"/>
    <s v="WHITE RIVER HATCHERY"/>
    <s v="WHITE RIVER HATCHERY"/>
    <s v="WHITE R      10.0031"/>
    <x v="0"/>
    <n v="74"/>
    <x v="2"/>
    <s v="09"/>
  </r>
  <r>
    <n v="9401740111"/>
    <n v="2006"/>
    <n v="20060921"/>
    <n v="50"/>
    <n v="50"/>
    <m/>
    <s v="3F10511  100031 H01"/>
    <n v="210512"/>
    <n v="1"/>
    <s v="WHITE RIVER HATCHERY"/>
    <s v="WHITE RIVER HATCHERY"/>
    <s v="WHITE R      10.0031"/>
    <x v="0"/>
    <n v="74"/>
    <x v="2"/>
    <s v="09"/>
  </r>
  <r>
    <n v="9401740127"/>
    <n v="2006"/>
    <n v="20060921"/>
    <n v="50"/>
    <n v="50"/>
    <m/>
    <s v="3F10511  100031 H01"/>
    <n v="210512"/>
    <n v="1"/>
    <s v="WHITE RIVER HATCHERY"/>
    <s v="WHITE RIVER HATCHERY"/>
    <s v="WHITE R      10.0031"/>
    <x v="0"/>
    <n v="74"/>
    <x v="2"/>
    <s v="09"/>
  </r>
  <r>
    <n v="9401740128"/>
    <n v="2006"/>
    <n v="20060921"/>
    <n v="50"/>
    <n v="50"/>
    <m/>
    <s v="3F10511  100031 H01"/>
    <n v="210512"/>
    <n v="1"/>
    <s v="WHITE RIVER HATCHERY"/>
    <s v="WHITE RIVER HATCHERY"/>
    <s v="WHITE R      10.0031"/>
    <x v="0"/>
    <n v="74"/>
    <x v="2"/>
    <s v="09"/>
  </r>
  <r>
    <n v="9401740129"/>
    <n v="2006"/>
    <n v="20060921"/>
    <n v="50"/>
    <n v="50"/>
    <m/>
    <s v="3F10511  100031 H01"/>
    <n v="210512"/>
    <n v="1"/>
    <s v="WHITE RIVER HATCHERY"/>
    <s v="WHITE RIVER HATCHERY"/>
    <s v="WHITE R      10.0031"/>
    <x v="0"/>
    <n v="74"/>
    <x v="2"/>
    <s v="09"/>
  </r>
  <r>
    <n v="9401740130"/>
    <n v="2006"/>
    <n v="20060921"/>
    <n v="50"/>
    <n v="50"/>
    <m/>
    <s v="3F10511  100031 H01"/>
    <n v="210512"/>
    <n v="1"/>
    <s v="WHITE RIVER HATCHERY"/>
    <s v="WHITE RIVER HATCHERY"/>
    <s v="WHITE R      10.0031"/>
    <x v="0"/>
    <n v="74"/>
    <x v="2"/>
    <s v="09"/>
  </r>
  <r>
    <n v="9401740132"/>
    <n v="2006"/>
    <n v="20060921"/>
    <n v="50"/>
    <n v="50"/>
    <m/>
    <s v="3F10511  100031 H01"/>
    <n v="210512"/>
    <n v="1"/>
    <s v="WHITE RIVER HATCHERY"/>
    <s v="WHITE RIVER HATCHERY"/>
    <s v="WHITE R      10.0031"/>
    <x v="0"/>
    <n v="74"/>
    <x v="2"/>
    <s v="09"/>
  </r>
  <r>
    <n v="9401740134"/>
    <n v="2006"/>
    <n v="20060921"/>
    <n v="50"/>
    <n v="50"/>
    <m/>
    <s v="3F10511  100031 H01"/>
    <n v="210512"/>
    <n v="1"/>
    <s v="WHITE RIVER HATCHERY"/>
    <s v="WHITE RIVER HATCHERY"/>
    <s v="WHITE R      10.0031"/>
    <x v="0"/>
    <n v="74"/>
    <x v="2"/>
    <s v="09"/>
  </r>
  <r>
    <n v="9401740135"/>
    <n v="2006"/>
    <n v="20060921"/>
    <n v="50"/>
    <n v="50"/>
    <m/>
    <s v="3F10511  100031 H01"/>
    <n v="210512"/>
    <n v="1"/>
    <s v="WHITE RIVER HATCHERY"/>
    <s v="WHITE RIVER HATCHERY"/>
    <s v="WHITE R      10.0031"/>
    <x v="0"/>
    <n v="74"/>
    <x v="2"/>
    <s v="09"/>
  </r>
  <r>
    <n v="9401740137"/>
    <n v="2006"/>
    <n v="20060921"/>
    <n v="50"/>
    <n v="50"/>
    <m/>
    <s v="3F10511  100031 H01"/>
    <n v="210512"/>
    <n v="1"/>
    <s v="WHITE RIVER HATCHERY"/>
    <s v="WHITE RIVER HATCHERY"/>
    <s v="WHITE R      10.0031"/>
    <x v="0"/>
    <n v="74"/>
    <x v="2"/>
    <s v="09"/>
  </r>
  <r>
    <n v="9401740154"/>
    <n v="2006"/>
    <n v="20060921"/>
    <n v="50"/>
    <n v="50"/>
    <m/>
    <s v="3F10511  100031 H01"/>
    <n v="210512"/>
    <n v="1"/>
    <s v="WHITE RIVER HATCHERY"/>
    <s v="WHITE RIVER HATCHERY"/>
    <s v="WHITE R      10.0031"/>
    <x v="0"/>
    <n v="74"/>
    <x v="2"/>
    <s v="09"/>
  </r>
  <r>
    <n v="9401740155"/>
    <n v="2006"/>
    <n v="20060921"/>
    <n v="50"/>
    <n v="50"/>
    <m/>
    <s v="3F10511  100031 H01"/>
    <n v="210512"/>
    <n v="1"/>
    <s v="WHITE RIVER HATCHERY"/>
    <s v="WHITE RIVER HATCHERY"/>
    <s v="WHITE R      10.0031"/>
    <x v="0"/>
    <n v="74"/>
    <x v="2"/>
    <s v="09"/>
  </r>
  <r>
    <n v="9401740156"/>
    <n v="2006"/>
    <n v="20060921"/>
    <n v="50"/>
    <n v="50"/>
    <m/>
    <s v="3F10511  100031 H01"/>
    <n v="210512"/>
    <n v="1"/>
    <s v="WHITE RIVER HATCHERY"/>
    <s v="WHITE RIVER HATCHERY"/>
    <s v="WHITE R      10.0031"/>
    <x v="0"/>
    <n v="74"/>
    <x v="2"/>
    <s v="09"/>
  </r>
  <r>
    <n v="9401740157"/>
    <n v="2006"/>
    <n v="20060921"/>
    <n v="50"/>
    <n v="50"/>
    <m/>
    <s v="3F10511  100031 H01"/>
    <n v="210512"/>
    <n v="1"/>
    <s v="WHITE RIVER HATCHERY"/>
    <s v="WHITE RIVER HATCHERY"/>
    <s v="WHITE R      10.0031"/>
    <x v="0"/>
    <n v="74"/>
    <x v="2"/>
    <s v="09"/>
  </r>
  <r>
    <n v="9401740158"/>
    <n v="2006"/>
    <n v="20060921"/>
    <n v="50"/>
    <n v="50"/>
    <m/>
    <s v="3F10511  100031 H01"/>
    <n v="210512"/>
    <n v="1"/>
    <s v="WHITE RIVER HATCHERY"/>
    <s v="WHITE RIVER HATCHERY"/>
    <s v="WHITE R      10.0031"/>
    <x v="0"/>
    <n v="74"/>
    <x v="2"/>
    <s v="09"/>
  </r>
  <r>
    <n v="9401740159"/>
    <n v="2006"/>
    <n v="20060921"/>
    <n v="50"/>
    <n v="50"/>
    <m/>
    <s v="3F10511  100031 H01"/>
    <n v="210512"/>
    <n v="1"/>
    <s v="WHITE RIVER HATCHERY"/>
    <s v="WHITE RIVER HATCHERY"/>
    <s v="WHITE R      10.0031"/>
    <x v="0"/>
    <n v="74"/>
    <x v="2"/>
    <s v="09"/>
  </r>
  <r>
    <n v="9401740160"/>
    <n v="2006"/>
    <n v="20060921"/>
    <n v="50"/>
    <n v="50"/>
    <m/>
    <s v="3F10511  100031 H01"/>
    <n v="210512"/>
    <n v="1"/>
    <s v="WHITE RIVER HATCHERY"/>
    <s v="WHITE RIVER HATCHERY"/>
    <s v="WHITE R      10.0031"/>
    <x v="0"/>
    <n v="74"/>
    <x v="2"/>
    <s v="09"/>
  </r>
  <r>
    <n v="9401740161"/>
    <n v="2006"/>
    <n v="20060921"/>
    <n v="50"/>
    <n v="50"/>
    <m/>
    <s v="3F10511  100031 H01"/>
    <n v="210512"/>
    <n v="1"/>
    <s v="WHITE RIVER HATCHERY"/>
    <s v="WHITE RIVER HATCHERY"/>
    <s v="WHITE R      10.0031"/>
    <x v="0"/>
    <n v="74"/>
    <x v="2"/>
    <s v="09"/>
  </r>
  <r>
    <n v="9401740163"/>
    <n v="2006"/>
    <n v="20060921"/>
    <n v="50"/>
    <n v="50"/>
    <m/>
    <s v="3F10511  100031 H01"/>
    <n v="210512"/>
    <n v="1"/>
    <s v="WHITE RIVER HATCHERY"/>
    <s v="WHITE RIVER HATCHERY"/>
    <s v="WHITE R      10.0031"/>
    <x v="0"/>
    <n v="74"/>
    <x v="2"/>
    <s v="09"/>
  </r>
  <r>
    <n v="9401740164"/>
    <n v="2006"/>
    <n v="20060921"/>
    <n v="50"/>
    <n v="50"/>
    <m/>
    <s v="3F10511  100031 H01"/>
    <n v="210512"/>
    <n v="1"/>
    <s v="WHITE RIVER HATCHERY"/>
    <s v="WHITE RIVER HATCHERY"/>
    <s v="WHITE R      10.0031"/>
    <x v="0"/>
    <n v="74"/>
    <x v="2"/>
    <s v="09"/>
  </r>
  <r>
    <n v="9401740165"/>
    <n v="2006"/>
    <n v="20060921"/>
    <n v="50"/>
    <n v="50"/>
    <m/>
    <s v="3F10511  100031 H01"/>
    <n v="210512"/>
    <n v="1"/>
    <s v="WHITE RIVER HATCHERY"/>
    <s v="WHITE RIVER HATCHERY"/>
    <s v="WHITE R      10.0031"/>
    <x v="0"/>
    <n v="74"/>
    <x v="2"/>
    <s v="09"/>
  </r>
  <r>
    <n v="9401740166"/>
    <n v="2006"/>
    <n v="20060921"/>
    <n v="50"/>
    <n v="50"/>
    <m/>
    <s v="3F10511  100031 H01"/>
    <n v="210512"/>
    <n v="1"/>
    <s v="WHITE RIVER HATCHERY"/>
    <s v="WHITE RIVER HATCHERY"/>
    <s v="WHITE R      10.0031"/>
    <x v="0"/>
    <n v="74"/>
    <x v="2"/>
    <s v="09"/>
  </r>
  <r>
    <n v="9401740182"/>
    <n v="2006"/>
    <n v="20060921"/>
    <n v="50"/>
    <n v="50"/>
    <m/>
    <s v="3F10511  100031 H01"/>
    <n v="210512"/>
    <n v="1"/>
    <s v="WHITE RIVER HATCHERY"/>
    <s v="WHITE RIVER HATCHERY"/>
    <s v="WHITE R      10.0031"/>
    <x v="0"/>
    <n v="74"/>
    <x v="2"/>
    <s v="09"/>
  </r>
  <r>
    <n v="9401740184"/>
    <n v="2006"/>
    <n v="20060921"/>
    <n v="50"/>
    <n v="50"/>
    <m/>
    <s v="3F10511  100031 H01"/>
    <n v="210512"/>
    <n v="1"/>
    <s v="WHITE RIVER HATCHERY"/>
    <s v="WHITE RIVER HATCHERY"/>
    <s v="WHITE R      10.0031"/>
    <x v="0"/>
    <n v="74"/>
    <x v="2"/>
    <s v="09"/>
  </r>
  <r>
    <n v="9401740185"/>
    <n v="2006"/>
    <n v="20060921"/>
    <n v="50"/>
    <n v="50"/>
    <m/>
    <s v="3F10511  100031 H01"/>
    <n v="210512"/>
    <n v="1"/>
    <s v="WHITE RIVER HATCHERY"/>
    <s v="WHITE RIVER HATCHERY"/>
    <s v="WHITE R      10.0031"/>
    <x v="0"/>
    <n v="74"/>
    <x v="2"/>
    <s v="09"/>
  </r>
  <r>
    <n v="9401740186"/>
    <n v="2006"/>
    <n v="20060921"/>
    <n v="50"/>
    <n v="50"/>
    <m/>
    <s v="3F10511  100031 H01"/>
    <n v="210512"/>
    <n v="1"/>
    <s v="WHITE RIVER HATCHERY"/>
    <s v="WHITE RIVER HATCHERY"/>
    <s v="WHITE R      10.0031"/>
    <x v="0"/>
    <n v="74"/>
    <x v="2"/>
    <s v="09"/>
  </r>
  <r>
    <n v="9401740187"/>
    <n v="2006"/>
    <n v="20060921"/>
    <n v="50"/>
    <n v="50"/>
    <m/>
    <s v="3F10511  100031 H01"/>
    <n v="210512"/>
    <n v="1"/>
    <s v="WHITE RIVER HATCHERY"/>
    <s v="WHITE RIVER HATCHERY"/>
    <s v="WHITE R      10.0031"/>
    <x v="0"/>
    <n v="74"/>
    <x v="2"/>
    <s v="09"/>
  </r>
  <r>
    <n v="9401740188"/>
    <n v="2006"/>
    <n v="20060921"/>
    <n v="50"/>
    <n v="50"/>
    <m/>
    <s v="3F10511  100031 H01"/>
    <n v="210512"/>
    <n v="1"/>
    <s v="WHITE RIVER HATCHERY"/>
    <s v="WHITE RIVER HATCHERY"/>
    <s v="WHITE R      10.0031"/>
    <x v="0"/>
    <n v="74"/>
    <x v="2"/>
    <s v="09"/>
  </r>
  <r>
    <n v="9401740189"/>
    <n v="2006"/>
    <n v="20060921"/>
    <n v="50"/>
    <n v="50"/>
    <m/>
    <s v="3F10511  100031 H01"/>
    <n v="210512"/>
    <n v="1"/>
    <s v="WHITE RIVER HATCHERY"/>
    <s v="WHITE RIVER HATCHERY"/>
    <s v="WHITE R      10.0031"/>
    <x v="0"/>
    <n v="74"/>
    <x v="2"/>
    <s v="09"/>
  </r>
  <r>
    <n v="9401740190"/>
    <n v="2006"/>
    <n v="20060921"/>
    <n v="50"/>
    <n v="50"/>
    <m/>
    <s v="3F10511  100031 H01"/>
    <n v="210512"/>
    <n v="1"/>
    <s v="WHITE RIVER HATCHERY"/>
    <s v="WHITE RIVER HATCHERY"/>
    <s v="WHITE R      10.0031"/>
    <x v="0"/>
    <n v="74"/>
    <x v="2"/>
    <s v="09"/>
  </r>
  <r>
    <n v="9401740191"/>
    <n v="2006"/>
    <n v="20060921"/>
    <n v="50"/>
    <n v="50"/>
    <m/>
    <s v="3F10511  100031 H01"/>
    <n v="210512"/>
    <n v="1"/>
    <s v="WHITE RIVER HATCHERY"/>
    <s v="WHITE RIVER HATCHERY"/>
    <s v="WHITE R      10.0031"/>
    <x v="0"/>
    <n v="74"/>
    <x v="2"/>
    <s v="09"/>
  </r>
  <r>
    <n v="9401740192"/>
    <n v="2006"/>
    <n v="20060921"/>
    <n v="50"/>
    <n v="50"/>
    <m/>
    <s v="3F10511  100031 H01"/>
    <n v="210512"/>
    <n v="1"/>
    <s v="WHITE RIVER HATCHERY"/>
    <s v="WHITE RIVER HATCHERY"/>
    <s v="WHITE R      10.0031"/>
    <x v="0"/>
    <n v="74"/>
    <x v="2"/>
    <s v="09"/>
  </r>
  <r>
    <n v="9401740193"/>
    <n v="2006"/>
    <n v="20060921"/>
    <n v="50"/>
    <n v="50"/>
    <m/>
    <s v="3F10511  100031 H01"/>
    <n v="210512"/>
    <n v="1"/>
    <s v="WHITE RIVER HATCHERY"/>
    <s v="WHITE RIVER HATCHERY"/>
    <s v="WHITE R      10.0031"/>
    <x v="0"/>
    <n v="74"/>
    <x v="2"/>
    <s v="09"/>
  </r>
  <r>
    <n v="9401740211"/>
    <n v="2006"/>
    <n v="20060921"/>
    <n v="50"/>
    <n v="50"/>
    <m/>
    <s v="3F10511  100031 H01"/>
    <n v="210512"/>
    <n v="1"/>
    <s v="WHITE RIVER HATCHERY"/>
    <s v="WHITE RIVER HATCHERY"/>
    <s v="WHITE R      10.0031"/>
    <x v="0"/>
    <n v="74"/>
    <x v="2"/>
    <s v="09"/>
  </r>
  <r>
    <n v="9401740213"/>
    <n v="2006"/>
    <n v="20060921"/>
    <n v="50"/>
    <n v="50"/>
    <m/>
    <s v="3F10511  100031 H01"/>
    <n v="210512"/>
    <n v="1"/>
    <s v="WHITE RIVER HATCHERY"/>
    <s v="WHITE RIVER HATCHERY"/>
    <s v="WHITE R      10.0031"/>
    <x v="0"/>
    <n v="74"/>
    <x v="2"/>
    <s v="09"/>
  </r>
  <r>
    <n v="9401740215"/>
    <n v="2006"/>
    <n v="20060921"/>
    <n v="50"/>
    <n v="50"/>
    <m/>
    <s v="3F10511  100031 H01"/>
    <n v="210512"/>
    <n v="1"/>
    <s v="WHITE RIVER HATCHERY"/>
    <s v="WHITE RIVER HATCHERY"/>
    <s v="WHITE R      10.0031"/>
    <x v="0"/>
    <n v="74"/>
    <x v="2"/>
    <s v="09"/>
  </r>
  <r>
    <n v="9401750001"/>
    <n v="2006"/>
    <n v="20060919"/>
    <n v="50"/>
    <n v="50"/>
    <m/>
    <s v="3F10511  100031 H01"/>
    <n v="210512"/>
    <n v="1"/>
    <s v="WHITE RIVER HATCHERY"/>
    <s v="WHITE RIVER HATCHERY"/>
    <s v="WHITE R      10.0031"/>
    <x v="0"/>
    <n v="74"/>
    <x v="2"/>
    <s v="09"/>
  </r>
  <r>
    <n v="9401750008"/>
    <n v="2006"/>
    <n v="20060919"/>
    <n v="50"/>
    <n v="50"/>
    <m/>
    <s v="3F10511  100031 H01"/>
    <n v="210512"/>
    <n v="1"/>
    <s v="WHITE RIVER HATCHERY"/>
    <s v="WHITE RIVER HATCHERY"/>
    <s v="WHITE R      10.0031"/>
    <x v="0"/>
    <n v="74"/>
    <x v="2"/>
    <s v="09"/>
  </r>
  <r>
    <n v="9401760011"/>
    <n v="2006"/>
    <n v="20060922"/>
    <n v="50"/>
    <n v="50"/>
    <m/>
    <s v="3F10511  100031 H01"/>
    <n v="210512"/>
    <n v="1"/>
    <s v="WHITE RIVER HATCHERY"/>
    <s v="WHITE RIVER HATCHERY"/>
    <s v="WHITE R      10.0031"/>
    <x v="0"/>
    <n v="74"/>
    <x v="2"/>
    <s v="09"/>
  </r>
  <r>
    <n v="9401760012"/>
    <n v="2006"/>
    <n v="20060922"/>
    <n v="50"/>
    <n v="50"/>
    <m/>
    <s v="3F10511  100031 H01"/>
    <n v="210512"/>
    <n v="1"/>
    <s v="WHITE RIVER HATCHERY"/>
    <s v="WHITE RIVER HATCHERY"/>
    <s v="WHITE R      10.0031"/>
    <x v="0"/>
    <n v="74"/>
    <x v="2"/>
    <s v="09"/>
  </r>
  <r>
    <n v="9401760013"/>
    <n v="2006"/>
    <n v="20060922"/>
    <n v="50"/>
    <n v="50"/>
    <m/>
    <s v="3F10511  100031 H01"/>
    <n v="210512"/>
    <n v="1"/>
    <s v="WHITE RIVER HATCHERY"/>
    <s v="WHITE RIVER HATCHERY"/>
    <s v="WHITE R      10.0031"/>
    <x v="0"/>
    <n v="74"/>
    <x v="2"/>
    <s v="09"/>
  </r>
  <r>
    <n v="9401760014"/>
    <n v="2006"/>
    <n v="20060922"/>
    <n v="50"/>
    <n v="50"/>
    <m/>
    <s v="3F10511  100031 H01"/>
    <n v="210512"/>
    <n v="1"/>
    <s v="WHITE RIVER HATCHERY"/>
    <s v="WHITE RIVER HATCHERY"/>
    <s v="WHITE R      10.0031"/>
    <x v="0"/>
    <n v="74"/>
    <x v="2"/>
    <s v="09"/>
  </r>
  <r>
    <n v="9401760017"/>
    <n v="2006"/>
    <n v="20060922"/>
    <n v="50"/>
    <n v="50"/>
    <m/>
    <s v="3F10511  100031 H01"/>
    <n v="210512"/>
    <n v="1"/>
    <s v="WHITE RIVER HATCHERY"/>
    <s v="WHITE RIVER HATCHERY"/>
    <s v="WHITE R      10.0031"/>
    <x v="0"/>
    <n v="74"/>
    <x v="2"/>
    <s v="09"/>
  </r>
  <r>
    <n v="9401760019"/>
    <n v="2006"/>
    <n v="20060922"/>
    <n v="50"/>
    <n v="50"/>
    <m/>
    <s v="3F10511  100031 H01"/>
    <n v="210512"/>
    <n v="1"/>
    <s v="WHITE RIVER HATCHERY"/>
    <s v="WHITE RIVER HATCHERY"/>
    <s v="WHITE R      10.0031"/>
    <x v="0"/>
    <n v="74"/>
    <x v="2"/>
    <s v="09"/>
  </r>
  <r>
    <n v="9401760020"/>
    <n v="2006"/>
    <n v="20060922"/>
    <n v="50"/>
    <n v="50"/>
    <m/>
    <s v="3F10511  100031 H01"/>
    <n v="210512"/>
    <n v="1"/>
    <s v="WHITE RIVER HATCHERY"/>
    <s v="WHITE RIVER HATCHERY"/>
    <s v="WHITE R      10.0031"/>
    <x v="0"/>
    <n v="74"/>
    <x v="2"/>
    <s v="09"/>
  </r>
  <r>
    <n v="9401760023"/>
    <n v="2006"/>
    <n v="20060922"/>
    <n v="50"/>
    <n v="50"/>
    <m/>
    <s v="3F10511  100031 H01"/>
    <n v="210512"/>
    <n v="1"/>
    <s v="WHITE RIVER HATCHERY"/>
    <s v="WHITE RIVER HATCHERY"/>
    <s v="WHITE R      10.0031"/>
    <x v="0"/>
    <n v="74"/>
    <x v="2"/>
    <s v="09"/>
  </r>
  <r>
    <n v="9401760024"/>
    <n v="2006"/>
    <n v="20060922"/>
    <n v="50"/>
    <n v="50"/>
    <m/>
    <s v="3F10511  100031 H01"/>
    <n v="210512"/>
    <n v="1"/>
    <s v="WHITE RIVER HATCHERY"/>
    <s v="WHITE RIVER HATCHERY"/>
    <s v="WHITE R      10.0031"/>
    <x v="0"/>
    <n v="74"/>
    <x v="2"/>
    <s v="09"/>
  </r>
  <r>
    <n v="9401760040"/>
    <n v="2006"/>
    <n v="20060922"/>
    <n v="50"/>
    <n v="50"/>
    <m/>
    <s v="3F10511  100031 H01"/>
    <n v="210512"/>
    <n v="1"/>
    <s v="WHITE RIVER HATCHERY"/>
    <s v="WHITE RIVER HATCHERY"/>
    <s v="WHITE R      10.0031"/>
    <x v="0"/>
    <n v="74"/>
    <x v="2"/>
    <s v="09"/>
  </r>
  <r>
    <n v="9401760042"/>
    <n v="2006"/>
    <n v="20060922"/>
    <n v="50"/>
    <n v="50"/>
    <m/>
    <s v="3F10511  100031 H01"/>
    <n v="210512"/>
    <n v="1"/>
    <s v="WHITE RIVER HATCHERY"/>
    <s v="WHITE RIVER HATCHERY"/>
    <s v="WHITE R      10.0031"/>
    <x v="0"/>
    <n v="74"/>
    <x v="2"/>
    <s v="09"/>
  </r>
  <r>
    <n v="9401760043"/>
    <n v="2006"/>
    <n v="20060922"/>
    <n v="50"/>
    <n v="50"/>
    <m/>
    <s v="3F10511  100031 H01"/>
    <n v="210512"/>
    <n v="1"/>
    <s v="WHITE RIVER HATCHERY"/>
    <s v="WHITE RIVER HATCHERY"/>
    <s v="WHITE R      10.0031"/>
    <x v="0"/>
    <n v="74"/>
    <x v="2"/>
    <s v="09"/>
  </r>
  <r>
    <n v="9401760044"/>
    <n v="2006"/>
    <n v="20060922"/>
    <n v="50"/>
    <n v="50"/>
    <m/>
    <s v="3F10511  100031 H01"/>
    <n v="210512"/>
    <n v="1"/>
    <s v="WHITE RIVER HATCHERY"/>
    <s v="WHITE RIVER HATCHERY"/>
    <s v="WHITE R      10.0031"/>
    <x v="0"/>
    <n v="74"/>
    <x v="2"/>
    <s v="09"/>
  </r>
  <r>
    <n v="9401770004"/>
    <n v="2006"/>
    <n v="20060928"/>
    <n v="50"/>
    <n v="50"/>
    <m/>
    <s v="3F10511  100031 H01"/>
    <n v="210512"/>
    <n v="1"/>
    <s v="WHITE RIVER HATCHERY"/>
    <s v="WHITE RIVER HATCHERY"/>
    <s v="WHITE R      10.0031"/>
    <x v="0"/>
    <n v="74"/>
    <x v="2"/>
    <s v="09"/>
  </r>
  <r>
    <n v="9401770006"/>
    <n v="2006"/>
    <n v="20060928"/>
    <n v="50"/>
    <n v="50"/>
    <m/>
    <s v="3F10511  100031 H01"/>
    <n v="210512"/>
    <n v="1"/>
    <s v="WHITE RIVER HATCHERY"/>
    <s v="WHITE RIVER HATCHERY"/>
    <s v="WHITE R      10.0031"/>
    <x v="0"/>
    <n v="74"/>
    <x v="2"/>
    <s v="09"/>
  </r>
  <r>
    <n v="9401770007"/>
    <n v="2006"/>
    <n v="20060928"/>
    <n v="50"/>
    <n v="50"/>
    <m/>
    <s v="3F10511  100031 H01"/>
    <n v="210512"/>
    <n v="1"/>
    <s v="WHITE RIVER HATCHERY"/>
    <s v="WHITE RIVER HATCHERY"/>
    <s v="WHITE R      10.0031"/>
    <x v="0"/>
    <n v="74"/>
    <x v="2"/>
    <s v="09"/>
  </r>
  <r>
    <n v="9401740168"/>
    <n v="2006"/>
    <n v="20060921"/>
    <n v="50"/>
    <n v="50"/>
    <m/>
    <s v="3F10511  100031 H01"/>
    <n v="210512"/>
    <n v="1"/>
    <s v="WHITE RIVER HATCHERY"/>
    <s v="WHITE RIVER HATCHERY"/>
    <s v="WHITE R      10.0031"/>
    <x v="0"/>
    <n v="74"/>
    <x v="2"/>
    <s v="09"/>
  </r>
  <r>
    <n v="9401740169"/>
    <n v="2006"/>
    <n v="20060921"/>
    <n v="50"/>
    <n v="50"/>
    <m/>
    <s v="3F10511  100031 H01"/>
    <n v="210512"/>
    <n v="1"/>
    <s v="WHITE RIVER HATCHERY"/>
    <s v="WHITE RIVER HATCHERY"/>
    <s v="WHITE R      10.0031"/>
    <x v="0"/>
    <n v="74"/>
    <x v="2"/>
    <s v="09"/>
  </r>
  <r>
    <n v="9401740170"/>
    <n v="2006"/>
    <n v="20060921"/>
    <n v="50"/>
    <n v="50"/>
    <m/>
    <s v="3F10511  100031 H01"/>
    <n v="210512"/>
    <n v="1"/>
    <s v="WHITE RIVER HATCHERY"/>
    <s v="WHITE RIVER HATCHERY"/>
    <s v="WHITE R      10.0031"/>
    <x v="0"/>
    <n v="74"/>
    <x v="2"/>
    <s v="09"/>
  </r>
  <r>
    <n v="9401740173"/>
    <n v="2006"/>
    <n v="20060921"/>
    <n v="50"/>
    <n v="50"/>
    <m/>
    <s v="3F10511  100031 H01"/>
    <n v="210512"/>
    <n v="1"/>
    <s v="WHITE RIVER HATCHERY"/>
    <s v="WHITE RIVER HATCHERY"/>
    <s v="WHITE R      10.0031"/>
    <x v="0"/>
    <n v="74"/>
    <x v="2"/>
    <s v="09"/>
  </r>
  <r>
    <n v="9401740174"/>
    <n v="2006"/>
    <n v="20060921"/>
    <n v="50"/>
    <n v="50"/>
    <m/>
    <s v="3F10511  100031 H01"/>
    <n v="210512"/>
    <n v="1"/>
    <s v="WHITE RIVER HATCHERY"/>
    <s v="WHITE RIVER HATCHERY"/>
    <s v="WHITE R      10.0031"/>
    <x v="0"/>
    <n v="74"/>
    <x v="2"/>
    <s v="09"/>
  </r>
  <r>
    <n v="9401740176"/>
    <n v="2006"/>
    <n v="20060921"/>
    <n v="50"/>
    <n v="50"/>
    <m/>
    <s v="3F10511  100031 H01"/>
    <n v="210512"/>
    <n v="1"/>
    <s v="WHITE RIVER HATCHERY"/>
    <s v="WHITE RIVER HATCHERY"/>
    <s v="WHITE R      10.0031"/>
    <x v="0"/>
    <n v="74"/>
    <x v="2"/>
    <s v="09"/>
  </r>
  <r>
    <n v="9401740177"/>
    <n v="2006"/>
    <n v="20060921"/>
    <n v="50"/>
    <n v="50"/>
    <m/>
    <s v="3F10511  100031 H01"/>
    <n v="210512"/>
    <n v="1"/>
    <s v="WHITE RIVER HATCHERY"/>
    <s v="WHITE RIVER HATCHERY"/>
    <s v="WHITE R      10.0031"/>
    <x v="0"/>
    <n v="74"/>
    <x v="2"/>
    <s v="09"/>
  </r>
  <r>
    <n v="9401740178"/>
    <n v="2006"/>
    <n v="20060921"/>
    <n v="50"/>
    <n v="50"/>
    <m/>
    <s v="3F10511  100031 H01"/>
    <n v="210512"/>
    <n v="1"/>
    <s v="WHITE RIVER HATCHERY"/>
    <s v="WHITE RIVER HATCHERY"/>
    <s v="WHITE R      10.0031"/>
    <x v="0"/>
    <n v="74"/>
    <x v="2"/>
    <s v="09"/>
  </r>
  <r>
    <n v="9401740179"/>
    <n v="2006"/>
    <n v="20060921"/>
    <n v="50"/>
    <n v="50"/>
    <m/>
    <s v="3F10511  100031 H01"/>
    <n v="210512"/>
    <n v="1"/>
    <s v="WHITE RIVER HATCHERY"/>
    <s v="WHITE RIVER HATCHERY"/>
    <s v="WHITE R      10.0031"/>
    <x v="0"/>
    <n v="74"/>
    <x v="2"/>
    <s v="09"/>
  </r>
  <r>
    <n v="9401740197"/>
    <n v="2006"/>
    <n v="20060921"/>
    <n v="50"/>
    <n v="50"/>
    <m/>
    <s v="3F10511  100031 H01"/>
    <n v="210512"/>
    <n v="1"/>
    <s v="WHITE RIVER HATCHERY"/>
    <s v="WHITE RIVER HATCHERY"/>
    <s v="WHITE R      10.0031"/>
    <x v="0"/>
    <n v="74"/>
    <x v="2"/>
    <s v="09"/>
  </r>
  <r>
    <n v="9401740199"/>
    <n v="2006"/>
    <n v="20060921"/>
    <n v="50"/>
    <n v="50"/>
    <m/>
    <s v="3F10511  100031 H01"/>
    <n v="210512"/>
    <n v="1"/>
    <s v="WHITE RIVER HATCHERY"/>
    <s v="WHITE RIVER HATCHERY"/>
    <s v="WHITE R      10.0031"/>
    <x v="0"/>
    <n v="74"/>
    <x v="2"/>
    <s v="09"/>
  </r>
  <r>
    <n v="9401740200"/>
    <n v="2006"/>
    <n v="20060921"/>
    <n v="50"/>
    <n v="50"/>
    <m/>
    <s v="3F10511  100031 H01"/>
    <n v="210512"/>
    <n v="1"/>
    <s v="WHITE RIVER HATCHERY"/>
    <s v="WHITE RIVER HATCHERY"/>
    <s v="WHITE R      10.0031"/>
    <x v="0"/>
    <n v="74"/>
    <x v="2"/>
    <s v="09"/>
  </r>
  <r>
    <n v="9401740201"/>
    <n v="2006"/>
    <n v="20060921"/>
    <n v="50"/>
    <n v="50"/>
    <m/>
    <s v="3F10511  100031 H01"/>
    <n v="210512"/>
    <n v="1"/>
    <s v="WHITE RIVER HATCHERY"/>
    <s v="WHITE RIVER HATCHERY"/>
    <s v="WHITE R      10.0031"/>
    <x v="0"/>
    <n v="74"/>
    <x v="2"/>
    <s v="09"/>
  </r>
  <r>
    <n v="9401740203"/>
    <n v="2006"/>
    <n v="20060921"/>
    <n v="50"/>
    <n v="50"/>
    <m/>
    <s v="3F10511  100031 H01"/>
    <n v="210512"/>
    <n v="1"/>
    <s v="WHITE RIVER HATCHERY"/>
    <s v="WHITE RIVER HATCHERY"/>
    <s v="WHITE R      10.0031"/>
    <x v="0"/>
    <n v="74"/>
    <x v="2"/>
    <s v="09"/>
  </r>
  <r>
    <n v="9401740204"/>
    <n v="2006"/>
    <n v="20060921"/>
    <n v="50"/>
    <n v="50"/>
    <m/>
    <s v="3F10511  100031 H01"/>
    <n v="210512"/>
    <n v="1"/>
    <s v="WHITE RIVER HATCHERY"/>
    <s v="WHITE RIVER HATCHERY"/>
    <s v="WHITE R      10.0031"/>
    <x v="0"/>
    <n v="74"/>
    <x v="2"/>
    <s v="09"/>
  </r>
  <r>
    <n v="9401740205"/>
    <n v="2006"/>
    <n v="20060921"/>
    <n v="50"/>
    <n v="50"/>
    <m/>
    <s v="3F10511  100031 H01"/>
    <n v="210512"/>
    <n v="1"/>
    <s v="WHITE RIVER HATCHERY"/>
    <s v="WHITE RIVER HATCHERY"/>
    <s v="WHITE R      10.0031"/>
    <x v="0"/>
    <n v="74"/>
    <x v="2"/>
    <s v="09"/>
  </r>
  <r>
    <n v="9401740206"/>
    <n v="2006"/>
    <n v="20060921"/>
    <n v="50"/>
    <n v="50"/>
    <m/>
    <s v="3F10511  100031 H01"/>
    <n v="210512"/>
    <n v="1"/>
    <s v="WHITE RIVER HATCHERY"/>
    <s v="WHITE RIVER HATCHERY"/>
    <s v="WHITE R      10.0031"/>
    <x v="0"/>
    <n v="74"/>
    <x v="2"/>
    <s v="09"/>
  </r>
  <r>
    <n v="9401740207"/>
    <n v="2006"/>
    <n v="20060921"/>
    <n v="50"/>
    <n v="50"/>
    <m/>
    <s v="3F10511  100031 H01"/>
    <n v="210512"/>
    <n v="1"/>
    <s v="WHITE RIVER HATCHERY"/>
    <s v="WHITE RIVER HATCHERY"/>
    <s v="WHITE R      10.0031"/>
    <x v="0"/>
    <n v="74"/>
    <x v="2"/>
    <s v="09"/>
  </r>
  <r>
    <n v="9401740209"/>
    <n v="2006"/>
    <n v="20060921"/>
    <n v="50"/>
    <n v="50"/>
    <m/>
    <s v="3F10511  100031 H01"/>
    <n v="210512"/>
    <n v="1"/>
    <s v="WHITE RIVER HATCHERY"/>
    <s v="WHITE RIVER HATCHERY"/>
    <s v="WHITE R      10.0031"/>
    <x v="0"/>
    <n v="74"/>
    <x v="2"/>
    <s v="09"/>
  </r>
  <r>
    <n v="9401760001"/>
    <n v="2006"/>
    <n v="20060922"/>
    <n v="50"/>
    <n v="50"/>
    <m/>
    <s v="3F10511  100031 H01"/>
    <n v="210512"/>
    <n v="1"/>
    <s v="WHITE RIVER HATCHERY"/>
    <s v="WHITE RIVER HATCHERY"/>
    <s v="WHITE R      10.0031"/>
    <x v="0"/>
    <n v="74"/>
    <x v="2"/>
    <s v="09"/>
  </r>
  <r>
    <n v="9401760002"/>
    <n v="2006"/>
    <n v="20060922"/>
    <n v="50"/>
    <n v="50"/>
    <m/>
    <s v="3F10511  100031 H01"/>
    <n v="210512"/>
    <n v="1"/>
    <s v="WHITE RIVER HATCHERY"/>
    <s v="WHITE RIVER HATCHERY"/>
    <s v="WHITE R      10.0031"/>
    <x v="0"/>
    <n v="74"/>
    <x v="2"/>
    <s v="09"/>
  </r>
  <r>
    <n v="9401760003"/>
    <n v="2006"/>
    <n v="20060922"/>
    <n v="50"/>
    <n v="50"/>
    <m/>
    <s v="3F10511  100031 H01"/>
    <n v="210512"/>
    <n v="1"/>
    <s v="WHITE RIVER HATCHERY"/>
    <s v="WHITE RIVER HATCHERY"/>
    <s v="WHITE R      10.0031"/>
    <x v="0"/>
    <n v="74"/>
    <x v="2"/>
    <s v="09"/>
  </r>
  <r>
    <n v="9401760004"/>
    <n v="2006"/>
    <n v="20060922"/>
    <n v="50"/>
    <n v="50"/>
    <m/>
    <s v="3F10511  100031 H01"/>
    <n v="210512"/>
    <n v="1"/>
    <s v="WHITE RIVER HATCHERY"/>
    <s v="WHITE RIVER HATCHERY"/>
    <s v="WHITE R      10.0031"/>
    <x v="0"/>
    <n v="74"/>
    <x v="2"/>
    <s v="09"/>
  </r>
  <r>
    <n v="9401760006"/>
    <n v="2006"/>
    <n v="20060922"/>
    <n v="50"/>
    <n v="50"/>
    <m/>
    <s v="3F10511  100031 H01"/>
    <n v="210512"/>
    <n v="1"/>
    <s v="WHITE RIVER HATCHERY"/>
    <s v="WHITE RIVER HATCHERY"/>
    <s v="WHITE R      10.0031"/>
    <x v="0"/>
    <n v="74"/>
    <x v="2"/>
    <s v="09"/>
  </r>
  <r>
    <n v="9401760008"/>
    <n v="2006"/>
    <n v="20060922"/>
    <n v="50"/>
    <n v="50"/>
    <m/>
    <s v="3F10511  100031 H01"/>
    <n v="210512"/>
    <n v="1"/>
    <s v="WHITE RIVER HATCHERY"/>
    <s v="WHITE RIVER HATCHERY"/>
    <s v="WHITE R      10.0031"/>
    <x v="0"/>
    <n v="74"/>
    <x v="2"/>
    <s v="09"/>
  </r>
  <r>
    <n v="9401760010"/>
    <n v="2006"/>
    <n v="20060922"/>
    <n v="50"/>
    <n v="50"/>
    <m/>
    <s v="3F10511  100031 H01"/>
    <n v="210512"/>
    <n v="1"/>
    <s v="WHITE RIVER HATCHERY"/>
    <s v="WHITE RIVER HATCHERY"/>
    <s v="WHITE R      10.0031"/>
    <x v="0"/>
    <n v="74"/>
    <x v="2"/>
    <s v="09"/>
  </r>
  <r>
    <n v="9401760026"/>
    <n v="2006"/>
    <n v="20060922"/>
    <n v="50"/>
    <n v="50"/>
    <m/>
    <s v="3F10511  100031 H01"/>
    <n v="210512"/>
    <n v="1"/>
    <s v="WHITE RIVER HATCHERY"/>
    <s v="WHITE RIVER HATCHERY"/>
    <s v="WHITE R      10.0031"/>
    <x v="0"/>
    <n v="74"/>
    <x v="2"/>
    <s v="09"/>
  </r>
  <r>
    <n v="9401760027"/>
    <n v="2006"/>
    <n v="20060922"/>
    <n v="50"/>
    <n v="50"/>
    <m/>
    <s v="3F10511  100031 H01"/>
    <n v="210512"/>
    <n v="1"/>
    <s v="WHITE RIVER HATCHERY"/>
    <s v="WHITE RIVER HATCHERY"/>
    <s v="WHITE R      10.0031"/>
    <x v="0"/>
    <n v="74"/>
    <x v="2"/>
    <s v="09"/>
  </r>
  <r>
    <n v="9401760028"/>
    <n v="2006"/>
    <n v="20060922"/>
    <n v="50"/>
    <n v="50"/>
    <m/>
    <s v="3F10511  100031 H01"/>
    <n v="210512"/>
    <n v="1"/>
    <s v="WHITE RIVER HATCHERY"/>
    <s v="WHITE RIVER HATCHERY"/>
    <s v="WHITE R      10.0031"/>
    <x v="0"/>
    <n v="74"/>
    <x v="2"/>
    <s v="09"/>
  </r>
  <r>
    <n v="9401760029"/>
    <n v="2006"/>
    <n v="20060922"/>
    <n v="50"/>
    <n v="50"/>
    <m/>
    <s v="3F10511  100031 H01"/>
    <n v="210512"/>
    <n v="1"/>
    <s v="WHITE RIVER HATCHERY"/>
    <s v="WHITE RIVER HATCHERY"/>
    <s v="WHITE R      10.0031"/>
    <x v="0"/>
    <n v="74"/>
    <x v="2"/>
    <s v="09"/>
  </r>
  <r>
    <n v="9401760031"/>
    <n v="2006"/>
    <n v="20060922"/>
    <n v="50"/>
    <n v="50"/>
    <m/>
    <s v="3F10511  100031 H01"/>
    <n v="210512"/>
    <n v="1"/>
    <s v="WHITE RIVER HATCHERY"/>
    <s v="WHITE RIVER HATCHERY"/>
    <s v="WHITE R      10.0031"/>
    <x v="0"/>
    <n v="74"/>
    <x v="2"/>
    <s v="09"/>
  </r>
  <r>
    <n v="9401760032"/>
    <n v="2006"/>
    <n v="20060922"/>
    <n v="50"/>
    <n v="50"/>
    <m/>
    <s v="3F10511  100031 H01"/>
    <n v="210512"/>
    <n v="1"/>
    <s v="WHITE RIVER HATCHERY"/>
    <s v="WHITE RIVER HATCHERY"/>
    <s v="WHITE R      10.0031"/>
    <x v="0"/>
    <n v="74"/>
    <x v="2"/>
    <s v="09"/>
  </r>
  <r>
    <n v="9401760033"/>
    <n v="2006"/>
    <n v="20060922"/>
    <n v="50"/>
    <n v="50"/>
    <m/>
    <s v="3F10511  100031 H01"/>
    <n v="210512"/>
    <n v="1"/>
    <s v="WHITE RIVER HATCHERY"/>
    <s v="WHITE RIVER HATCHERY"/>
    <s v="WHITE R      10.0031"/>
    <x v="0"/>
    <n v="74"/>
    <x v="2"/>
    <s v="09"/>
  </r>
  <r>
    <n v="9401760036"/>
    <n v="2006"/>
    <n v="20060922"/>
    <n v="50"/>
    <n v="50"/>
    <m/>
    <s v="3F10511  100031 H01"/>
    <n v="210512"/>
    <n v="1"/>
    <s v="WHITE RIVER HATCHERY"/>
    <s v="WHITE RIVER HATCHERY"/>
    <s v="WHITE R      10.0031"/>
    <x v="0"/>
    <n v="74"/>
    <x v="2"/>
    <s v="09"/>
  </r>
  <r>
    <n v="9401760038"/>
    <n v="2006"/>
    <n v="20060922"/>
    <n v="50"/>
    <n v="50"/>
    <m/>
    <s v="3F10511  100031 H01"/>
    <n v="210512"/>
    <n v="1"/>
    <s v="WHITE RIVER HATCHERY"/>
    <s v="WHITE RIVER HATCHERY"/>
    <s v="WHITE R      10.0031"/>
    <x v="0"/>
    <n v="74"/>
    <x v="2"/>
    <s v="09"/>
  </r>
  <r>
    <n v="9401770010"/>
    <n v="2006"/>
    <n v="20060928"/>
    <n v="50"/>
    <n v="50"/>
    <m/>
    <s v="3F10511  100031 H01"/>
    <n v="210512"/>
    <n v="1"/>
    <s v="WHITE RIVER HATCHERY"/>
    <s v="WHITE RIVER HATCHERY"/>
    <s v="WHITE R      10.0031"/>
    <x v="0"/>
    <n v="74"/>
    <x v="2"/>
    <s v="09"/>
  </r>
  <r>
    <n v="9401770012"/>
    <n v="2006"/>
    <n v="20060928"/>
    <n v="50"/>
    <n v="50"/>
    <m/>
    <s v="3F10511  100031 H01"/>
    <n v="210512"/>
    <n v="1"/>
    <s v="WHITE RIVER HATCHERY"/>
    <s v="WHITE RIVER HATCHERY"/>
    <s v="WHITE R      10.0031"/>
    <x v="0"/>
    <n v="74"/>
    <x v="2"/>
    <s v="09"/>
  </r>
  <r>
    <n v="9401770013"/>
    <n v="2006"/>
    <n v="20060928"/>
    <n v="50"/>
    <n v="50"/>
    <m/>
    <s v="3F10511  100031 H01"/>
    <n v="210512"/>
    <n v="1"/>
    <s v="WHITE RIVER HATCHERY"/>
    <s v="WHITE RIVER HATCHERY"/>
    <s v="WHITE R      10.0031"/>
    <x v="0"/>
    <n v="74"/>
    <x v="2"/>
    <s v="09"/>
  </r>
  <r>
    <n v="9401770019"/>
    <n v="2006"/>
    <n v="20060928"/>
    <n v="50"/>
    <n v="50"/>
    <m/>
    <s v="3F10511  100031 H01"/>
    <n v="210512"/>
    <n v="1"/>
    <s v="WHITE RIVER HATCHERY"/>
    <s v="WHITE RIVER HATCHERY"/>
    <s v="WHITE R      10.0031"/>
    <x v="0"/>
    <n v="74"/>
    <x v="2"/>
    <s v="09"/>
  </r>
  <r>
    <n v="9401770021"/>
    <n v="2006"/>
    <n v="20060928"/>
    <n v="50"/>
    <n v="50"/>
    <m/>
    <s v="3F10511  100031 H01"/>
    <n v="210512"/>
    <n v="1"/>
    <s v="WHITE RIVER HATCHERY"/>
    <s v="WHITE RIVER HATCHERY"/>
    <s v="WHITE R      10.0031"/>
    <x v="0"/>
    <n v="74"/>
    <x v="2"/>
    <s v="09"/>
  </r>
  <r>
    <n v="9401770035"/>
    <n v="2006"/>
    <n v="20060928"/>
    <n v="50"/>
    <n v="50"/>
    <m/>
    <s v="3F10511  100031 H01"/>
    <n v="210512"/>
    <n v="1"/>
    <s v="WHITE RIVER HATCHERY"/>
    <s v="WHITE RIVER HATCHERY"/>
    <s v="WHITE R      10.0031"/>
    <x v="0"/>
    <n v="74"/>
    <x v="2"/>
    <s v="09"/>
  </r>
  <r>
    <n v="9401770036"/>
    <n v="2006"/>
    <n v="20060928"/>
    <n v="50"/>
    <n v="50"/>
    <m/>
    <s v="3F10511  100031 H01"/>
    <n v="210512"/>
    <n v="1"/>
    <s v="WHITE RIVER HATCHERY"/>
    <s v="WHITE RIVER HATCHERY"/>
    <s v="WHITE R      10.0031"/>
    <x v="0"/>
    <n v="74"/>
    <x v="2"/>
    <s v="09"/>
  </r>
  <r>
    <n v="9401770039"/>
    <n v="2006"/>
    <n v="20060928"/>
    <n v="50"/>
    <n v="50"/>
    <m/>
    <s v="3F10511  100031 H01"/>
    <n v="210512"/>
    <n v="1"/>
    <s v="WHITE RIVER HATCHERY"/>
    <s v="WHITE RIVER HATCHERY"/>
    <s v="WHITE R      10.0031"/>
    <x v="0"/>
    <n v="74"/>
    <x v="2"/>
    <s v="09"/>
  </r>
  <r>
    <n v="9401770041"/>
    <n v="2006"/>
    <n v="20060928"/>
    <n v="50"/>
    <n v="50"/>
    <m/>
    <s v="3F10511  100031 H01"/>
    <n v="210512"/>
    <n v="1"/>
    <s v="WHITE RIVER HATCHERY"/>
    <s v="WHITE RIVER HATCHERY"/>
    <s v="WHITE R      10.0031"/>
    <x v="0"/>
    <n v="74"/>
    <x v="2"/>
    <s v="09"/>
  </r>
  <r>
    <n v="9401770042"/>
    <n v="2006"/>
    <n v="20060928"/>
    <n v="50"/>
    <n v="50"/>
    <m/>
    <s v="3F10511  100031 H01"/>
    <n v="210512"/>
    <n v="1"/>
    <s v="WHITE RIVER HATCHERY"/>
    <s v="WHITE RIVER HATCHERY"/>
    <s v="WHITE R      10.0031"/>
    <x v="0"/>
    <n v="74"/>
    <x v="2"/>
    <s v="09"/>
  </r>
  <r>
    <n v="9401770044"/>
    <n v="2006"/>
    <n v="20060928"/>
    <n v="50"/>
    <n v="50"/>
    <m/>
    <s v="3F10511  100031 H01"/>
    <n v="210512"/>
    <n v="1"/>
    <s v="WHITE RIVER HATCHERY"/>
    <s v="WHITE RIVER HATCHERY"/>
    <s v="WHITE R      10.0031"/>
    <x v="0"/>
    <n v="74"/>
    <x v="2"/>
    <s v="09"/>
  </r>
  <r>
    <n v="9401770046"/>
    <n v="2006"/>
    <n v="20060928"/>
    <n v="50"/>
    <n v="50"/>
    <m/>
    <s v="3F10511  100031 H01"/>
    <n v="210512"/>
    <n v="1"/>
    <s v="WHITE RIVER HATCHERY"/>
    <s v="WHITE RIVER HATCHERY"/>
    <s v="WHITE R      10.0031"/>
    <x v="0"/>
    <n v="74"/>
    <x v="2"/>
    <s v="09"/>
  </r>
  <r>
    <n v="9401770063"/>
    <n v="2006"/>
    <n v="20060928"/>
    <n v="50"/>
    <n v="50"/>
    <m/>
    <s v="3F10511  100031 H01"/>
    <n v="210512"/>
    <n v="1"/>
    <s v="WHITE RIVER HATCHERY"/>
    <s v="WHITE RIVER HATCHERY"/>
    <s v="WHITE R      10.0031"/>
    <x v="0"/>
    <n v="74"/>
    <x v="2"/>
    <s v="09"/>
  </r>
  <r>
    <n v="9401770064"/>
    <n v="2006"/>
    <n v="20060928"/>
    <n v="50"/>
    <n v="50"/>
    <m/>
    <s v="3F10511  100031 H01"/>
    <n v="210512"/>
    <n v="1"/>
    <s v="WHITE RIVER HATCHERY"/>
    <s v="WHITE RIVER HATCHERY"/>
    <s v="WHITE R      10.0031"/>
    <x v="0"/>
    <n v="74"/>
    <x v="2"/>
    <s v="09"/>
  </r>
  <r>
    <n v="9401770065"/>
    <n v="2006"/>
    <n v="20060928"/>
    <n v="50"/>
    <n v="50"/>
    <m/>
    <s v="3F10511  100031 H01"/>
    <n v="210512"/>
    <n v="1"/>
    <s v="WHITE RIVER HATCHERY"/>
    <s v="WHITE RIVER HATCHERY"/>
    <s v="WHITE R      10.0031"/>
    <x v="0"/>
    <n v="74"/>
    <x v="2"/>
    <s v="09"/>
  </r>
  <r>
    <n v="9401770066"/>
    <n v="2006"/>
    <n v="20060928"/>
    <n v="50"/>
    <n v="50"/>
    <m/>
    <s v="3F10511  100031 H01"/>
    <n v="210512"/>
    <n v="1"/>
    <s v="WHITE RIVER HATCHERY"/>
    <s v="WHITE RIVER HATCHERY"/>
    <s v="WHITE R      10.0031"/>
    <x v="0"/>
    <n v="74"/>
    <x v="2"/>
    <s v="09"/>
  </r>
  <r>
    <n v="9401770067"/>
    <n v="2006"/>
    <n v="20060928"/>
    <n v="50"/>
    <n v="50"/>
    <m/>
    <s v="3F10511  100031 H01"/>
    <n v="210512"/>
    <n v="1"/>
    <s v="WHITE RIVER HATCHERY"/>
    <s v="WHITE RIVER HATCHERY"/>
    <s v="WHITE R      10.0031"/>
    <x v="0"/>
    <n v="74"/>
    <x v="2"/>
    <s v="09"/>
  </r>
  <r>
    <n v="9401770068"/>
    <n v="2006"/>
    <n v="20060928"/>
    <n v="50"/>
    <n v="50"/>
    <m/>
    <s v="3F10511  100031 H01"/>
    <n v="210512"/>
    <n v="1"/>
    <s v="WHITE RIVER HATCHERY"/>
    <s v="WHITE RIVER HATCHERY"/>
    <s v="WHITE R      10.0031"/>
    <x v="0"/>
    <n v="74"/>
    <x v="2"/>
    <s v="09"/>
  </r>
  <r>
    <n v="9401770070"/>
    <n v="2006"/>
    <n v="20060928"/>
    <n v="50"/>
    <n v="50"/>
    <m/>
    <s v="3F10511  100031 H01"/>
    <n v="210512"/>
    <n v="1"/>
    <s v="WHITE RIVER HATCHERY"/>
    <s v="WHITE RIVER HATCHERY"/>
    <s v="WHITE R      10.0031"/>
    <x v="0"/>
    <n v="74"/>
    <x v="2"/>
    <s v="09"/>
  </r>
  <r>
    <n v="9401770071"/>
    <n v="2006"/>
    <n v="20060928"/>
    <n v="50"/>
    <n v="50"/>
    <m/>
    <s v="3F10511  100031 H01"/>
    <n v="210512"/>
    <n v="1"/>
    <s v="WHITE RIVER HATCHERY"/>
    <s v="WHITE RIVER HATCHERY"/>
    <s v="WHITE R      10.0031"/>
    <x v="0"/>
    <n v="74"/>
    <x v="2"/>
    <s v="09"/>
  </r>
  <r>
    <n v="9401770072"/>
    <n v="2006"/>
    <n v="20060928"/>
    <n v="50"/>
    <n v="50"/>
    <m/>
    <s v="3F10511  100031 H01"/>
    <n v="210512"/>
    <n v="1"/>
    <s v="WHITE RIVER HATCHERY"/>
    <s v="WHITE RIVER HATCHERY"/>
    <s v="WHITE R      10.0031"/>
    <x v="0"/>
    <n v="74"/>
    <x v="2"/>
    <s v="09"/>
  </r>
  <r>
    <n v="9401770087"/>
    <n v="2006"/>
    <n v="20060928"/>
    <n v="50"/>
    <n v="50"/>
    <m/>
    <s v="3F10511  100031 H01"/>
    <n v="210512"/>
    <n v="1"/>
    <s v="WHITE RIVER HATCHERY"/>
    <s v="WHITE RIVER HATCHERY"/>
    <s v="WHITE R      10.0031"/>
    <x v="0"/>
    <n v="74"/>
    <x v="2"/>
    <s v="09"/>
  </r>
  <r>
    <n v="9401770092"/>
    <n v="2006"/>
    <n v="20060928"/>
    <n v="50"/>
    <n v="50"/>
    <m/>
    <s v="3F10511  100031 H01"/>
    <n v="210512"/>
    <n v="1"/>
    <s v="WHITE RIVER HATCHERY"/>
    <s v="WHITE RIVER HATCHERY"/>
    <s v="WHITE R      10.0031"/>
    <x v="0"/>
    <n v="74"/>
    <x v="2"/>
    <s v="09"/>
  </r>
  <r>
    <n v="9401770093"/>
    <n v="2006"/>
    <n v="20060928"/>
    <n v="50"/>
    <n v="50"/>
    <m/>
    <s v="3F10511  100031 H01"/>
    <n v="210512"/>
    <n v="1"/>
    <s v="WHITE RIVER HATCHERY"/>
    <s v="WHITE RIVER HATCHERY"/>
    <s v="WHITE R      10.0031"/>
    <x v="0"/>
    <n v="74"/>
    <x v="2"/>
    <s v="09"/>
  </r>
  <r>
    <n v="9401770094"/>
    <n v="2006"/>
    <n v="20060928"/>
    <n v="50"/>
    <n v="50"/>
    <m/>
    <s v="3F10511  100031 H01"/>
    <n v="210512"/>
    <n v="1"/>
    <s v="WHITE RIVER HATCHERY"/>
    <s v="WHITE RIVER HATCHERY"/>
    <s v="WHITE R      10.0031"/>
    <x v="0"/>
    <n v="74"/>
    <x v="2"/>
    <s v="09"/>
  </r>
  <r>
    <n v="9401770026"/>
    <n v="2006"/>
    <n v="20060928"/>
    <n v="50"/>
    <n v="50"/>
    <m/>
    <s v="3F10511  100031 H01"/>
    <n v="210512"/>
    <n v="1"/>
    <s v="WHITE RIVER HATCHERY"/>
    <s v="WHITE RIVER HATCHERY"/>
    <s v="WHITE R      10.0031"/>
    <x v="0"/>
    <n v="74"/>
    <x v="2"/>
    <s v="09"/>
  </r>
  <r>
    <n v="9401770027"/>
    <n v="2006"/>
    <n v="20060928"/>
    <n v="50"/>
    <n v="50"/>
    <m/>
    <s v="3F10511  100031 H01"/>
    <n v="210512"/>
    <n v="1"/>
    <s v="WHITE RIVER HATCHERY"/>
    <s v="WHITE RIVER HATCHERY"/>
    <s v="WHITE R      10.0031"/>
    <x v="0"/>
    <n v="74"/>
    <x v="2"/>
    <s v="09"/>
  </r>
  <r>
    <n v="9401770031"/>
    <n v="2006"/>
    <n v="20060928"/>
    <n v="50"/>
    <n v="50"/>
    <m/>
    <s v="3F10511  100031 H01"/>
    <n v="210512"/>
    <n v="1"/>
    <s v="WHITE RIVER HATCHERY"/>
    <s v="WHITE RIVER HATCHERY"/>
    <s v="WHITE R      10.0031"/>
    <x v="0"/>
    <n v="74"/>
    <x v="2"/>
    <s v="09"/>
  </r>
  <r>
    <n v="9401770033"/>
    <n v="2006"/>
    <n v="20060928"/>
    <n v="50"/>
    <n v="50"/>
    <m/>
    <s v="3F10511  100031 H01"/>
    <n v="210512"/>
    <n v="1"/>
    <s v="WHITE RIVER HATCHERY"/>
    <s v="WHITE RIVER HATCHERY"/>
    <s v="WHITE R      10.0031"/>
    <x v="0"/>
    <n v="74"/>
    <x v="2"/>
    <s v="09"/>
  </r>
  <r>
    <n v="9401770049"/>
    <n v="2006"/>
    <n v="20060928"/>
    <n v="50"/>
    <n v="50"/>
    <m/>
    <s v="3F10511  100031 H01"/>
    <n v="210512"/>
    <n v="1"/>
    <s v="WHITE RIVER HATCHERY"/>
    <s v="WHITE RIVER HATCHERY"/>
    <s v="WHITE R      10.0031"/>
    <x v="0"/>
    <n v="74"/>
    <x v="2"/>
    <s v="09"/>
  </r>
  <r>
    <n v="9401770051"/>
    <n v="2006"/>
    <n v="20060928"/>
    <n v="50"/>
    <n v="50"/>
    <m/>
    <s v="3F10511  100031 H01"/>
    <n v="210512"/>
    <n v="1"/>
    <s v="WHITE RIVER HATCHERY"/>
    <s v="WHITE RIVER HATCHERY"/>
    <s v="WHITE R      10.0031"/>
    <x v="0"/>
    <n v="74"/>
    <x v="2"/>
    <s v="09"/>
  </r>
  <r>
    <n v="9401770052"/>
    <n v="2006"/>
    <n v="20060928"/>
    <n v="50"/>
    <n v="50"/>
    <m/>
    <s v="3F10511  100031 H01"/>
    <n v="210512"/>
    <n v="1"/>
    <s v="WHITE RIVER HATCHERY"/>
    <s v="WHITE RIVER HATCHERY"/>
    <s v="WHITE R      10.0031"/>
    <x v="0"/>
    <n v="74"/>
    <x v="2"/>
    <s v="09"/>
  </r>
  <r>
    <n v="9401770054"/>
    <n v="2006"/>
    <n v="20060928"/>
    <n v="50"/>
    <n v="50"/>
    <m/>
    <s v="3F10511  100031 H01"/>
    <n v="210512"/>
    <n v="1"/>
    <s v="WHITE RIVER HATCHERY"/>
    <s v="WHITE RIVER HATCHERY"/>
    <s v="WHITE R      10.0031"/>
    <x v="0"/>
    <n v="74"/>
    <x v="2"/>
    <s v="09"/>
  </r>
  <r>
    <n v="9401770055"/>
    <n v="2006"/>
    <n v="20060928"/>
    <n v="50"/>
    <n v="50"/>
    <m/>
    <s v="3F10511  100031 H01"/>
    <n v="210512"/>
    <n v="1"/>
    <s v="WHITE RIVER HATCHERY"/>
    <s v="WHITE RIVER HATCHERY"/>
    <s v="WHITE R      10.0031"/>
    <x v="0"/>
    <n v="74"/>
    <x v="2"/>
    <s v="09"/>
  </r>
  <r>
    <n v="9401770056"/>
    <n v="2006"/>
    <n v="20060928"/>
    <n v="50"/>
    <n v="50"/>
    <m/>
    <s v="3F10511  100031 H01"/>
    <n v="210512"/>
    <n v="1"/>
    <s v="WHITE RIVER HATCHERY"/>
    <s v="WHITE RIVER HATCHERY"/>
    <s v="WHITE R      10.0031"/>
    <x v="0"/>
    <n v="74"/>
    <x v="2"/>
    <s v="09"/>
  </r>
  <r>
    <n v="9401770058"/>
    <n v="2006"/>
    <n v="20060928"/>
    <n v="50"/>
    <n v="50"/>
    <m/>
    <s v="3F10511  100031 H01"/>
    <n v="210512"/>
    <n v="1"/>
    <s v="WHITE RIVER HATCHERY"/>
    <s v="WHITE RIVER HATCHERY"/>
    <s v="WHITE R      10.0031"/>
    <x v="0"/>
    <n v="74"/>
    <x v="2"/>
    <s v="09"/>
  </r>
  <r>
    <n v="9401770060"/>
    <n v="2006"/>
    <n v="20060928"/>
    <n v="50"/>
    <n v="50"/>
    <m/>
    <s v="3F10511  100031 H01"/>
    <n v="210512"/>
    <n v="1"/>
    <s v="WHITE RIVER HATCHERY"/>
    <s v="WHITE RIVER HATCHERY"/>
    <s v="WHITE R      10.0031"/>
    <x v="0"/>
    <n v="74"/>
    <x v="2"/>
    <s v="09"/>
  </r>
  <r>
    <n v="9401770076"/>
    <n v="2006"/>
    <n v="20060928"/>
    <n v="50"/>
    <n v="50"/>
    <m/>
    <s v="3F10511  100031 H01"/>
    <n v="210512"/>
    <n v="1"/>
    <s v="WHITE RIVER HATCHERY"/>
    <s v="WHITE RIVER HATCHERY"/>
    <s v="WHITE R      10.0031"/>
    <x v="0"/>
    <n v="74"/>
    <x v="2"/>
    <s v="09"/>
  </r>
  <r>
    <n v="9401770079"/>
    <n v="2006"/>
    <n v="20060928"/>
    <n v="50"/>
    <n v="50"/>
    <m/>
    <s v="3F10511  100031 H01"/>
    <n v="210512"/>
    <n v="1"/>
    <s v="WHITE RIVER HATCHERY"/>
    <s v="WHITE RIVER HATCHERY"/>
    <s v="WHITE R      10.0031"/>
    <x v="0"/>
    <n v="74"/>
    <x v="2"/>
    <s v="09"/>
  </r>
  <r>
    <n v="9401770081"/>
    <n v="2006"/>
    <n v="20060928"/>
    <n v="50"/>
    <n v="50"/>
    <m/>
    <s v="3F10511  100031 H01"/>
    <n v="210512"/>
    <n v="1"/>
    <s v="WHITE RIVER HATCHERY"/>
    <s v="WHITE RIVER HATCHERY"/>
    <s v="WHITE R      10.0031"/>
    <x v="0"/>
    <n v="74"/>
    <x v="2"/>
    <s v="09"/>
  </r>
  <r>
    <n v="9401770083"/>
    <n v="2006"/>
    <n v="20060928"/>
    <n v="50"/>
    <n v="50"/>
    <m/>
    <s v="3F10511  100031 H01"/>
    <n v="210512"/>
    <n v="1"/>
    <s v="WHITE RIVER HATCHERY"/>
    <s v="WHITE RIVER HATCHERY"/>
    <s v="WHITE R      10.0031"/>
    <x v="0"/>
    <n v="74"/>
    <x v="2"/>
    <s v="09"/>
  </r>
  <r>
    <n v="9401770084"/>
    <n v="2006"/>
    <n v="20060928"/>
    <n v="50"/>
    <n v="50"/>
    <m/>
    <s v="3F10511  100031 H01"/>
    <n v="210512"/>
    <n v="1"/>
    <s v="WHITE RIVER HATCHERY"/>
    <s v="WHITE RIVER HATCHERY"/>
    <s v="WHITE R      10.0031"/>
    <x v="0"/>
    <n v="74"/>
    <x v="2"/>
    <s v="09"/>
  </r>
  <r>
    <n v="9401770086"/>
    <n v="2006"/>
    <n v="20060928"/>
    <n v="50"/>
    <n v="50"/>
    <m/>
    <s v="3F10511  100031 H01"/>
    <n v="210512"/>
    <n v="1"/>
    <s v="WHITE RIVER HATCHERY"/>
    <s v="WHITE RIVER HATCHERY"/>
    <s v="WHITE R      10.0031"/>
    <x v="0"/>
    <n v="74"/>
    <x v="2"/>
    <s v="09"/>
  </r>
  <r>
    <n v="9412450016"/>
    <n v="2006"/>
    <n v="20060907"/>
    <n v="50"/>
    <n v="50"/>
    <m/>
    <s v="3F10511  100031 H01"/>
    <n v="210512"/>
    <n v="1"/>
    <s v="WHITE RIVER HATCHERY"/>
    <s v="WHITE RIVER HATCHERY"/>
    <s v="WHITE R      10.0031"/>
    <x v="0"/>
    <n v="74"/>
    <x v="2"/>
    <s v="09"/>
  </r>
  <r>
    <n v="9412450017"/>
    <n v="2006"/>
    <n v="20060907"/>
    <n v="50"/>
    <n v="50"/>
    <m/>
    <s v="3F10511  100031 H01"/>
    <n v="210512"/>
    <n v="1"/>
    <s v="WHITE RIVER HATCHERY"/>
    <s v="WHITE RIVER HATCHERY"/>
    <s v="WHITE R      10.0031"/>
    <x v="0"/>
    <n v="74"/>
    <x v="2"/>
    <s v="09"/>
  </r>
  <r>
    <n v="9412450018"/>
    <n v="2006"/>
    <n v="20060907"/>
    <n v="50"/>
    <n v="50"/>
    <m/>
    <s v="3F10511  100031 H01"/>
    <n v="210512"/>
    <n v="1"/>
    <s v="WHITE RIVER HATCHERY"/>
    <s v="WHITE RIVER HATCHERY"/>
    <s v="WHITE R      10.0031"/>
    <x v="0"/>
    <n v="74"/>
    <x v="2"/>
    <s v="09"/>
  </r>
  <r>
    <n v="9412450022"/>
    <n v="2006"/>
    <n v="20060907"/>
    <n v="50"/>
    <n v="50"/>
    <m/>
    <s v="3F10511  100031 H01"/>
    <n v="210512"/>
    <n v="1"/>
    <s v="WHITE RIVER HATCHERY"/>
    <s v="WHITE RIVER HATCHERY"/>
    <s v="WHITE R      10.0031"/>
    <x v="0"/>
    <n v="74"/>
    <x v="2"/>
    <s v="09"/>
  </r>
  <r>
    <n v="9412450026"/>
    <n v="2006"/>
    <n v="20060907"/>
    <n v="50"/>
    <n v="50"/>
    <m/>
    <s v="3F10511  100031 H01"/>
    <n v="210512"/>
    <n v="1"/>
    <s v="WHITE RIVER HATCHERY"/>
    <s v="WHITE RIVER HATCHERY"/>
    <s v="WHITE R      10.0031"/>
    <x v="0"/>
    <n v="74"/>
    <x v="2"/>
    <s v="09"/>
  </r>
  <r>
    <n v="9412450027"/>
    <n v="2006"/>
    <n v="20060907"/>
    <n v="50"/>
    <n v="50"/>
    <m/>
    <s v="3F10511  100031 H01"/>
    <n v="210512"/>
    <n v="1"/>
    <s v="WHITE RIVER HATCHERY"/>
    <s v="WHITE RIVER HATCHERY"/>
    <s v="WHITE R      10.0031"/>
    <x v="0"/>
    <n v="74"/>
    <x v="2"/>
    <s v="09"/>
  </r>
  <r>
    <n v="9412450028"/>
    <n v="2006"/>
    <n v="20060907"/>
    <n v="50"/>
    <n v="50"/>
    <m/>
    <s v="3F10511  100031 H01"/>
    <n v="210512"/>
    <n v="1"/>
    <s v="WHITE RIVER HATCHERY"/>
    <s v="WHITE RIVER HATCHERY"/>
    <s v="WHITE R      10.0031"/>
    <x v="0"/>
    <n v="74"/>
    <x v="2"/>
    <s v="09"/>
  </r>
  <r>
    <n v="9412450043"/>
    <n v="2006"/>
    <n v="20060907"/>
    <n v="50"/>
    <n v="50"/>
    <m/>
    <s v="3F10511  100031 H01"/>
    <n v="210512"/>
    <n v="1"/>
    <s v="WHITE RIVER HATCHERY"/>
    <s v="WHITE RIVER HATCHERY"/>
    <s v="WHITE R      10.0031"/>
    <x v="0"/>
    <n v="74"/>
    <x v="2"/>
    <s v="09"/>
  </r>
  <r>
    <n v="9412450047"/>
    <n v="2006"/>
    <n v="20060907"/>
    <n v="50"/>
    <n v="50"/>
    <m/>
    <s v="3F10511  100031 H01"/>
    <n v="210512"/>
    <n v="1"/>
    <s v="WHITE RIVER HATCHERY"/>
    <s v="WHITE RIVER HATCHERY"/>
    <s v="WHITE R      10.0031"/>
    <x v="0"/>
    <n v="74"/>
    <x v="2"/>
    <s v="09"/>
  </r>
  <r>
    <n v="9412450048"/>
    <n v="2006"/>
    <n v="20060907"/>
    <n v="50"/>
    <n v="50"/>
    <m/>
    <s v="3F10511  100031 H01"/>
    <n v="210512"/>
    <n v="1"/>
    <s v="WHITE RIVER HATCHERY"/>
    <s v="WHITE RIVER HATCHERY"/>
    <s v="WHITE R      10.0031"/>
    <x v="0"/>
    <n v="74"/>
    <x v="2"/>
    <s v="09"/>
  </r>
  <r>
    <n v="9412450049"/>
    <n v="2006"/>
    <n v="20060907"/>
    <n v="50"/>
    <n v="50"/>
    <m/>
    <s v="3F10511  100031 H01"/>
    <n v="210512"/>
    <n v="1"/>
    <s v="WHITE RIVER HATCHERY"/>
    <s v="WHITE RIVER HATCHERY"/>
    <s v="WHITE R      10.0031"/>
    <x v="0"/>
    <n v="74"/>
    <x v="2"/>
    <s v="09"/>
  </r>
  <r>
    <n v="9412450050"/>
    <n v="2006"/>
    <n v="20060907"/>
    <n v="50"/>
    <n v="50"/>
    <m/>
    <s v="3F10511  100031 H01"/>
    <n v="210512"/>
    <n v="1"/>
    <s v="WHITE RIVER HATCHERY"/>
    <s v="WHITE RIVER HATCHERY"/>
    <s v="WHITE R      10.0031"/>
    <x v="0"/>
    <n v="74"/>
    <x v="2"/>
    <s v="09"/>
  </r>
  <r>
    <n v="9412450052"/>
    <n v="2006"/>
    <n v="20060907"/>
    <n v="50"/>
    <n v="50"/>
    <m/>
    <s v="3F10511  100031 H01"/>
    <n v="210512"/>
    <n v="1"/>
    <s v="WHITE RIVER HATCHERY"/>
    <s v="WHITE RIVER HATCHERY"/>
    <s v="WHITE R      10.0031"/>
    <x v="0"/>
    <n v="74"/>
    <x v="2"/>
    <s v="09"/>
  </r>
  <r>
    <n v="9412450053"/>
    <n v="2006"/>
    <n v="20060907"/>
    <n v="50"/>
    <n v="50"/>
    <m/>
    <s v="3F10511  100031 H01"/>
    <n v="210512"/>
    <n v="1"/>
    <s v="WHITE RIVER HATCHERY"/>
    <s v="WHITE RIVER HATCHERY"/>
    <s v="WHITE R      10.0031"/>
    <x v="0"/>
    <n v="74"/>
    <x v="2"/>
    <s v="09"/>
  </r>
  <r>
    <n v="9412450054"/>
    <n v="2006"/>
    <n v="20060907"/>
    <n v="50"/>
    <n v="50"/>
    <m/>
    <s v="3F10511  100031 H01"/>
    <n v="210512"/>
    <n v="1"/>
    <s v="WHITE RIVER HATCHERY"/>
    <s v="WHITE RIVER HATCHERY"/>
    <s v="WHITE R      10.0031"/>
    <x v="0"/>
    <n v="74"/>
    <x v="2"/>
    <s v="09"/>
  </r>
  <r>
    <n v="9412450055"/>
    <n v="2006"/>
    <n v="20060907"/>
    <n v="50"/>
    <n v="50"/>
    <m/>
    <s v="3F10511  100031 H01"/>
    <n v="210512"/>
    <n v="1"/>
    <s v="WHITE RIVER HATCHERY"/>
    <s v="WHITE RIVER HATCHERY"/>
    <s v="WHITE R      10.0031"/>
    <x v="0"/>
    <n v="74"/>
    <x v="2"/>
    <s v="09"/>
  </r>
  <r>
    <n v="9412450056"/>
    <n v="2006"/>
    <n v="20060907"/>
    <n v="50"/>
    <n v="50"/>
    <m/>
    <s v="3F10511  100031 H01"/>
    <n v="210512"/>
    <n v="1"/>
    <s v="WHITE RIVER HATCHERY"/>
    <s v="WHITE RIVER HATCHERY"/>
    <s v="WHITE R      10.0031"/>
    <x v="0"/>
    <n v="74"/>
    <x v="2"/>
    <s v="09"/>
  </r>
  <r>
    <n v="9412450071"/>
    <n v="2006"/>
    <n v="20060907"/>
    <n v="50"/>
    <n v="50"/>
    <m/>
    <s v="3F10511  100031 H01"/>
    <n v="210512"/>
    <n v="1"/>
    <s v="WHITE RIVER HATCHERY"/>
    <s v="WHITE RIVER HATCHERY"/>
    <s v="WHITE R      10.0031"/>
    <x v="0"/>
    <n v="74"/>
    <x v="2"/>
    <s v="09"/>
  </r>
  <r>
    <n v="9412450072"/>
    <n v="2006"/>
    <n v="20060907"/>
    <n v="50"/>
    <n v="50"/>
    <m/>
    <s v="3F10511  100031 H01"/>
    <n v="210512"/>
    <n v="1"/>
    <s v="WHITE RIVER HATCHERY"/>
    <s v="WHITE RIVER HATCHERY"/>
    <s v="WHITE R      10.0031"/>
    <x v="0"/>
    <n v="74"/>
    <x v="2"/>
    <s v="09"/>
  </r>
  <r>
    <n v="9412450073"/>
    <n v="2006"/>
    <n v="20060907"/>
    <n v="50"/>
    <n v="50"/>
    <m/>
    <s v="3F10511  100031 H01"/>
    <n v="210512"/>
    <n v="1"/>
    <s v="WHITE RIVER HATCHERY"/>
    <s v="WHITE RIVER HATCHERY"/>
    <s v="WHITE R      10.0031"/>
    <x v="0"/>
    <n v="74"/>
    <x v="2"/>
    <s v="09"/>
  </r>
  <r>
    <n v="9412450074"/>
    <n v="2006"/>
    <n v="20060907"/>
    <n v="50"/>
    <n v="50"/>
    <m/>
    <s v="3F10511  100031 H01"/>
    <n v="210512"/>
    <n v="1"/>
    <s v="WHITE RIVER HATCHERY"/>
    <s v="WHITE RIVER HATCHERY"/>
    <s v="WHITE R      10.0031"/>
    <x v="0"/>
    <n v="74"/>
    <x v="2"/>
    <s v="09"/>
  </r>
  <r>
    <n v="9412450076"/>
    <n v="2006"/>
    <n v="20060907"/>
    <n v="50"/>
    <n v="50"/>
    <m/>
    <s v="3F10511  100031 H01"/>
    <n v="210512"/>
    <n v="1"/>
    <s v="WHITE RIVER HATCHERY"/>
    <s v="WHITE RIVER HATCHERY"/>
    <s v="WHITE R      10.0031"/>
    <x v="0"/>
    <n v="74"/>
    <x v="2"/>
    <s v="09"/>
  </r>
  <r>
    <n v="9412450077"/>
    <n v="2006"/>
    <n v="20060907"/>
    <n v="50"/>
    <n v="50"/>
    <m/>
    <s v="3F10511  100031 H01"/>
    <n v="210512"/>
    <n v="1"/>
    <s v="WHITE RIVER HATCHERY"/>
    <s v="WHITE RIVER HATCHERY"/>
    <s v="WHITE R      10.0031"/>
    <x v="0"/>
    <n v="74"/>
    <x v="2"/>
    <s v="09"/>
  </r>
  <r>
    <n v="9412450079"/>
    <n v="2006"/>
    <n v="20060907"/>
    <n v="50"/>
    <n v="50"/>
    <m/>
    <s v="3F10511  100031 H01"/>
    <n v="210512"/>
    <n v="1"/>
    <s v="WHITE RIVER HATCHERY"/>
    <s v="WHITE RIVER HATCHERY"/>
    <s v="WHITE R      10.0031"/>
    <x v="0"/>
    <n v="74"/>
    <x v="2"/>
    <s v="09"/>
  </r>
  <r>
    <n v="9412450080"/>
    <n v="2006"/>
    <n v="20060907"/>
    <n v="50"/>
    <n v="50"/>
    <m/>
    <s v="3F10511  100031 H01"/>
    <n v="210512"/>
    <n v="1"/>
    <s v="WHITE RIVER HATCHERY"/>
    <s v="WHITE RIVER HATCHERY"/>
    <s v="WHITE R      10.0031"/>
    <x v="0"/>
    <n v="74"/>
    <x v="2"/>
    <s v="09"/>
  </r>
  <r>
    <n v="9412450081"/>
    <n v="2006"/>
    <n v="20060907"/>
    <n v="50"/>
    <n v="50"/>
    <m/>
    <s v="3F10511  100031 H01"/>
    <n v="210512"/>
    <n v="1"/>
    <s v="WHITE RIVER HATCHERY"/>
    <s v="WHITE RIVER HATCHERY"/>
    <s v="WHITE R      10.0031"/>
    <x v="0"/>
    <n v="74"/>
    <x v="2"/>
    <s v="09"/>
  </r>
  <r>
    <n v="9412450082"/>
    <n v="2006"/>
    <n v="20060907"/>
    <n v="50"/>
    <n v="50"/>
    <m/>
    <s v="3F10511  100031 H01"/>
    <n v="210512"/>
    <n v="1"/>
    <s v="WHITE RIVER HATCHERY"/>
    <s v="WHITE RIVER HATCHERY"/>
    <s v="WHITE R      10.0031"/>
    <x v="0"/>
    <n v="74"/>
    <x v="2"/>
    <s v="09"/>
  </r>
  <r>
    <n v="9412450083"/>
    <n v="2006"/>
    <n v="20060907"/>
    <n v="50"/>
    <n v="50"/>
    <m/>
    <s v="3F10511  100031 H01"/>
    <n v="210512"/>
    <n v="1"/>
    <s v="WHITE RIVER HATCHERY"/>
    <s v="WHITE RIVER HATCHERY"/>
    <s v="WHITE R      10.0031"/>
    <x v="0"/>
    <n v="74"/>
    <x v="2"/>
    <s v="09"/>
  </r>
  <r>
    <n v="9414540082"/>
    <n v="2006"/>
    <n v="20060923"/>
    <n v="50"/>
    <n v="50"/>
    <m/>
    <s v="3F10511  100031 H01"/>
    <n v="210512"/>
    <n v="1"/>
    <s v="WHITE RIVER HATCHERY"/>
    <s v="WHITE RIVER HATCHERY"/>
    <s v="WHITE R      10.0031"/>
    <x v="0"/>
    <n v="74"/>
    <x v="2"/>
    <s v="09"/>
  </r>
  <r>
    <n v="9412450001"/>
    <n v="2006"/>
    <n v="20060907"/>
    <n v="50"/>
    <n v="50"/>
    <m/>
    <s v="3F10511  100031 H01"/>
    <n v="210512"/>
    <n v="1"/>
    <s v="WHITE RIVER HATCHERY"/>
    <s v="WHITE RIVER HATCHERY"/>
    <s v="WHITE R      10.0031"/>
    <x v="0"/>
    <n v="74"/>
    <x v="2"/>
    <s v="09"/>
  </r>
  <r>
    <n v="9412450002"/>
    <n v="2006"/>
    <n v="20060907"/>
    <n v="50"/>
    <n v="50"/>
    <m/>
    <s v="3F10511  100031 H01"/>
    <n v="210512"/>
    <n v="1"/>
    <s v="WHITE RIVER HATCHERY"/>
    <s v="WHITE RIVER HATCHERY"/>
    <s v="WHITE R      10.0031"/>
    <x v="0"/>
    <n v="74"/>
    <x v="2"/>
    <s v="09"/>
  </r>
  <r>
    <n v="9412450003"/>
    <n v="2006"/>
    <n v="20060907"/>
    <n v="50"/>
    <n v="50"/>
    <m/>
    <s v="3F10511  100031 H01"/>
    <n v="210512"/>
    <n v="1"/>
    <s v="WHITE RIVER HATCHERY"/>
    <s v="WHITE RIVER HATCHERY"/>
    <s v="WHITE R      10.0031"/>
    <x v="0"/>
    <n v="74"/>
    <x v="2"/>
    <s v="09"/>
  </r>
  <r>
    <n v="9412450005"/>
    <n v="2006"/>
    <n v="20060907"/>
    <n v="50"/>
    <n v="50"/>
    <m/>
    <s v="3F10511  100031 H01"/>
    <n v="210512"/>
    <n v="1"/>
    <s v="WHITE RIVER HATCHERY"/>
    <s v="WHITE RIVER HATCHERY"/>
    <s v="WHITE R      10.0031"/>
    <x v="0"/>
    <n v="74"/>
    <x v="2"/>
    <s v="09"/>
  </r>
  <r>
    <n v="9412450010"/>
    <n v="2006"/>
    <n v="20060907"/>
    <n v="50"/>
    <n v="50"/>
    <m/>
    <s v="3F10511  100031 H01"/>
    <n v="210512"/>
    <n v="1"/>
    <s v="WHITE RIVER HATCHERY"/>
    <s v="WHITE RIVER HATCHERY"/>
    <s v="WHITE R      10.0031"/>
    <x v="0"/>
    <n v="74"/>
    <x v="2"/>
    <s v="09"/>
  </r>
  <r>
    <n v="9412450013"/>
    <n v="2006"/>
    <n v="20060907"/>
    <n v="50"/>
    <n v="50"/>
    <m/>
    <s v="3F10511  100031 H01"/>
    <n v="210512"/>
    <n v="1"/>
    <s v="WHITE RIVER HATCHERY"/>
    <s v="WHITE RIVER HATCHERY"/>
    <s v="WHITE R      10.0031"/>
    <x v="0"/>
    <n v="74"/>
    <x v="2"/>
    <s v="09"/>
  </r>
  <r>
    <n v="9412450029"/>
    <n v="2006"/>
    <n v="20060907"/>
    <n v="50"/>
    <n v="50"/>
    <m/>
    <s v="3F10511  100031 H01"/>
    <n v="210512"/>
    <n v="1"/>
    <s v="WHITE RIVER HATCHERY"/>
    <s v="WHITE RIVER HATCHERY"/>
    <s v="WHITE R      10.0031"/>
    <x v="0"/>
    <n v="74"/>
    <x v="2"/>
    <s v="09"/>
  </r>
  <r>
    <n v="9412450030"/>
    <n v="2006"/>
    <n v="20060907"/>
    <n v="50"/>
    <n v="50"/>
    <m/>
    <s v="3F10511  100031 H01"/>
    <n v="210512"/>
    <n v="1"/>
    <s v="WHITE RIVER HATCHERY"/>
    <s v="WHITE RIVER HATCHERY"/>
    <s v="WHITE R      10.0031"/>
    <x v="0"/>
    <n v="74"/>
    <x v="2"/>
    <s v="09"/>
  </r>
  <r>
    <n v="9412450032"/>
    <n v="2006"/>
    <n v="20060907"/>
    <n v="50"/>
    <n v="50"/>
    <m/>
    <s v="3F10511  100031 H01"/>
    <n v="210512"/>
    <n v="1"/>
    <s v="WHITE RIVER HATCHERY"/>
    <s v="WHITE RIVER HATCHERY"/>
    <s v="WHITE R      10.0031"/>
    <x v="0"/>
    <n v="74"/>
    <x v="2"/>
    <s v="09"/>
  </r>
  <r>
    <n v="9412450034"/>
    <n v="2006"/>
    <n v="20060907"/>
    <n v="50"/>
    <n v="50"/>
    <m/>
    <s v="3F10511  100031 H01"/>
    <n v="210512"/>
    <n v="1"/>
    <s v="WHITE RIVER HATCHERY"/>
    <s v="WHITE RIVER HATCHERY"/>
    <s v="WHITE R      10.0031"/>
    <x v="0"/>
    <n v="74"/>
    <x v="2"/>
    <s v="09"/>
  </r>
  <r>
    <n v="9412450036"/>
    <n v="2006"/>
    <n v="20060907"/>
    <n v="50"/>
    <n v="50"/>
    <m/>
    <s v="3F10511  100031 H01"/>
    <n v="210512"/>
    <n v="1"/>
    <s v="WHITE RIVER HATCHERY"/>
    <s v="WHITE RIVER HATCHERY"/>
    <s v="WHITE R      10.0031"/>
    <x v="0"/>
    <n v="74"/>
    <x v="2"/>
    <s v="09"/>
  </r>
  <r>
    <n v="9412450037"/>
    <n v="2006"/>
    <n v="20060907"/>
    <n v="50"/>
    <n v="50"/>
    <m/>
    <s v="3F10511  100031 H01"/>
    <n v="210512"/>
    <n v="1"/>
    <s v="WHITE RIVER HATCHERY"/>
    <s v="WHITE RIVER HATCHERY"/>
    <s v="WHITE R      10.0031"/>
    <x v="0"/>
    <n v="74"/>
    <x v="2"/>
    <s v="09"/>
  </r>
  <r>
    <n v="9412450038"/>
    <n v="2006"/>
    <n v="20060907"/>
    <n v="50"/>
    <n v="50"/>
    <m/>
    <s v="3F10511  100031 H01"/>
    <n v="210512"/>
    <n v="1"/>
    <s v="WHITE RIVER HATCHERY"/>
    <s v="WHITE RIVER HATCHERY"/>
    <s v="WHITE R      10.0031"/>
    <x v="0"/>
    <n v="74"/>
    <x v="2"/>
    <s v="09"/>
  </r>
  <r>
    <n v="9412450041"/>
    <n v="2006"/>
    <n v="20060907"/>
    <n v="50"/>
    <n v="50"/>
    <m/>
    <s v="3F10511  100031 H01"/>
    <n v="210512"/>
    <n v="1"/>
    <s v="WHITE RIVER HATCHERY"/>
    <s v="WHITE RIVER HATCHERY"/>
    <s v="WHITE R      10.0031"/>
    <x v="0"/>
    <n v="74"/>
    <x v="2"/>
    <s v="09"/>
  </r>
  <r>
    <n v="9412450057"/>
    <n v="2006"/>
    <n v="20060907"/>
    <n v="50"/>
    <n v="50"/>
    <m/>
    <s v="3F10511  100031 H01"/>
    <n v="210512"/>
    <n v="1"/>
    <s v="WHITE RIVER HATCHERY"/>
    <s v="WHITE RIVER HATCHERY"/>
    <s v="WHITE R      10.0031"/>
    <x v="0"/>
    <n v="74"/>
    <x v="2"/>
    <s v="09"/>
  </r>
  <r>
    <n v="9412450058"/>
    <n v="2006"/>
    <n v="20060907"/>
    <n v="50"/>
    <n v="50"/>
    <m/>
    <s v="3F10511  100031 H01"/>
    <n v="210512"/>
    <n v="1"/>
    <s v="WHITE RIVER HATCHERY"/>
    <s v="WHITE RIVER HATCHERY"/>
    <s v="WHITE R      10.0031"/>
    <x v="0"/>
    <n v="74"/>
    <x v="2"/>
    <s v="09"/>
  </r>
  <r>
    <n v="9412450059"/>
    <n v="2006"/>
    <n v="20060907"/>
    <n v="50"/>
    <n v="50"/>
    <m/>
    <s v="3F10511  100031 H01"/>
    <n v="210512"/>
    <n v="1"/>
    <s v="WHITE RIVER HATCHERY"/>
    <s v="WHITE RIVER HATCHERY"/>
    <s v="WHITE R      10.0031"/>
    <x v="0"/>
    <n v="74"/>
    <x v="2"/>
    <s v="09"/>
  </r>
  <r>
    <n v="9412450060"/>
    <n v="2006"/>
    <n v="20060907"/>
    <n v="50"/>
    <n v="50"/>
    <m/>
    <s v="3F10511  100031 H01"/>
    <n v="210512"/>
    <n v="1"/>
    <s v="WHITE RIVER HATCHERY"/>
    <s v="WHITE RIVER HATCHERY"/>
    <s v="WHITE R      10.0031"/>
    <x v="0"/>
    <n v="74"/>
    <x v="2"/>
    <s v="09"/>
  </r>
  <r>
    <n v="9412450061"/>
    <n v="2006"/>
    <n v="20060907"/>
    <n v="50"/>
    <n v="50"/>
    <m/>
    <s v="3F10511  100031 H01"/>
    <n v="210512"/>
    <n v="1"/>
    <s v="WHITE RIVER HATCHERY"/>
    <s v="WHITE RIVER HATCHERY"/>
    <s v="WHITE R      10.0031"/>
    <x v="0"/>
    <n v="74"/>
    <x v="2"/>
    <s v="09"/>
  </r>
  <r>
    <n v="9412450062"/>
    <n v="2006"/>
    <n v="20060907"/>
    <n v="50"/>
    <n v="50"/>
    <m/>
    <s v="3F10511  100031 H01"/>
    <n v="210512"/>
    <n v="1"/>
    <s v="WHITE RIVER HATCHERY"/>
    <s v="WHITE RIVER HATCHERY"/>
    <s v="WHITE R      10.0031"/>
    <x v="0"/>
    <n v="74"/>
    <x v="2"/>
    <s v="09"/>
  </r>
  <r>
    <n v="9412450063"/>
    <n v="2006"/>
    <n v="20060907"/>
    <n v="50"/>
    <n v="50"/>
    <m/>
    <s v="3F10511  100031 H01"/>
    <n v="210512"/>
    <n v="1"/>
    <s v="WHITE RIVER HATCHERY"/>
    <s v="WHITE RIVER HATCHERY"/>
    <s v="WHITE R      10.0031"/>
    <x v="0"/>
    <n v="74"/>
    <x v="2"/>
    <s v="09"/>
  </r>
  <r>
    <n v="9412450064"/>
    <n v="2006"/>
    <n v="20060907"/>
    <n v="50"/>
    <n v="50"/>
    <m/>
    <s v="3F10511  100031 H01"/>
    <n v="210512"/>
    <n v="1"/>
    <s v="WHITE RIVER HATCHERY"/>
    <s v="WHITE RIVER HATCHERY"/>
    <s v="WHITE R      10.0031"/>
    <x v="0"/>
    <n v="74"/>
    <x v="2"/>
    <s v="09"/>
  </r>
  <r>
    <n v="9412450065"/>
    <n v="2006"/>
    <n v="20060907"/>
    <n v="50"/>
    <n v="50"/>
    <m/>
    <s v="3F10511  100031 H01"/>
    <n v="210512"/>
    <n v="1"/>
    <s v="WHITE RIVER HATCHERY"/>
    <s v="WHITE RIVER HATCHERY"/>
    <s v="WHITE R      10.0031"/>
    <x v="0"/>
    <n v="74"/>
    <x v="2"/>
    <s v="09"/>
  </r>
  <r>
    <n v="9412450067"/>
    <n v="2006"/>
    <n v="20060907"/>
    <n v="50"/>
    <n v="50"/>
    <m/>
    <s v="3F10511  100031 H01"/>
    <n v="210512"/>
    <n v="1"/>
    <s v="WHITE RIVER HATCHERY"/>
    <s v="WHITE RIVER HATCHERY"/>
    <s v="WHITE R      10.0031"/>
    <x v="0"/>
    <n v="74"/>
    <x v="2"/>
    <s v="09"/>
  </r>
  <r>
    <n v="9412450068"/>
    <n v="2006"/>
    <n v="20060907"/>
    <n v="50"/>
    <n v="50"/>
    <m/>
    <s v="3F10511  100031 H01"/>
    <n v="210512"/>
    <n v="1"/>
    <s v="WHITE RIVER HATCHERY"/>
    <s v="WHITE RIVER HATCHERY"/>
    <s v="WHITE R      10.0031"/>
    <x v="0"/>
    <n v="74"/>
    <x v="2"/>
    <s v="09"/>
  </r>
  <r>
    <n v="9412450070"/>
    <n v="2006"/>
    <n v="20060907"/>
    <n v="50"/>
    <n v="50"/>
    <m/>
    <s v="3F10511  100031 H01"/>
    <n v="210512"/>
    <n v="1"/>
    <s v="WHITE RIVER HATCHERY"/>
    <s v="WHITE RIVER HATCHERY"/>
    <s v="WHITE R      10.0031"/>
    <x v="0"/>
    <n v="74"/>
    <x v="2"/>
    <s v="09"/>
  </r>
  <r>
    <n v="9412450087"/>
    <n v="2006"/>
    <n v="20060907"/>
    <n v="50"/>
    <n v="50"/>
    <m/>
    <s v="3F10511  100031 H01"/>
    <n v="210512"/>
    <n v="1"/>
    <s v="WHITE RIVER HATCHERY"/>
    <s v="WHITE RIVER HATCHERY"/>
    <s v="WHITE R      10.0031"/>
    <x v="0"/>
    <n v="74"/>
    <x v="2"/>
    <s v="09"/>
  </r>
  <r>
    <n v="9412450088"/>
    <n v="2006"/>
    <n v="20060907"/>
    <n v="50"/>
    <n v="50"/>
    <m/>
    <s v="3F10511  100031 H01"/>
    <n v="210512"/>
    <n v="1"/>
    <s v="WHITE RIVER HATCHERY"/>
    <s v="WHITE RIVER HATCHERY"/>
    <s v="WHITE R      10.0031"/>
    <x v="0"/>
    <n v="74"/>
    <x v="2"/>
    <s v="09"/>
  </r>
  <r>
    <n v="9412450089"/>
    <n v="2006"/>
    <n v="20060907"/>
    <n v="50"/>
    <n v="50"/>
    <m/>
    <s v="3F10511  100031 H01"/>
    <n v="210512"/>
    <n v="1"/>
    <s v="WHITE RIVER HATCHERY"/>
    <s v="WHITE RIVER HATCHERY"/>
    <s v="WHITE R      10.0031"/>
    <x v="0"/>
    <n v="74"/>
    <x v="2"/>
    <s v="09"/>
  </r>
  <r>
    <n v="9412450090"/>
    <n v="2006"/>
    <n v="20060907"/>
    <n v="50"/>
    <n v="50"/>
    <m/>
    <s v="3F10511  100031 H01"/>
    <n v="210512"/>
    <n v="1"/>
    <s v="WHITE RIVER HATCHERY"/>
    <s v="WHITE RIVER HATCHERY"/>
    <s v="WHITE R      10.0031"/>
    <x v="0"/>
    <n v="74"/>
    <x v="2"/>
    <s v="09"/>
  </r>
  <r>
    <n v="9412450091"/>
    <n v="2006"/>
    <n v="20060907"/>
    <n v="50"/>
    <n v="50"/>
    <m/>
    <s v="3F10511  100031 H01"/>
    <n v="210512"/>
    <n v="1"/>
    <s v="WHITE RIVER HATCHERY"/>
    <s v="WHITE RIVER HATCHERY"/>
    <s v="WHITE R      10.0031"/>
    <x v="0"/>
    <n v="74"/>
    <x v="2"/>
    <s v="09"/>
  </r>
  <r>
    <n v="9412450092"/>
    <n v="2006"/>
    <n v="20060907"/>
    <n v="50"/>
    <n v="50"/>
    <m/>
    <s v="3F10511  100031 H01"/>
    <n v="210512"/>
    <n v="1"/>
    <s v="WHITE RIVER HATCHERY"/>
    <s v="WHITE RIVER HATCHERY"/>
    <s v="WHITE R      10.0031"/>
    <x v="0"/>
    <n v="74"/>
    <x v="2"/>
    <s v="09"/>
  </r>
  <r>
    <n v="9412450093"/>
    <n v="2006"/>
    <n v="20060907"/>
    <n v="50"/>
    <n v="50"/>
    <m/>
    <s v="3F10511  100031 H01"/>
    <n v="210512"/>
    <n v="1"/>
    <s v="WHITE RIVER HATCHERY"/>
    <s v="WHITE RIVER HATCHERY"/>
    <s v="WHITE R      10.0031"/>
    <x v="0"/>
    <n v="74"/>
    <x v="2"/>
    <s v="09"/>
  </r>
  <r>
    <n v="9412450094"/>
    <n v="2006"/>
    <n v="20060907"/>
    <n v="50"/>
    <n v="50"/>
    <m/>
    <s v="3F10511  100031 H01"/>
    <n v="210512"/>
    <n v="1"/>
    <s v="WHITE RIVER HATCHERY"/>
    <s v="WHITE RIVER HATCHERY"/>
    <s v="WHITE R      10.0031"/>
    <x v="0"/>
    <n v="74"/>
    <x v="2"/>
    <s v="09"/>
  </r>
  <r>
    <n v="9412450096"/>
    <n v="2006"/>
    <n v="20060907"/>
    <n v="50"/>
    <n v="50"/>
    <m/>
    <s v="3F10511  100031 H01"/>
    <n v="210512"/>
    <n v="1"/>
    <s v="WHITE RIVER HATCHERY"/>
    <s v="WHITE RIVER HATCHERY"/>
    <s v="WHITE R      10.0031"/>
    <x v="0"/>
    <n v="74"/>
    <x v="2"/>
    <s v="09"/>
  </r>
  <r>
    <n v="9414550031"/>
    <n v="2006"/>
    <n v="20060923"/>
    <n v="50"/>
    <n v="50"/>
    <m/>
    <s v="3F10511  100031 H01"/>
    <n v="210512"/>
    <n v="1"/>
    <s v="WHITE RIVER HATCHERY"/>
    <s v="WHITE RIVER HATCHERY"/>
    <s v="WHITE R      10.0031"/>
    <x v="0"/>
    <n v="74"/>
    <x v="2"/>
    <s v="09"/>
  </r>
  <r>
    <n v="9414560001"/>
    <n v="2006"/>
    <n v="20060923"/>
    <n v="50"/>
    <n v="50"/>
    <m/>
    <s v="3F10511  100031 H01"/>
    <n v="210512"/>
    <n v="1"/>
    <s v="WHITE RIVER HATCHERY"/>
    <s v="WHITE RIVER HATCHERY"/>
    <s v="WHITE R      10.0031"/>
    <x v="0"/>
    <n v="74"/>
    <x v="2"/>
    <s v="09"/>
  </r>
  <r>
    <n v="9414560038"/>
    <n v="2006"/>
    <n v="20060923"/>
    <n v="50"/>
    <n v="50"/>
    <m/>
    <s v="3F10511  100031 H01"/>
    <n v="210512"/>
    <n v="1"/>
    <s v="WHITE RIVER HATCHERY"/>
    <s v="WHITE RIVER HATCHERY"/>
    <s v="WHITE R      10.0031"/>
    <x v="0"/>
    <n v="74"/>
    <x v="2"/>
    <s v="09"/>
  </r>
  <r>
    <n v="9414560054"/>
    <n v="2006"/>
    <n v="20060923"/>
    <n v="50"/>
    <n v="50"/>
    <m/>
    <s v="3F10511  100031 H01"/>
    <n v="210512"/>
    <n v="1"/>
    <s v="WHITE RIVER HATCHERY"/>
    <s v="WHITE RIVER HATCHERY"/>
    <s v="WHITE R      10.0031"/>
    <x v="0"/>
    <n v="74"/>
    <x v="2"/>
    <s v="09"/>
  </r>
  <r>
    <n v="9414560057"/>
    <n v="2006"/>
    <n v="20060923"/>
    <n v="50"/>
    <n v="50"/>
    <m/>
    <s v="3F10511  100031 H01"/>
    <n v="210512"/>
    <n v="1"/>
    <s v="WHITE RIVER HATCHERY"/>
    <s v="WHITE RIVER HATCHERY"/>
    <s v="WHITE R      10.0031"/>
    <x v="0"/>
    <n v="74"/>
    <x v="2"/>
    <s v="09"/>
  </r>
  <r>
    <n v="9414560090"/>
    <n v="2006"/>
    <n v="20060923"/>
    <n v="50"/>
    <n v="50"/>
    <m/>
    <s v="3F10511  100031 H01"/>
    <n v="210512"/>
    <n v="1"/>
    <s v="WHITE RIVER HATCHERY"/>
    <s v="WHITE RIVER HATCHERY"/>
    <s v="WHITE R      10.0031"/>
    <x v="0"/>
    <n v="74"/>
    <x v="2"/>
    <s v="09"/>
  </r>
  <r>
    <n v="9401710024"/>
    <n v="2006"/>
    <n v="20060914"/>
    <n v="50"/>
    <n v="50"/>
    <m/>
    <s v="3F10511  100031 H01"/>
    <n v="210512"/>
    <n v="1"/>
    <s v="WHITE RIVER HATCHERY"/>
    <s v="WHITE RIVER HATCHERY"/>
    <s v="WHITE R      10.0031"/>
    <x v="0"/>
    <n v="74"/>
    <x v="2"/>
    <s v="09"/>
  </r>
  <r>
    <n v="9401710027"/>
    <n v="2006"/>
    <n v="20060914"/>
    <n v="50"/>
    <n v="50"/>
    <m/>
    <s v="3F10511  100031 H01"/>
    <n v="210512"/>
    <n v="1"/>
    <s v="WHITE RIVER HATCHERY"/>
    <s v="WHITE RIVER HATCHERY"/>
    <s v="WHITE R      10.0031"/>
    <x v="0"/>
    <n v="74"/>
    <x v="2"/>
    <s v="09"/>
  </r>
  <r>
    <n v="9401710028"/>
    <n v="2006"/>
    <n v="20060914"/>
    <n v="50"/>
    <n v="50"/>
    <m/>
    <s v="3F10511  100031 H01"/>
    <n v="210512"/>
    <n v="1"/>
    <s v="WHITE RIVER HATCHERY"/>
    <s v="WHITE RIVER HATCHERY"/>
    <s v="WHITE R      10.0031"/>
    <x v="0"/>
    <n v="74"/>
    <x v="2"/>
    <s v="09"/>
  </r>
  <r>
    <n v="9401710029"/>
    <n v="2006"/>
    <n v="20060914"/>
    <n v="50"/>
    <n v="50"/>
    <m/>
    <s v="3F10511  100031 H01"/>
    <n v="210512"/>
    <n v="1"/>
    <s v="WHITE RIVER HATCHERY"/>
    <s v="WHITE RIVER HATCHERY"/>
    <s v="WHITE R      10.0031"/>
    <x v="0"/>
    <n v="74"/>
    <x v="2"/>
    <s v="09"/>
  </r>
  <r>
    <n v="9401710033"/>
    <n v="2006"/>
    <n v="20060914"/>
    <n v="50"/>
    <n v="50"/>
    <m/>
    <s v="3F10511  100031 H01"/>
    <n v="210512"/>
    <n v="1"/>
    <s v="WHITE RIVER HATCHERY"/>
    <s v="WHITE RIVER HATCHERY"/>
    <s v="WHITE R      10.0031"/>
    <x v="0"/>
    <n v="74"/>
    <x v="2"/>
    <s v="09"/>
  </r>
  <r>
    <n v="9401710035"/>
    <n v="2006"/>
    <n v="20060914"/>
    <n v="50"/>
    <n v="50"/>
    <m/>
    <s v="3F10511  100031 H01"/>
    <n v="210512"/>
    <n v="1"/>
    <s v="WHITE RIVER HATCHERY"/>
    <s v="WHITE RIVER HATCHERY"/>
    <s v="WHITE R      10.0031"/>
    <x v="0"/>
    <n v="74"/>
    <x v="2"/>
    <s v="09"/>
  </r>
  <r>
    <n v="9401710036"/>
    <n v="2006"/>
    <n v="20060914"/>
    <n v="50"/>
    <n v="50"/>
    <m/>
    <s v="3F10511  100031 H01"/>
    <n v="210512"/>
    <n v="1"/>
    <s v="WHITE RIVER HATCHERY"/>
    <s v="WHITE RIVER HATCHERY"/>
    <s v="WHITE R      10.0031"/>
    <x v="0"/>
    <n v="74"/>
    <x v="2"/>
    <s v="09"/>
  </r>
  <r>
    <n v="9401710037"/>
    <n v="2006"/>
    <n v="20060914"/>
    <n v="50"/>
    <n v="50"/>
    <m/>
    <s v="3F10511  100031 H01"/>
    <n v="210512"/>
    <n v="1"/>
    <s v="WHITE RIVER HATCHERY"/>
    <s v="WHITE RIVER HATCHERY"/>
    <s v="WHITE R      10.0031"/>
    <x v="0"/>
    <n v="74"/>
    <x v="2"/>
    <s v="09"/>
  </r>
  <r>
    <n v="9401710053"/>
    <n v="2006"/>
    <n v="20060914"/>
    <n v="50"/>
    <n v="50"/>
    <m/>
    <s v="3F10511  100031 H01"/>
    <n v="210512"/>
    <n v="1"/>
    <s v="WHITE RIVER HATCHERY"/>
    <s v="WHITE RIVER HATCHERY"/>
    <s v="WHITE R      10.0031"/>
    <x v="0"/>
    <n v="74"/>
    <x v="2"/>
    <s v="09"/>
  </r>
  <r>
    <n v="9401710054"/>
    <n v="2006"/>
    <n v="20060914"/>
    <n v="50"/>
    <n v="50"/>
    <m/>
    <s v="3F10511  100031 H01"/>
    <n v="210512"/>
    <n v="1"/>
    <s v="WHITE RIVER HATCHERY"/>
    <s v="WHITE RIVER HATCHERY"/>
    <s v="WHITE R      10.0031"/>
    <x v="0"/>
    <n v="74"/>
    <x v="2"/>
    <s v="09"/>
  </r>
  <r>
    <n v="9401710055"/>
    <n v="2006"/>
    <n v="20060914"/>
    <n v="50"/>
    <n v="50"/>
    <m/>
    <s v="3F10511  100031 H01"/>
    <n v="210512"/>
    <n v="1"/>
    <s v="WHITE RIVER HATCHERY"/>
    <s v="WHITE RIVER HATCHERY"/>
    <s v="WHITE R      10.0031"/>
    <x v="0"/>
    <n v="74"/>
    <x v="2"/>
    <s v="09"/>
  </r>
  <r>
    <n v="9401710057"/>
    <n v="2006"/>
    <n v="20060914"/>
    <n v="50"/>
    <n v="50"/>
    <m/>
    <s v="3F10511  100031 H01"/>
    <n v="210512"/>
    <n v="1"/>
    <s v="WHITE RIVER HATCHERY"/>
    <s v="WHITE RIVER HATCHERY"/>
    <s v="WHITE R      10.0031"/>
    <x v="0"/>
    <n v="74"/>
    <x v="2"/>
    <s v="09"/>
  </r>
  <r>
    <n v="9401710060"/>
    <n v="2006"/>
    <n v="20060914"/>
    <n v="50"/>
    <n v="50"/>
    <m/>
    <s v="3F10511  100031 H01"/>
    <n v="210512"/>
    <n v="1"/>
    <s v="WHITE RIVER HATCHERY"/>
    <s v="WHITE RIVER HATCHERY"/>
    <s v="WHITE R      10.0031"/>
    <x v="0"/>
    <n v="74"/>
    <x v="2"/>
    <s v="09"/>
  </r>
  <r>
    <n v="9401710063"/>
    <n v="2006"/>
    <n v="20060914"/>
    <n v="50"/>
    <n v="50"/>
    <m/>
    <s v="3F10511  100031 H01"/>
    <n v="210512"/>
    <n v="1"/>
    <s v="WHITE RIVER HATCHERY"/>
    <s v="WHITE RIVER HATCHERY"/>
    <s v="WHITE R      10.0031"/>
    <x v="0"/>
    <n v="74"/>
    <x v="2"/>
    <s v="09"/>
  </r>
  <r>
    <n v="9401710065"/>
    <n v="2006"/>
    <n v="20060914"/>
    <n v="50"/>
    <n v="50"/>
    <m/>
    <s v="3F10511  100031 H01"/>
    <n v="210512"/>
    <n v="1"/>
    <s v="WHITE RIVER HATCHERY"/>
    <s v="WHITE RIVER HATCHERY"/>
    <s v="WHITE R      10.0031"/>
    <x v="0"/>
    <n v="74"/>
    <x v="2"/>
    <s v="09"/>
  </r>
  <r>
    <n v="9401710080"/>
    <n v="2006"/>
    <n v="20060914"/>
    <n v="50"/>
    <n v="50"/>
    <m/>
    <s v="3F10511  100031 H01"/>
    <n v="210512"/>
    <n v="1"/>
    <s v="WHITE RIVER HATCHERY"/>
    <s v="WHITE RIVER HATCHERY"/>
    <s v="WHITE R      10.0031"/>
    <x v="0"/>
    <n v="74"/>
    <x v="2"/>
    <s v="09"/>
  </r>
  <r>
    <n v="9401710081"/>
    <n v="2006"/>
    <n v="20060914"/>
    <n v="50"/>
    <n v="50"/>
    <m/>
    <s v="3F10511  100031 H01"/>
    <n v="210512"/>
    <n v="1"/>
    <s v="WHITE RIVER HATCHERY"/>
    <s v="WHITE RIVER HATCHERY"/>
    <s v="WHITE R      10.0031"/>
    <x v="0"/>
    <n v="74"/>
    <x v="2"/>
    <s v="09"/>
  </r>
  <r>
    <n v="9401710083"/>
    <n v="2006"/>
    <n v="20060914"/>
    <n v="50"/>
    <n v="50"/>
    <m/>
    <s v="3F10511  100031 H01"/>
    <n v="210512"/>
    <n v="1"/>
    <s v="WHITE RIVER HATCHERY"/>
    <s v="WHITE RIVER HATCHERY"/>
    <s v="WHITE R      10.0031"/>
    <x v="0"/>
    <n v="74"/>
    <x v="2"/>
    <s v="09"/>
  </r>
  <r>
    <n v="9401710084"/>
    <n v="2006"/>
    <n v="20060914"/>
    <n v="50"/>
    <n v="50"/>
    <m/>
    <s v="3F10511  100031 H01"/>
    <n v="210512"/>
    <n v="1"/>
    <s v="WHITE RIVER HATCHERY"/>
    <s v="WHITE RIVER HATCHERY"/>
    <s v="WHITE R      10.0031"/>
    <x v="0"/>
    <n v="74"/>
    <x v="2"/>
    <s v="09"/>
  </r>
  <r>
    <n v="9401710085"/>
    <n v="2006"/>
    <n v="20060914"/>
    <n v="50"/>
    <n v="50"/>
    <m/>
    <s v="3F10511  100031 H01"/>
    <n v="210512"/>
    <n v="1"/>
    <s v="WHITE RIVER HATCHERY"/>
    <s v="WHITE RIVER HATCHERY"/>
    <s v="WHITE R      10.0031"/>
    <x v="0"/>
    <n v="74"/>
    <x v="2"/>
    <s v="09"/>
  </r>
  <r>
    <n v="9401710087"/>
    <n v="2006"/>
    <n v="20060914"/>
    <n v="50"/>
    <n v="50"/>
    <m/>
    <s v="3F10511  100031 H01"/>
    <n v="210512"/>
    <n v="1"/>
    <s v="WHITE RIVER HATCHERY"/>
    <s v="WHITE RIVER HATCHERY"/>
    <s v="WHITE R      10.0031"/>
    <x v="0"/>
    <n v="74"/>
    <x v="2"/>
    <s v="09"/>
  </r>
  <r>
    <n v="9401710090"/>
    <n v="2006"/>
    <n v="20060914"/>
    <n v="50"/>
    <n v="50"/>
    <m/>
    <s v="3F10511  100031 H01"/>
    <n v="210512"/>
    <n v="1"/>
    <s v="WHITE RIVER HATCHERY"/>
    <s v="WHITE RIVER HATCHERY"/>
    <s v="WHITE R      10.0031"/>
    <x v="0"/>
    <n v="74"/>
    <x v="2"/>
    <s v="09"/>
  </r>
  <r>
    <n v="9401710091"/>
    <n v="2006"/>
    <n v="20060914"/>
    <n v="50"/>
    <n v="50"/>
    <m/>
    <s v="3F10511  100031 H01"/>
    <n v="210512"/>
    <n v="1"/>
    <s v="WHITE RIVER HATCHERY"/>
    <s v="WHITE RIVER HATCHERY"/>
    <s v="WHITE R      10.0031"/>
    <x v="0"/>
    <n v="74"/>
    <x v="2"/>
    <s v="09"/>
  </r>
  <r>
    <n v="9401710092"/>
    <n v="2006"/>
    <n v="20060914"/>
    <n v="50"/>
    <n v="50"/>
    <m/>
    <s v="3F10511  100031 H01"/>
    <n v="210512"/>
    <n v="1"/>
    <s v="WHITE RIVER HATCHERY"/>
    <s v="WHITE RIVER HATCHERY"/>
    <s v="WHITE R      10.0031"/>
    <x v="0"/>
    <n v="74"/>
    <x v="2"/>
    <s v="09"/>
  </r>
  <r>
    <n v="9401710093"/>
    <n v="2006"/>
    <n v="20060914"/>
    <n v="50"/>
    <n v="50"/>
    <m/>
    <s v="3F10511  100031 H01"/>
    <n v="210512"/>
    <n v="1"/>
    <s v="WHITE RIVER HATCHERY"/>
    <s v="WHITE RIVER HATCHERY"/>
    <s v="WHITE R      10.0031"/>
    <x v="0"/>
    <n v="74"/>
    <x v="2"/>
    <s v="09"/>
  </r>
  <r>
    <n v="9410900022"/>
    <n v="2007"/>
    <n v="20070906"/>
    <n v="50"/>
    <n v="50"/>
    <m/>
    <s v="3F10511  100031 H01"/>
    <n v="210512"/>
    <n v="1.02"/>
    <s v="WHITE RIVER HATCHERY"/>
    <s v="WHITE RIVER HATCHERY"/>
    <s v="WHITE R      10.0031"/>
    <x v="0"/>
    <n v="74"/>
    <x v="2"/>
    <s v="09"/>
  </r>
  <r>
    <n v="9410900029"/>
    <n v="2007"/>
    <n v="20070906"/>
    <n v="50"/>
    <n v="50"/>
    <m/>
    <s v="3F10511  100031 H01"/>
    <n v="210512"/>
    <n v="1.02"/>
    <s v="WHITE RIVER HATCHERY"/>
    <s v="WHITE RIVER HATCHERY"/>
    <s v="WHITE R      10.0031"/>
    <x v="0"/>
    <n v="74"/>
    <x v="2"/>
    <s v="09"/>
  </r>
  <r>
    <n v="9410900035"/>
    <n v="2007"/>
    <n v="20070906"/>
    <n v="50"/>
    <n v="50"/>
    <m/>
    <s v="3F10511  100031 H01"/>
    <n v="210512"/>
    <n v="1.02"/>
    <s v="WHITE RIVER HATCHERY"/>
    <s v="WHITE RIVER HATCHERY"/>
    <s v="WHITE R      10.0031"/>
    <x v="0"/>
    <n v="74"/>
    <x v="2"/>
    <s v="09"/>
  </r>
  <r>
    <n v="9410900037"/>
    <n v="2007"/>
    <n v="20070906"/>
    <n v="50"/>
    <n v="50"/>
    <m/>
    <s v="3F10511  100031 H01"/>
    <n v="210512"/>
    <n v="1.02"/>
    <s v="WHITE RIVER HATCHERY"/>
    <s v="WHITE RIVER HATCHERY"/>
    <s v="WHITE R      10.0031"/>
    <x v="0"/>
    <n v="74"/>
    <x v="2"/>
    <s v="09"/>
  </r>
  <r>
    <n v="9410900038"/>
    <n v="2007"/>
    <n v="20070906"/>
    <n v="50"/>
    <n v="50"/>
    <m/>
    <s v="3F10511  100031 H01"/>
    <n v="210512"/>
    <n v="1.02"/>
    <s v="WHITE RIVER HATCHERY"/>
    <s v="WHITE RIVER HATCHERY"/>
    <s v="WHITE R      10.0031"/>
    <x v="0"/>
    <n v="74"/>
    <x v="2"/>
    <s v="09"/>
  </r>
  <r>
    <n v="9410910087"/>
    <n v="2007"/>
    <n v="20070913"/>
    <n v="50"/>
    <n v="50"/>
    <m/>
    <s v="3F10511  100031 H01"/>
    <n v="210512"/>
    <n v="1.02"/>
    <s v="WHITE RIVER HATCHERY"/>
    <s v="WHITE RIVER HATCHERY"/>
    <s v="WHITE R      10.0031"/>
    <x v="0"/>
    <n v="74"/>
    <x v="2"/>
    <s v="09"/>
  </r>
  <r>
    <n v="9410910088"/>
    <n v="2007"/>
    <n v="20070913"/>
    <n v="50"/>
    <n v="50"/>
    <m/>
    <s v="3F10511  100031 H01"/>
    <n v="210512"/>
    <n v="1.02"/>
    <s v="WHITE RIVER HATCHERY"/>
    <s v="WHITE RIVER HATCHERY"/>
    <s v="WHITE R      10.0031"/>
    <x v="0"/>
    <n v="74"/>
    <x v="2"/>
    <s v="09"/>
  </r>
  <r>
    <n v="9410910092"/>
    <n v="2007"/>
    <n v="20070913"/>
    <n v="50"/>
    <n v="50"/>
    <m/>
    <s v="3F10511  100031 H01"/>
    <n v="210512"/>
    <n v="1.02"/>
    <s v="WHITE RIVER HATCHERY"/>
    <s v="WHITE RIVER HATCHERY"/>
    <s v="WHITE R      10.0031"/>
    <x v="0"/>
    <n v="74"/>
    <x v="2"/>
    <s v="09"/>
  </r>
  <r>
    <n v="9410900042"/>
    <n v="2007"/>
    <n v="20070906"/>
    <n v="50"/>
    <n v="50"/>
    <m/>
    <s v="3F10511  100031 H01"/>
    <n v="210512"/>
    <n v="1.02"/>
    <s v="WHITE RIVER HATCHERY"/>
    <s v="WHITE RIVER HATCHERY"/>
    <s v="WHITE R      10.0031"/>
    <x v="0"/>
    <n v="74"/>
    <x v="2"/>
    <s v="09"/>
  </r>
  <r>
    <n v="9410900052"/>
    <n v="2007"/>
    <n v="20070906"/>
    <n v="50"/>
    <n v="50"/>
    <m/>
    <s v="3F10511  100031 H01"/>
    <n v="210512"/>
    <n v="1.02"/>
    <s v="WHITE RIVER HATCHERY"/>
    <s v="WHITE RIVER HATCHERY"/>
    <s v="WHITE R      10.0031"/>
    <x v="0"/>
    <n v="74"/>
    <x v="2"/>
    <s v="09"/>
  </r>
  <r>
    <n v="9410910075"/>
    <n v="2007"/>
    <n v="20070913"/>
    <n v="50"/>
    <n v="50"/>
    <m/>
    <s v="3F10511  100031 H01"/>
    <n v="210512"/>
    <n v="1.02"/>
    <s v="WHITE RIVER HATCHERY"/>
    <s v="WHITE RIVER HATCHERY"/>
    <s v="WHITE R      10.0031"/>
    <x v="0"/>
    <n v="74"/>
    <x v="2"/>
    <s v="09"/>
  </r>
  <r>
    <n v="9410910076"/>
    <n v="2007"/>
    <n v="20070913"/>
    <n v="50"/>
    <n v="50"/>
    <m/>
    <s v="3F10511  100031 H01"/>
    <n v="210512"/>
    <n v="1.02"/>
    <s v="WHITE RIVER HATCHERY"/>
    <s v="WHITE RIVER HATCHERY"/>
    <s v="WHITE R      10.0031"/>
    <x v="0"/>
    <n v="74"/>
    <x v="2"/>
    <s v="09"/>
  </r>
  <r>
    <n v="9410910081"/>
    <n v="2007"/>
    <n v="20070913"/>
    <n v="50"/>
    <n v="50"/>
    <m/>
    <s v="3F10511  100031 H01"/>
    <n v="210512"/>
    <n v="1.02"/>
    <s v="WHITE RIVER HATCHERY"/>
    <s v="WHITE RIVER HATCHERY"/>
    <s v="WHITE R      10.0031"/>
    <x v="0"/>
    <n v="74"/>
    <x v="2"/>
    <s v="09"/>
  </r>
  <r>
    <n v="9410920050"/>
    <n v="2007"/>
    <n v="20070920"/>
    <n v="50"/>
    <n v="50"/>
    <m/>
    <s v="3F10511  100031 H01"/>
    <n v="210512"/>
    <n v="1.02"/>
    <s v="WHITE RIVER HATCHERY"/>
    <s v="WHITE RIVER HATCHERY"/>
    <s v="WHITE R      10.0031"/>
    <x v="0"/>
    <n v="74"/>
    <x v="2"/>
    <s v="09"/>
  </r>
  <r>
    <n v="9410920053"/>
    <n v="2007"/>
    <n v="20070920"/>
    <n v="50"/>
    <n v="50"/>
    <m/>
    <s v="3F10511  100031 H01"/>
    <n v="210512"/>
    <n v="1.02"/>
    <s v="WHITE RIVER HATCHERY"/>
    <s v="WHITE RIVER HATCHERY"/>
    <s v="WHITE R      10.0031"/>
    <x v="0"/>
    <n v="74"/>
    <x v="2"/>
    <s v="09"/>
  </r>
  <r>
    <n v="9410940082"/>
    <n v="2007"/>
    <n v="20070927"/>
    <n v="50"/>
    <n v="50"/>
    <m/>
    <s v="3F10511  100031 H01"/>
    <n v="210512"/>
    <n v="1.02"/>
    <s v="WHITE RIVER HATCHERY"/>
    <s v="WHITE RIVER HATCHERY"/>
    <s v="WHITE R      10.0031"/>
    <x v="0"/>
    <n v="74"/>
    <x v="2"/>
    <s v="09"/>
  </r>
  <r>
    <n v="9401710008"/>
    <n v="2006"/>
    <n v="20060914"/>
    <n v="50"/>
    <n v="50"/>
    <m/>
    <s v="3F10511  100031 H01"/>
    <n v="210556"/>
    <n v="1"/>
    <s v="WHITE RIVER HATCHERY"/>
    <s v="WHITE RIVER HATCHERY"/>
    <s v="WHITE R      10.0031"/>
    <x v="2"/>
    <n v="74"/>
    <x v="2"/>
    <s v="09"/>
  </r>
  <r>
    <n v="9401710012"/>
    <n v="2006"/>
    <n v="20060914"/>
    <n v="50"/>
    <n v="50"/>
    <m/>
    <s v="3F10511  100031 H01"/>
    <n v="210556"/>
    <n v="1"/>
    <s v="WHITE RIVER HATCHERY"/>
    <s v="WHITE RIVER HATCHERY"/>
    <s v="WHITE R      10.0031"/>
    <x v="2"/>
    <n v="74"/>
    <x v="2"/>
    <s v="09"/>
  </r>
  <r>
    <n v="9401710022"/>
    <n v="2006"/>
    <n v="20060914"/>
    <n v="50"/>
    <n v="50"/>
    <m/>
    <s v="3F10511  100031 H01"/>
    <n v="210556"/>
    <n v="1"/>
    <s v="WHITE RIVER HATCHERY"/>
    <s v="WHITE RIVER HATCHERY"/>
    <s v="WHITE R      10.0031"/>
    <x v="2"/>
    <n v="74"/>
    <x v="2"/>
    <s v="09"/>
  </r>
  <r>
    <n v="9401710041"/>
    <n v="2006"/>
    <n v="20060914"/>
    <n v="50"/>
    <n v="50"/>
    <m/>
    <s v="3F10511  100031 H01"/>
    <n v="210556"/>
    <n v="1.01"/>
    <s v="WHITE RIVER HATCHERY"/>
    <s v="WHITE RIVER HATCHERY"/>
    <s v="WHITE R      10.0031"/>
    <x v="2"/>
    <n v="74"/>
    <x v="2"/>
    <s v="09"/>
  </r>
  <r>
    <n v="9401730036"/>
    <n v="2006"/>
    <n v="20060915"/>
    <n v="50"/>
    <n v="50"/>
    <m/>
    <s v="3F10511  100031 H01"/>
    <n v="210556"/>
    <n v="1"/>
    <s v="WHITE RIVER HATCHERY"/>
    <s v="WHITE RIVER HATCHERY"/>
    <s v="WHITE R      10.0031"/>
    <x v="2"/>
    <n v="74"/>
    <x v="2"/>
    <s v="09"/>
  </r>
  <r>
    <n v="9401740043"/>
    <n v="2006"/>
    <n v="20060921"/>
    <n v="50"/>
    <n v="50"/>
    <m/>
    <s v="3F10511  100031 H01"/>
    <n v="210556"/>
    <n v="1"/>
    <s v="WHITE RIVER HATCHERY"/>
    <s v="WHITE RIVER HATCHERY"/>
    <s v="WHITE R      10.0031"/>
    <x v="2"/>
    <n v="74"/>
    <x v="2"/>
    <s v="09"/>
  </r>
  <r>
    <n v="9401740049"/>
    <n v="2006"/>
    <n v="20060921"/>
    <n v="50"/>
    <n v="50"/>
    <m/>
    <s v="3F10511  100031 H01"/>
    <n v="210556"/>
    <n v="1"/>
    <s v="WHITE RIVER HATCHERY"/>
    <s v="WHITE RIVER HATCHERY"/>
    <s v="WHITE R      10.0031"/>
    <x v="2"/>
    <n v="74"/>
    <x v="2"/>
    <s v="09"/>
  </r>
  <r>
    <n v="9401730008"/>
    <n v="2006"/>
    <n v="20060915"/>
    <n v="50"/>
    <n v="50"/>
    <m/>
    <s v="3F10511  100031 H01"/>
    <n v="210556"/>
    <n v="1"/>
    <s v="WHITE RIVER HATCHERY"/>
    <s v="WHITE RIVER HATCHERY"/>
    <s v="WHITE R      10.0031"/>
    <x v="2"/>
    <n v="74"/>
    <x v="2"/>
    <s v="09"/>
  </r>
  <r>
    <n v="9401730013"/>
    <n v="2006"/>
    <n v="20060915"/>
    <n v="50"/>
    <n v="50"/>
    <m/>
    <s v="3F10511  100031 H01"/>
    <n v="210556"/>
    <n v="1"/>
    <s v="WHITE RIVER HATCHERY"/>
    <s v="WHITE RIVER HATCHERY"/>
    <s v="WHITE R      10.0031"/>
    <x v="2"/>
    <n v="74"/>
    <x v="2"/>
    <s v="09"/>
  </r>
  <r>
    <n v="9401740010"/>
    <n v="2006"/>
    <n v="20060921"/>
    <n v="50"/>
    <n v="50"/>
    <m/>
    <s v="3F10511  100031 H01"/>
    <n v="210556"/>
    <n v="1"/>
    <s v="WHITE RIVER HATCHERY"/>
    <s v="WHITE RIVER HATCHERY"/>
    <s v="WHITE R      10.0031"/>
    <x v="2"/>
    <n v="74"/>
    <x v="2"/>
    <s v="09"/>
  </r>
  <r>
    <n v="9401740011"/>
    <n v="2006"/>
    <n v="20060921"/>
    <n v="50"/>
    <n v="50"/>
    <m/>
    <s v="3F10511  100031 H01"/>
    <n v="210556"/>
    <n v="1"/>
    <s v="WHITE RIVER HATCHERY"/>
    <s v="WHITE RIVER HATCHERY"/>
    <s v="WHITE R      10.0031"/>
    <x v="2"/>
    <n v="74"/>
    <x v="2"/>
    <s v="09"/>
  </r>
  <r>
    <n v="9401740038"/>
    <n v="2006"/>
    <n v="20060921"/>
    <n v="50"/>
    <n v="50"/>
    <m/>
    <s v="3F10511  100031 H01"/>
    <n v="210556"/>
    <n v="1"/>
    <s v="WHITE RIVER HATCHERY"/>
    <s v="WHITE RIVER HATCHERY"/>
    <s v="WHITE R      10.0031"/>
    <x v="2"/>
    <n v="74"/>
    <x v="2"/>
    <s v="09"/>
  </r>
  <r>
    <n v="9401740089"/>
    <n v="2006"/>
    <n v="20060921"/>
    <n v="50"/>
    <n v="50"/>
    <m/>
    <s v="3F10511  100031 H01"/>
    <n v="210556"/>
    <n v="1"/>
    <s v="WHITE RIVER HATCHERY"/>
    <s v="WHITE RIVER HATCHERY"/>
    <s v="WHITE R      10.0031"/>
    <x v="2"/>
    <n v="74"/>
    <x v="2"/>
    <s v="09"/>
  </r>
  <r>
    <n v="9401740096"/>
    <n v="2006"/>
    <n v="20060921"/>
    <n v="50"/>
    <n v="50"/>
    <m/>
    <s v="3F10511  100031 H01"/>
    <n v="210556"/>
    <n v="1"/>
    <s v="WHITE RIVER HATCHERY"/>
    <s v="WHITE RIVER HATCHERY"/>
    <s v="WHITE R      10.0031"/>
    <x v="2"/>
    <n v="74"/>
    <x v="2"/>
    <s v="09"/>
  </r>
  <r>
    <n v="9401740070"/>
    <n v="2006"/>
    <n v="20060921"/>
    <n v="50"/>
    <n v="50"/>
    <m/>
    <s v="3F10511  100031 H01"/>
    <n v="210556"/>
    <n v="1"/>
    <s v="WHITE RIVER HATCHERY"/>
    <s v="WHITE RIVER HATCHERY"/>
    <s v="WHITE R      10.0031"/>
    <x v="2"/>
    <n v="74"/>
    <x v="2"/>
    <s v="09"/>
  </r>
  <r>
    <n v="9401740098"/>
    <n v="2006"/>
    <n v="20060921"/>
    <n v="50"/>
    <n v="50"/>
    <m/>
    <s v="3F10511  100031 H01"/>
    <n v="210556"/>
    <n v="1.01"/>
    <s v="WHITE RIVER HATCHERY"/>
    <s v="WHITE RIVER HATCHERY"/>
    <s v="WHITE R      10.0031"/>
    <x v="2"/>
    <n v="74"/>
    <x v="2"/>
    <s v="09"/>
  </r>
  <r>
    <n v="9401740103"/>
    <n v="2006"/>
    <n v="20060921"/>
    <n v="50"/>
    <n v="50"/>
    <m/>
    <s v="3F10511  100031 H01"/>
    <n v="210556"/>
    <n v="1"/>
    <s v="WHITE RIVER HATCHERY"/>
    <s v="WHITE RIVER HATCHERY"/>
    <s v="WHITE R      10.0031"/>
    <x v="2"/>
    <n v="74"/>
    <x v="2"/>
    <s v="09"/>
  </r>
  <r>
    <n v="9401760016"/>
    <n v="2006"/>
    <n v="20060922"/>
    <n v="50"/>
    <n v="50"/>
    <m/>
    <s v="3F10511  100031 H01"/>
    <n v="210556"/>
    <n v="1"/>
    <s v="WHITE RIVER HATCHERY"/>
    <s v="WHITE RIVER HATCHERY"/>
    <s v="WHITE R      10.0031"/>
    <x v="2"/>
    <n v="74"/>
    <x v="2"/>
    <s v="09"/>
  </r>
  <r>
    <n v="9401770048"/>
    <n v="2006"/>
    <n v="20060928"/>
    <n v="50"/>
    <n v="50"/>
    <m/>
    <s v="3F10511  100031 H01"/>
    <n v="210556"/>
    <n v="1"/>
    <s v="WHITE RIVER HATCHERY"/>
    <s v="WHITE RIVER HATCHERY"/>
    <s v="WHITE R      10.0031"/>
    <x v="2"/>
    <n v="74"/>
    <x v="2"/>
    <s v="09"/>
  </r>
  <r>
    <n v="9401770057"/>
    <n v="2006"/>
    <n v="20060928"/>
    <n v="50"/>
    <n v="50"/>
    <m/>
    <s v="3F10511  100031 H01"/>
    <n v="210556"/>
    <n v="1"/>
    <s v="WHITE RIVER HATCHERY"/>
    <s v="WHITE RIVER HATCHERY"/>
    <s v="WHITE R      10.0031"/>
    <x v="2"/>
    <n v="74"/>
    <x v="2"/>
    <s v="09"/>
  </r>
  <r>
    <n v="9412450020"/>
    <n v="2006"/>
    <n v="20060907"/>
    <n v="50"/>
    <n v="50"/>
    <m/>
    <s v="3F10511  100031 H01"/>
    <n v="210556"/>
    <n v="1"/>
    <s v="WHITE RIVER HATCHERY"/>
    <s v="WHITE RIVER HATCHERY"/>
    <s v="WHITE R      10.0031"/>
    <x v="2"/>
    <n v="74"/>
    <x v="2"/>
    <s v="09"/>
  </r>
  <r>
    <n v="9412450046"/>
    <n v="2006"/>
    <n v="20060907"/>
    <n v="50"/>
    <n v="50"/>
    <m/>
    <s v="3F10511  100031 H01"/>
    <n v="210556"/>
    <n v="1"/>
    <s v="WHITE RIVER HATCHERY"/>
    <s v="WHITE RIVER HATCHERY"/>
    <s v="WHITE R      10.0031"/>
    <x v="2"/>
    <n v="74"/>
    <x v="2"/>
    <s v="09"/>
  </r>
  <r>
    <n v="9414540057"/>
    <n v="2006"/>
    <n v="20060923"/>
    <n v="50"/>
    <n v="50"/>
    <m/>
    <s v="3F10511  100031 H01"/>
    <n v="210556"/>
    <n v="1"/>
    <s v="WHITE RIVER HATCHERY"/>
    <s v="WHITE RIVER HATCHERY"/>
    <s v="WHITE R      10.0031"/>
    <x v="2"/>
    <n v="74"/>
    <x v="2"/>
    <s v="09"/>
  </r>
  <r>
    <n v="9414540059"/>
    <n v="2006"/>
    <n v="20060923"/>
    <n v="50"/>
    <n v="50"/>
    <m/>
    <s v="3F10511  100031 H01"/>
    <n v="210556"/>
    <n v="1"/>
    <s v="WHITE RIVER HATCHERY"/>
    <s v="WHITE RIVER HATCHERY"/>
    <s v="WHITE R      10.0031"/>
    <x v="2"/>
    <n v="74"/>
    <x v="2"/>
    <s v="09"/>
  </r>
  <r>
    <n v="9414540079"/>
    <n v="2006"/>
    <n v="20060923"/>
    <n v="50"/>
    <n v="50"/>
    <m/>
    <s v="3F10511  100031 H01"/>
    <n v="210556"/>
    <n v="1"/>
    <s v="WHITE RIVER HATCHERY"/>
    <s v="WHITE RIVER HATCHERY"/>
    <s v="WHITE R      10.0031"/>
    <x v="2"/>
    <n v="74"/>
    <x v="2"/>
    <s v="09"/>
  </r>
  <r>
    <n v="9414540080"/>
    <n v="2006"/>
    <n v="20060923"/>
    <n v="50"/>
    <n v="50"/>
    <m/>
    <s v="3F10511  100031 H01"/>
    <n v="210556"/>
    <n v="1"/>
    <s v="WHITE RIVER HATCHERY"/>
    <s v="WHITE RIVER HATCHERY"/>
    <s v="WHITE R      10.0031"/>
    <x v="2"/>
    <n v="74"/>
    <x v="2"/>
    <s v="09"/>
  </r>
  <r>
    <n v="9414540084"/>
    <n v="2006"/>
    <n v="20060923"/>
    <n v="50"/>
    <n v="50"/>
    <m/>
    <s v="3F10511  100031 H01"/>
    <n v="210556"/>
    <n v="1"/>
    <s v="WHITE RIVER HATCHERY"/>
    <s v="WHITE RIVER HATCHERY"/>
    <s v="WHITE R      10.0031"/>
    <x v="2"/>
    <n v="74"/>
    <x v="2"/>
    <s v="09"/>
  </r>
  <r>
    <n v="9414540096"/>
    <n v="2006"/>
    <n v="20060923"/>
    <n v="50"/>
    <n v="50"/>
    <m/>
    <s v="3F10511  100031 H01"/>
    <n v="210556"/>
    <n v="1"/>
    <s v="WHITE RIVER HATCHERY"/>
    <s v="WHITE RIVER HATCHERY"/>
    <s v="WHITE R      10.0031"/>
    <x v="2"/>
    <n v="74"/>
    <x v="2"/>
    <s v="09"/>
  </r>
  <r>
    <n v="9414540099"/>
    <n v="2006"/>
    <n v="20060923"/>
    <n v="50"/>
    <n v="50"/>
    <m/>
    <s v="3F10511  100031 H01"/>
    <n v="210556"/>
    <n v="1"/>
    <s v="WHITE RIVER HATCHERY"/>
    <s v="WHITE RIVER HATCHERY"/>
    <s v="WHITE R      10.0031"/>
    <x v="2"/>
    <n v="74"/>
    <x v="2"/>
    <s v="09"/>
  </r>
  <r>
    <n v="9412450007"/>
    <n v="2006"/>
    <n v="20060907"/>
    <n v="50"/>
    <n v="50"/>
    <m/>
    <s v="3F10511  100031 H01"/>
    <n v="210556"/>
    <n v="1"/>
    <s v="WHITE RIVER HATCHERY"/>
    <s v="WHITE RIVER HATCHERY"/>
    <s v="WHITE R      10.0031"/>
    <x v="2"/>
    <n v="74"/>
    <x v="2"/>
    <s v="09"/>
  </r>
  <r>
    <n v="9412450011"/>
    <n v="2006"/>
    <n v="20060907"/>
    <n v="50"/>
    <n v="50"/>
    <m/>
    <s v="3F10511  100031 H01"/>
    <n v="210556"/>
    <n v="1"/>
    <s v="WHITE RIVER HATCHERY"/>
    <s v="WHITE RIVER HATCHERY"/>
    <s v="WHITE R      10.0031"/>
    <x v="2"/>
    <n v="74"/>
    <x v="2"/>
    <s v="09"/>
  </r>
  <r>
    <n v="9412450014"/>
    <n v="2006"/>
    <n v="20060907"/>
    <n v="50"/>
    <n v="50"/>
    <m/>
    <s v="3F10511  100031 H01"/>
    <n v="210556"/>
    <n v="1"/>
    <s v="WHITE RIVER HATCHERY"/>
    <s v="WHITE RIVER HATCHERY"/>
    <s v="WHITE R      10.0031"/>
    <x v="2"/>
    <n v="74"/>
    <x v="2"/>
    <s v="09"/>
  </r>
  <r>
    <n v="9412450040"/>
    <n v="2006"/>
    <n v="20060907"/>
    <n v="50"/>
    <n v="50"/>
    <m/>
    <s v="3F10511  100031 H01"/>
    <n v="210556"/>
    <n v="1"/>
    <s v="WHITE RIVER HATCHERY"/>
    <s v="WHITE RIVER HATCHERY"/>
    <s v="WHITE R      10.0031"/>
    <x v="2"/>
    <n v="74"/>
    <x v="2"/>
    <s v="09"/>
  </r>
  <r>
    <n v="9414540043"/>
    <n v="2006"/>
    <n v="20060923"/>
    <n v="50"/>
    <n v="50"/>
    <m/>
    <s v="3F10511  100031 H01"/>
    <n v="210556"/>
    <n v="1"/>
    <s v="WHITE RIVER HATCHERY"/>
    <s v="WHITE RIVER HATCHERY"/>
    <s v="WHITE R      10.0031"/>
    <x v="2"/>
    <n v="74"/>
    <x v="2"/>
    <s v="09"/>
  </r>
  <r>
    <n v="9414540044"/>
    <n v="2006"/>
    <n v="20060923"/>
    <n v="50"/>
    <n v="50"/>
    <m/>
    <s v="3F10511  100031 H01"/>
    <n v="210556"/>
    <n v="1"/>
    <s v="WHITE RIVER HATCHERY"/>
    <s v="WHITE RIVER HATCHERY"/>
    <s v="WHITE R      10.0031"/>
    <x v="2"/>
    <n v="74"/>
    <x v="2"/>
    <s v="09"/>
  </r>
  <r>
    <n v="9414560076"/>
    <n v="2006"/>
    <n v="20060923"/>
    <n v="50"/>
    <n v="50"/>
    <m/>
    <s v="3F10511  100031 H01"/>
    <n v="210556"/>
    <n v="1.01"/>
    <s v="WHITE RIVER HATCHERY"/>
    <s v="WHITE RIVER HATCHERY"/>
    <s v="WHITE R      10.0031"/>
    <x v="2"/>
    <n v="74"/>
    <x v="2"/>
    <s v="09"/>
  </r>
  <r>
    <n v="9414550029"/>
    <n v="2006"/>
    <n v="20060923"/>
    <n v="50"/>
    <n v="50"/>
    <m/>
    <s v="3F10511  100031 H01"/>
    <n v="210556"/>
    <n v="1"/>
    <s v="WHITE RIVER HATCHERY"/>
    <s v="WHITE RIVER HATCHERY"/>
    <s v="WHITE R      10.0031"/>
    <x v="2"/>
    <n v="74"/>
    <x v="2"/>
    <s v="09"/>
  </r>
  <r>
    <n v="9414550051"/>
    <n v="2006"/>
    <n v="20060923"/>
    <n v="50"/>
    <n v="50"/>
    <m/>
    <s v="3F10511  100031 H01"/>
    <n v="210556"/>
    <n v="1"/>
    <s v="WHITE RIVER HATCHERY"/>
    <s v="WHITE RIVER HATCHERY"/>
    <s v="WHITE R      10.0031"/>
    <x v="2"/>
    <n v="74"/>
    <x v="2"/>
    <s v="09"/>
  </r>
  <r>
    <n v="9414550053"/>
    <n v="2006"/>
    <n v="20060923"/>
    <n v="50"/>
    <n v="50"/>
    <m/>
    <s v="3F10511  100031 H01"/>
    <n v="210556"/>
    <n v="1"/>
    <s v="WHITE RIVER HATCHERY"/>
    <s v="WHITE RIVER HATCHERY"/>
    <s v="WHITE R      10.0031"/>
    <x v="2"/>
    <n v="74"/>
    <x v="2"/>
    <s v="09"/>
  </r>
  <r>
    <n v="9414560002"/>
    <n v="2006"/>
    <n v="20060923"/>
    <n v="50"/>
    <n v="50"/>
    <m/>
    <s v="3F10511  100031 H01"/>
    <n v="210556"/>
    <n v="1"/>
    <s v="WHITE RIVER HATCHERY"/>
    <s v="WHITE RIVER HATCHERY"/>
    <s v="WHITE R      10.0031"/>
    <x v="2"/>
    <n v="74"/>
    <x v="2"/>
    <s v="09"/>
  </r>
  <r>
    <n v="9414560005"/>
    <n v="2006"/>
    <n v="20060923"/>
    <n v="50"/>
    <n v="50"/>
    <m/>
    <s v="3F10511  100031 H01"/>
    <n v="210556"/>
    <n v="1"/>
    <s v="WHITE RIVER HATCHERY"/>
    <s v="WHITE RIVER HATCHERY"/>
    <s v="WHITE R      10.0031"/>
    <x v="2"/>
    <n v="74"/>
    <x v="2"/>
    <s v="09"/>
  </r>
  <r>
    <n v="9401710026"/>
    <n v="2006"/>
    <n v="20060914"/>
    <n v="50"/>
    <n v="50"/>
    <m/>
    <s v="3F10511  100031 H01"/>
    <n v="210556"/>
    <n v="1"/>
    <s v="WHITE RIVER HATCHERY"/>
    <s v="WHITE RIVER HATCHERY"/>
    <s v="WHITE R      10.0031"/>
    <x v="2"/>
    <n v="74"/>
    <x v="2"/>
    <s v="09"/>
  </r>
  <r>
    <n v="9401710031"/>
    <n v="2006"/>
    <n v="20060914"/>
    <n v="50"/>
    <n v="50"/>
    <m/>
    <s v="3F10511  100031 H01"/>
    <n v="210556"/>
    <n v="1"/>
    <s v="WHITE RIVER HATCHERY"/>
    <s v="WHITE RIVER HATCHERY"/>
    <s v="WHITE R      10.0031"/>
    <x v="2"/>
    <n v="74"/>
    <x v="2"/>
    <s v="09"/>
  </r>
  <r>
    <n v="9410970062"/>
    <n v="2007"/>
    <n v="20070922"/>
    <n v="50"/>
    <n v="50"/>
    <m/>
    <s v="3F10511  100031 H01"/>
    <n v="210556"/>
    <n v="1.02"/>
    <s v="WHITE RIVER HATCHERY"/>
    <s v="WHITE RIVER HATCHERY"/>
    <s v="WHITE R      10.0031"/>
    <x v="2"/>
    <n v="74"/>
    <x v="2"/>
    <s v="09"/>
  </r>
  <r>
    <n v="9410990089"/>
    <n v="2007"/>
    <n v="20070929"/>
    <n v="50"/>
    <n v="50"/>
    <m/>
    <s v="3F10511  100031 H01"/>
    <n v="210556"/>
    <n v="1.02"/>
    <s v="WHITE RIVER HATCHERY"/>
    <s v="WHITE RIVER HATCHERY"/>
    <s v="WHITE R      10.0031"/>
    <x v="2"/>
    <n v="74"/>
    <x v="2"/>
    <s v="09"/>
  </r>
  <r>
    <n v="9410900002"/>
    <n v="2007"/>
    <n v="20070906"/>
    <n v="50"/>
    <n v="50"/>
    <m/>
    <s v="3F10511  100031 H01"/>
    <n v="210556"/>
    <n v="1.02"/>
    <s v="WHITE RIVER HATCHERY"/>
    <s v="WHITE RIVER HATCHERY"/>
    <s v="WHITE R      10.0031"/>
    <x v="2"/>
    <n v="74"/>
    <x v="2"/>
    <s v="09"/>
  </r>
  <r>
    <n v="9410900003"/>
    <n v="2007"/>
    <n v="20070906"/>
    <n v="50"/>
    <n v="50"/>
    <m/>
    <s v="3F10511  100031 H01"/>
    <n v="210556"/>
    <n v="1.02"/>
    <s v="WHITE RIVER HATCHERY"/>
    <s v="WHITE RIVER HATCHERY"/>
    <s v="WHITE R      10.0031"/>
    <x v="2"/>
    <n v="74"/>
    <x v="2"/>
    <s v="09"/>
  </r>
  <r>
    <n v="9410900008"/>
    <n v="2007"/>
    <n v="20070906"/>
    <n v="50"/>
    <n v="50"/>
    <m/>
    <s v="3F10511  100031 H01"/>
    <n v="210556"/>
    <n v="1.02"/>
    <s v="WHITE RIVER HATCHERY"/>
    <s v="WHITE RIVER HATCHERY"/>
    <s v="WHITE R      10.0031"/>
    <x v="2"/>
    <n v="74"/>
    <x v="2"/>
    <s v="09"/>
  </r>
  <r>
    <n v="9410910004"/>
    <n v="2007"/>
    <n v="20070913"/>
    <n v="50"/>
    <n v="50"/>
    <m/>
    <s v="3F10511  100031 H01"/>
    <n v="210556"/>
    <n v="1.02"/>
    <s v="WHITE RIVER HATCHERY"/>
    <s v="WHITE RIVER HATCHERY"/>
    <s v="WHITE R      10.0031"/>
    <x v="2"/>
    <n v="74"/>
    <x v="2"/>
    <s v="09"/>
  </r>
  <r>
    <n v="9410910029"/>
    <n v="2007"/>
    <n v="20070913"/>
    <n v="50"/>
    <n v="50"/>
    <m/>
    <s v="3F10511  100031 H01"/>
    <n v="210556"/>
    <n v="1.02"/>
    <s v="WHITE RIVER HATCHERY"/>
    <s v="WHITE RIVER HATCHERY"/>
    <s v="WHITE R      10.0031"/>
    <x v="2"/>
    <n v="74"/>
    <x v="2"/>
    <s v="09"/>
  </r>
  <r>
    <n v="9410910058"/>
    <n v="2007"/>
    <n v="20070913"/>
    <n v="50"/>
    <n v="50"/>
    <m/>
    <s v="3F10511  100031 H01"/>
    <n v="210556"/>
    <n v="1.02"/>
    <s v="WHITE RIVER HATCHERY"/>
    <s v="WHITE RIVER HATCHERY"/>
    <s v="WHITE R      10.0031"/>
    <x v="2"/>
    <n v="74"/>
    <x v="2"/>
    <s v="09"/>
  </r>
  <r>
    <n v="9410910061"/>
    <n v="2007"/>
    <n v="20070913"/>
    <n v="50"/>
    <n v="50"/>
    <m/>
    <s v="3F10511  100031 H01"/>
    <n v="210556"/>
    <n v="1.02"/>
    <s v="WHITE RIVER HATCHERY"/>
    <s v="WHITE RIVER HATCHERY"/>
    <s v="WHITE R      10.0031"/>
    <x v="2"/>
    <n v="74"/>
    <x v="2"/>
    <s v="09"/>
  </r>
  <r>
    <n v="9410910064"/>
    <n v="2007"/>
    <n v="20070913"/>
    <n v="50"/>
    <n v="50"/>
    <m/>
    <s v="3F10511  100031 H01"/>
    <n v="210556"/>
    <n v="1.02"/>
    <s v="WHITE RIVER HATCHERY"/>
    <s v="WHITE RIVER HATCHERY"/>
    <s v="WHITE R      10.0031"/>
    <x v="2"/>
    <n v="74"/>
    <x v="2"/>
    <s v="09"/>
  </r>
  <r>
    <n v="9410910065"/>
    <n v="2007"/>
    <n v="20070913"/>
    <n v="50"/>
    <n v="50"/>
    <m/>
    <s v="3F10511  100031 H01"/>
    <n v="210556"/>
    <n v="1.02"/>
    <s v="WHITE RIVER HATCHERY"/>
    <s v="WHITE RIVER HATCHERY"/>
    <s v="WHITE R      10.0031"/>
    <x v="2"/>
    <n v="74"/>
    <x v="2"/>
    <s v="09"/>
  </r>
  <r>
    <n v="9410910068"/>
    <n v="2007"/>
    <n v="20070913"/>
    <n v="50"/>
    <n v="50"/>
    <m/>
    <s v="3F10511  100031 H01"/>
    <n v="210556"/>
    <n v="1.02"/>
    <s v="WHITE RIVER HATCHERY"/>
    <s v="WHITE RIVER HATCHERY"/>
    <s v="WHITE R      10.0031"/>
    <x v="2"/>
    <n v="74"/>
    <x v="2"/>
    <s v="09"/>
  </r>
  <r>
    <n v="9410910083"/>
    <n v="2007"/>
    <n v="20070913"/>
    <n v="50"/>
    <n v="50"/>
    <m/>
    <s v="3F10511  100031 H01"/>
    <n v="210556"/>
    <n v="1.02"/>
    <s v="WHITE RIVER HATCHERY"/>
    <s v="WHITE RIVER HATCHERY"/>
    <s v="WHITE R      10.0031"/>
    <x v="2"/>
    <n v="74"/>
    <x v="2"/>
    <s v="09"/>
  </r>
  <r>
    <n v="9410910086"/>
    <n v="2007"/>
    <n v="20070913"/>
    <n v="50"/>
    <n v="50"/>
    <m/>
    <s v="3F10511  100031 H01"/>
    <n v="210556"/>
    <n v="1.02"/>
    <s v="WHITE RIVER HATCHERY"/>
    <s v="WHITE RIVER HATCHERY"/>
    <s v="WHITE R      10.0031"/>
    <x v="2"/>
    <n v="74"/>
    <x v="2"/>
    <s v="09"/>
  </r>
  <r>
    <n v="9410900040"/>
    <n v="2007"/>
    <n v="20070906"/>
    <n v="50"/>
    <n v="50"/>
    <m/>
    <s v="3F10511  100031 H01"/>
    <n v="210556"/>
    <n v="1.02"/>
    <s v="WHITE RIVER HATCHERY"/>
    <s v="WHITE RIVER HATCHERY"/>
    <s v="WHITE R      10.0031"/>
    <x v="2"/>
    <n v="74"/>
    <x v="2"/>
    <s v="09"/>
  </r>
  <r>
    <n v="9410900041"/>
    <n v="2007"/>
    <n v="20070906"/>
    <n v="50"/>
    <n v="50"/>
    <m/>
    <s v="3F10511  100031 H01"/>
    <n v="210556"/>
    <n v="1.02"/>
    <s v="WHITE RIVER HATCHERY"/>
    <s v="WHITE RIVER HATCHERY"/>
    <s v="WHITE R      10.0031"/>
    <x v="2"/>
    <n v="74"/>
    <x v="2"/>
    <s v="09"/>
  </r>
  <r>
    <n v="9410900044"/>
    <n v="2007"/>
    <n v="20070906"/>
    <n v="50"/>
    <n v="50"/>
    <m/>
    <s v="3F10511  100031 H01"/>
    <n v="210556"/>
    <n v="1.02"/>
    <s v="WHITE RIVER HATCHERY"/>
    <s v="WHITE RIVER HATCHERY"/>
    <s v="WHITE R      10.0031"/>
    <x v="2"/>
    <n v="74"/>
    <x v="2"/>
    <s v="09"/>
  </r>
  <r>
    <n v="9410900047"/>
    <n v="2007"/>
    <n v="20070906"/>
    <n v="50"/>
    <n v="50"/>
    <m/>
    <s v="3F10511  100031 H01"/>
    <n v="210556"/>
    <n v="1.02"/>
    <s v="WHITE RIVER HATCHERY"/>
    <s v="WHITE RIVER HATCHERY"/>
    <s v="WHITE R      10.0031"/>
    <x v="2"/>
    <n v="74"/>
    <x v="2"/>
    <s v="09"/>
  </r>
  <r>
    <n v="9410900049"/>
    <n v="2007"/>
    <n v="20070906"/>
    <n v="50"/>
    <n v="50"/>
    <m/>
    <s v="3F10511  100031 H01"/>
    <n v="210556"/>
    <n v="1.02"/>
    <s v="WHITE RIVER HATCHERY"/>
    <s v="WHITE RIVER HATCHERY"/>
    <s v="WHITE R      10.0031"/>
    <x v="2"/>
    <n v="74"/>
    <x v="2"/>
    <s v="09"/>
  </r>
  <r>
    <n v="9410910023"/>
    <n v="2007"/>
    <n v="20070913"/>
    <n v="50"/>
    <n v="50"/>
    <m/>
    <s v="3F10511  100031 H01"/>
    <n v="210556"/>
    <n v="1.02"/>
    <s v="WHITE RIVER HATCHERY"/>
    <s v="WHITE RIVER HATCHERY"/>
    <s v="WHITE R      10.0031"/>
    <x v="2"/>
    <n v="74"/>
    <x v="2"/>
    <s v="09"/>
  </r>
  <r>
    <n v="9410910069"/>
    <n v="2007"/>
    <n v="20070913"/>
    <n v="50"/>
    <n v="50"/>
    <m/>
    <s v="3F10511  100031 H01"/>
    <n v="210556"/>
    <n v="1.02"/>
    <s v="WHITE RIVER HATCHERY"/>
    <s v="WHITE RIVER HATCHERY"/>
    <s v="WHITE R      10.0031"/>
    <x v="2"/>
    <n v="74"/>
    <x v="2"/>
    <s v="09"/>
  </r>
  <r>
    <n v="9410910070"/>
    <n v="2007"/>
    <n v="20070913"/>
    <n v="50"/>
    <n v="50"/>
    <m/>
    <s v="3F10511  100031 H01"/>
    <n v="210556"/>
    <n v="1.02"/>
    <s v="WHITE RIVER HATCHERY"/>
    <s v="WHITE RIVER HATCHERY"/>
    <s v="WHITE R      10.0031"/>
    <x v="2"/>
    <n v="74"/>
    <x v="2"/>
    <s v="09"/>
  </r>
  <r>
    <n v="9410910072"/>
    <n v="2007"/>
    <n v="20070913"/>
    <n v="50"/>
    <n v="50"/>
    <m/>
    <s v="3F10511  100031 H01"/>
    <n v="210556"/>
    <n v="1.02"/>
    <s v="WHITE RIVER HATCHERY"/>
    <s v="WHITE RIVER HATCHERY"/>
    <s v="WHITE R      10.0031"/>
    <x v="2"/>
    <n v="74"/>
    <x v="2"/>
    <s v="09"/>
  </r>
  <r>
    <n v="9410910073"/>
    <n v="2007"/>
    <n v="20070913"/>
    <n v="50"/>
    <n v="50"/>
    <m/>
    <s v="3F10511  100031 H01"/>
    <n v="210556"/>
    <n v="1.02"/>
    <s v="WHITE RIVER HATCHERY"/>
    <s v="WHITE RIVER HATCHERY"/>
    <s v="WHITE R      10.0031"/>
    <x v="2"/>
    <n v="74"/>
    <x v="2"/>
    <s v="09"/>
  </r>
  <r>
    <n v="9410910079"/>
    <n v="2007"/>
    <n v="20070913"/>
    <n v="50"/>
    <n v="50"/>
    <m/>
    <s v="3F10511  100031 H01"/>
    <n v="210556"/>
    <n v="1.02"/>
    <s v="WHITE RIVER HATCHERY"/>
    <s v="WHITE RIVER HATCHERY"/>
    <s v="WHITE R      10.0031"/>
    <x v="2"/>
    <n v="74"/>
    <x v="2"/>
    <s v="09"/>
  </r>
  <r>
    <n v="9410910080"/>
    <n v="2007"/>
    <n v="20070913"/>
    <n v="50"/>
    <n v="50"/>
    <m/>
    <s v="3F10511  100031 H01"/>
    <n v="210556"/>
    <n v="1.02"/>
    <s v="WHITE RIVER HATCHERY"/>
    <s v="WHITE RIVER HATCHERY"/>
    <s v="WHITE R      10.0031"/>
    <x v="2"/>
    <n v="74"/>
    <x v="2"/>
    <s v="09"/>
  </r>
  <r>
    <n v="9410910098"/>
    <n v="2007"/>
    <n v="20070913"/>
    <n v="50"/>
    <n v="50"/>
    <m/>
    <s v="3F10511  100031 H01"/>
    <n v="210556"/>
    <n v="1.02"/>
    <s v="WHITE RIVER HATCHERY"/>
    <s v="WHITE RIVER HATCHERY"/>
    <s v="WHITE R      10.0031"/>
    <x v="2"/>
    <n v="74"/>
    <x v="2"/>
    <s v="09"/>
  </r>
  <r>
    <n v="9410920048"/>
    <n v="2007"/>
    <n v="20070920"/>
    <n v="50"/>
    <n v="50"/>
    <m/>
    <s v="3F10511  100031 H01"/>
    <n v="210556"/>
    <n v="1.02"/>
    <s v="WHITE RIVER HATCHERY"/>
    <s v="WHITE RIVER HATCHERY"/>
    <s v="WHITE R      10.0031"/>
    <x v="2"/>
    <n v="74"/>
    <x v="2"/>
    <s v="09"/>
  </r>
  <r>
    <n v="9410920065"/>
    <n v="2007"/>
    <n v="20070920"/>
    <n v="50"/>
    <n v="50"/>
    <m/>
    <s v="3F10511  100031 H01"/>
    <n v="210556"/>
    <n v="1.02"/>
    <s v="WHITE RIVER HATCHERY"/>
    <s v="WHITE RIVER HATCHERY"/>
    <s v="WHITE R      10.0031"/>
    <x v="2"/>
    <n v="74"/>
    <x v="2"/>
    <s v="09"/>
  </r>
  <r>
    <n v="9410920066"/>
    <n v="2007"/>
    <n v="20070920"/>
    <n v="50"/>
    <n v="50"/>
    <m/>
    <s v="3F10511  100031 H01"/>
    <n v="210556"/>
    <n v="1.02"/>
    <s v="WHITE RIVER HATCHERY"/>
    <s v="WHITE RIVER HATCHERY"/>
    <s v="WHITE R      10.0031"/>
    <x v="2"/>
    <n v="74"/>
    <x v="2"/>
    <s v="09"/>
  </r>
  <r>
    <n v="9410920071"/>
    <n v="2007"/>
    <n v="20070920"/>
    <n v="50"/>
    <n v="50"/>
    <m/>
    <s v="3F10511  100031 H01"/>
    <n v="210556"/>
    <n v="1.02"/>
    <s v="WHITE RIVER HATCHERY"/>
    <s v="WHITE RIVER HATCHERY"/>
    <s v="WHITE R      10.0031"/>
    <x v="2"/>
    <n v="74"/>
    <x v="2"/>
    <s v="09"/>
  </r>
  <r>
    <n v="9410920077"/>
    <n v="2007"/>
    <n v="20070920"/>
    <n v="50"/>
    <n v="50"/>
    <m/>
    <s v="3F10511  100031 H01"/>
    <n v="210556"/>
    <n v="1.02"/>
    <s v="WHITE RIVER HATCHERY"/>
    <s v="WHITE RIVER HATCHERY"/>
    <s v="WHITE R      10.0031"/>
    <x v="2"/>
    <n v="74"/>
    <x v="2"/>
    <s v="09"/>
  </r>
  <r>
    <n v="9410920079"/>
    <n v="2007"/>
    <n v="20070920"/>
    <n v="50"/>
    <n v="50"/>
    <m/>
    <s v="3F10511  100031 H01"/>
    <n v="210556"/>
    <n v="1.02"/>
    <s v="WHITE RIVER HATCHERY"/>
    <s v="WHITE RIVER HATCHERY"/>
    <s v="WHITE R      10.0031"/>
    <x v="2"/>
    <n v="74"/>
    <x v="2"/>
    <s v="09"/>
  </r>
  <r>
    <n v="9410920080"/>
    <n v="2007"/>
    <n v="20070920"/>
    <n v="50"/>
    <n v="50"/>
    <m/>
    <s v="3F10511  100031 H01"/>
    <n v="210556"/>
    <n v="1.02"/>
    <s v="WHITE RIVER HATCHERY"/>
    <s v="WHITE RIVER HATCHERY"/>
    <s v="WHITE R      10.0031"/>
    <x v="2"/>
    <n v="74"/>
    <x v="2"/>
    <s v="09"/>
  </r>
  <r>
    <n v="9410920100"/>
    <n v="2007"/>
    <n v="20070920"/>
    <n v="50"/>
    <n v="50"/>
    <m/>
    <s v="3F10511  100031 H01"/>
    <n v="210556"/>
    <n v="1.02"/>
    <s v="WHITE RIVER HATCHERY"/>
    <s v="WHITE RIVER HATCHERY"/>
    <s v="WHITE R      10.0031"/>
    <x v="2"/>
    <n v="74"/>
    <x v="2"/>
    <s v="09"/>
  </r>
  <r>
    <n v="9410920102"/>
    <n v="2007"/>
    <n v="20070920"/>
    <n v="50"/>
    <n v="50"/>
    <m/>
    <s v="3F10511  100031 H01"/>
    <n v="210556"/>
    <n v="1.02"/>
    <s v="WHITE RIVER HATCHERY"/>
    <s v="WHITE RIVER HATCHERY"/>
    <s v="WHITE R      10.0031"/>
    <x v="2"/>
    <n v="74"/>
    <x v="2"/>
    <s v="09"/>
  </r>
  <r>
    <n v="9410920121"/>
    <n v="2007"/>
    <n v="20070920"/>
    <n v="50"/>
    <n v="50"/>
    <m/>
    <s v="3F10511  100031 H01"/>
    <n v="210556"/>
    <n v="1.02"/>
    <s v="WHITE RIVER HATCHERY"/>
    <s v="WHITE RIVER HATCHERY"/>
    <s v="WHITE R      10.0031"/>
    <x v="2"/>
    <n v="74"/>
    <x v="2"/>
    <s v="09"/>
  </r>
  <r>
    <n v="9410920122"/>
    <n v="2007"/>
    <n v="20070920"/>
    <n v="50"/>
    <n v="50"/>
    <m/>
    <s v="3F10511  100031 H01"/>
    <n v="210556"/>
    <n v="1.02"/>
    <s v="WHITE RIVER HATCHERY"/>
    <s v="WHITE RIVER HATCHERY"/>
    <s v="WHITE R      10.0031"/>
    <x v="2"/>
    <n v="74"/>
    <x v="2"/>
    <s v="09"/>
  </r>
  <r>
    <n v="9410920124"/>
    <n v="2007"/>
    <n v="20070920"/>
    <n v="50"/>
    <n v="50"/>
    <m/>
    <s v="3F10511  100031 H01"/>
    <n v="210556"/>
    <n v="1.02"/>
    <s v="WHITE RIVER HATCHERY"/>
    <s v="WHITE RIVER HATCHERY"/>
    <s v="WHITE R      10.0031"/>
    <x v="2"/>
    <n v="74"/>
    <x v="2"/>
    <s v="09"/>
  </r>
  <r>
    <n v="9410940096"/>
    <n v="2007"/>
    <n v="20070927"/>
    <n v="50"/>
    <n v="50"/>
    <m/>
    <s v="3F10511  100031 H01"/>
    <n v="210556"/>
    <n v="1.02"/>
    <s v="WHITE RIVER HATCHERY"/>
    <s v="WHITE RIVER HATCHERY"/>
    <s v="WHITE R      10.0031"/>
    <x v="2"/>
    <n v="74"/>
    <x v="2"/>
    <s v="09"/>
  </r>
  <r>
    <n v="9410920087"/>
    <n v="2007"/>
    <n v="20070920"/>
    <n v="50"/>
    <n v="50"/>
    <m/>
    <s v="3F10511  100031 H01"/>
    <n v="210556"/>
    <n v="1.02"/>
    <s v="WHITE RIVER HATCHERY"/>
    <s v="WHITE RIVER HATCHERY"/>
    <s v="WHITE R      10.0031"/>
    <x v="2"/>
    <n v="74"/>
    <x v="2"/>
    <s v="09"/>
  </r>
  <r>
    <n v="9410920116"/>
    <n v="2007"/>
    <n v="20070920"/>
    <n v="50"/>
    <n v="50"/>
    <m/>
    <s v="3F10511  100031 H01"/>
    <n v="210556"/>
    <n v="1.02"/>
    <s v="WHITE RIVER HATCHERY"/>
    <s v="WHITE RIVER HATCHERY"/>
    <s v="WHITE R      10.0031"/>
    <x v="2"/>
    <n v="74"/>
    <x v="2"/>
    <s v="09"/>
  </r>
  <r>
    <n v="9410940079"/>
    <n v="2007"/>
    <n v="20070927"/>
    <n v="50"/>
    <n v="50"/>
    <m/>
    <s v="3F10511  100031 H01"/>
    <n v="210556"/>
    <n v="1.02"/>
    <s v="WHITE RIVER HATCHERY"/>
    <s v="WHITE RIVER HATCHERY"/>
    <s v="WHITE R      10.0031"/>
    <x v="2"/>
    <n v="74"/>
    <x v="2"/>
    <s v="09"/>
  </r>
  <r>
    <n v="9410940081"/>
    <n v="2007"/>
    <n v="20070927"/>
    <n v="50"/>
    <n v="50"/>
    <m/>
    <s v="3F10511  100031 H01"/>
    <n v="210556"/>
    <n v="1.02"/>
    <s v="WHITE RIVER HATCHERY"/>
    <s v="WHITE RIVER HATCHERY"/>
    <s v="WHITE R      10.0031"/>
    <x v="2"/>
    <n v="74"/>
    <x v="2"/>
    <s v="09"/>
  </r>
  <r>
    <n v="9410940100"/>
    <n v="2007"/>
    <n v="20070927"/>
    <n v="50"/>
    <n v="50"/>
    <m/>
    <s v="3F10511  100031 H01"/>
    <n v="210556"/>
    <n v="1.02"/>
    <s v="WHITE RIVER HATCHERY"/>
    <s v="WHITE RIVER HATCHERY"/>
    <s v="WHITE R      10.0031"/>
    <x v="2"/>
    <n v="74"/>
    <x v="2"/>
    <s v="09"/>
  </r>
  <r>
    <n v="9410950005"/>
    <n v="2007"/>
    <n v="20070911"/>
    <n v="50"/>
    <n v="50"/>
    <m/>
    <s v="3F10511  100031 H01"/>
    <n v="210556"/>
    <n v="1.02"/>
    <s v="WHITE RIVER HATCHERY"/>
    <s v="WHITE RIVER HATCHERY"/>
    <s v="WHITE R      10.0031"/>
    <x v="2"/>
    <n v="74"/>
    <x v="2"/>
    <s v="09"/>
  </r>
  <r>
    <n v="9410970025"/>
    <n v="2007"/>
    <n v="20070922"/>
    <n v="50"/>
    <n v="50"/>
    <m/>
    <s v="3F10511  100031 H01"/>
    <n v="210556"/>
    <n v="1.02"/>
    <s v="WHITE RIVER HATCHERY"/>
    <s v="WHITE RIVER HATCHERY"/>
    <s v="WHITE R      10.0031"/>
    <x v="2"/>
    <n v="74"/>
    <x v="2"/>
    <s v="09"/>
  </r>
  <r>
    <n v="9309720056"/>
    <n v="2008"/>
    <n v="20080911"/>
    <n v="50"/>
    <n v="50"/>
    <s v="N"/>
    <s v="3F10511  100031 H01"/>
    <n v="210556"/>
    <n v="1"/>
    <s v="WHITE RIVER HATCHERY"/>
    <s v="WHITE RIVER HATCHERY"/>
    <s v="WHITE R      10.0031"/>
    <x v="2"/>
    <n v="74"/>
    <x v="2"/>
    <s v="09"/>
  </r>
  <r>
    <n v="9309760067"/>
    <n v="2008"/>
    <n v="20080920"/>
    <n v="50"/>
    <n v="50"/>
    <s v="N"/>
    <s v="3F10511  100031 H01"/>
    <n v="210556"/>
    <n v="1"/>
    <s v="WHITE RIVER HATCHERY"/>
    <s v="WHITE RIVER HATCHERY"/>
    <s v="WHITE R      10.0031"/>
    <x v="2"/>
    <n v="74"/>
    <x v="2"/>
    <s v="09"/>
  </r>
  <r>
    <n v="9309770078"/>
    <n v="2008"/>
    <n v="20080925"/>
    <n v="50"/>
    <n v="50"/>
    <s v="N"/>
    <s v="3F10511  100031 H01"/>
    <n v="210556"/>
    <n v="1"/>
    <s v="WHITE RIVER HATCHERY"/>
    <s v="WHITE RIVER HATCHERY"/>
    <s v="WHITE R      10.0031"/>
    <x v="2"/>
    <n v="74"/>
    <x v="2"/>
    <s v="09"/>
  </r>
  <r>
    <n v="9309700029"/>
    <n v="2008"/>
    <n v="20080904"/>
    <n v="50"/>
    <n v="50"/>
    <s v="N"/>
    <s v="3F10511  100031 H01"/>
    <n v="210556"/>
    <n v="1"/>
    <s v="WHITE RIVER HATCHERY"/>
    <s v="WHITE RIVER HATCHERY"/>
    <s v="WHITE R      10.0031"/>
    <x v="2"/>
    <n v="74"/>
    <x v="2"/>
    <s v="09"/>
  </r>
  <r>
    <n v="9309720042"/>
    <n v="2008"/>
    <n v="20080911"/>
    <n v="50"/>
    <n v="50"/>
    <s v="N"/>
    <s v="3F10511  100031 H01"/>
    <n v="210556"/>
    <n v="1"/>
    <s v="WHITE RIVER HATCHERY"/>
    <s v="WHITE RIVER HATCHERY"/>
    <s v="WHITE R      10.0031"/>
    <x v="2"/>
    <n v="74"/>
    <x v="2"/>
    <s v="09"/>
  </r>
  <r>
    <n v="9401740013"/>
    <n v="2006"/>
    <n v="20060921"/>
    <n v="50"/>
    <n v="50"/>
    <m/>
    <s v="3F10511  100031 H01"/>
    <n v="210595"/>
    <n v="1.01"/>
    <s v="WHITE RIVER HATCHERY"/>
    <s v="WHITE RIVER HATCHERY"/>
    <s v="WHITE R      10.0031"/>
    <x v="1"/>
    <n v="74"/>
    <x v="2"/>
    <s v="09"/>
  </r>
  <r>
    <n v="9414540053"/>
    <n v="2006"/>
    <n v="20060923"/>
    <n v="50"/>
    <n v="50"/>
    <m/>
    <s v="3F10511  100031 H01"/>
    <n v="210595"/>
    <n v="1"/>
    <s v="WHITE RIVER HATCHERY"/>
    <s v="WHITE RIVER HATCHERY"/>
    <s v="WHITE R      10.0031"/>
    <x v="1"/>
    <n v="74"/>
    <x v="2"/>
    <s v="09"/>
  </r>
  <r>
    <n v="9414550002"/>
    <n v="2006"/>
    <n v="20060923"/>
    <n v="50"/>
    <n v="50"/>
    <m/>
    <s v="3F10511  100031 H01"/>
    <n v="210595"/>
    <n v="1.01"/>
    <s v="WHITE RIVER HATCHERY"/>
    <s v="WHITE RIVER HATCHERY"/>
    <s v="WHITE R      10.0031"/>
    <x v="1"/>
    <n v="74"/>
    <x v="2"/>
    <s v="09"/>
  </r>
  <r>
    <n v="9414550004"/>
    <n v="2006"/>
    <n v="20060923"/>
    <n v="50"/>
    <n v="50"/>
    <m/>
    <s v="3F10511  100031 H01"/>
    <n v="210595"/>
    <n v="1.01"/>
    <s v="WHITE RIVER HATCHERY"/>
    <s v="WHITE RIVER HATCHERY"/>
    <s v="WHITE R      10.0031"/>
    <x v="1"/>
    <n v="74"/>
    <x v="2"/>
    <s v="09"/>
  </r>
  <r>
    <n v="9414550007"/>
    <n v="2006"/>
    <n v="20060923"/>
    <n v="50"/>
    <n v="50"/>
    <m/>
    <s v="3F10511  100031 H01"/>
    <n v="210595"/>
    <n v="1.01"/>
    <s v="WHITE RIVER HATCHERY"/>
    <s v="WHITE RIVER HATCHERY"/>
    <s v="WHITE R      10.0031"/>
    <x v="1"/>
    <n v="74"/>
    <x v="2"/>
    <s v="09"/>
  </r>
  <r>
    <n v="9414550009"/>
    <n v="2006"/>
    <n v="20060923"/>
    <n v="50"/>
    <n v="50"/>
    <m/>
    <s v="3F10511  100031 H01"/>
    <n v="210595"/>
    <n v="1.01"/>
    <s v="WHITE RIVER HATCHERY"/>
    <s v="WHITE RIVER HATCHERY"/>
    <s v="WHITE R      10.0031"/>
    <x v="1"/>
    <n v="74"/>
    <x v="2"/>
    <s v="09"/>
  </r>
  <r>
    <n v="9414550012"/>
    <n v="2006"/>
    <n v="20060923"/>
    <n v="50"/>
    <n v="50"/>
    <m/>
    <s v="3F10511  100031 H01"/>
    <n v="210595"/>
    <n v="1.01"/>
    <s v="WHITE RIVER HATCHERY"/>
    <s v="WHITE RIVER HATCHERY"/>
    <s v="WHITE R      10.0031"/>
    <x v="1"/>
    <n v="74"/>
    <x v="2"/>
    <s v="09"/>
  </r>
  <r>
    <n v="9414540001"/>
    <n v="2006"/>
    <n v="20060923"/>
    <n v="50"/>
    <n v="50"/>
    <m/>
    <s v="3F10511  100031 H01"/>
    <n v="210595"/>
    <n v="1.01"/>
    <s v="WHITE RIVER HATCHERY"/>
    <s v="WHITE RIVER HATCHERY"/>
    <s v="WHITE R      10.0031"/>
    <x v="1"/>
    <n v="74"/>
    <x v="2"/>
    <s v="09"/>
  </r>
  <r>
    <n v="9414540002"/>
    <n v="2006"/>
    <n v="20060923"/>
    <n v="50"/>
    <n v="50"/>
    <m/>
    <s v="3F10511  100031 H01"/>
    <n v="210595"/>
    <n v="1.01"/>
    <s v="WHITE RIVER HATCHERY"/>
    <s v="WHITE RIVER HATCHERY"/>
    <s v="WHITE R      10.0031"/>
    <x v="1"/>
    <n v="74"/>
    <x v="2"/>
    <s v="09"/>
  </r>
  <r>
    <n v="9414540020"/>
    <n v="2006"/>
    <n v="20060923"/>
    <n v="50"/>
    <n v="50"/>
    <m/>
    <s v="3F10511  100031 H01"/>
    <n v="210595"/>
    <n v="1.01"/>
    <s v="WHITE RIVER HATCHERY"/>
    <s v="WHITE RIVER HATCHERY"/>
    <s v="WHITE R      10.0031"/>
    <x v="1"/>
    <n v="74"/>
    <x v="2"/>
    <s v="09"/>
  </r>
  <r>
    <n v="9414540021"/>
    <n v="2006"/>
    <n v="20060923"/>
    <n v="50"/>
    <n v="50"/>
    <m/>
    <s v="3F10511  100031 H01"/>
    <n v="210595"/>
    <n v="1.01"/>
    <s v="WHITE RIVER HATCHERY"/>
    <s v="WHITE RIVER HATCHERY"/>
    <s v="WHITE R      10.0031"/>
    <x v="1"/>
    <n v="74"/>
    <x v="2"/>
    <s v="09"/>
  </r>
  <r>
    <n v="9414540022"/>
    <n v="2006"/>
    <n v="20060923"/>
    <n v="50"/>
    <n v="50"/>
    <m/>
    <s v="3F10511  100031 H01"/>
    <n v="210595"/>
    <n v="1.01"/>
    <s v="WHITE RIVER HATCHERY"/>
    <s v="WHITE RIVER HATCHERY"/>
    <s v="WHITE R      10.0031"/>
    <x v="1"/>
    <n v="74"/>
    <x v="2"/>
    <s v="09"/>
  </r>
  <r>
    <n v="9414540023"/>
    <n v="2006"/>
    <n v="20060923"/>
    <n v="50"/>
    <n v="50"/>
    <m/>
    <s v="3F10511  100031 H01"/>
    <n v="210595"/>
    <n v="1.01"/>
    <s v="WHITE RIVER HATCHERY"/>
    <s v="WHITE RIVER HATCHERY"/>
    <s v="WHITE R      10.0031"/>
    <x v="1"/>
    <n v="74"/>
    <x v="2"/>
    <s v="09"/>
  </r>
  <r>
    <n v="9414540028"/>
    <n v="2006"/>
    <n v="20060923"/>
    <n v="50"/>
    <n v="50"/>
    <m/>
    <s v="3F10511  100031 H01"/>
    <n v="210595"/>
    <n v="1.01"/>
    <s v="WHITE RIVER HATCHERY"/>
    <s v="WHITE RIVER HATCHERY"/>
    <s v="WHITE R      10.0031"/>
    <x v="1"/>
    <n v="74"/>
    <x v="2"/>
    <s v="09"/>
  </r>
  <r>
    <n v="9414550016"/>
    <n v="2006"/>
    <n v="20060923"/>
    <n v="50"/>
    <n v="50"/>
    <m/>
    <s v="3F10511  100031 H01"/>
    <n v="210595"/>
    <n v="1.01"/>
    <s v="WHITE RIVER HATCHERY"/>
    <s v="WHITE RIVER HATCHERY"/>
    <s v="WHITE R      10.0031"/>
    <x v="1"/>
    <n v="74"/>
    <x v="2"/>
    <s v="09"/>
  </r>
  <r>
    <n v="9414540003"/>
    <n v="2006"/>
    <n v="20060923"/>
    <n v="50"/>
    <n v="50"/>
    <m/>
    <s v="3F10511  100031 H01"/>
    <n v="210595"/>
    <n v="1.01"/>
    <s v="WHITE RIVER HATCHERY"/>
    <s v="WHITE RIVER HATCHERY"/>
    <s v="WHITE R      10.0031"/>
    <x v="1"/>
    <n v="74"/>
    <x v="2"/>
    <s v="09"/>
  </r>
  <r>
    <n v="9414540007"/>
    <n v="2006"/>
    <n v="20060923"/>
    <n v="50"/>
    <n v="50"/>
    <m/>
    <s v="3F10511  100031 H01"/>
    <n v="210595"/>
    <n v="1.01"/>
    <s v="WHITE RIVER HATCHERY"/>
    <s v="WHITE RIVER HATCHERY"/>
    <s v="WHITE R      10.0031"/>
    <x v="1"/>
    <n v="74"/>
    <x v="2"/>
    <s v="09"/>
  </r>
  <r>
    <n v="9414540012"/>
    <n v="2006"/>
    <n v="20060923"/>
    <n v="50"/>
    <n v="50"/>
    <m/>
    <s v="3F10511  100031 H01"/>
    <n v="210595"/>
    <n v="1.01"/>
    <s v="WHITE RIVER HATCHERY"/>
    <s v="WHITE RIVER HATCHERY"/>
    <s v="WHITE R      10.0031"/>
    <x v="1"/>
    <n v="74"/>
    <x v="2"/>
    <s v="09"/>
  </r>
  <r>
    <n v="9414540013"/>
    <n v="2006"/>
    <n v="20060923"/>
    <n v="50"/>
    <n v="50"/>
    <m/>
    <s v="3F10511  100031 H01"/>
    <n v="210595"/>
    <n v="1.01"/>
    <s v="WHITE RIVER HATCHERY"/>
    <s v="WHITE RIVER HATCHERY"/>
    <s v="WHITE R      10.0031"/>
    <x v="1"/>
    <n v="74"/>
    <x v="2"/>
    <s v="09"/>
  </r>
  <r>
    <n v="9414540016"/>
    <n v="2006"/>
    <n v="20060923"/>
    <n v="50"/>
    <n v="50"/>
    <m/>
    <s v="3F10511  100031 H01"/>
    <n v="210595"/>
    <n v="1.01"/>
    <s v="WHITE RIVER HATCHERY"/>
    <s v="WHITE RIVER HATCHERY"/>
    <s v="WHITE R      10.0031"/>
    <x v="1"/>
    <n v="74"/>
    <x v="2"/>
    <s v="09"/>
  </r>
  <r>
    <n v="9414560064"/>
    <n v="2006"/>
    <n v="20060923"/>
    <n v="50"/>
    <n v="50"/>
    <m/>
    <s v="3F10511  100031 H01"/>
    <n v="210595"/>
    <n v="1.01"/>
    <s v="WHITE RIVER HATCHERY"/>
    <s v="WHITE RIVER HATCHERY"/>
    <s v="WHITE R      10.0031"/>
    <x v="1"/>
    <n v="74"/>
    <x v="2"/>
    <s v="09"/>
  </r>
  <r>
    <n v="9414560071"/>
    <n v="2006"/>
    <n v="20060923"/>
    <n v="50"/>
    <n v="50"/>
    <m/>
    <s v="3F10511  100031 H01"/>
    <n v="210595"/>
    <n v="1.01"/>
    <s v="WHITE RIVER HATCHERY"/>
    <s v="WHITE RIVER HATCHERY"/>
    <s v="WHITE R      10.0031"/>
    <x v="1"/>
    <n v="74"/>
    <x v="2"/>
    <s v="09"/>
  </r>
  <r>
    <n v="9414560073"/>
    <n v="2006"/>
    <n v="20060923"/>
    <n v="50"/>
    <n v="50"/>
    <m/>
    <s v="3F10511  100031 H01"/>
    <n v="210595"/>
    <n v="1.01"/>
    <s v="WHITE RIVER HATCHERY"/>
    <s v="WHITE RIVER HATCHERY"/>
    <s v="WHITE R      10.0031"/>
    <x v="1"/>
    <n v="74"/>
    <x v="2"/>
    <s v="09"/>
  </r>
  <r>
    <n v="9414560077"/>
    <n v="2006"/>
    <n v="20060923"/>
    <n v="50"/>
    <n v="50"/>
    <m/>
    <s v="3F10511  100031 H01"/>
    <n v="210595"/>
    <n v="1.01"/>
    <s v="WHITE RIVER HATCHERY"/>
    <s v="WHITE RIVER HATCHERY"/>
    <s v="WHITE R      10.0031"/>
    <x v="1"/>
    <n v="74"/>
    <x v="2"/>
    <s v="09"/>
  </r>
  <r>
    <n v="9414560019"/>
    <n v="2006"/>
    <n v="20060923"/>
    <n v="50"/>
    <n v="50"/>
    <m/>
    <s v="3F10511  100031 H01"/>
    <n v="210595"/>
    <n v="1.01"/>
    <s v="WHITE RIVER HATCHERY"/>
    <s v="WHITE RIVER HATCHERY"/>
    <s v="WHITE R      10.0031"/>
    <x v="1"/>
    <n v="74"/>
    <x v="2"/>
    <s v="09"/>
  </r>
  <r>
    <n v="9414560020"/>
    <n v="2006"/>
    <n v="20060923"/>
    <n v="50"/>
    <n v="50"/>
    <m/>
    <s v="3F10511  100031 H01"/>
    <n v="210595"/>
    <n v="1.01"/>
    <s v="WHITE RIVER HATCHERY"/>
    <s v="WHITE RIVER HATCHERY"/>
    <s v="WHITE R      10.0031"/>
    <x v="1"/>
    <n v="74"/>
    <x v="2"/>
    <s v="09"/>
  </r>
  <r>
    <n v="9414560023"/>
    <n v="2006"/>
    <n v="20060923"/>
    <n v="50"/>
    <n v="50"/>
    <m/>
    <s v="3F10511  100031 H01"/>
    <n v="210595"/>
    <n v="1.01"/>
    <s v="WHITE RIVER HATCHERY"/>
    <s v="WHITE RIVER HATCHERY"/>
    <s v="WHITE R      10.0031"/>
    <x v="1"/>
    <n v="74"/>
    <x v="2"/>
    <s v="09"/>
  </r>
  <r>
    <n v="9414560024"/>
    <n v="2006"/>
    <n v="20060923"/>
    <n v="50"/>
    <n v="50"/>
    <m/>
    <s v="3F10511  100031 H01"/>
    <n v="210595"/>
    <n v="1.01"/>
    <s v="WHITE RIVER HATCHERY"/>
    <s v="WHITE RIVER HATCHERY"/>
    <s v="WHITE R      10.0031"/>
    <x v="1"/>
    <n v="74"/>
    <x v="2"/>
    <s v="09"/>
  </r>
  <r>
    <n v="9414560025"/>
    <n v="2006"/>
    <n v="20060923"/>
    <n v="50"/>
    <n v="50"/>
    <m/>
    <s v="3F10511  100031 H01"/>
    <n v="210595"/>
    <n v="1.01"/>
    <s v="WHITE RIVER HATCHERY"/>
    <s v="WHITE RIVER HATCHERY"/>
    <s v="WHITE R      10.0031"/>
    <x v="1"/>
    <n v="74"/>
    <x v="2"/>
    <s v="09"/>
  </r>
  <r>
    <n v="9414560027"/>
    <n v="2006"/>
    <n v="20060923"/>
    <n v="50"/>
    <n v="50"/>
    <m/>
    <s v="3F10511  100031 H01"/>
    <n v="210595"/>
    <n v="1.01"/>
    <s v="WHITE RIVER HATCHERY"/>
    <s v="WHITE RIVER HATCHERY"/>
    <s v="WHITE R      10.0031"/>
    <x v="1"/>
    <n v="74"/>
    <x v="2"/>
    <s v="09"/>
  </r>
  <r>
    <n v="9414560030"/>
    <n v="2006"/>
    <n v="20060923"/>
    <n v="50"/>
    <n v="50"/>
    <m/>
    <s v="3F10511  100031 H01"/>
    <n v="210595"/>
    <n v="1.01"/>
    <s v="WHITE RIVER HATCHERY"/>
    <s v="WHITE RIVER HATCHERY"/>
    <s v="WHITE R      10.0031"/>
    <x v="1"/>
    <n v="74"/>
    <x v="2"/>
    <s v="09"/>
  </r>
  <r>
    <n v="9414560032"/>
    <n v="2006"/>
    <n v="20060923"/>
    <n v="50"/>
    <n v="50"/>
    <m/>
    <s v="3F10511  100031 H01"/>
    <n v="210595"/>
    <n v="1.01"/>
    <s v="WHITE RIVER HATCHERY"/>
    <s v="WHITE RIVER HATCHERY"/>
    <s v="WHITE R      10.0031"/>
    <x v="1"/>
    <n v="74"/>
    <x v="2"/>
    <s v="09"/>
  </r>
  <r>
    <n v="9414560051"/>
    <n v="2006"/>
    <n v="20060923"/>
    <n v="50"/>
    <n v="50"/>
    <m/>
    <s v="3F10511  100031 H01"/>
    <n v="210595"/>
    <n v="1.01"/>
    <s v="WHITE RIVER HATCHERY"/>
    <s v="WHITE RIVER HATCHERY"/>
    <s v="WHITE R      10.0031"/>
    <x v="1"/>
    <n v="74"/>
    <x v="2"/>
    <s v="09"/>
  </r>
  <r>
    <n v="9414560063"/>
    <n v="2006"/>
    <n v="20060923"/>
    <n v="50"/>
    <n v="50"/>
    <m/>
    <s v="3F10511  100031 H01"/>
    <n v="210595"/>
    <n v="1.01"/>
    <s v="WHITE RIVER HATCHERY"/>
    <s v="WHITE RIVER HATCHERY"/>
    <s v="WHITE R      10.0031"/>
    <x v="1"/>
    <n v="74"/>
    <x v="2"/>
    <s v="09"/>
  </r>
  <r>
    <n v="9414560079"/>
    <n v="2006"/>
    <n v="20060923"/>
    <n v="50"/>
    <n v="50"/>
    <m/>
    <s v="3F10511  100031 H01"/>
    <n v="210595"/>
    <n v="1.01"/>
    <s v="WHITE RIVER HATCHERY"/>
    <s v="WHITE RIVER HATCHERY"/>
    <s v="WHITE R      10.0031"/>
    <x v="1"/>
    <n v="74"/>
    <x v="2"/>
    <s v="09"/>
  </r>
  <r>
    <n v="9410970045"/>
    <n v="2007"/>
    <n v="20070922"/>
    <n v="50"/>
    <n v="50"/>
    <m/>
    <s v="3F10511  100031 H01"/>
    <n v="210595"/>
    <n v="1.02"/>
    <s v="WHITE RIVER HATCHERY"/>
    <s v="WHITE RIVER HATCHERY"/>
    <s v="WHITE R      10.0031"/>
    <x v="1"/>
    <n v="74"/>
    <x v="2"/>
    <s v="09"/>
  </r>
  <r>
    <n v="9410970046"/>
    <n v="2007"/>
    <n v="20070922"/>
    <n v="50"/>
    <n v="50"/>
    <m/>
    <s v="3F10511  100031 H01"/>
    <n v="210595"/>
    <n v="1.02"/>
    <s v="WHITE RIVER HATCHERY"/>
    <s v="WHITE RIVER HATCHERY"/>
    <s v="WHITE R      10.0031"/>
    <x v="1"/>
    <n v="74"/>
    <x v="2"/>
    <s v="09"/>
  </r>
  <r>
    <n v="9410970050"/>
    <n v="2007"/>
    <n v="20070922"/>
    <n v="50"/>
    <n v="50"/>
    <m/>
    <s v="3F10511  100031 H01"/>
    <n v="210595"/>
    <n v="1.02"/>
    <s v="WHITE RIVER HATCHERY"/>
    <s v="WHITE RIVER HATCHERY"/>
    <s v="WHITE R      10.0031"/>
    <x v="1"/>
    <n v="74"/>
    <x v="2"/>
    <s v="09"/>
  </r>
  <r>
    <n v="9410970051"/>
    <n v="2007"/>
    <n v="20070922"/>
    <n v="50"/>
    <n v="50"/>
    <m/>
    <s v="3F10511  100031 H01"/>
    <n v="210595"/>
    <n v="1.02"/>
    <s v="WHITE RIVER HATCHERY"/>
    <s v="WHITE RIVER HATCHERY"/>
    <s v="WHITE R      10.0031"/>
    <x v="1"/>
    <n v="74"/>
    <x v="2"/>
    <s v="09"/>
  </r>
  <r>
    <n v="9410970052"/>
    <n v="2007"/>
    <n v="20070922"/>
    <n v="50"/>
    <n v="50"/>
    <m/>
    <s v="3F10511  100031 H01"/>
    <n v="210595"/>
    <n v="1.02"/>
    <s v="WHITE RIVER HATCHERY"/>
    <s v="WHITE RIVER HATCHERY"/>
    <s v="WHITE R      10.0031"/>
    <x v="1"/>
    <n v="74"/>
    <x v="2"/>
    <s v="09"/>
  </r>
  <r>
    <n v="9410970053"/>
    <n v="2007"/>
    <n v="20070922"/>
    <n v="50"/>
    <n v="50"/>
    <m/>
    <s v="3F10511  100031 H01"/>
    <n v="210595"/>
    <n v="1.02"/>
    <s v="WHITE RIVER HATCHERY"/>
    <s v="WHITE RIVER HATCHERY"/>
    <s v="WHITE R      10.0031"/>
    <x v="1"/>
    <n v="74"/>
    <x v="2"/>
    <s v="09"/>
  </r>
  <r>
    <n v="9410970054"/>
    <n v="2007"/>
    <n v="20070922"/>
    <n v="50"/>
    <n v="50"/>
    <m/>
    <s v="3F10511  100031 H01"/>
    <n v="210595"/>
    <n v="1.02"/>
    <s v="WHITE RIVER HATCHERY"/>
    <s v="WHITE RIVER HATCHERY"/>
    <s v="WHITE R      10.0031"/>
    <x v="1"/>
    <n v="74"/>
    <x v="2"/>
    <s v="09"/>
  </r>
  <r>
    <n v="9410970056"/>
    <n v="2007"/>
    <n v="20070922"/>
    <n v="50"/>
    <n v="50"/>
    <m/>
    <s v="3F10511  100031 H01"/>
    <n v="210595"/>
    <n v="1.02"/>
    <s v="WHITE RIVER HATCHERY"/>
    <s v="WHITE RIVER HATCHERY"/>
    <s v="WHITE R      10.0031"/>
    <x v="1"/>
    <n v="74"/>
    <x v="2"/>
    <s v="09"/>
  </r>
  <r>
    <n v="9410970058"/>
    <n v="2007"/>
    <n v="20070922"/>
    <n v="50"/>
    <n v="50"/>
    <m/>
    <s v="3F10511  100031 H01"/>
    <n v="210595"/>
    <n v="1.02"/>
    <s v="WHITE RIVER HATCHERY"/>
    <s v="WHITE RIVER HATCHERY"/>
    <s v="WHITE R      10.0031"/>
    <x v="1"/>
    <n v="74"/>
    <x v="2"/>
    <s v="09"/>
  </r>
  <r>
    <n v="9410970059"/>
    <n v="2007"/>
    <n v="20070922"/>
    <n v="50"/>
    <n v="50"/>
    <m/>
    <s v="3F10511  100031 H01"/>
    <n v="210595"/>
    <n v="1.02"/>
    <s v="WHITE RIVER HATCHERY"/>
    <s v="WHITE RIVER HATCHERY"/>
    <s v="WHITE R      10.0031"/>
    <x v="1"/>
    <n v="74"/>
    <x v="2"/>
    <s v="09"/>
  </r>
  <r>
    <n v="9410970060"/>
    <n v="2007"/>
    <n v="20070922"/>
    <n v="50"/>
    <n v="50"/>
    <m/>
    <s v="3F10511  100031 H01"/>
    <n v="210595"/>
    <n v="1.02"/>
    <s v="WHITE RIVER HATCHERY"/>
    <s v="WHITE RIVER HATCHERY"/>
    <s v="WHITE R      10.0031"/>
    <x v="1"/>
    <n v="74"/>
    <x v="2"/>
    <s v="09"/>
  </r>
  <r>
    <n v="9410970061"/>
    <n v="2007"/>
    <n v="20070922"/>
    <n v="50"/>
    <n v="50"/>
    <m/>
    <s v="3F10511  100031 H01"/>
    <n v="210595"/>
    <n v="1.02"/>
    <s v="WHITE RIVER HATCHERY"/>
    <s v="WHITE RIVER HATCHERY"/>
    <s v="WHITE R      10.0031"/>
    <x v="1"/>
    <n v="74"/>
    <x v="2"/>
    <s v="09"/>
  </r>
  <r>
    <n v="9410970063"/>
    <n v="2007"/>
    <n v="20070922"/>
    <n v="50"/>
    <n v="50"/>
    <m/>
    <s v="3F10511  100031 H01"/>
    <n v="210595"/>
    <n v="1.02"/>
    <s v="WHITE RIVER HATCHERY"/>
    <s v="WHITE RIVER HATCHERY"/>
    <s v="WHITE R      10.0031"/>
    <x v="1"/>
    <n v="74"/>
    <x v="2"/>
    <s v="09"/>
  </r>
  <r>
    <n v="9410970065"/>
    <n v="2007"/>
    <n v="20070922"/>
    <n v="50"/>
    <n v="50"/>
    <m/>
    <s v="3F10511  100031 H01"/>
    <n v="210595"/>
    <n v="1.02"/>
    <s v="WHITE RIVER HATCHERY"/>
    <s v="WHITE RIVER HATCHERY"/>
    <s v="WHITE R      10.0031"/>
    <x v="1"/>
    <n v="74"/>
    <x v="2"/>
    <s v="09"/>
  </r>
  <r>
    <n v="9410970068"/>
    <n v="2007"/>
    <n v="20070922"/>
    <n v="50"/>
    <n v="50"/>
    <m/>
    <s v="3F10511  100031 H01"/>
    <n v="210595"/>
    <n v="1.02"/>
    <s v="WHITE RIVER HATCHERY"/>
    <s v="WHITE RIVER HATCHERY"/>
    <s v="WHITE R      10.0031"/>
    <x v="1"/>
    <n v="74"/>
    <x v="2"/>
    <s v="09"/>
  </r>
  <r>
    <n v="9410970069"/>
    <n v="2007"/>
    <n v="20070922"/>
    <n v="50"/>
    <n v="50"/>
    <m/>
    <s v="3F10511  100031 H01"/>
    <n v="210595"/>
    <n v="1.02"/>
    <s v="WHITE RIVER HATCHERY"/>
    <s v="WHITE RIVER HATCHERY"/>
    <s v="WHITE R      10.0031"/>
    <x v="1"/>
    <n v="74"/>
    <x v="2"/>
    <s v="09"/>
  </r>
  <r>
    <n v="9410970072"/>
    <n v="2007"/>
    <n v="20070922"/>
    <n v="50"/>
    <n v="50"/>
    <m/>
    <s v="3F10511  100031 H01"/>
    <n v="210595"/>
    <n v="1.02"/>
    <s v="WHITE RIVER HATCHERY"/>
    <s v="WHITE RIVER HATCHERY"/>
    <s v="WHITE R      10.0031"/>
    <x v="1"/>
    <n v="74"/>
    <x v="2"/>
    <s v="09"/>
  </r>
  <r>
    <n v="9410970073"/>
    <n v="2007"/>
    <n v="20070922"/>
    <n v="50"/>
    <n v="50"/>
    <m/>
    <s v="3F10511  100031 H01"/>
    <n v="210595"/>
    <n v="1.02"/>
    <s v="WHITE RIVER HATCHERY"/>
    <s v="WHITE RIVER HATCHERY"/>
    <s v="WHITE R      10.0031"/>
    <x v="1"/>
    <n v="74"/>
    <x v="2"/>
    <s v="09"/>
  </r>
  <r>
    <n v="9410970074"/>
    <n v="2007"/>
    <n v="20070922"/>
    <n v="50"/>
    <n v="50"/>
    <m/>
    <s v="3F10511  100031 H01"/>
    <n v="210595"/>
    <n v="1.02"/>
    <s v="WHITE RIVER HATCHERY"/>
    <s v="WHITE RIVER HATCHERY"/>
    <s v="WHITE R      10.0031"/>
    <x v="1"/>
    <n v="74"/>
    <x v="2"/>
    <s v="09"/>
  </r>
  <r>
    <n v="9410970091"/>
    <n v="2007"/>
    <n v="20070922"/>
    <n v="50"/>
    <n v="50"/>
    <m/>
    <s v="3F10511  100031 H01"/>
    <n v="210595"/>
    <n v="1.07"/>
    <s v="WHITE RIVER HATCHERY"/>
    <s v="WHITE RIVER HATCHERY"/>
    <s v="WHITE R      10.0031"/>
    <x v="1"/>
    <n v="74"/>
    <x v="2"/>
    <s v="09"/>
  </r>
  <r>
    <n v="9410970100"/>
    <n v="2007"/>
    <n v="20070922"/>
    <n v="50"/>
    <n v="50"/>
    <m/>
    <s v="3F10511  100031 H01"/>
    <n v="210595"/>
    <n v="1.07"/>
    <s v="WHITE RIVER HATCHERY"/>
    <s v="WHITE RIVER HATCHERY"/>
    <s v="WHITE R      10.0031"/>
    <x v="1"/>
    <n v="74"/>
    <x v="2"/>
    <s v="09"/>
  </r>
  <r>
    <n v="9410970105"/>
    <n v="2007"/>
    <n v="20070922"/>
    <n v="50"/>
    <n v="50"/>
    <m/>
    <s v="3F10511  100031 H01"/>
    <n v="210595"/>
    <n v="1.07"/>
    <s v="WHITE RIVER HATCHERY"/>
    <s v="WHITE RIVER HATCHERY"/>
    <s v="WHITE R      10.0031"/>
    <x v="1"/>
    <n v="74"/>
    <x v="2"/>
    <s v="09"/>
  </r>
  <r>
    <n v="9410970108"/>
    <n v="2007"/>
    <n v="20070922"/>
    <n v="50"/>
    <n v="50"/>
    <m/>
    <s v="3F10511  100031 H01"/>
    <n v="210595"/>
    <n v="1.07"/>
    <s v="WHITE RIVER HATCHERY"/>
    <s v="WHITE RIVER HATCHERY"/>
    <s v="WHITE R      10.0031"/>
    <x v="1"/>
    <n v="74"/>
    <x v="2"/>
    <s v="09"/>
  </r>
  <r>
    <n v="9410980002"/>
    <n v="2007"/>
    <n v="20070929"/>
    <n v="50"/>
    <n v="50"/>
    <m/>
    <s v="3F10511  100031 H01"/>
    <n v="210595"/>
    <n v="1.02"/>
    <s v="WHITE RIVER HATCHERY"/>
    <s v="WHITE RIVER HATCHERY"/>
    <s v="WHITE R      10.0031"/>
    <x v="1"/>
    <n v="74"/>
    <x v="2"/>
    <s v="09"/>
  </r>
  <r>
    <n v="9410980004"/>
    <n v="2007"/>
    <n v="20070929"/>
    <n v="50"/>
    <n v="50"/>
    <m/>
    <s v="3F10511  100031 H01"/>
    <n v="210595"/>
    <n v="1.02"/>
    <s v="WHITE RIVER HATCHERY"/>
    <s v="WHITE RIVER HATCHERY"/>
    <s v="WHITE R      10.0031"/>
    <x v="1"/>
    <n v="74"/>
    <x v="2"/>
    <s v="09"/>
  </r>
  <r>
    <n v="9410980005"/>
    <n v="2007"/>
    <n v="20070929"/>
    <n v="50"/>
    <n v="50"/>
    <m/>
    <s v="3F10511  100031 H01"/>
    <n v="210595"/>
    <n v="1.02"/>
    <s v="WHITE RIVER HATCHERY"/>
    <s v="WHITE RIVER HATCHERY"/>
    <s v="WHITE R      10.0031"/>
    <x v="1"/>
    <n v="74"/>
    <x v="2"/>
    <s v="09"/>
  </r>
  <r>
    <n v="9410980008"/>
    <n v="2007"/>
    <n v="20070929"/>
    <n v="50"/>
    <n v="50"/>
    <m/>
    <s v="3F10511  100031 H01"/>
    <n v="210595"/>
    <n v="1.02"/>
    <s v="WHITE RIVER HATCHERY"/>
    <s v="WHITE RIVER HATCHERY"/>
    <s v="WHITE R      10.0031"/>
    <x v="1"/>
    <n v="74"/>
    <x v="2"/>
    <s v="09"/>
  </r>
  <r>
    <n v="9410980010"/>
    <n v="2007"/>
    <n v="20070929"/>
    <n v="50"/>
    <n v="50"/>
    <m/>
    <s v="3F10511  100031 H01"/>
    <n v="210595"/>
    <n v="1.02"/>
    <s v="WHITE RIVER HATCHERY"/>
    <s v="WHITE RIVER HATCHERY"/>
    <s v="WHITE R      10.0031"/>
    <x v="1"/>
    <n v="74"/>
    <x v="2"/>
    <s v="09"/>
  </r>
  <r>
    <n v="9410980011"/>
    <n v="2007"/>
    <n v="20070929"/>
    <n v="50"/>
    <n v="50"/>
    <m/>
    <s v="3F10511  100031 H01"/>
    <n v="210595"/>
    <n v="1.02"/>
    <s v="WHITE RIVER HATCHERY"/>
    <s v="WHITE RIVER HATCHERY"/>
    <s v="WHITE R      10.0031"/>
    <x v="1"/>
    <n v="74"/>
    <x v="2"/>
    <s v="09"/>
  </r>
  <r>
    <n v="9410980012"/>
    <n v="2007"/>
    <n v="20070929"/>
    <n v="50"/>
    <n v="50"/>
    <m/>
    <s v="3F10511  100031 H01"/>
    <n v="210595"/>
    <n v="1.02"/>
    <s v="WHITE RIVER HATCHERY"/>
    <s v="WHITE RIVER HATCHERY"/>
    <s v="WHITE R      10.0031"/>
    <x v="1"/>
    <n v="74"/>
    <x v="2"/>
    <s v="09"/>
  </r>
  <r>
    <n v="9410980015"/>
    <n v="2007"/>
    <n v="20070929"/>
    <n v="50"/>
    <n v="50"/>
    <m/>
    <s v="3F10511  100031 H01"/>
    <n v="210595"/>
    <n v="1.02"/>
    <s v="WHITE RIVER HATCHERY"/>
    <s v="WHITE RIVER HATCHERY"/>
    <s v="WHITE R      10.0031"/>
    <x v="1"/>
    <n v="74"/>
    <x v="2"/>
    <s v="09"/>
  </r>
  <r>
    <n v="9410980016"/>
    <n v="2007"/>
    <n v="20070929"/>
    <n v="50"/>
    <n v="50"/>
    <m/>
    <s v="3F10511  100031 H01"/>
    <n v="210595"/>
    <n v="1.02"/>
    <s v="WHITE RIVER HATCHERY"/>
    <s v="WHITE RIVER HATCHERY"/>
    <s v="WHITE R      10.0031"/>
    <x v="1"/>
    <n v="74"/>
    <x v="2"/>
    <s v="09"/>
  </r>
  <r>
    <n v="9410980017"/>
    <n v="2007"/>
    <n v="20070929"/>
    <n v="50"/>
    <n v="50"/>
    <m/>
    <s v="3F10511  100031 H01"/>
    <n v="210595"/>
    <n v="1.02"/>
    <s v="WHITE RIVER HATCHERY"/>
    <s v="WHITE RIVER HATCHERY"/>
    <s v="WHITE R      10.0031"/>
    <x v="1"/>
    <n v="74"/>
    <x v="2"/>
    <s v="09"/>
  </r>
  <r>
    <n v="9410980018"/>
    <n v="2007"/>
    <n v="20070929"/>
    <n v="50"/>
    <n v="50"/>
    <m/>
    <s v="3F10511  100031 H01"/>
    <n v="210595"/>
    <n v="1.02"/>
    <s v="WHITE RIVER HATCHERY"/>
    <s v="WHITE RIVER HATCHERY"/>
    <s v="WHITE R      10.0031"/>
    <x v="1"/>
    <n v="74"/>
    <x v="2"/>
    <s v="09"/>
  </r>
  <r>
    <n v="9410980019"/>
    <n v="2007"/>
    <n v="20070929"/>
    <n v="50"/>
    <n v="50"/>
    <m/>
    <s v="3F10511  100031 H01"/>
    <n v="210595"/>
    <n v="1.02"/>
    <s v="WHITE RIVER HATCHERY"/>
    <s v="WHITE RIVER HATCHERY"/>
    <s v="WHITE R      10.0031"/>
    <x v="1"/>
    <n v="74"/>
    <x v="2"/>
    <s v="09"/>
  </r>
  <r>
    <n v="9410980021"/>
    <n v="2007"/>
    <n v="20070929"/>
    <n v="50"/>
    <n v="50"/>
    <m/>
    <s v="3F10511  100031 H01"/>
    <n v="210595"/>
    <n v="1.02"/>
    <s v="WHITE RIVER HATCHERY"/>
    <s v="WHITE RIVER HATCHERY"/>
    <s v="WHITE R      10.0031"/>
    <x v="1"/>
    <n v="74"/>
    <x v="2"/>
    <s v="09"/>
  </r>
  <r>
    <n v="9410980023"/>
    <n v="2007"/>
    <n v="20070929"/>
    <n v="50"/>
    <n v="50"/>
    <m/>
    <s v="3F10511  100031 H01"/>
    <n v="210595"/>
    <n v="1.02"/>
    <s v="WHITE RIVER HATCHERY"/>
    <s v="WHITE RIVER HATCHERY"/>
    <s v="WHITE R      10.0031"/>
    <x v="1"/>
    <n v="74"/>
    <x v="2"/>
    <s v="09"/>
  </r>
  <r>
    <n v="9410980027"/>
    <n v="2007"/>
    <n v="20070929"/>
    <n v="50"/>
    <n v="50"/>
    <m/>
    <s v="3F10511  100031 H01"/>
    <n v="210595"/>
    <n v="1.02"/>
    <s v="WHITE RIVER HATCHERY"/>
    <s v="WHITE RIVER HATCHERY"/>
    <s v="WHITE R      10.0031"/>
    <x v="1"/>
    <n v="74"/>
    <x v="2"/>
    <s v="09"/>
  </r>
  <r>
    <n v="9410980028"/>
    <n v="2007"/>
    <n v="20070929"/>
    <n v="50"/>
    <n v="50"/>
    <m/>
    <s v="3F10511  100031 H01"/>
    <n v="210595"/>
    <n v="1.02"/>
    <s v="WHITE RIVER HATCHERY"/>
    <s v="WHITE RIVER HATCHERY"/>
    <s v="WHITE R      10.0031"/>
    <x v="1"/>
    <n v="74"/>
    <x v="2"/>
    <s v="09"/>
  </r>
  <r>
    <n v="9410980029"/>
    <n v="2007"/>
    <n v="20070929"/>
    <n v="50"/>
    <n v="50"/>
    <m/>
    <s v="3F10511  100031 H01"/>
    <n v="210595"/>
    <n v="1.02"/>
    <s v="WHITE RIVER HATCHERY"/>
    <s v="WHITE RIVER HATCHERY"/>
    <s v="WHITE R      10.0031"/>
    <x v="1"/>
    <n v="74"/>
    <x v="2"/>
    <s v="09"/>
  </r>
  <r>
    <n v="9410980030"/>
    <n v="2007"/>
    <n v="20070929"/>
    <n v="50"/>
    <n v="50"/>
    <m/>
    <s v="3F10511  100031 H01"/>
    <n v="210595"/>
    <n v="1.02"/>
    <s v="WHITE RIVER HATCHERY"/>
    <s v="WHITE RIVER HATCHERY"/>
    <s v="WHITE R      10.0031"/>
    <x v="1"/>
    <n v="74"/>
    <x v="2"/>
    <s v="09"/>
  </r>
  <r>
    <n v="9410980031"/>
    <n v="2007"/>
    <n v="20070929"/>
    <n v="50"/>
    <n v="50"/>
    <m/>
    <s v="3F10511  100031 H01"/>
    <n v="210595"/>
    <n v="1.02"/>
    <s v="WHITE RIVER HATCHERY"/>
    <s v="WHITE RIVER HATCHERY"/>
    <s v="WHITE R      10.0031"/>
    <x v="1"/>
    <n v="74"/>
    <x v="2"/>
    <s v="09"/>
  </r>
  <r>
    <n v="9410990058"/>
    <n v="2007"/>
    <n v="20070929"/>
    <n v="50"/>
    <n v="50"/>
    <m/>
    <s v="3F10511  100031 H01"/>
    <n v="210595"/>
    <n v="1.02"/>
    <s v="WHITE RIVER HATCHERY"/>
    <s v="WHITE RIVER HATCHERY"/>
    <s v="WHITE R      10.0031"/>
    <x v="1"/>
    <n v="74"/>
    <x v="2"/>
    <s v="09"/>
  </r>
  <r>
    <n v="9410990059"/>
    <n v="2007"/>
    <n v="20070929"/>
    <n v="50"/>
    <n v="50"/>
    <m/>
    <s v="3F10511  100031 H01"/>
    <n v="210595"/>
    <n v="1.02"/>
    <s v="WHITE RIVER HATCHERY"/>
    <s v="WHITE RIVER HATCHERY"/>
    <s v="WHITE R      10.0031"/>
    <x v="1"/>
    <n v="74"/>
    <x v="2"/>
    <s v="09"/>
  </r>
  <r>
    <n v="9410990065"/>
    <n v="2007"/>
    <n v="20070929"/>
    <n v="50"/>
    <n v="50"/>
    <m/>
    <s v="3F10511  100031 H01"/>
    <n v="210595"/>
    <n v="1.02"/>
    <s v="WHITE RIVER HATCHERY"/>
    <s v="WHITE RIVER HATCHERY"/>
    <s v="WHITE R      10.0031"/>
    <x v="1"/>
    <n v="74"/>
    <x v="2"/>
    <s v="09"/>
  </r>
  <r>
    <n v="9410990066"/>
    <n v="2007"/>
    <n v="20070929"/>
    <n v="50"/>
    <n v="50"/>
    <m/>
    <s v="3F10511  100031 H01"/>
    <n v="210595"/>
    <n v="1.02"/>
    <s v="WHITE RIVER HATCHERY"/>
    <s v="WHITE RIVER HATCHERY"/>
    <s v="WHITE R      10.0031"/>
    <x v="1"/>
    <n v="74"/>
    <x v="2"/>
    <s v="09"/>
  </r>
  <r>
    <n v="9410990067"/>
    <n v="2007"/>
    <n v="20070929"/>
    <n v="50"/>
    <n v="50"/>
    <m/>
    <s v="3F10511  100031 H01"/>
    <n v="210595"/>
    <n v="1.02"/>
    <s v="WHITE RIVER HATCHERY"/>
    <s v="WHITE RIVER HATCHERY"/>
    <s v="WHITE R      10.0031"/>
    <x v="1"/>
    <n v="74"/>
    <x v="2"/>
    <s v="09"/>
  </r>
  <r>
    <n v="9410990068"/>
    <n v="2007"/>
    <n v="20070929"/>
    <n v="50"/>
    <n v="50"/>
    <m/>
    <s v="3F10511  100031 H01"/>
    <n v="210595"/>
    <n v="1.02"/>
    <s v="WHITE RIVER HATCHERY"/>
    <s v="WHITE RIVER HATCHERY"/>
    <s v="WHITE R      10.0031"/>
    <x v="1"/>
    <n v="74"/>
    <x v="2"/>
    <s v="09"/>
  </r>
  <r>
    <n v="9410990073"/>
    <n v="2007"/>
    <n v="20070929"/>
    <n v="50"/>
    <n v="50"/>
    <m/>
    <s v="3F10511  100031 H01"/>
    <n v="210595"/>
    <n v="1.02"/>
    <s v="WHITE RIVER HATCHERY"/>
    <s v="WHITE RIVER HATCHERY"/>
    <s v="WHITE R      10.0031"/>
    <x v="1"/>
    <n v="74"/>
    <x v="2"/>
    <s v="09"/>
  </r>
  <r>
    <n v="9410990078"/>
    <n v="2007"/>
    <n v="20070929"/>
    <n v="50"/>
    <n v="50"/>
    <m/>
    <s v="3F10511  100031 H01"/>
    <n v="210595"/>
    <n v="1.02"/>
    <s v="WHITE RIVER HATCHERY"/>
    <s v="WHITE RIVER HATCHERY"/>
    <s v="WHITE R      10.0031"/>
    <x v="1"/>
    <n v="74"/>
    <x v="2"/>
    <s v="09"/>
  </r>
  <r>
    <n v="9410990080"/>
    <n v="2007"/>
    <n v="20070929"/>
    <n v="50"/>
    <n v="50"/>
    <m/>
    <s v="3F10511  100031 H01"/>
    <n v="210595"/>
    <n v="1.02"/>
    <s v="WHITE RIVER HATCHERY"/>
    <s v="WHITE RIVER HATCHERY"/>
    <s v="WHITE R      10.0031"/>
    <x v="1"/>
    <n v="74"/>
    <x v="2"/>
    <s v="09"/>
  </r>
  <r>
    <n v="9410990085"/>
    <n v="2007"/>
    <n v="20070929"/>
    <n v="50"/>
    <n v="50"/>
    <m/>
    <s v="3F10511  100031 H01"/>
    <n v="210595"/>
    <n v="1.02"/>
    <s v="WHITE RIVER HATCHERY"/>
    <s v="WHITE RIVER HATCHERY"/>
    <s v="WHITE R      10.0031"/>
    <x v="1"/>
    <n v="74"/>
    <x v="2"/>
    <s v="09"/>
  </r>
  <r>
    <n v="9410990087"/>
    <n v="2007"/>
    <n v="20070929"/>
    <n v="50"/>
    <n v="50"/>
    <m/>
    <s v="3F10511  100031 H01"/>
    <n v="210595"/>
    <n v="1.02"/>
    <s v="WHITE RIVER HATCHERY"/>
    <s v="WHITE RIVER HATCHERY"/>
    <s v="WHITE R      10.0031"/>
    <x v="1"/>
    <n v="74"/>
    <x v="2"/>
    <s v="09"/>
  </r>
  <r>
    <n v="9410990088"/>
    <n v="2007"/>
    <n v="20070929"/>
    <n v="50"/>
    <n v="50"/>
    <m/>
    <s v="3F10511  100031 H01"/>
    <n v="210595"/>
    <n v="1.02"/>
    <s v="WHITE RIVER HATCHERY"/>
    <s v="WHITE RIVER HATCHERY"/>
    <s v="WHITE R      10.0031"/>
    <x v="1"/>
    <n v="74"/>
    <x v="2"/>
    <s v="09"/>
  </r>
  <r>
    <n v="9410990090"/>
    <n v="2007"/>
    <n v="20070929"/>
    <n v="50"/>
    <n v="50"/>
    <m/>
    <s v="3F10511  100031 H01"/>
    <n v="210595"/>
    <n v="1.02"/>
    <s v="WHITE RIVER HATCHERY"/>
    <s v="WHITE RIVER HATCHERY"/>
    <s v="WHITE R      10.0031"/>
    <x v="1"/>
    <n v="74"/>
    <x v="2"/>
    <s v="09"/>
  </r>
  <r>
    <n v="9410990092"/>
    <n v="2007"/>
    <n v="20070929"/>
    <n v="50"/>
    <n v="50"/>
    <m/>
    <s v="3F10511  100031 H01"/>
    <n v="210595"/>
    <n v="1.02"/>
    <s v="WHITE RIVER HATCHERY"/>
    <s v="WHITE RIVER HATCHERY"/>
    <s v="WHITE R      10.0031"/>
    <x v="1"/>
    <n v="74"/>
    <x v="2"/>
    <s v="09"/>
  </r>
  <r>
    <n v="9410990093"/>
    <n v="2007"/>
    <n v="20070929"/>
    <n v="50"/>
    <n v="50"/>
    <m/>
    <s v="3F10511  100031 H01"/>
    <n v="210595"/>
    <n v="1.02"/>
    <s v="WHITE RIVER HATCHERY"/>
    <s v="WHITE RIVER HATCHERY"/>
    <s v="WHITE R      10.0031"/>
    <x v="1"/>
    <n v="74"/>
    <x v="2"/>
    <s v="09"/>
  </r>
  <r>
    <n v="9410990097"/>
    <n v="2007"/>
    <n v="20070929"/>
    <n v="50"/>
    <n v="50"/>
    <m/>
    <s v="3F10511  100031 H01"/>
    <n v="210595"/>
    <n v="1.02"/>
    <s v="WHITE RIVER HATCHERY"/>
    <s v="WHITE RIVER HATCHERY"/>
    <s v="WHITE R      10.0031"/>
    <x v="1"/>
    <n v="74"/>
    <x v="2"/>
    <s v="09"/>
  </r>
  <r>
    <n v="9410990099"/>
    <n v="2007"/>
    <n v="20070929"/>
    <n v="50"/>
    <n v="50"/>
    <m/>
    <s v="3F10511  100031 H01"/>
    <n v="210595"/>
    <n v="1.02"/>
    <s v="WHITE RIVER HATCHERY"/>
    <s v="WHITE RIVER HATCHERY"/>
    <s v="WHITE R      10.0031"/>
    <x v="1"/>
    <n v="74"/>
    <x v="2"/>
    <s v="09"/>
  </r>
  <r>
    <n v="9410990100"/>
    <n v="2007"/>
    <n v="20070929"/>
    <n v="50"/>
    <n v="50"/>
    <m/>
    <s v="3F10511  100031 H01"/>
    <n v="210595"/>
    <n v="1.02"/>
    <s v="WHITE RIVER HATCHERY"/>
    <s v="WHITE RIVER HATCHERY"/>
    <s v="WHITE R      10.0031"/>
    <x v="1"/>
    <n v="74"/>
    <x v="2"/>
    <s v="09"/>
  </r>
  <r>
    <n v="9410990101"/>
    <n v="2007"/>
    <n v="20070929"/>
    <n v="50"/>
    <n v="50"/>
    <m/>
    <s v="3F10511  100031 H01"/>
    <n v="210595"/>
    <n v="1.02"/>
    <s v="WHITE RIVER HATCHERY"/>
    <s v="WHITE RIVER HATCHERY"/>
    <s v="WHITE R      10.0031"/>
    <x v="1"/>
    <n v="74"/>
    <x v="2"/>
    <s v="09"/>
  </r>
  <r>
    <n v="9410990102"/>
    <n v="2007"/>
    <n v="20070929"/>
    <n v="50"/>
    <n v="50"/>
    <m/>
    <s v="3F10511  100031 H01"/>
    <n v="210595"/>
    <n v="1.02"/>
    <s v="WHITE RIVER HATCHERY"/>
    <s v="WHITE RIVER HATCHERY"/>
    <s v="WHITE R      10.0031"/>
    <x v="1"/>
    <n v="74"/>
    <x v="2"/>
    <s v="09"/>
  </r>
  <r>
    <n v="9410900012"/>
    <n v="2007"/>
    <n v="20070906"/>
    <n v="50"/>
    <n v="50"/>
    <m/>
    <s v="3F10511  100031 H01"/>
    <n v="210595"/>
    <n v="1.02"/>
    <s v="WHITE RIVER HATCHERY"/>
    <s v="WHITE RIVER HATCHERY"/>
    <s v="WHITE R      10.0031"/>
    <x v="1"/>
    <n v="74"/>
    <x v="2"/>
    <s v="09"/>
  </r>
  <r>
    <n v="9410900018"/>
    <n v="2007"/>
    <n v="20070906"/>
    <n v="50"/>
    <n v="50"/>
    <m/>
    <s v="3F10511  100031 H01"/>
    <n v="210595"/>
    <n v="1.02"/>
    <s v="WHITE RIVER HATCHERY"/>
    <s v="WHITE RIVER HATCHERY"/>
    <s v="WHITE R      10.0031"/>
    <x v="1"/>
    <n v="74"/>
    <x v="2"/>
    <s v="09"/>
  </r>
  <r>
    <n v="9410900020"/>
    <n v="2007"/>
    <n v="20070906"/>
    <n v="50"/>
    <n v="50"/>
    <m/>
    <s v="3F10511  100031 H01"/>
    <n v="210595"/>
    <n v="1.02"/>
    <s v="WHITE RIVER HATCHERY"/>
    <s v="WHITE RIVER HATCHERY"/>
    <s v="WHITE R      10.0031"/>
    <x v="1"/>
    <n v="74"/>
    <x v="2"/>
    <s v="09"/>
  </r>
  <r>
    <n v="9410900021"/>
    <n v="2007"/>
    <n v="20070906"/>
    <n v="50"/>
    <n v="50"/>
    <m/>
    <s v="3F10511  100031 H01"/>
    <n v="210595"/>
    <n v="1.02"/>
    <s v="WHITE RIVER HATCHERY"/>
    <s v="WHITE RIVER HATCHERY"/>
    <s v="WHITE R      10.0031"/>
    <x v="1"/>
    <n v="74"/>
    <x v="2"/>
    <s v="09"/>
  </r>
  <r>
    <n v="9410900001"/>
    <n v="2007"/>
    <n v="20070906"/>
    <n v="50"/>
    <n v="50"/>
    <m/>
    <s v="3F10511  100031 H01"/>
    <n v="210595"/>
    <n v="1.02"/>
    <s v="WHITE RIVER HATCHERY"/>
    <s v="WHITE RIVER HATCHERY"/>
    <s v="WHITE R      10.0031"/>
    <x v="1"/>
    <n v="74"/>
    <x v="2"/>
    <s v="09"/>
  </r>
  <r>
    <n v="9410900005"/>
    <n v="2007"/>
    <n v="20070906"/>
    <n v="50"/>
    <n v="50"/>
    <m/>
    <s v="3F10511  100031 H01"/>
    <n v="210595"/>
    <n v="1.02"/>
    <s v="WHITE RIVER HATCHERY"/>
    <s v="WHITE RIVER HATCHERY"/>
    <s v="WHITE R      10.0031"/>
    <x v="1"/>
    <n v="74"/>
    <x v="2"/>
    <s v="09"/>
  </r>
  <r>
    <n v="9410900009"/>
    <n v="2007"/>
    <n v="20070906"/>
    <n v="50"/>
    <n v="50"/>
    <m/>
    <s v="3F10511  100031 H01"/>
    <n v="210595"/>
    <n v="1.02"/>
    <s v="WHITE RIVER HATCHERY"/>
    <s v="WHITE RIVER HATCHERY"/>
    <s v="WHITE R      10.0031"/>
    <x v="1"/>
    <n v="74"/>
    <x v="2"/>
    <s v="09"/>
  </r>
  <r>
    <n v="9410900030"/>
    <n v="2007"/>
    <n v="20070906"/>
    <n v="50"/>
    <n v="50"/>
    <m/>
    <s v="3F10511  100031 H01"/>
    <n v="210595"/>
    <n v="1.02"/>
    <s v="WHITE RIVER HATCHERY"/>
    <s v="WHITE RIVER HATCHERY"/>
    <s v="WHITE R      10.0031"/>
    <x v="1"/>
    <n v="74"/>
    <x v="2"/>
    <s v="09"/>
  </r>
  <r>
    <n v="9410910001"/>
    <n v="2007"/>
    <n v="20070913"/>
    <n v="50"/>
    <n v="50"/>
    <m/>
    <s v="3F10511  100031 H01"/>
    <n v="210595"/>
    <n v="1.02"/>
    <s v="WHITE RIVER HATCHERY"/>
    <s v="WHITE RIVER HATCHERY"/>
    <s v="WHITE R      10.0031"/>
    <x v="1"/>
    <n v="74"/>
    <x v="2"/>
    <s v="09"/>
  </r>
  <r>
    <n v="9410910011"/>
    <n v="2007"/>
    <n v="20070913"/>
    <n v="50"/>
    <n v="50"/>
    <m/>
    <s v="3F10511  100031 H01"/>
    <n v="210595"/>
    <n v="1.02"/>
    <s v="WHITE RIVER HATCHERY"/>
    <s v="WHITE RIVER HATCHERY"/>
    <s v="WHITE R      10.0031"/>
    <x v="1"/>
    <n v="74"/>
    <x v="2"/>
    <s v="09"/>
  </r>
  <r>
    <n v="9410910034"/>
    <n v="2007"/>
    <n v="20070913"/>
    <n v="50"/>
    <n v="50"/>
    <m/>
    <s v="3F10511  100031 H01"/>
    <n v="210595"/>
    <n v="1.02"/>
    <s v="WHITE RIVER HATCHERY"/>
    <s v="WHITE RIVER HATCHERY"/>
    <s v="WHITE R      10.0031"/>
    <x v="1"/>
    <n v="74"/>
    <x v="2"/>
    <s v="09"/>
  </r>
  <r>
    <n v="9410910040"/>
    <n v="2007"/>
    <n v="20070913"/>
    <n v="50"/>
    <n v="50"/>
    <m/>
    <s v="3F10511  100031 H01"/>
    <n v="210595"/>
    <n v="1.02"/>
    <s v="WHITE RIVER HATCHERY"/>
    <s v="WHITE RIVER HATCHERY"/>
    <s v="WHITE R      10.0031"/>
    <x v="1"/>
    <n v="74"/>
    <x v="2"/>
    <s v="09"/>
  </r>
  <r>
    <n v="9410910096"/>
    <n v="2007"/>
    <n v="20070913"/>
    <n v="50"/>
    <n v="50"/>
    <m/>
    <s v="3F10511  100031 H01"/>
    <n v="210595"/>
    <n v="1.02"/>
    <s v="WHITE RIVER HATCHERY"/>
    <s v="WHITE RIVER HATCHERY"/>
    <s v="WHITE R      10.0031"/>
    <x v="1"/>
    <n v="74"/>
    <x v="2"/>
    <s v="09"/>
  </r>
  <r>
    <n v="9410920017"/>
    <n v="2007"/>
    <n v="20070920"/>
    <n v="50"/>
    <n v="50"/>
    <m/>
    <s v="3F10511  100031 H01"/>
    <n v="210595"/>
    <n v="1.02"/>
    <s v="WHITE RIVER HATCHERY"/>
    <s v="WHITE RIVER HATCHERY"/>
    <s v="WHITE R      10.0031"/>
    <x v="1"/>
    <n v="74"/>
    <x v="2"/>
    <s v="09"/>
  </r>
  <r>
    <n v="9410920018"/>
    <n v="2007"/>
    <n v="20070920"/>
    <n v="50"/>
    <n v="50"/>
    <m/>
    <s v="3F10511  100031 H01"/>
    <n v="210595"/>
    <n v="1.02"/>
    <s v="WHITE RIVER HATCHERY"/>
    <s v="WHITE RIVER HATCHERY"/>
    <s v="WHITE R      10.0031"/>
    <x v="1"/>
    <n v="74"/>
    <x v="2"/>
    <s v="09"/>
  </r>
  <r>
    <n v="9410920020"/>
    <n v="2007"/>
    <n v="20070920"/>
    <n v="50"/>
    <n v="50"/>
    <m/>
    <s v="3F10511  100031 H01"/>
    <n v="210595"/>
    <n v="1.02"/>
    <s v="WHITE RIVER HATCHERY"/>
    <s v="WHITE RIVER HATCHERY"/>
    <s v="WHITE R      10.0031"/>
    <x v="1"/>
    <n v="74"/>
    <x v="2"/>
    <s v="09"/>
  </r>
  <r>
    <n v="9410900043"/>
    <n v="2007"/>
    <n v="20070906"/>
    <n v="50"/>
    <n v="50"/>
    <m/>
    <s v="3F10511  100031 H01"/>
    <n v="210595"/>
    <n v="1.02"/>
    <s v="WHITE RIVER HATCHERY"/>
    <s v="WHITE RIVER HATCHERY"/>
    <s v="WHITE R      10.0031"/>
    <x v="1"/>
    <n v="74"/>
    <x v="2"/>
    <s v="09"/>
  </r>
  <r>
    <n v="9410910013"/>
    <n v="2007"/>
    <n v="20070913"/>
    <n v="50"/>
    <n v="50"/>
    <m/>
    <s v="3F10511  100031 H01"/>
    <n v="210595"/>
    <n v="1.02"/>
    <s v="WHITE RIVER HATCHERY"/>
    <s v="WHITE RIVER HATCHERY"/>
    <s v="WHITE R      10.0031"/>
    <x v="1"/>
    <n v="74"/>
    <x v="2"/>
    <s v="09"/>
  </r>
  <r>
    <n v="9410910016"/>
    <n v="2007"/>
    <n v="20070913"/>
    <n v="50"/>
    <n v="50"/>
    <m/>
    <s v="3F10511  100031 H01"/>
    <n v="210595"/>
    <n v="1.02"/>
    <s v="WHITE RIVER HATCHERY"/>
    <s v="WHITE RIVER HATCHERY"/>
    <s v="WHITE R      10.0031"/>
    <x v="1"/>
    <n v="74"/>
    <x v="2"/>
    <s v="09"/>
  </r>
  <r>
    <n v="9410910018"/>
    <n v="2007"/>
    <n v="20070913"/>
    <n v="50"/>
    <n v="50"/>
    <m/>
    <s v="3F10511  100031 H01"/>
    <n v="210595"/>
    <n v="1.02"/>
    <s v="WHITE RIVER HATCHERY"/>
    <s v="WHITE RIVER HATCHERY"/>
    <s v="WHITE R      10.0031"/>
    <x v="1"/>
    <n v="74"/>
    <x v="2"/>
    <s v="09"/>
  </r>
  <r>
    <n v="9410910019"/>
    <n v="2007"/>
    <n v="20070913"/>
    <n v="50"/>
    <n v="50"/>
    <m/>
    <s v="3F10511  100031 H01"/>
    <n v="210595"/>
    <n v="1.02"/>
    <s v="WHITE RIVER HATCHERY"/>
    <s v="WHITE RIVER HATCHERY"/>
    <s v="WHITE R      10.0031"/>
    <x v="1"/>
    <n v="74"/>
    <x v="2"/>
    <s v="09"/>
  </r>
  <r>
    <n v="9410910022"/>
    <n v="2007"/>
    <n v="20070913"/>
    <n v="50"/>
    <n v="50"/>
    <m/>
    <s v="3F10511  100031 H01"/>
    <n v="210595"/>
    <n v="1.02"/>
    <s v="WHITE RIVER HATCHERY"/>
    <s v="WHITE RIVER HATCHERY"/>
    <s v="WHITE R      10.0031"/>
    <x v="1"/>
    <n v="74"/>
    <x v="2"/>
    <s v="09"/>
  </r>
  <r>
    <n v="9410910044"/>
    <n v="2007"/>
    <n v="20070913"/>
    <n v="50"/>
    <n v="50"/>
    <m/>
    <s v="3F10511  100031 H01"/>
    <n v="210595"/>
    <n v="1.02"/>
    <s v="WHITE RIVER HATCHERY"/>
    <s v="WHITE RIVER HATCHERY"/>
    <s v="WHITE R      10.0031"/>
    <x v="1"/>
    <n v="74"/>
    <x v="2"/>
    <s v="09"/>
  </r>
  <r>
    <n v="9410910046"/>
    <n v="2007"/>
    <n v="20070913"/>
    <n v="50"/>
    <n v="50"/>
    <m/>
    <s v="3F10511  100031 H01"/>
    <n v="210595"/>
    <n v="1.02"/>
    <s v="WHITE RIVER HATCHERY"/>
    <s v="WHITE RIVER HATCHERY"/>
    <s v="WHITE R      10.0031"/>
    <x v="1"/>
    <n v="74"/>
    <x v="2"/>
    <s v="09"/>
  </r>
  <r>
    <n v="9410910049"/>
    <n v="2007"/>
    <n v="20070913"/>
    <n v="50"/>
    <n v="50"/>
    <m/>
    <s v="3F10511  100031 H01"/>
    <n v="210595"/>
    <n v="1.02"/>
    <s v="WHITE RIVER HATCHERY"/>
    <s v="WHITE RIVER HATCHERY"/>
    <s v="WHITE R      10.0031"/>
    <x v="1"/>
    <n v="74"/>
    <x v="2"/>
    <s v="09"/>
  </r>
  <r>
    <n v="9410910051"/>
    <n v="2007"/>
    <n v="20070913"/>
    <n v="50"/>
    <n v="50"/>
    <m/>
    <s v="3F10511  100031 H01"/>
    <n v="210595"/>
    <n v="1.02"/>
    <s v="WHITE RIVER HATCHERY"/>
    <s v="WHITE RIVER HATCHERY"/>
    <s v="WHITE R      10.0031"/>
    <x v="1"/>
    <n v="74"/>
    <x v="2"/>
    <s v="09"/>
  </r>
  <r>
    <n v="9410910099"/>
    <n v="2007"/>
    <n v="20070913"/>
    <n v="50"/>
    <n v="50"/>
    <m/>
    <s v="3F10511  100031 H01"/>
    <n v="210595"/>
    <n v="1.02"/>
    <s v="WHITE RIVER HATCHERY"/>
    <s v="WHITE RIVER HATCHERY"/>
    <s v="WHITE R      10.0031"/>
    <x v="1"/>
    <n v="74"/>
    <x v="2"/>
    <s v="09"/>
  </r>
  <r>
    <n v="9410920005"/>
    <n v="2007"/>
    <n v="20070920"/>
    <n v="50"/>
    <n v="50"/>
    <m/>
    <s v="3F10511  100031 H01"/>
    <n v="210595"/>
    <n v="1.02"/>
    <s v="WHITE RIVER HATCHERY"/>
    <s v="WHITE RIVER HATCHERY"/>
    <s v="WHITE R      10.0031"/>
    <x v="1"/>
    <n v="74"/>
    <x v="2"/>
    <s v="09"/>
  </r>
  <r>
    <n v="9410920010"/>
    <n v="2007"/>
    <n v="20070920"/>
    <n v="50"/>
    <n v="50"/>
    <m/>
    <s v="3F10511  100031 H01"/>
    <n v="210595"/>
    <n v="1.02"/>
    <s v="WHITE RIVER HATCHERY"/>
    <s v="WHITE RIVER HATCHERY"/>
    <s v="WHITE R      10.0031"/>
    <x v="1"/>
    <n v="74"/>
    <x v="2"/>
    <s v="09"/>
  </r>
  <r>
    <n v="9410920024"/>
    <n v="2007"/>
    <n v="20070920"/>
    <n v="50"/>
    <n v="50"/>
    <m/>
    <s v="3F10511  100031 H01"/>
    <n v="210595"/>
    <n v="1.02"/>
    <s v="WHITE RIVER HATCHERY"/>
    <s v="WHITE RIVER HATCHERY"/>
    <s v="WHITE R      10.0031"/>
    <x v="1"/>
    <n v="74"/>
    <x v="2"/>
    <s v="09"/>
  </r>
  <r>
    <n v="9410920028"/>
    <n v="2007"/>
    <n v="20070920"/>
    <n v="50"/>
    <n v="50"/>
    <m/>
    <s v="3F10511  100031 H01"/>
    <n v="210595"/>
    <n v="1.02"/>
    <s v="WHITE RIVER HATCHERY"/>
    <s v="WHITE RIVER HATCHERY"/>
    <s v="WHITE R      10.0031"/>
    <x v="1"/>
    <n v="74"/>
    <x v="2"/>
    <s v="09"/>
  </r>
  <r>
    <n v="9410920047"/>
    <n v="2007"/>
    <n v="20070920"/>
    <n v="50"/>
    <n v="50"/>
    <m/>
    <s v="3F10511  100031 H01"/>
    <n v="210595"/>
    <n v="1.02"/>
    <s v="WHITE RIVER HATCHERY"/>
    <s v="WHITE RIVER HATCHERY"/>
    <s v="WHITE R      10.0031"/>
    <x v="1"/>
    <n v="74"/>
    <x v="2"/>
    <s v="09"/>
  </r>
  <r>
    <n v="9410920051"/>
    <n v="2007"/>
    <n v="20070920"/>
    <n v="50"/>
    <n v="50"/>
    <m/>
    <s v="3F10511  100031 H01"/>
    <n v="210595"/>
    <n v="1.02"/>
    <s v="WHITE RIVER HATCHERY"/>
    <s v="WHITE RIVER HATCHERY"/>
    <s v="WHITE R      10.0031"/>
    <x v="1"/>
    <n v="74"/>
    <x v="2"/>
    <s v="09"/>
  </r>
  <r>
    <n v="9410920054"/>
    <n v="2007"/>
    <n v="20070920"/>
    <n v="50"/>
    <n v="50"/>
    <m/>
    <s v="3F10511  100031 H01"/>
    <n v="210595"/>
    <n v="1.02"/>
    <s v="WHITE RIVER HATCHERY"/>
    <s v="WHITE RIVER HATCHERY"/>
    <s v="WHITE R      10.0031"/>
    <x v="1"/>
    <n v="74"/>
    <x v="2"/>
    <s v="09"/>
  </r>
  <r>
    <n v="9410920058"/>
    <n v="2007"/>
    <n v="20070920"/>
    <n v="50"/>
    <n v="50"/>
    <m/>
    <s v="3F10511  100031 H01"/>
    <n v="210595"/>
    <n v="1.02"/>
    <s v="WHITE RIVER HATCHERY"/>
    <s v="WHITE RIVER HATCHERY"/>
    <s v="WHITE R      10.0031"/>
    <x v="1"/>
    <n v="74"/>
    <x v="2"/>
    <s v="09"/>
  </r>
  <r>
    <n v="9410920062"/>
    <n v="2007"/>
    <n v="20070920"/>
    <n v="50"/>
    <n v="50"/>
    <m/>
    <s v="3F10511  100031 H01"/>
    <n v="210595"/>
    <n v="1.02"/>
    <s v="WHITE RIVER HATCHERY"/>
    <s v="WHITE RIVER HATCHERY"/>
    <s v="WHITE R      10.0031"/>
    <x v="1"/>
    <n v="74"/>
    <x v="2"/>
    <s v="09"/>
  </r>
  <r>
    <n v="9410920063"/>
    <n v="2007"/>
    <n v="20070920"/>
    <n v="50"/>
    <n v="50"/>
    <m/>
    <s v="3F10511  100031 H01"/>
    <n v="210595"/>
    <n v="1.02"/>
    <s v="WHITE RIVER HATCHERY"/>
    <s v="WHITE RIVER HATCHERY"/>
    <s v="WHITE R      10.0031"/>
    <x v="1"/>
    <n v="74"/>
    <x v="2"/>
    <s v="09"/>
  </r>
  <r>
    <n v="9410920039"/>
    <n v="2007"/>
    <n v="20070920"/>
    <n v="50"/>
    <n v="50"/>
    <m/>
    <s v="3F10511  100031 H01"/>
    <n v="210595"/>
    <n v="1.02"/>
    <s v="WHITE RIVER HATCHERY"/>
    <s v="WHITE RIVER HATCHERY"/>
    <s v="WHITE R      10.0031"/>
    <x v="1"/>
    <n v="74"/>
    <x v="2"/>
    <s v="09"/>
  </r>
  <r>
    <n v="9410920042"/>
    <n v="2007"/>
    <n v="20070920"/>
    <n v="50"/>
    <n v="50"/>
    <m/>
    <s v="3F10511  100031 H01"/>
    <n v="210595"/>
    <n v="1.02"/>
    <s v="WHITE RIVER HATCHERY"/>
    <s v="WHITE RIVER HATCHERY"/>
    <s v="WHITE R      10.0031"/>
    <x v="1"/>
    <n v="74"/>
    <x v="2"/>
    <s v="09"/>
  </r>
  <r>
    <n v="9410920043"/>
    <n v="2007"/>
    <n v="20070920"/>
    <n v="50"/>
    <n v="50"/>
    <m/>
    <s v="3F10511  100031 H01"/>
    <n v="210595"/>
    <n v="1.02"/>
    <s v="WHITE RIVER HATCHERY"/>
    <s v="WHITE RIVER HATCHERY"/>
    <s v="WHITE R      10.0031"/>
    <x v="1"/>
    <n v="74"/>
    <x v="2"/>
    <s v="09"/>
  </r>
  <r>
    <n v="9410920105"/>
    <n v="2007"/>
    <n v="20070920"/>
    <n v="50"/>
    <n v="50"/>
    <m/>
    <s v="3F10511  100031 H01"/>
    <n v="210595"/>
    <n v="1.02"/>
    <s v="WHITE RIVER HATCHERY"/>
    <s v="WHITE RIVER HATCHERY"/>
    <s v="WHITE R      10.0031"/>
    <x v="1"/>
    <n v="74"/>
    <x v="2"/>
    <s v="09"/>
  </r>
  <r>
    <n v="9410930004"/>
    <n v="2007"/>
    <n v="20070919"/>
    <n v="50"/>
    <n v="50"/>
    <m/>
    <s v="3F10511  100031 H01"/>
    <n v="210595"/>
    <n v="1.02"/>
    <s v="WHITE RIVER HATCHERY"/>
    <s v="WHITE RIVER HATCHERY"/>
    <s v="WHITE R      10.0031"/>
    <x v="1"/>
    <n v="74"/>
    <x v="2"/>
    <s v="09"/>
  </r>
  <r>
    <n v="9410930020"/>
    <n v="2007"/>
    <n v="20070919"/>
    <n v="50"/>
    <n v="50"/>
    <m/>
    <s v="3F10511  100031 H01"/>
    <n v="210595"/>
    <n v="1.02"/>
    <s v="WHITE RIVER HATCHERY"/>
    <s v="WHITE RIVER HATCHERY"/>
    <s v="WHITE R      10.0031"/>
    <x v="1"/>
    <n v="74"/>
    <x v="2"/>
    <s v="09"/>
  </r>
  <r>
    <n v="9410940005"/>
    <n v="2007"/>
    <n v="20070927"/>
    <n v="50"/>
    <n v="50"/>
    <m/>
    <s v="3F10511  100031 H01"/>
    <n v="210595"/>
    <n v="1.02"/>
    <s v="WHITE RIVER HATCHERY"/>
    <s v="WHITE RIVER HATCHERY"/>
    <s v="WHITE R      10.0031"/>
    <x v="1"/>
    <n v="74"/>
    <x v="2"/>
    <s v="09"/>
  </r>
  <r>
    <n v="9410940006"/>
    <n v="2007"/>
    <n v="20070927"/>
    <n v="50"/>
    <n v="50"/>
    <m/>
    <s v="3F10511  100031 H01"/>
    <n v="210595"/>
    <n v="1.02"/>
    <s v="WHITE RIVER HATCHERY"/>
    <s v="WHITE RIVER HATCHERY"/>
    <s v="WHITE R      10.0031"/>
    <x v="1"/>
    <n v="74"/>
    <x v="2"/>
    <s v="09"/>
  </r>
  <r>
    <n v="9410940007"/>
    <n v="2007"/>
    <n v="20070927"/>
    <n v="50"/>
    <n v="50"/>
    <m/>
    <s v="3F10511  100031 H01"/>
    <n v="210595"/>
    <n v="1.02"/>
    <s v="WHITE RIVER HATCHERY"/>
    <s v="WHITE RIVER HATCHERY"/>
    <s v="WHITE R      10.0031"/>
    <x v="1"/>
    <n v="74"/>
    <x v="2"/>
    <s v="09"/>
  </r>
  <r>
    <n v="9410940010"/>
    <n v="2007"/>
    <n v="20070927"/>
    <n v="50"/>
    <n v="50"/>
    <m/>
    <s v="3F10511  100031 H01"/>
    <n v="210595"/>
    <n v="1.02"/>
    <s v="WHITE RIVER HATCHERY"/>
    <s v="WHITE RIVER HATCHERY"/>
    <s v="WHITE R      10.0031"/>
    <x v="1"/>
    <n v="74"/>
    <x v="2"/>
    <s v="09"/>
  </r>
  <r>
    <n v="9410940011"/>
    <n v="2007"/>
    <n v="20070927"/>
    <n v="50"/>
    <n v="50"/>
    <m/>
    <s v="3F10511  100031 H01"/>
    <n v="210595"/>
    <n v="1.02"/>
    <s v="WHITE RIVER HATCHERY"/>
    <s v="WHITE RIVER HATCHERY"/>
    <s v="WHITE R      10.0031"/>
    <x v="1"/>
    <n v="74"/>
    <x v="2"/>
    <s v="09"/>
  </r>
  <r>
    <n v="9410940012"/>
    <n v="2007"/>
    <n v="20070927"/>
    <n v="50"/>
    <n v="50"/>
    <m/>
    <s v="3F10511  100031 H01"/>
    <n v="210595"/>
    <n v="1.02"/>
    <s v="WHITE RIVER HATCHERY"/>
    <s v="WHITE RIVER HATCHERY"/>
    <s v="WHITE R      10.0031"/>
    <x v="1"/>
    <n v="74"/>
    <x v="2"/>
    <s v="09"/>
  </r>
  <r>
    <n v="9410940029"/>
    <n v="2007"/>
    <n v="20070927"/>
    <n v="50"/>
    <n v="50"/>
    <m/>
    <s v="3F10511  100031 H01"/>
    <n v="210595"/>
    <n v="1.02"/>
    <s v="WHITE RIVER HATCHERY"/>
    <s v="WHITE RIVER HATCHERY"/>
    <s v="WHITE R      10.0031"/>
    <x v="1"/>
    <n v="74"/>
    <x v="2"/>
    <s v="09"/>
  </r>
  <r>
    <n v="9410940030"/>
    <n v="2007"/>
    <n v="20070927"/>
    <n v="50"/>
    <n v="50"/>
    <m/>
    <s v="3F10511  100031 H01"/>
    <n v="210595"/>
    <n v="1.02"/>
    <s v="WHITE RIVER HATCHERY"/>
    <s v="WHITE RIVER HATCHERY"/>
    <s v="WHITE R      10.0031"/>
    <x v="1"/>
    <n v="74"/>
    <x v="2"/>
    <s v="09"/>
  </r>
  <r>
    <n v="9410940037"/>
    <n v="2007"/>
    <n v="20070927"/>
    <n v="50"/>
    <n v="50"/>
    <m/>
    <s v="3F10511  100031 H01"/>
    <n v="210595"/>
    <n v="1.02"/>
    <s v="WHITE RIVER HATCHERY"/>
    <s v="WHITE RIVER HATCHERY"/>
    <s v="WHITE R      10.0031"/>
    <x v="1"/>
    <n v="74"/>
    <x v="2"/>
    <s v="09"/>
  </r>
  <r>
    <n v="9410940039"/>
    <n v="2007"/>
    <n v="20070927"/>
    <n v="50"/>
    <n v="50"/>
    <m/>
    <s v="3F10511  100031 H01"/>
    <n v="210595"/>
    <n v="1.02"/>
    <s v="WHITE RIVER HATCHERY"/>
    <s v="WHITE RIVER HATCHERY"/>
    <s v="WHITE R      10.0031"/>
    <x v="1"/>
    <n v="74"/>
    <x v="2"/>
    <s v="09"/>
  </r>
  <r>
    <n v="9410940060"/>
    <n v="2007"/>
    <n v="20070927"/>
    <n v="50"/>
    <n v="50"/>
    <m/>
    <s v="3F10511  100031 H01"/>
    <n v="210595"/>
    <n v="1.02"/>
    <s v="WHITE RIVER HATCHERY"/>
    <s v="WHITE RIVER HATCHERY"/>
    <s v="WHITE R      10.0031"/>
    <x v="1"/>
    <n v="74"/>
    <x v="2"/>
    <s v="09"/>
  </r>
  <r>
    <n v="9410940065"/>
    <n v="2007"/>
    <n v="20070927"/>
    <n v="50"/>
    <n v="50"/>
    <m/>
    <s v="3F10511  100031 H01"/>
    <n v="210595"/>
    <n v="1.02"/>
    <s v="WHITE RIVER HATCHERY"/>
    <s v="WHITE RIVER HATCHERY"/>
    <s v="WHITE R      10.0031"/>
    <x v="1"/>
    <n v="74"/>
    <x v="2"/>
    <s v="09"/>
  </r>
  <r>
    <n v="9410940067"/>
    <n v="2007"/>
    <n v="20070927"/>
    <n v="50"/>
    <n v="50"/>
    <m/>
    <s v="3F10511  100031 H01"/>
    <n v="210595"/>
    <n v="1.02"/>
    <s v="WHITE RIVER HATCHERY"/>
    <s v="WHITE RIVER HATCHERY"/>
    <s v="WHITE R      10.0031"/>
    <x v="1"/>
    <n v="74"/>
    <x v="2"/>
    <s v="09"/>
  </r>
  <r>
    <n v="9410940084"/>
    <n v="2007"/>
    <n v="20070927"/>
    <n v="50"/>
    <n v="50"/>
    <m/>
    <s v="3F10511  100031 H01"/>
    <n v="210595"/>
    <n v="1.02"/>
    <s v="WHITE RIVER HATCHERY"/>
    <s v="WHITE RIVER HATCHERY"/>
    <s v="WHITE R      10.0031"/>
    <x v="1"/>
    <n v="74"/>
    <x v="2"/>
    <s v="09"/>
  </r>
  <r>
    <n v="9410940086"/>
    <n v="2007"/>
    <n v="20070927"/>
    <n v="50"/>
    <n v="50"/>
    <m/>
    <s v="3F10511  100031 H01"/>
    <n v="210595"/>
    <n v="1.02"/>
    <s v="WHITE RIVER HATCHERY"/>
    <s v="WHITE RIVER HATCHERY"/>
    <s v="WHITE R      10.0031"/>
    <x v="1"/>
    <n v="74"/>
    <x v="2"/>
    <s v="09"/>
  </r>
  <r>
    <n v="9410940087"/>
    <n v="2007"/>
    <n v="20070927"/>
    <n v="50"/>
    <n v="50"/>
    <m/>
    <s v="3F10511  100031 H01"/>
    <n v="210595"/>
    <n v="1.02"/>
    <s v="WHITE RIVER HATCHERY"/>
    <s v="WHITE RIVER HATCHERY"/>
    <s v="WHITE R      10.0031"/>
    <x v="1"/>
    <n v="74"/>
    <x v="2"/>
    <s v="09"/>
  </r>
  <r>
    <n v="9410940088"/>
    <n v="2007"/>
    <n v="20070927"/>
    <n v="50"/>
    <n v="50"/>
    <m/>
    <s v="3F10511  100031 H01"/>
    <n v="210595"/>
    <n v="1.02"/>
    <s v="WHITE RIVER HATCHERY"/>
    <s v="WHITE RIVER HATCHERY"/>
    <s v="WHITE R      10.0031"/>
    <x v="1"/>
    <n v="74"/>
    <x v="2"/>
    <s v="09"/>
  </r>
  <r>
    <n v="9410920084"/>
    <n v="2007"/>
    <n v="20070920"/>
    <n v="50"/>
    <n v="50"/>
    <m/>
    <s v="3F10511  100031 H01"/>
    <n v="210595"/>
    <n v="1.02"/>
    <s v="WHITE RIVER HATCHERY"/>
    <s v="WHITE RIVER HATCHERY"/>
    <s v="WHITE R      10.0031"/>
    <x v="1"/>
    <n v="74"/>
    <x v="2"/>
    <s v="09"/>
  </r>
  <r>
    <n v="9410920086"/>
    <n v="2007"/>
    <n v="20070920"/>
    <n v="50"/>
    <n v="50"/>
    <m/>
    <s v="3F10511  100031 H01"/>
    <n v="210595"/>
    <n v="1.02"/>
    <s v="WHITE RIVER HATCHERY"/>
    <s v="WHITE RIVER HATCHERY"/>
    <s v="WHITE R      10.0031"/>
    <x v="1"/>
    <n v="74"/>
    <x v="2"/>
    <s v="09"/>
  </r>
  <r>
    <n v="9410920090"/>
    <n v="2007"/>
    <n v="20070920"/>
    <n v="50"/>
    <n v="50"/>
    <m/>
    <s v="3F10511  100031 H01"/>
    <n v="210595"/>
    <n v="1.02"/>
    <s v="WHITE RIVER HATCHERY"/>
    <s v="WHITE RIVER HATCHERY"/>
    <s v="WHITE R      10.0031"/>
    <x v="1"/>
    <n v="74"/>
    <x v="2"/>
    <s v="09"/>
  </r>
  <r>
    <n v="9410920108"/>
    <n v="2007"/>
    <n v="20070920"/>
    <n v="50"/>
    <n v="50"/>
    <m/>
    <s v="3F10511  100031 H01"/>
    <n v="210595"/>
    <n v="1.02"/>
    <s v="WHITE RIVER HATCHERY"/>
    <s v="WHITE RIVER HATCHERY"/>
    <s v="WHITE R      10.0031"/>
    <x v="1"/>
    <n v="74"/>
    <x v="2"/>
    <s v="09"/>
  </r>
  <r>
    <n v="9410920110"/>
    <n v="2007"/>
    <n v="20070920"/>
    <n v="50"/>
    <n v="50"/>
    <m/>
    <s v="3F10511  100031 H01"/>
    <n v="210595"/>
    <n v="1.02"/>
    <s v="WHITE RIVER HATCHERY"/>
    <s v="WHITE RIVER HATCHERY"/>
    <s v="WHITE R      10.0031"/>
    <x v="1"/>
    <n v="74"/>
    <x v="2"/>
    <s v="09"/>
  </r>
  <r>
    <n v="9410930006"/>
    <n v="2007"/>
    <n v="20070919"/>
    <n v="50"/>
    <n v="50"/>
    <m/>
    <s v="3F10511  100031 H01"/>
    <n v="210595"/>
    <n v="1.02"/>
    <s v="WHITE RIVER HATCHERY"/>
    <s v="WHITE RIVER HATCHERY"/>
    <s v="WHITE R      10.0031"/>
    <x v="1"/>
    <n v="74"/>
    <x v="2"/>
    <s v="09"/>
  </r>
  <r>
    <n v="9410930011"/>
    <n v="2007"/>
    <n v="20070919"/>
    <n v="50"/>
    <n v="50"/>
    <m/>
    <s v="3F10511  100031 H01"/>
    <n v="210595"/>
    <n v="1.02"/>
    <s v="WHITE RIVER HATCHERY"/>
    <s v="WHITE RIVER HATCHERY"/>
    <s v="WHITE R      10.0031"/>
    <x v="1"/>
    <n v="74"/>
    <x v="2"/>
    <s v="09"/>
  </r>
  <r>
    <n v="9410930012"/>
    <n v="2007"/>
    <n v="20070919"/>
    <n v="50"/>
    <n v="50"/>
    <m/>
    <s v="3F10511  100031 H01"/>
    <n v="210595"/>
    <n v="1.02"/>
    <s v="WHITE RIVER HATCHERY"/>
    <s v="WHITE RIVER HATCHERY"/>
    <s v="WHITE R      10.0031"/>
    <x v="1"/>
    <n v="74"/>
    <x v="2"/>
    <s v="09"/>
  </r>
  <r>
    <n v="9410930013"/>
    <n v="2007"/>
    <n v="20070919"/>
    <n v="50"/>
    <n v="50"/>
    <m/>
    <s v="3F10511  100031 H01"/>
    <n v="210595"/>
    <n v="1.02"/>
    <s v="WHITE RIVER HATCHERY"/>
    <s v="WHITE RIVER HATCHERY"/>
    <s v="WHITE R      10.0031"/>
    <x v="1"/>
    <n v="74"/>
    <x v="2"/>
    <s v="09"/>
  </r>
  <r>
    <n v="9410940017"/>
    <n v="2007"/>
    <n v="20070927"/>
    <n v="50"/>
    <n v="50"/>
    <m/>
    <s v="3F10511  100031 H01"/>
    <n v="210595"/>
    <n v="1.02"/>
    <s v="WHITE RIVER HATCHERY"/>
    <s v="WHITE RIVER HATCHERY"/>
    <s v="WHITE R      10.0031"/>
    <x v="1"/>
    <n v="74"/>
    <x v="2"/>
    <s v="09"/>
  </r>
  <r>
    <n v="9410940019"/>
    <n v="2007"/>
    <n v="20070927"/>
    <n v="50"/>
    <n v="50"/>
    <m/>
    <s v="3F10511  100031 H01"/>
    <n v="210595"/>
    <n v="1.02"/>
    <s v="WHITE RIVER HATCHERY"/>
    <s v="WHITE RIVER HATCHERY"/>
    <s v="WHITE R      10.0031"/>
    <x v="1"/>
    <n v="74"/>
    <x v="2"/>
    <s v="09"/>
  </r>
  <r>
    <n v="9410940020"/>
    <n v="2007"/>
    <n v="20070927"/>
    <n v="50"/>
    <n v="50"/>
    <m/>
    <s v="3F10511  100031 H01"/>
    <n v="210595"/>
    <n v="1.02"/>
    <s v="WHITE RIVER HATCHERY"/>
    <s v="WHITE RIVER HATCHERY"/>
    <s v="WHITE R      10.0031"/>
    <x v="1"/>
    <n v="74"/>
    <x v="2"/>
    <s v="09"/>
  </r>
  <r>
    <n v="9410940025"/>
    <n v="2007"/>
    <n v="20070927"/>
    <n v="50"/>
    <n v="50"/>
    <m/>
    <s v="3F10511  100031 H01"/>
    <n v="210595"/>
    <n v="1.02"/>
    <s v="WHITE RIVER HATCHERY"/>
    <s v="WHITE RIVER HATCHERY"/>
    <s v="WHITE R      10.0031"/>
    <x v="1"/>
    <n v="74"/>
    <x v="2"/>
    <s v="09"/>
  </r>
  <r>
    <n v="9410940045"/>
    <n v="2007"/>
    <n v="20070927"/>
    <n v="50"/>
    <n v="50"/>
    <m/>
    <s v="3F10511  100031 H01"/>
    <n v="210595"/>
    <n v="1.02"/>
    <s v="WHITE RIVER HATCHERY"/>
    <s v="WHITE RIVER HATCHERY"/>
    <s v="WHITE R      10.0031"/>
    <x v="1"/>
    <n v="74"/>
    <x v="2"/>
    <s v="09"/>
  </r>
  <r>
    <n v="9410940048"/>
    <n v="2007"/>
    <n v="20070927"/>
    <n v="50"/>
    <n v="50"/>
    <m/>
    <s v="3F10511  100031 H01"/>
    <n v="210595"/>
    <n v="1.02"/>
    <s v="WHITE RIVER HATCHERY"/>
    <s v="WHITE RIVER HATCHERY"/>
    <s v="WHITE R      10.0031"/>
    <x v="1"/>
    <n v="74"/>
    <x v="2"/>
    <s v="09"/>
  </r>
  <r>
    <n v="9410950001"/>
    <n v="2007"/>
    <n v="20070911"/>
    <n v="50"/>
    <n v="50"/>
    <m/>
    <s v="3F10511  100031 H01"/>
    <n v="210595"/>
    <n v="1.02"/>
    <s v="WHITE RIVER HATCHERY"/>
    <s v="WHITE RIVER HATCHERY"/>
    <s v="WHITE R      10.0031"/>
    <x v="1"/>
    <n v="74"/>
    <x v="2"/>
    <s v="09"/>
  </r>
  <r>
    <n v="9410950004"/>
    <n v="2007"/>
    <n v="20070911"/>
    <n v="50"/>
    <n v="50"/>
    <m/>
    <s v="3F10511  100031 H01"/>
    <n v="210595"/>
    <n v="1.02"/>
    <s v="WHITE RIVER HATCHERY"/>
    <s v="WHITE RIVER HATCHERY"/>
    <s v="WHITE R      10.0031"/>
    <x v="1"/>
    <n v="74"/>
    <x v="2"/>
    <s v="09"/>
  </r>
  <r>
    <n v="9410950007"/>
    <n v="2007"/>
    <n v="20070911"/>
    <n v="50"/>
    <n v="50"/>
    <m/>
    <s v="3F10511  100031 H01"/>
    <n v="210595"/>
    <n v="1.02"/>
    <s v="WHITE RIVER HATCHERY"/>
    <s v="WHITE RIVER HATCHERY"/>
    <s v="WHITE R      10.0031"/>
    <x v="1"/>
    <n v="74"/>
    <x v="2"/>
    <s v="09"/>
  </r>
  <r>
    <n v="9410950012"/>
    <n v="2007"/>
    <n v="20070911"/>
    <n v="50"/>
    <n v="50"/>
    <m/>
    <s v="3F10511  100031 H01"/>
    <n v="210595"/>
    <n v="1.02"/>
    <s v="WHITE RIVER HATCHERY"/>
    <s v="WHITE RIVER HATCHERY"/>
    <s v="WHITE R      10.0031"/>
    <x v="1"/>
    <n v="74"/>
    <x v="2"/>
    <s v="09"/>
  </r>
  <r>
    <n v="9410950013"/>
    <n v="2007"/>
    <n v="20070911"/>
    <n v="50"/>
    <n v="50"/>
    <m/>
    <s v="3F10511  100031 H01"/>
    <n v="210595"/>
    <n v="1.02"/>
    <s v="WHITE RIVER HATCHERY"/>
    <s v="WHITE RIVER HATCHERY"/>
    <s v="WHITE R      10.0031"/>
    <x v="1"/>
    <n v="74"/>
    <x v="2"/>
    <s v="09"/>
  </r>
  <r>
    <n v="9410950014"/>
    <n v="2007"/>
    <n v="20070911"/>
    <n v="50"/>
    <n v="50"/>
    <m/>
    <s v="3F10511  100031 H01"/>
    <n v="210595"/>
    <n v="1.02"/>
    <s v="WHITE RIVER HATCHERY"/>
    <s v="WHITE RIVER HATCHERY"/>
    <s v="WHITE R      10.0031"/>
    <x v="1"/>
    <n v="74"/>
    <x v="2"/>
    <s v="09"/>
  </r>
  <r>
    <n v="9410950015"/>
    <n v="2007"/>
    <n v="20070911"/>
    <n v="50"/>
    <n v="50"/>
    <m/>
    <s v="3F10511  100031 H01"/>
    <n v="210595"/>
    <n v="1.02"/>
    <s v="WHITE RIVER HATCHERY"/>
    <s v="WHITE RIVER HATCHERY"/>
    <s v="WHITE R      10.0031"/>
    <x v="1"/>
    <n v="74"/>
    <x v="2"/>
    <s v="09"/>
  </r>
  <r>
    <n v="9410950017"/>
    <n v="2007"/>
    <n v="20070911"/>
    <n v="50"/>
    <n v="50"/>
    <m/>
    <s v="3F10511  100031 H01"/>
    <n v="210595"/>
    <n v="1.02"/>
    <s v="WHITE RIVER HATCHERY"/>
    <s v="WHITE RIVER HATCHERY"/>
    <s v="WHITE R      10.0031"/>
    <x v="1"/>
    <n v="74"/>
    <x v="2"/>
    <s v="09"/>
  </r>
  <r>
    <n v="9410950018"/>
    <n v="2007"/>
    <n v="20070911"/>
    <n v="50"/>
    <n v="50"/>
    <m/>
    <s v="3F10511  100031 H01"/>
    <n v="210595"/>
    <n v="1.02"/>
    <s v="WHITE RIVER HATCHERY"/>
    <s v="WHITE RIVER HATCHERY"/>
    <s v="WHITE R      10.0031"/>
    <x v="1"/>
    <n v="74"/>
    <x v="2"/>
    <s v="09"/>
  </r>
  <r>
    <n v="9410960008"/>
    <n v="2007"/>
    <n v="20070922"/>
    <n v="50"/>
    <n v="50"/>
    <m/>
    <s v="3F10511  100031 H01"/>
    <n v="210595"/>
    <n v="1.07"/>
    <s v="WHITE RIVER HATCHERY"/>
    <s v="WHITE RIVER HATCHERY"/>
    <s v="WHITE R      10.0031"/>
    <x v="1"/>
    <n v="74"/>
    <x v="2"/>
    <s v="09"/>
  </r>
  <r>
    <n v="9410960013"/>
    <n v="2007"/>
    <n v="20070922"/>
    <n v="50"/>
    <n v="50"/>
    <m/>
    <s v="3F10511  100031 H01"/>
    <n v="210595"/>
    <n v="1.07"/>
    <s v="WHITE RIVER HATCHERY"/>
    <s v="WHITE RIVER HATCHERY"/>
    <s v="WHITE R      10.0031"/>
    <x v="1"/>
    <n v="74"/>
    <x v="2"/>
    <s v="09"/>
  </r>
  <r>
    <n v="9410960014"/>
    <n v="2007"/>
    <n v="20070922"/>
    <n v="50"/>
    <n v="50"/>
    <m/>
    <s v="3F10511  100031 H01"/>
    <n v="210595"/>
    <n v="1.07"/>
    <s v="WHITE RIVER HATCHERY"/>
    <s v="WHITE RIVER HATCHERY"/>
    <s v="WHITE R      10.0031"/>
    <x v="1"/>
    <n v="74"/>
    <x v="2"/>
    <s v="09"/>
  </r>
  <r>
    <n v="9410960032"/>
    <n v="2007"/>
    <n v="20070922"/>
    <n v="50"/>
    <n v="50"/>
    <m/>
    <s v="3F10511  100031 H01"/>
    <n v="210595"/>
    <n v="1.02"/>
    <s v="WHITE RIVER HATCHERY"/>
    <s v="WHITE RIVER HATCHERY"/>
    <s v="WHITE R      10.0031"/>
    <x v="1"/>
    <n v="74"/>
    <x v="2"/>
    <s v="09"/>
  </r>
  <r>
    <n v="9410960033"/>
    <n v="2007"/>
    <n v="20070922"/>
    <n v="50"/>
    <n v="50"/>
    <m/>
    <s v="3F10511  100031 H01"/>
    <n v="210595"/>
    <n v="1.02"/>
    <s v="WHITE RIVER HATCHERY"/>
    <s v="WHITE RIVER HATCHERY"/>
    <s v="WHITE R      10.0031"/>
    <x v="1"/>
    <n v="74"/>
    <x v="2"/>
    <s v="09"/>
  </r>
  <r>
    <n v="9410960034"/>
    <n v="2007"/>
    <n v="20070922"/>
    <n v="50"/>
    <n v="50"/>
    <m/>
    <s v="3F10511  100031 H01"/>
    <n v="210595"/>
    <n v="1.02"/>
    <s v="WHITE RIVER HATCHERY"/>
    <s v="WHITE RIVER HATCHERY"/>
    <s v="WHITE R      10.0031"/>
    <x v="1"/>
    <n v="74"/>
    <x v="2"/>
    <s v="09"/>
  </r>
  <r>
    <n v="9410960036"/>
    <n v="2007"/>
    <n v="20070922"/>
    <n v="50"/>
    <n v="50"/>
    <m/>
    <s v="3F10511  100031 H01"/>
    <n v="210595"/>
    <n v="1.02"/>
    <s v="WHITE RIVER HATCHERY"/>
    <s v="WHITE RIVER HATCHERY"/>
    <s v="WHITE R      10.0031"/>
    <x v="1"/>
    <n v="74"/>
    <x v="2"/>
    <s v="09"/>
  </r>
  <r>
    <n v="9410960039"/>
    <n v="2007"/>
    <n v="20070922"/>
    <n v="50"/>
    <n v="50"/>
    <m/>
    <s v="3F10511  100031 H01"/>
    <n v="210595"/>
    <n v="1.02"/>
    <s v="WHITE RIVER HATCHERY"/>
    <s v="WHITE RIVER HATCHERY"/>
    <s v="WHITE R      10.0031"/>
    <x v="1"/>
    <n v="74"/>
    <x v="2"/>
    <s v="09"/>
  </r>
  <r>
    <n v="9410960040"/>
    <n v="2007"/>
    <n v="20070922"/>
    <n v="50"/>
    <n v="50"/>
    <m/>
    <s v="3F10511  100031 H01"/>
    <n v="210595"/>
    <n v="1.02"/>
    <s v="WHITE RIVER HATCHERY"/>
    <s v="WHITE RIVER HATCHERY"/>
    <s v="WHITE R      10.0031"/>
    <x v="1"/>
    <n v="74"/>
    <x v="2"/>
    <s v="09"/>
  </r>
  <r>
    <n v="9410960041"/>
    <n v="2007"/>
    <n v="20070922"/>
    <n v="50"/>
    <n v="50"/>
    <m/>
    <s v="3F10511  100031 H01"/>
    <n v="210595"/>
    <n v="1.02"/>
    <s v="WHITE RIVER HATCHERY"/>
    <s v="WHITE RIVER HATCHERY"/>
    <s v="WHITE R      10.0031"/>
    <x v="1"/>
    <n v="74"/>
    <x v="2"/>
    <s v="09"/>
  </r>
  <r>
    <n v="9410960042"/>
    <n v="2007"/>
    <n v="20070922"/>
    <n v="50"/>
    <n v="50"/>
    <m/>
    <s v="3F10511  100031 H01"/>
    <n v="210595"/>
    <n v="1.02"/>
    <s v="WHITE RIVER HATCHERY"/>
    <s v="WHITE RIVER HATCHERY"/>
    <s v="WHITE R      10.0031"/>
    <x v="1"/>
    <n v="74"/>
    <x v="2"/>
    <s v="09"/>
  </r>
  <r>
    <n v="9410960043"/>
    <n v="2007"/>
    <n v="20070922"/>
    <n v="50"/>
    <n v="50"/>
    <m/>
    <s v="3F10511  100031 H01"/>
    <n v="210595"/>
    <n v="1.02"/>
    <s v="WHITE RIVER HATCHERY"/>
    <s v="WHITE RIVER HATCHERY"/>
    <s v="WHITE R      10.0031"/>
    <x v="1"/>
    <n v="74"/>
    <x v="2"/>
    <s v="09"/>
  </r>
  <r>
    <n v="9410960044"/>
    <n v="2007"/>
    <n v="20070922"/>
    <n v="50"/>
    <n v="50"/>
    <m/>
    <s v="3F10511  100031 H01"/>
    <n v="210595"/>
    <n v="1.02"/>
    <s v="WHITE RIVER HATCHERY"/>
    <s v="WHITE RIVER HATCHERY"/>
    <s v="WHITE R      10.0031"/>
    <x v="1"/>
    <n v="74"/>
    <x v="2"/>
    <s v="09"/>
  </r>
  <r>
    <n v="9410960045"/>
    <n v="2007"/>
    <n v="20070922"/>
    <n v="50"/>
    <n v="50"/>
    <m/>
    <s v="3F10511  100031 H01"/>
    <n v="210595"/>
    <n v="1.02"/>
    <s v="WHITE RIVER HATCHERY"/>
    <s v="WHITE RIVER HATCHERY"/>
    <s v="WHITE R      10.0031"/>
    <x v="1"/>
    <n v="74"/>
    <x v="2"/>
    <s v="09"/>
  </r>
  <r>
    <n v="9410960060"/>
    <n v="2007"/>
    <n v="20070922"/>
    <n v="50"/>
    <n v="50"/>
    <m/>
    <s v="3F10511  100031 H01"/>
    <n v="210595"/>
    <n v="1.02"/>
    <s v="WHITE RIVER HATCHERY"/>
    <s v="WHITE RIVER HATCHERY"/>
    <s v="WHITE R      10.0031"/>
    <x v="1"/>
    <n v="74"/>
    <x v="2"/>
    <s v="09"/>
  </r>
  <r>
    <n v="9410960061"/>
    <n v="2007"/>
    <n v="20070922"/>
    <n v="50"/>
    <n v="50"/>
    <m/>
    <s v="3F10511  100031 H01"/>
    <n v="210595"/>
    <n v="1.02"/>
    <s v="WHITE RIVER HATCHERY"/>
    <s v="WHITE RIVER HATCHERY"/>
    <s v="WHITE R      10.0031"/>
    <x v="1"/>
    <n v="74"/>
    <x v="2"/>
    <s v="09"/>
  </r>
  <r>
    <n v="9410960062"/>
    <n v="2007"/>
    <n v="20070922"/>
    <n v="50"/>
    <n v="50"/>
    <m/>
    <s v="3F10511  100031 H01"/>
    <n v="210595"/>
    <n v="1.02"/>
    <s v="WHITE RIVER HATCHERY"/>
    <s v="WHITE RIVER HATCHERY"/>
    <s v="WHITE R      10.0031"/>
    <x v="1"/>
    <n v="74"/>
    <x v="2"/>
    <s v="09"/>
  </r>
  <r>
    <n v="9410960063"/>
    <n v="2007"/>
    <n v="20070922"/>
    <n v="50"/>
    <n v="50"/>
    <m/>
    <s v="3F10511  100031 H01"/>
    <n v="210595"/>
    <n v="1.02"/>
    <s v="WHITE RIVER HATCHERY"/>
    <s v="WHITE RIVER HATCHERY"/>
    <s v="WHITE R      10.0031"/>
    <x v="1"/>
    <n v="74"/>
    <x v="2"/>
    <s v="09"/>
  </r>
  <r>
    <n v="9410960064"/>
    <n v="2007"/>
    <n v="20070922"/>
    <n v="50"/>
    <n v="50"/>
    <m/>
    <s v="3F10511  100031 H01"/>
    <n v="210595"/>
    <n v="1.02"/>
    <s v="WHITE RIVER HATCHERY"/>
    <s v="WHITE RIVER HATCHERY"/>
    <s v="WHITE R      10.0031"/>
    <x v="1"/>
    <n v="74"/>
    <x v="2"/>
    <s v="09"/>
  </r>
  <r>
    <n v="9410960068"/>
    <n v="2007"/>
    <n v="20070922"/>
    <n v="50"/>
    <n v="50"/>
    <m/>
    <s v="3F10511  100031 H01"/>
    <n v="210595"/>
    <n v="1.02"/>
    <s v="WHITE RIVER HATCHERY"/>
    <s v="WHITE RIVER HATCHERY"/>
    <s v="WHITE R      10.0031"/>
    <x v="1"/>
    <n v="74"/>
    <x v="2"/>
    <s v="09"/>
  </r>
  <r>
    <n v="9410960070"/>
    <n v="2007"/>
    <n v="20070922"/>
    <n v="50"/>
    <n v="50"/>
    <m/>
    <s v="3F10511  100031 H01"/>
    <n v="210595"/>
    <n v="1.02"/>
    <s v="WHITE RIVER HATCHERY"/>
    <s v="WHITE RIVER HATCHERY"/>
    <s v="WHITE R      10.0031"/>
    <x v="1"/>
    <n v="74"/>
    <x v="2"/>
    <s v="09"/>
  </r>
  <r>
    <n v="9410960072"/>
    <n v="2007"/>
    <n v="20070922"/>
    <n v="50"/>
    <n v="50"/>
    <m/>
    <s v="3F10511  100031 H01"/>
    <n v="210595"/>
    <n v="1.02"/>
    <s v="WHITE RIVER HATCHERY"/>
    <s v="WHITE RIVER HATCHERY"/>
    <s v="WHITE R      10.0031"/>
    <x v="1"/>
    <n v="74"/>
    <x v="2"/>
    <s v="09"/>
  </r>
  <r>
    <n v="9410960073"/>
    <n v="2007"/>
    <n v="20070922"/>
    <n v="50"/>
    <n v="50"/>
    <m/>
    <s v="3F10511  100031 H01"/>
    <n v="210595"/>
    <n v="1.02"/>
    <s v="WHITE RIVER HATCHERY"/>
    <s v="WHITE RIVER HATCHERY"/>
    <s v="WHITE R      10.0031"/>
    <x v="1"/>
    <n v="74"/>
    <x v="2"/>
    <s v="09"/>
  </r>
  <r>
    <n v="9410960088"/>
    <n v="2007"/>
    <n v="20070922"/>
    <n v="50"/>
    <n v="50"/>
    <m/>
    <s v="3F10511  100031 H01"/>
    <n v="210595"/>
    <n v="1.02"/>
    <s v="WHITE RIVER HATCHERY"/>
    <s v="WHITE RIVER HATCHERY"/>
    <s v="WHITE R      10.0031"/>
    <x v="1"/>
    <n v="74"/>
    <x v="2"/>
    <s v="09"/>
  </r>
  <r>
    <n v="9410960090"/>
    <n v="2007"/>
    <n v="20070922"/>
    <n v="50"/>
    <n v="50"/>
    <m/>
    <s v="3F10511  100031 H01"/>
    <n v="210595"/>
    <n v="1.02"/>
    <s v="WHITE RIVER HATCHERY"/>
    <s v="WHITE RIVER HATCHERY"/>
    <s v="WHITE R      10.0031"/>
    <x v="1"/>
    <n v="74"/>
    <x v="2"/>
    <s v="09"/>
  </r>
  <r>
    <n v="9410960091"/>
    <n v="2007"/>
    <n v="20070922"/>
    <n v="50"/>
    <n v="50"/>
    <m/>
    <s v="3F10511  100031 H01"/>
    <n v="210595"/>
    <n v="1.02"/>
    <s v="WHITE RIVER HATCHERY"/>
    <s v="WHITE RIVER HATCHERY"/>
    <s v="WHITE R      10.0031"/>
    <x v="1"/>
    <n v="74"/>
    <x v="2"/>
    <s v="09"/>
  </r>
  <r>
    <n v="9410960092"/>
    <n v="2007"/>
    <n v="20070922"/>
    <n v="50"/>
    <n v="50"/>
    <m/>
    <s v="3F10511  100031 H01"/>
    <n v="210595"/>
    <n v="1.02"/>
    <s v="WHITE RIVER HATCHERY"/>
    <s v="WHITE RIVER HATCHERY"/>
    <s v="WHITE R      10.0031"/>
    <x v="1"/>
    <n v="74"/>
    <x v="2"/>
    <s v="09"/>
  </r>
  <r>
    <n v="9410960093"/>
    <n v="2007"/>
    <n v="20070922"/>
    <n v="50"/>
    <n v="50"/>
    <m/>
    <s v="3F10511  100031 H01"/>
    <n v="210595"/>
    <n v="1.02"/>
    <s v="WHITE RIVER HATCHERY"/>
    <s v="WHITE RIVER HATCHERY"/>
    <s v="WHITE R      10.0031"/>
    <x v="1"/>
    <n v="74"/>
    <x v="2"/>
    <s v="09"/>
  </r>
  <r>
    <n v="9410960094"/>
    <n v="2007"/>
    <n v="20070922"/>
    <n v="50"/>
    <n v="50"/>
    <m/>
    <s v="3F10511  100031 H01"/>
    <n v="210595"/>
    <n v="1.02"/>
    <s v="WHITE RIVER HATCHERY"/>
    <s v="WHITE RIVER HATCHERY"/>
    <s v="WHITE R      10.0031"/>
    <x v="1"/>
    <n v="74"/>
    <x v="2"/>
    <s v="09"/>
  </r>
  <r>
    <n v="9410960095"/>
    <n v="2007"/>
    <n v="20070922"/>
    <n v="50"/>
    <n v="50"/>
    <m/>
    <s v="3F10511  100031 H01"/>
    <n v="210595"/>
    <n v="1.02"/>
    <s v="WHITE RIVER HATCHERY"/>
    <s v="WHITE RIVER HATCHERY"/>
    <s v="WHITE R      10.0031"/>
    <x v="1"/>
    <n v="74"/>
    <x v="2"/>
    <s v="09"/>
  </r>
  <r>
    <n v="9410960096"/>
    <n v="2007"/>
    <n v="20070922"/>
    <n v="50"/>
    <n v="50"/>
    <m/>
    <s v="3F10511  100031 H01"/>
    <n v="210595"/>
    <n v="1.02"/>
    <s v="WHITE RIVER HATCHERY"/>
    <s v="WHITE RIVER HATCHERY"/>
    <s v="WHITE R      10.0031"/>
    <x v="1"/>
    <n v="74"/>
    <x v="2"/>
    <s v="09"/>
  </r>
  <r>
    <n v="9410960097"/>
    <n v="2007"/>
    <n v="20070922"/>
    <n v="50"/>
    <n v="50"/>
    <m/>
    <s v="3F10511  100031 H01"/>
    <n v="210595"/>
    <n v="1.02"/>
    <s v="WHITE RIVER HATCHERY"/>
    <s v="WHITE RIVER HATCHERY"/>
    <s v="WHITE R      10.0031"/>
    <x v="1"/>
    <n v="74"/>
    <x v="2"/>
    <s v="09"/>
  </r>
  <r>
    <n v="9410960098"/>
    <n v="2007"/>
    <n v="20070922"/>
    <n v="50"/>
    <n v="50"/>
    <m/>
    <s v="3F10511  100031 H01"/>
    <n v="210595"/>
    <n v="1.02"/>
    <s v="WHITE RIVER HATCHERY"/>
    <s v="WHITE RIVER HATCHERY"/>
    <s v="WHITE R      10.0031"/>
    <x v="1"/>
    <n v="74"/>
    <x v="2"/>
    <s v="09"/>
  </r>
  <r>
    <n v="9410960100"/>
    <n v="2007"/>
    <n v="20070922"/>
    <n v="50"/>
    <n v="50"/>
    <m/>
    <s v="3F10511  100031 H01"/>
    <n v="210595"/>
    <n v="1.02"/>
    <s v="WHITE RIVER HATCHERY"/>
    <s v="WHITE RIVER HATCHERY"/>
    <s v="WHITE R      10.0031"/>
    <x v="1"/>
    <n v="74"/>
    <x v="2"/>
    <s v="09"/>
  </r>
  <r>
    <n v="9410960101"/>
    <n v="2007"/>
    <n v="20070922"/>
    <n v="50"/>
    <n v="50"/>
    <m/>
    <s v="3F10511  100031 H01"/>
    <n v="210595"/>
    <n v="1.02"/>
    <s v="WHITE RIVER HATCHERY"/>
    <s v="WHITE RIVER HATCHERY"/>
    <s v="WHITE R      10.0031"/>
    <x v="1"/>
    <n v="74"/>
    <x v="2"/>
    <s v="09"/>
  </r>
  <r>
    <n v="9410970002"/>
    <n v="2007"/>
    <n v="20070922"/>
    <n v="50"/>
    <n v="50"/>
    <m/>
    <s v="3F10511  100031 H01"/>
    <n v="210595"/>
    <n v="1.02"/>
    <s v="WHITE RIVER HATCHERY"/>
    <s v="WHITE RIVER HATCHERY"/>
    <s v="WHITE R      10.0031"/>
    <x v="1"/>
    <n v="74"/>
    <x v="2"/>
    <s v="09"/>
  </r>
  <r>
    <n v="9410970003"/>
    <n v="2007"/>
    <n v="20070922"/>
    <n v="50"/>
    <n v="50"/>
    <m/>
    <s v="3F10511  100031 H01"/>
    <n v="210595"/>
    <n v="1.02"/>
    <s v="WHITE RIVER HATCHERY"/>
    <s v="WHITE RIVER HATCHERY"/>
    <s v="WHITE R      10.0031"/>
    <x v="1"/>
    <n v="74"/>
    <x v="2"/>
    <s v="09"/>
  </r>
  <r>
    <n v="9410970005"/>
    <n v="2007"/>
    <n v="20070922"/>
    <n v="50"/>
    <n v="50"/>
    <m/>
    <s v="3F10511  100031 H01"/>
    <n v="210595"/>
    <n v="1.02"/>
    <s v="WHITE RIVER HATCHERY"/>
    <s v="WHITE RIVER HATCHERY"/>
    <s v="WHITE R      10.0031"/>
    <x v="1"/>
    <n v="74"/>
    <x v="2"/>
    <s v="09"/>
  </r>
  <r>
    <n v="9410970006"/>
    <n v="2007"/>
    <n v="20070922"/>
    <n v="50"/>
    <n v="50"/>
    <m/>
    <s v="3F10511  100031 H01"/>
    <n v="210595"/>
    <n v="1.02"/>
    <s v="WHITE RIVER HATCHERY"/>
    <s v="WHITE RIVER HATCHERY"/>
    <s v="WHITE R      10.0031"/>
    <x v="1"/>
    <n v="74"/>
    <x v="2"/>
    <s v="09"/>
  </r>
  <r>
    <n v="9410970007"/>
    <n v="2007"/>
    <n v="20070922"/>
    <n v="50"/>
    <n v="50"/>
    <m/>
    <s v="3F10511  100031 H01"/>
    <n v="210595"/>
    <n v="1.02"/>
    <s v="WHITE RIVER HATCHERY"/>
    <s v="WHITE RIVER HATCHERY"/>
    <s v="WHITE R      10.0031"/>
    <x v="1"/>
    <n v="74"/>
    <x v="2"/>
    <s v="09"/>
  </r>
  <r>
    <n v="9410970010"/>
    <n v="2007"/>
    <n v="20070922"/>
    <n v="50"/>
    <n v="50"/>
    <m/>
    <s v="3F10511  100031 H01"/>
    <n v="210595"/>
    <n v="1.02"/>
    <s v="WHITE RIVER HATCHERY"/>
    <s v="WHITE RIVER HATCHERY"/>
    <s v="WHITE R      10.0031"/>
    <x v="1"/>
    <n v="74"/>
    <x v="2"/>
    <s v="09"/>
  </r>
  <r>
    <n v="9410970011"/>
    <n v="2007"/>
    <n v="20070922"/>
    <n v="50"/>
    <n v="50"/>
    <m/>
    <s v="3F10511  100031 H01"/>
    <n v="210595"/>
    <n v="1.02"/>
    <s v="WHITE RIVER HATCHERY"/>
    <s v="WHITE RIVER HATCHERY"/>
    <s v="WHITE R      10.0031"/>
    <x v="1"/>
    <n v="74"/>
    <x v="2"/>
    <s v="09"/>
  </r>
  <r>
    <n v="9410970012"/>
    <n v="2007"/>
    <n v="20070922"/>
    <n v="50"/>
    <n v="50"/>
    <m/>
    <s v="3F10511  100031 H01"/>
    <n v="210595"/>
    <n v="1.02"/>
    <s v="WHITE RIVER HATCHERY"/>
    <s v="WHITE RIVER HATCHERY"/>
    <s v="WHITE R      10.0031"/>
    <x v="1"/>
    <n v="74"/>
    <x v="2"/>
    <s v="09"/>
  </r>
  <r>
    <n v="9410970013"/>
    <n v="2007"/>
    <n v="20070922"/>
    <n v="50"/>
    <n v="50"/>
    <m/>
    <s v="3F10511  100031 H01"/>
    <n v="210595"/>
    <n v="1.02"/>
    <s v="WHITE RIVER HATCHERY"/>
    <s v="WHITE RIVER HATCHERY"/>
    <s v="WHITE R      10.0031"/>
    <x v="1"/>
    <n v="74"/>
    <x v="2"/>
    <s v="09"/>
  </r>
  <r>
    <n v="9410970015"/>
    <n v="2007"/>
    <n v="20070922"/>
    <n v="50"/>
    <n v="50"/>
    <m/>
    <s v="3F10511  100031 H01"/>
    <n v="210595"/>
    <n v="1.02"/>
    <s v="WHITE RIVER HATCHERY"/>
    <s v="WHITE RIVER HATCHERY"/>
    <s v="WHITE R      10.0031"/>
    <x v="1"/>
    <n v="74"/>
    <x v="2"/>
    <s v="09"/>
  </r>
  <r>
    <n v="9410970030"/>
    <n v="2007"/>
    <n v="20070922"/>
    <n v="50"/>
    <n v="50"/>
    <m/>
    <s v="3F10511  100031 H01"/>
    <n v="210595"/>
    <n v="1.02"/>
    <s v="WHITE RIVER HATCHERY"/>
    <s v="WHITE RIVER HATCHERY"/>
    <s v="WHITE R      10.0031"/>
    <x v="1"/>
    <n v="74"/>
    <x v="2"/>
    <s v="09"/>
  </r>
  <r>
    <n v="9410970032"/>
    <n v="2007"/>
    <n v="20070922"/>
    <n v="50"/>
    <n v="50"/>
    <m/>
    <s v="3F10511  100031 H01"/>
    <n v="210595"/>
    <n v="1.02"/>
    <s v="WHITE RIVER HATCHERY"/>
    <s v="WHITE RIVER HATCHERY"/>
    <s v="WHITE R      10.0031"/>
    <x v="1"/>
    <n v="74"/>
    <x v="2"/>
    <s v="09"/>
  </r>
  <r>
    <n v="9410970033"/>
    <n v="2007"/>
    <n v="20070922"/>
    <n v="50"/>
    <n v="50"/>
    <m/>
    <s v="3F10511  100031 H01"/>
    <n v="210595"/>
    <n v="1.02"/>
    <s v="WHITE RIVER HATCHERY"/>
    <s v="WHITE RIVER HATCHERY"/>
    <s v="WHITE R      10.0031"/>
    <x v="1"/>
    <n v="74"/>
    <x v="2"/>
    <s v="09"/>
  </r>
  <r>
    <n v="9410970036"/>
    <n v="2007"/>
    <n v="20070922"/>
    <n v="50"/>
    <n v="50"/>
    <m/>
    <s v="3F10511  100031 H01"/>
    <n v="210595"/>
    <n v="1.02"/>
    <s v="WHITE RIVER HATCHERY"/>
    <s v="WHITE RIVER HATCHERY"/>
    <s v="WHITE R      10.0031"/>
    <x v="1"/>
    <n v="74"/>
    <x v="2"/>
    <s v="09"/>
  </r>
  <r>
    <n v="9410970037"/>
    <n v="2007"/>
    <n v="20070922"/>
    <n v="50"/>
    <n v="50"/>
    <m/>
    <s v="3F10511  100031 H01"/>
    <n v="210595"/>
    <n v="1.02"/>
    <s v="WHITE RIVER HATCHERY"/>
    <s v="WHITE RIVER HATCHERY"/>
    <s v="WHITE R      10.0031"/>
    <x v="1"/>
    <n v="74"/>
    <x v="2"/>
    <s v="09"/>
  </r>
  <r>
    <n v="9410970038"/>
    <n v="2007"/>
    <n v="20070922"/>
    <n v="50"/>
    <n v="50"/>
    <m/>
    <s v="3F10511  100031 H01"/>
    <n v="210595"/>
    <n v="1.02"/>
    <s v="WHITE RIVER HATCHERY"/>
    <s v="WHITE RIVER HATCHERY"/>
    <s v="WHITE R      10.0031"/>
    <x v="1"/>
    <n v="74"/>
    <x v="2"/>
    <s v="09"/>
  </r>
  <r>
    <n v="9410970039"/>
    <n v="2007"/>
    <n v="20070922"/>
    <n v="50"/>
    <n v="50"/>
    <m/>
    <s v="3F10511  100031 H01"/>
    <n v="210595"/>
    <n v="1.02"/>
    <s v="WHITE RIVER HATCHERY"/>
    <s v="WHITE RIVER HATCHERY"/>
    <s v="WHITE R      10.0031"/>
    <x v="1"/>
    <n v="74"/>
    <x v="2"/>
    <s v="09"/>
  </r>
  <r>
    <n v="9410970040"/>
    <n v="2007"/>
    <n v="20070922"/>
    <n v="50"/>
    <n v="50"/>
    <m/>
    <s v="3F10511  100031 H01"/>
    <n v="210595"/>
    <n v="1.02"/>
    <s v="WHITE RIVER HATCHERY"/>
    <s v="WHITE RIVER HATCHERY"/>
    <s v="WHITE R      10.0031"/>
    <x v="1"/>
    <n v="74"/>
    <x v="2"/>
    <s v="09"/>
  </r>
  <r>
    <n v="9410970042"/>
    <n v="2007"/>
    <n v="20070922"/>
    <n v="50"/>
    <n v="50"/>
    <m/>
    <s v="3F10511  100031 H01"/>
    <n v="210595"/>
    <n v="1.02"/>
    <s v="WHITE RIVER HATCHERY"/>
    <s v="WHITE RIVER HATCHERY"/>
    <s v="WHITE R      10.0031"/>
    <x v="1"/>
    <n v="74"/>
    <x v="2"/>
    <s v="09"/>
  </r>
  <r>
    <n v="9410970043"/>
    <n v="2007"/>
    <n v="20070922"/>
    <n v="50"/>
    <n v="50"/>
    <m/>
    <s v="3F10511  100031 H01"/>
    <n v="210595"/>
    <n v="1.02"/>
    <s v="WHITE RIVER HATCHERY"/>
    <s v="WHITE RIVER HATCHERY"/>
    <s v="WHITE R      10.0031"/>
    <x v="1"/>
    <n v="74"/>
    <x v="2"/>
    <s v="09"/>
  </r>
  <r>
    <n v="9410980034"/>
    <n v="2007"/>
    <n v="20070929"/>
    <n v="50"/>
    <n v="50"/>
    <m/>
    <s v="3F10511  100031 H01"/>
    <n v="210595"/>
    <n v="1.02"/>
    <s v="WHITE RIVER HATCHERY"/>
    <s v="WHITE RIVER HATCHERY"/>
    <s v="WHITE R      10.0031"/>
    <x v="1"/>
    <n v="74"/>
    <x v="2"/>
    <s v="09"/>
  </r>
  <r>
    <n v="9410980035"/>
    <n v="2007"/>
    <n v="20070929"/>
    <n v="50"/>
    <n v="50"/>
    <m/>
    <s v="3F10511  100031 H01"/>
    <n v="210595"/>
    <n v="1.02"/>
    <s v="WHITE RIVER HATCHERY"/>
    <s v="WHITE RIVER HATCHERY"/>
    <s v="WHITE R      10.0031"/>
    <x v="1"/>
    <n v="74"/>
    <x v="2"/>
    <s v="09"/>
  </r>
  <r>
    <n v="9410980036"/>
    <n v="2007"/>
    <n v="20070929"/>
    <n v="50"/>
    <n v="50"/>
    <m/>
    <s v="3F10511  100031 H01"/>
    <n v="210595"/>
    <n v="1.02"/>
    <s v="WHITE RIVER HATCHERY"/>
    <s v="WHITE RIVER HATCHERY"/>
    <s v="WHITE R      10.0031"/>
    <x v="1"/>
    <n v="74"/>
    <x v="2"/>
    <s v="09"/>
  </r>
  <r>
    <n v="9410980038"/>
    <n v="2007"/>
    <n v="20070929"/>
    <n v="50"/>
    <n v="50"/>
    <m/>
    <s v="3F10511  100031 H01"/>
    <n v="210595"/>
    <n v="1.02"/>
    <s v="WHITE RIVER HATCHERY"/>
    <s v="WHITE RIVER HATCHERY"/>
    <s v="WHITE R      10.0031"/>
    <x v="1"/>
    <n v="74"/>
    <x v="2"/>
    <s v="09"/>
  </r>
  <r>
    <n v="9410980040"/>
    <n v="2007"/>
    <n v="20070929"/>
    <n v="50"/>
    <n v="50"/>
    <m/>
    <s v="3F10511  100031 H01"/>
    <n v="210595"/>
    <n v="1.02"/>
    <s v="WHITE RIVER HATCHERY"/>
    <s v="WHITE RIVER HATCHERY"/>
    <s v="WHITE R      10.0031"/>
    <x v="1"/>
    <n v="74"/>
    <x v="2"/>
    <s v="09"/>
  </r>
  <r>
    <n v="9410980042"/>
    <n v="2007"/>
    <n v="20070929"/>
    <n v="50"/>
    <n v="50"/>
    <m/>
    <s v="3F10511  100031 H01"/>
    <n v="210595"/>
    <n v="1.02"/>
    <s v="WHITE RIVER HATCHERY"/>
    <s v="WHITE RIVER HATCHERY"/>
    <s v="WHITE R      10.0031"/>
    <x v="1"/>
    <n v="74"/>
    <x v="2"/>
    <s v="09"/>
  </r>
  <r>
    <n v="9410980044"/>
    <n v="2007"/>
    <n v="20070929"/>
    <n v="50"/>
    <n v="50"/>
    <m/>
    <s v="3F10511  100031 H01"/>
    <n v="210595"/>
    <n v="1.02"/>
    <s v="WHITE RIVER HATCHERY"/>
    <s v="WHITE RIVER HATCHERY"/>
    <s v="WHITE R      10.0031"/>
    <x v="1"/>
    <n v="74"/>
    <x v="2"/>
    <s v="09"/>
  </r>
  <r>
    <n v="9410980045"/>
    <n v="2007"/>
    <n v="20070929"/>
    <n v="50"/>
    <n v="50"/>
    <m/>
    <s v="3F10511  100031 H01"/>
    <n v="210595"/>
    <n v="1.02"/>
    <s v="WHITE RIVER HATCHERY"/>
    <s v="WHITE RIVER HATCHERY"/>
    <s v="WHITE R      10.0031"/>
    <x v="1"/>
    <n v="74"/>
    <x v="2"/>
    <s v="09"/>
  </r>
  <r>
    <n v="9410980063"/>
    <n v="2007"/>
    <n v="20070929"/>
    <n v="50"/>
    <n v="50"/>
    <m/>
    <s v="3F10511  100031 H01"/>
    <n v="210595"/>
    <n v="1.02"/>
    <s v="WHITE RIVER HATCHERY"/>
    <s v="WHITE RIVER HATCHERY"/>
    <s v="WHITE R      10.0031"/>
    <x v="1"/>
    <n v="74"/>
    <x v="2"/>
    <s v="09"/>
  </r>
  <r>
    <n v="9410980064"/>
    <n v="2007"/>
    <n v="20070929"/>
    <n v="50"/>
    <n v="50"/>
    <m/>
    <s v="3F10511  100031 H01"/>
    <n v="210595"/>
    <n v="1.02"/>
    <s v="WHITE RIVER HATCHERY"/>
    <s v="WHITE RIVER HATCHERY"/>
    <s v="WHITE R      10.0031"/>
    <x v="1"/>
    <n v="74"/>
    <x v="2"/>
    <s v="09"/>
  </r>
  <r>
    <n v="9410980065"/>
    <n v="2007"/>
    <n v="20070929"/>
    <n v="50"/>
    <n v="50"/>
    <m/>
    <s v="3F10511  100031 H01"/>
    <n v="210595"/>
    <n v="1.02"/>
    <s v="WHITE RIVER HATCHERY"/>
    <s v="WHITE RIVER HATCHERY"/>
    <s v="WHITE R      10.0031"/>
    <x v="1"/>
    <n v="74"/>
    <x v="2"/>
    <s v="09"/>
  </r>
  <r>
    <n v="9410980066"/>
    <n v="2007"/>
    <n v="20070929"/>
    <n v="50"/>
    <n v="50"/>
    <m/>
    <s v="3F10511  100031 H01"/>
    <n v="210595"/>
    <n v="1.02"/>
    <s v="WHITE RIVER HATCHERY"/>
    <s v="WHITE RIVER HATCHERY"/>
    <s v="WHITE R      10.0031"/>
    <x v="1"/>
    <n v="74"/>
    <x v="2"/>
    <s v="09"/>
  </r>
  <r>
    <n v="9410980067"/>
    <n v="2007"/>
    <n v="20070929"/>
    <n v="50"/>
    <n v="50"/>
    <m/>
    <s v="3F10511  100031 H01"/>
    <n v="210595"/>
    <n v="1.02"/>
    <s v="WHITE RIVER HATCHERY"/>
    <s v="WHITE RIVER HATCHERY"/>
    <s v="WHITE R      10.0031"/>
    <x v="1"/>
    <n v="74"/>
    <x v="2"/>
    <s v="09"/>
  </r>
  <r>
    <n v="9410980069"/>
    <n v="2007"/>
    <n v="20070929"/>
    <n v="50"/>
    <n v="50"/>
    <m/>
    <s v="3F10511  100031 H01"/>
    <n v="210595"/>
    <n v="1.02"/>
    <s v="WHITE RIVER HATCHERY"/>
    <s v="WHITE RIVER HATCHERY"/>
    <s v="WHITE R      10.0031"/>
    <x v="1"/>
    <n v="74"/>
    <x v="2"/>
    <s v="09"/>
  </r>
  <r>
    <n v="9410980070"/>
    <n v="2007"/>
    <n v="20070929"/>
    <n v="50"/>
    <n v="50"/>
    <m/>
    <s v="3F10511  100031 H01"/>
    <n v="210595"/>
    <n v="1.02"/>
    <s v="WHITE RIVER HATCHERY"/>
    <s v="WHITE RIVER HATCHERY"/>
    <s v="WHITE R      10.0031"/>
    <x v="1"/>
    <n v="74"/>
    <x v="2"/>
    <s v="09"/>
  </r>
  <r>
    <n v="9410980071"/>
    <n v="2007"/>
    <n v="20070929"/>
    <n v="50"/>
    <n v="50"/>
    <m/>
    <s v="3F10511  100031 H01"/>
    <n v="210595"/>
    <n v="1.02"/>
    <s v="WHITE RIVER HATCHERY"/>
    <s v="WHITE RIVER HATCHERY"/>
    <s v="WHITE R      10.0031"/>
    <x v="1"/>
    <n v="74"/>
    <x v="2"/>
    <s v="09"/>
  </r>
  <r>
    <n v="9410980072"/>
    <n v="2007"/>
    <n v="20070929"/>
    <n v="50"/>
    <n v="50"/>
    <m/>
    <s v="3F10511  100031 H01"/>
    <n v="210595"/>
    <n v="1.02"/>
    <s v="WHITE RIVER HATCHERY"/>
    <s v="WHITE RIVER HATCHERY"/>
    <s v="WHITE R      10.0031"/>
    <x v="1"/>
    <n v="74"/>
    <x v="2"/>
    <s v="09"/>
  </r>
  <r>
    <n v="9410980074"/>
    <n v="2007"/>
    <n v="20070929"/>
    <n v="50"/>
    <n v="50"/>
    <m/>
    <s v="3F10511  100031 H01"/>
    <n v="210595"/>
    <n v="1.02"/>
    <s v="WHITE RIVER HATCHERY"/>
    <s v="WHITE RIVER HATCHERY"/>
    <s v="WHITE R      10.0031"/>
    <x v="1"/>
    <n v="74"/>
    <x v="2"/>
    <s v="09"/>
  </r>
  <r>
    <n v="9410960030"/>
    <n v="2007"/>
    <n v="20070922"/>
    <n v="50"/>
    <n v="50"/>
    <m/>
    <s v="3F10511  100031 H01"/>
    <n v="210595"/>
    <n v="1.07"/>
    <s v="WHITE RIVER HATCHERY"/>
    <s v="WHITE RIVER HATCHERY"/>
    <s v="WHITE R      10.0031"/>
    <x v="1"/>
    <n v="74"/>
    <x v="2"/>
    <s v="09"/>
  </r>
  <r>
    <n v="9410960031"/>
    <n v="2007"/>
    <n v="20070922"/>
    <n v="50"/>
    <n v="50"/>
    <m/>
    <s v="3F10511  100031 H01"/>
    <n v="210595"/>
    <n v="1.02"/>
    <s v="WHITE RIVER HATCHERY"/>
    <s v="WHITE RIVER HATCHERY"/>
    <s v="WHITE R      10.0031"/>
    <x v="1"/>
    <n v="74"/>
    <x v="2"/>
    <s v="09"/>
  </r>
  <r>
    <n v="9410960046"/>
    <n v="2007"/>
    <n v="20070922"/>
    <n v="50"/>
    <n v="50"/>
    <m/>
    <s v="3F10511  100031 H01"/>
    <n v="210595"/>
    <n v="1.02"/>
    <s v="WHITE RIVER HATCHERY"/>
    <s v="WHITE RIVER HATCHERY"/>
    <s v="WHITE R      10.0031"/>
    <x v="1"/>
    <n v="74"/>
    <x v="2"/>
    <s v="09"/>
  </r>
  <r>
    <n v="9410960047"/>
    <n v="2007"/>
    <n v="20070922"/>
    <n v="50"/>
    <n v="50"/>
    <m/>
    <s v="3F10511  100031 H01"/>
    <n v="210595"/>
    <n v="1.02"/>
    <s v="WHITE RIVER HATCHERY"/>
    <s v="WHITE RIVER HATCHERY"/>
    <s v="WHITE R      10.0031"/>
    <x v="1"/>
    <n v="74"/>
    <x v="2"/>
    <s v="09"/>
  </r>
  <r>
    <n v="9410960048"/>
    <n v="2007"/>
    <n v="20070922"/>
    <n v="50"/>
    <n v="50"/>
    <m/>
    <s v="3F10511  100031 H01"/>
    <n v="210595"/>
    <n v="1.02"/>
    <s v="WHITE RIVER HATCHERY"/>
    <s v="WHITE RIVER HATCHERY"/>
    <s v="WHITE R      10.0031"/>
    <x v="1"/>
    <n v="74"/>
    <x v="2"/>
    <s v="09"/>
  </r>
  <r>
    <n v="9410960050"/>
    <n v="2007"/>
    <n v="20070922"/>
    <n v="50"/>
    <n v="50"/>
    <m/>
    <s v="3F10511  100031 H01"/>
    <n v="210595"/>
    <n v="1.02"/>
    <s v="WHITE RIVER HATCHERY"/>
    <s v="WHITE RIVER HATCHERY"/>
    <s v="WHITE R      10.0031"/>
    <x v="1"/>
    <n v="74"/>
    <x v="2"/>
    <s v="09"/>
  </r>
  <r>
    <n v="9410960051"/>
    <n v="2007"/>
    <n v="20070922"/>
    <n v="50"/>
    <n v="50"/>
    <m/>
    <s v="3F10511  100031 H01"/>
    <n v="210595"/>
    <n v="1.02"/>
    <s v="WHITE RIVER HATCHERY"/>
    <s v="WHITE RIVER HATCHERY"/>
    <s v="WHITE R      10.0031"/>
    <x v="1"/>
    <n v="74"/>
    <x v="2"/>
    <s v="09"/>
  </r>
  <r>
    <n v="9410960053"/>
    <n v="2007"/>
    <n v="20070922"/>
    <n v="50"/>
    <n v="50"/>
    <m/>
    <s v="3F10511  100031 H01"/>
    <n v="210595"/>
    <n v="1.02"/>
    <s v="WHITE RIVER HATCHERY"/>
    <s v="WHITE RIVER HATCHERY"/>
    <s v="WHITE R      10.0031"/>
    <x v="1"/>
    <n v="74"/>
    <x v="2"/>
    <s v="09"/>
  </r>
  <r>
    <n v="9410960054"/>
    <n v="2007"/>
    <n v="20070922"/>
    <n v="50"/>
    <n v="50"/>
    <m/>
    <s v="3F10511  100031 H01"/>
    <n v="210595"/>
    <n v="1.02"/>
    <s v="WHITE RIVER HATCHERY"/>
    <s v="WHITE RIVER HATCHERY"/>
    <s v="WHITE R      10.0031"/>
    <x v="1"/>
    <n v="74"/>
    <x v="2"/>
    <s v="09"/>
  </r>
  <r>
    <n v="9410960056"/>
    <n v="2007"/>
    <n v="20070922"/>
    <n v="50"/>
    <n v="50"/>
    <m/>
    <s v="3F10511  100031 H01"/>
    <n v="210595"/>
    <n v="1.02"/>
    <s v="WHITE RIVER HATCHERY"/>
    <s v="WHITE RIVER HATCHERY"/>
    <s v="WHITE R      10.0031"/>
    <x v="1"/>
    <n v="74"/>
    <x v="2"/>
    <s v="09"/>
  </r>
  <r>
    <n v="9410960057"/>
    <n v="2007"/>
    <n v="20070922"/>
    <n v="50"/>
    <n v="50"/>
    <m/>
    <s v="3F10511  100031 H01"/>
    <n v="210595"/>
    <n v="1.02"/>
    <s v="WHITE RIVER HATCHERY"/>
    <s v="WHITE RIVER HATCHERY"/>
    <s v="WHITE R      10.0031"/>
    <x v="1"/>
    <n v="74"/>
    <x v="2"/>
    <s v="09"/>
  </r>
  <r>
    <n v="9410960058"/>
    <n v="2007"/>
    <n v="20070922"/>
    <n v="50"/>
    <n v="50"/>
    <m/>
    <s v="3F10511  100031 H01"/>
    <n v="210595"/>
    <n v="1.02"/>
    <s v="WHITE RIVER HATCHERY"/>
    <s v="WHITE RIVER HATCHERY"/>
    <s v="WHITE R      10.0031"/>
    <x v="1"/>
    <n v="74"/>
    <x v="2"/>
    <s v="09"/>
  </r>
  <r>
    <n v="9410960059"/>
    <n v="2007"/>
    <n v="20070922"/>
    <n v="50"/>
    <n v="50"/>
    <m/>
    <s v="3F10511  100031 H01"/>
    <n v="210595"/>
    <n v="1.02"/>
    <s v="WHITE RIVER HATCHERY"/>
    <s v="WHITE RIVER HATCHERY"/>
    <s v="WHITE R      10.0031"/>
    <x v="1"/>
    <n v="74"/>
    <x v="2"/>
    <s v="09"/>
  </r>
  <r>
    <n v="9410960074"/>
    <n v="2007"/>
    <n v="20070922"/>
    <n v="50"/>
    <n v="50"/>
    <m/>
    <s v="3F10511  100031 H01"/>
    <n v="210595"/>
    <n v="1.02"/>
    <s v="WHITE RIVER HATCHERY"/>
    <s v="WHITE RIVER HATCHERY"/>
    <s v="WHITE R      10.0031"/>
    <x v="1"/>
    <n v="74"/>
    <x v="2"/>
    <s v="09"/>
  </r>
  <r>
    <n v="9410960078"/>
    <n v="2007"/>
    <n v="20070922"/>
    <n v="50"/>
    <n v="50"/>
    <m/>
    <s v="3F10511  100031 H01"/>
    <n v="210595"/>
    <n v="1.02"/>
    <s v="WHITE RIVER HATCHERY"/>
    <s v="WHITE RIVER HATCHERY"/>
    <s v="WHITE R      10.0031"/>
    <x v="1"/>
    <n v="74"/>
    <x v="2"/>
    <s v="09"/>
  </r>
  <r>
    <n v="9410960079"/>
    <n v="2007"/>
    <n v="20070922"/>
    <n v="50"/>
    <n v="50"/>
    <m/>
    <s v="3F10511  100031 H01"/>
    <n v="210595"/>
    <n v="1.02"/>
    <s v="WHITE RIVER HATCHERY"/>
    <s v="WHITE RIVER HATCHERY"/>
    <s v="WHITE R      10.0031"/>
    <x v="1"/>
    <n v="74"/>
    <x v="2"/>
    <s v="09"/>
  </r>
  <r>
    <n v="9410960082"/>
    <n v="2007"/>
    <n v="20070922"/>
    <n v="50"/>
    <n v="50"/>
    <m/>
    <s v="3F10511  100031 H01"/>
    <n v="210595"/>
    <n v="1.02"/>
    <s v="WHITE RIVER HATCHERY"/>
    <s v="WHITE RIVER HATCHERY"/>
    <s v="WHITE R      10.0031"/>
    <x v="1"/>
    <n v="74"/>
    <x v="2"/>
    <s v="09"/>
  </r>
  <r>
    <n v="9410960083"/>
    <n v="2007"/>
    <n v="20070922"/>
    <n v="50"/>
    <n v="50"/>
    <m/>
    <s v="3F10511  100031 H01"/>
    <n v="210595"/>
    <n v="1.02"/>
    <s v="WHITE RIVER HATCHERY"/>
    <s v="WHITE RIVER HATCHERY"/>
    <s v="WHITE R      10.0031"/>
    <x v="1"/>
    <n v="74"/>
    <x v="2"/>
    <s v="09"/>
  </r>
  <r>
    <n v="9410960084"/>
    <n v="2007"/>
    <n v="20070922"/>
    <n v="50"/>
    <n v="50"/>
    <m/>
    <s v="3F10511  100031 H01"/>
    <n v="210595"/>
    <n v="1.02"/>
    <s v="WHITE RIVER HATCHERY"/>
    <s v="WHITE RIVER HATCHERY"/>
    <s v="WHITE R      10.0031"/>
    <x v="1"/>
    <n v="74"/>
    <x v="2"/>
    <s v="09"/>
  </r>
  <r>
    <n v="9410960085"/>
    <n v="2007"/>
    <n v="20070922"/>
    <n v="50"/>
    <n v="50"/>
    <m/>
    <s v="3F10511  100031 H01"/>
    <n v="210595"/>
    <n v="1.02"/>
    <s v="WHITE RIVER HATCHERY"/>
    <s v="WHITE RIVER HATCHERY"/>
    <s v="WHITE R      10.0031"/>
    <x v="1"/>
    <n v="74"/>
    <x v="2"/>
    <s v="09"/>
  </r>
  <r>
    <n v="9410960087"/>
    <n v="2007"/>
    <n v="20070922"/>
    <n v="50"/>
    <n v="50"/>
    <m/>
    <s v="3F10511  100031 H01"/>
    <n v="210595"/>
    <n v="1.02"/>
    <s v="WHITE RIVER HATCHERY"/>
    <s v="WHITE RIVER HATCHERY"/>
    <s v="WHITE R      10.0031"/>
    <x v="1"/>
    <n v="74"/>
    <x v="2"/>
    <s v="09"/>
  </r>
  <r>
    <n v="9410960102"/>
    <n v="2007"/>
    <n v="20070922"/>
    <n v="50"/>
    <n v="50"/>
    <m/>
    <s v="3F10511  100031 H01"/>
    <n v="210595"/>
    <n v="1.02"/>
    <s v="WHITE RIVER HATCHERY"/>
    <s v="WHITE RIVER HATCHERY"/>
    <s v="WHITE R      10.0031"/>
    <x v="1"/>
    <n v="74"/>
    <x v="2"/>
    <s v="09"/>
  </r>
  <r>
    <n v="9410960103"/>
    <n v="2007"/>
    <n v="20070922"/>
    <n v="50"/>
    <n v="50"/>
    <m/>
    <s v="3F10511  100031 H01"/>
    <n v="210595"/>
    <n v="1.02"/>
    <s v="WHITE RIVER HATCHERY"/>
    <s v="WHITE RIVER HATCHERY"/>
    <s v="WHITE R      10.0031"/>
    <x v="1"/>
    <n v="74"/>
    <x v="2"/>
    <s v="09"/>
  </r>
  <r>
    <n v="9410960105"/>
    <n v="2007"/>
    <n v="20070922"/>
    <n v="50"/>
    <n v="50"/>
    <m/>
    <s v="3F10511  100031 H01"/>
    <n v="210595"/>
    <n v="1.02"/>
    <s v="WHITE RIVER HATCHERY"/>
    <s v="WHITE RIVER HATCHERY"/>
    <s v="WHITE R      10.0031"/>
    <x v="1"/>
    <n v="74"/>
    <x v="2"/>
    <s v="09"/>
  </r>
  <r>
    <n v="9410960106"/>
    <n v="2007"/>
    <n v="20070922"/>
    <n v="50"/>
    <n v="50"/>
    <m/>
    <s v="3F10511  100031 H01"/>
    <n v="210595"/>
    <n v="1.02"/>
    <s v="WHITE RIVER HATCHERY"/>
    <s v="WHITE RIVER HATCHERY"/>
    <s v="WHITE R      10.0031"/>
    <x v="1"/>
    <n v="74"/>
    <x v="2"/>
    <s v="09"/>
  </r>
  <r>
    <n v="9410960107"/>
    <n v="2007"/>
    <n v="20070922"/>
    <n v="50"/>
    <n v="50"/>
    <m/>
    <s v="3F10511  100031 H01"/>
    <n v="210595"/>
    <n v="1.02"/>
    <s v="WHITE RIVER HATCHERY"/>
    <s v="WHITE RIVER HATCHERY"/>
    <s v="WHITE R      10.0031"/>
    <x v="1"/>
    <n v="74"/>
    <x v="2"/>
    <s v="09"/>
  </r>
  <r>
    <n v="9410960108"/>
    <n v="2007"/>
    <n v="20070922"/>
    <n v="50"/>
    <n v="50"/>
    <m/>
    <s v="3F10511  100031 H01"/>
    <n v="210595"/>
    <n v="1.02"/>
    <s v="WHITE RIVER HATCHERY"/>
    <s v="WHITE RIVER HATCHERY"/>
    <s v="WHITE R      10.0031"/>
    <x v="1"/>
    <n v="74"/>
    <x v="2"/>
    <s v="09"/>
  </r>
  <r>
    <n v="9410960111"/>
    <n v="2007"/>
    <n v="20070922"/>
    <n v="50"/>
    <n v="50"/>
    <m/>
    <s v="3F10511  100031 H01"/>
    <n v="210595"/>
    <n v="1.02"/>
    <s v="WHITE RIVER HATCHERY"/>
    <s v="WHITE RIVER HATCHERY"/>
    <s v="WHITE R      10.0031"/>
    <x v="1"/>
    <n v="74"/>
    <x v="2"/>
    <s v="09"/>
  </r>
  <r>
    <n v="9410960112"/>
    <n v="2007"/>
    <n v="20070922"/>
    <n v="50"/>
    <n v="50"/>
    <m/>
    <s v="3F10511  100031 H01"/>
    <n v="210595"/>
    <n v="1.02"/>
    <s v="WHITE RIVER HATCHERY"/>
    <s v="WHITE RIVER HATCHERY"/>
    <s v="WHITE R      10.0031"/>
    <x v="1"/>
    <n v="74"/>
    <x v="2"/>
    <s v="09"/>
  </r>
  <r>
    <n v="9410960113"/>
    <n v="2007"/>
    <n v="20070922"/>
    <n v="50"/>
    <n v="50"/>
    <m/>
    <s v="3F10511  100031 H01"/>
    <n v="210595"/>
    <n v="1.02"/>
    <s v="WHITE RIVER HATCHERY"/>
    <s v="WHITE RIVER HATCHERY"/>
    <s v="WHITE R      10.0031"/>
    <x v="1"/>
    <n v="74"/>
    <x v="2"/>
    <s v="09"/>
  </r>
  <r>
    <n v="9410970001"/>
    <n v="2007"/>
    <n v="20070922"/>
    <n v="50"/>
    <n v="50"/>
    <m/>
    <s v="3F10511  100031 H01"/>
    <n v="210595"/>
    <n v="1.02"/>
    <s v="WHITE RIVER HATCHERY"/>
    <s v="WHITE RIVER HATCHERY"/>
    <s v="WHITE R      10.0031"/>
    <x v="1"/>
    <n v="74"/>
    <x v="2"/>
    <s v="09"/>
  </r>
  <r>
    <n v="9410970019"/>
    <n v="2007"/>
    <n v="20070922"/>
    <n v="50"/>
    <n v="50"/>
    <m/>
    <s v="3F10511  100031 H01"/>
    <n v="210595"/>
    <n v="1.02"/>
    <s v="WHITE RIVER HATCHERY"/>
    <s v="WHITE RIVER HATCHERY"/>
    <s v="WHITE R      10.0031"/>
    <x v="1"/>
    <n v="74"/>
    <x v="2"/>
    <s v="09"/>
  </r>
  <r>
    <n v="9410970022"/>
    <n v="2007"/>
    <n v="20070922"/>
    <n v="50"/>
    <n v="50"/>
    <m/>
    <s v="3F10511  100031 H01"/>
    <n v="210595"/>
    <n v="1.02"/>
    <s v="WHITE RIVER HATCHERY"/>
    <s v="WHITE RIVER HATCHERY"/>
    <s v="WHITE R      10.0031"/>
    <x v="1"/>
    <n v="74"/>
    <x v="2"/>
    <s v="09"/>
  </r>
  <r>
    <n v="9410970024"/>
    <n v="2007"/>
    <n v="20070922"/>
    <n v="50"/>
    <n v="50"/>
    <m/>
    <s v="3F10511  100031 H01"/>
    <n v="210595"/>
    <n v="1.02"/>
    <s v="WHITE RIVER HATCHERY"/>
    <s v="WHITE RIVER HATCHERY"/>
    <s v="WHITE R      10.0031"/>
    <x v="1"/>
    <n v="74"/>
    <x v="2"/>
    <s v="09"/>
  </r>
  <r>
    <n v="9410970026"/>
    <n v="2007"/>
    <n v="20070922"/>
    <n v="50"/>
    <n v="50"/>
    <m/>
    <s v="3F10511  100031 H01"/>
    <n v="210595"/>
    <n v="1.02"/>
    <s v="WHITE RIVER HATCHERY"/>
    <s v="WHITE RIVER HATCHERY"/>
    <s v="WHITE R      10.0031"/>
    <x v="1"/>
    <n v="74"/>
    <x v="2"/>
    <s v="09"/>
  </r>
  <r>
    <n v="9410970028"/>
    <n v="2007"/>
    <n v="20070922"/>
    <n v="50"/>
    <n v="50"/>
    <m/>
    <s v="3F10511  100031 H01"/>
    <n v="210595"/>
    <n v="1.02"/>
    <s v="WHITE RIVER HATCHERY"/>
    <s v="WHITE RIVER HATCHERY"/>
    <s v="WHITE R      10.0031"/>
    <x v="1"/>
    <n v="74"/>
    <x v="2"/>
    <s v="09"/>
  </r>
  <r>
    <n v="9410970029"/>
    <n v="2007"/>
    <n v="20070922"/>
    <n v="50"/>
    <n v="50"/>
    <m/>
    <s v="3F10511  100031 H01"/>
    <n v="210595"/>
    <n v="1.02"/>
    <s v="WHITE RIVER HATCHERY"/>
    <s v="WHITE RIVER HATCHERY"/>
    <s v="WHITE R      10.0031"/>
    <x v="1"/>
    <n v="74"/>
    <x v="2"/>
    <s v="09"/>
  </r>
  <r>
    <n v="9410980051"/>
    <n v="2007"/>
    <n v="20070929"/>
    <n v="50"/>
    <n v="50"/>
    <m/>
    <s v="3F10511  100031 H01"/>
    <n v="210595"/>
    <n v="1.02"/>
    <s v="WHITE RIVER HATCHERY"/>
    <s v="WHITE RIVER HATCHERY"/>
    <s v="WHITE R      10.0031"/>
    <x v="1"/>
    <n v="74"/>
    <x v="2"/>
    <s v="09"/>
  </r>
  <r>
    <n v="9410980053"/>
    <n v="2007"/>
    <n v="20070929"/>
    <n v="50"/>
    <n v="50"/>
    <m/>
    <s v="3F10511  100031 H01"/>
    <n v="210595"/>
    <n v="1.02"/>
    <s v="WHITE RIVER HATCHERY"/>
    <s v="WHITE RIVER HATCHERY"/>
    <s v="WHITE R      10.0031"/>
    <x v="1"/>
    <n v="74"/>
    <x v="2"/>
    <s v="09"/>
  </r>
  <r>
    <n v="9410980059"/>
    <n v="2007"/>
    <n v="20070929"/>
    <n v="50"/>
    <n v="50"/>
    <m/>
    <s v="3F10511  100031 H01"/>
    <n v="210595"/>
    <n v="1.02"/>
    <s v="WHITE RIVER HATCHERY"/>
    <s v="WHITE RIVER HATCHERY"/>
    <s v="WHITE R      10.0031"/>
    <x v="1"/>
    <n v="74"/>
    <x v="2"/>
    <s v="09"/>
  </r>
  <r>
    <n v="9410980060"/>
    <n v="2007"/>
    <n v="20070929"/>
    <n v="50"/>
    <n v="50"/>
    <m/>
    <s v="3F10511  100031 H01"/>
    <n v="210595"/>
    <n v="1.02"/>
    <s v="WHITE RIVER HATCHERY"/>
    <s v="WHITE RIVER HATCHERY"/>
    <s v="WHITE R      10.0031"/>
    <x v="1"/>
    <n v="74"/>
    <x v="2"/>
    <s v="09"/>
  </r>
  <r>
    <n v="9410980075"/>
    <n v="2007"/>
    <n v="20070929"/>
    <n v="50"/>
    <n v="50"/>
    <m/>
    <s v="3F10511  100031 H01"/>
    <n v="210595"/>
    <n v="1.02"/>
    <s v="WHITE RIVER HATCHERY"/>
    <s v="WHITE RIVER HATCHERY"/>
    <s v="WHITE R      10.0031"/>
    <x v="1"/>
    <n v="74"/>
    <x v="2"/>
    <s v="09"/>
  </r>
  <r>
    <n v="9410980077"/>
    <n v="2007"/>
    <n v="20070929"/>
    <n v="50"/>
    <n v="50"/>
    <m/>
    <s v="3F10511  100031 H01"/>
    <n v="210595"/>
    <n v="1.02"/>
    <s v="WHITE RIVER HATCHERY"/>
    <s v="WHITE RIVER HATCHERY"/>
    <s v="WHITE R      10.0031"/>
    <x v="1"/>
    <n v="74"/>
    <x v="2"/>
    <s v="09"/>
  </r>
  <r>
    <n v="9410980078"/>
    <n v="2007"/>
    <n v="20070929"/>
    <n v="50"/>
    <n v="50"/>
    <m/>
    <s v="3F10511  100031 H01"/>
    <n v="210595"/>
    <n v="1.02"/>
    <s v="WHITE RIVER HATCHERY"/>
    <s v="WHITE RIVER HATCHERY"/>
    <s v="WHITE R      10.0031"/>
    <x v="1"/>
    <n v="74"/>
    <x v="2"/>
    <s v="09"/>
  </r>
  <r>
    <n v="9410980079"/>
    <n v="2007"/>
    <n v="20070929"/>
    <n v="50"/>
    <n v="50"/>
    <m/>
    <s v="3F10511  100031 H01"/>
    <n v="210595"/>
    <n v="1.02"/>
    <s v="WHITE RIVER HATCHERY"/>
    <s v="WHITE RIVER HATCHERY"/>
    <s v="WHITE R      10.0031"/>
    <x v="1"/>
    <n v="74"/>
    <x v="2"/>
    <s v="09"/>
  </r>
  <r>
    <n v="9410980080"/>
    <n v="2007"/>
    <n v="20070929"/>
    <n v="50"/>
    <n v="50"/>
    <m/>
    <s v="3F10511  100031 H01"/>
    <n v="210595"/>
    <n v="1.02"/>
    <s v="WHITE RIVER HATCHERY"/>
    <s v="WHITE RIVER HATCHERY"/>
    <s v="WHITE R      10.0031"/>
    <x v="1"/>
    <n v="74"/>
    <x v="2"/>
    <s v="09"/>
  </r>
  <r>
    <n v="9410980081"/>
    <n v="2007"/>
    <n v="20070929"/>
    <n v="50"/>
    <n v="50"/>
    <m/>
    <s v="3F10511  100031 H01"/>
    <n v="210595"/>
    <n v="1.02"/>
    <s v="WHITE RIVER HATCHERY"/>
    <s v="WHITE RIVER HATCHERY"/>
    <s v="WHITE R      10.0031"/>
    <x v="1"/>
    <n v="74"/>
    <x v="2"/>
    <s v="09"/>
  </r>
  <r>
    <n v="9410980083"/>
    <n v="2007"/>
    <n v="20070929"/>
    <n v="50"/>
    <n v="50"/>
    <m/>
    <s v="3F10511  100031 H01"/>
    <n v="210595"/>
    <n v="1.02"/>
    <s v="WHITE RIVER HATCHERY"/>
    <s v="WHITE RIVER HATCHERY"/>
    <s v="WHITE R      10.0031"/>
    <x v="1"/>
    <n v="74"/>
    <x v="2"/>
    <s v="09"/>
  </r>
  <r>
    <n v="9410980085"/>
    <n v="2007"/>
    <n v="20070929"/>
    <n v="50"/>
    <n v="50"/>
    <m/>
    <s v="3F10511  100031 H01"/>
    <n v="210595"/>
    <n v="1.02"/>
    <s v="WHITE RIVER HATCHERY"/>
    <s v="WHITE RIVER HATCHERY"/>
    <s v="WHITE R      10.0031"/>
    <x v="1"/>
    <n v="74"/>
    <x v="2"/>
    <s v="09"/>
  </r>
  <r>
    <n v="9410980087"/>
    <n v="2007"/>
    <n v="20070929"/>
    <n v="50"/>
    <n v="50"/>
    <m/>
    <s v="3F10511  100031 H01"/>
    <n v="210595"/>
    <n v="1.02"/>
    <s v="WHITE RIVER HATCHERY"/>
    <s v="WHITE RIVER HATCHERY"/>
    <s v="WHITE R      10.0031"/>
    <x v="1"/>
    <n v="74"/>
    <x v="2"/>
    <s v="09"/>
  </r>
  <r>
    <n v="9410980115"/>
    <n v="2007"/>
    <n v="20070929"/>
    <n v="50"/>
    <n v="50"/>
    <m/>
    <s v="3F10511  100031 H01"/>
    <n v="210595"/>
    <n v="1.07"/>
    <s v="WHITE RIVER HATCHERY"/>
    <s v="WHITE RIVER HATCHERY"/>
    <s v="WHITE R      10.0031"/>
    <x v="1"/>
    <n v="74"/>
    <x v="2"/>
    <s v="09"/>
  </r>
  <r>
    <n v="9410980089"/>
    <n v="2007"/>
    <n v="20070929"/>
    <n v="50"/>
    <n v="50"/>
    <m/>
    <s v="3F10511  100031 H01"/>
    <n v="210595"/>
    <n v="1.07"/>
    <s v="WHITE RIVER HATCHERY"/>
    <s v="WHITE RIVER HATCHERY"/>
    <s v="WHITE R      10.0031"/>
    <x v="1"/>
    <n v="74"/>
    <x v="2"/>
    <s v="09"/>
  </r>
  <r>
    <n v="9410990017"/>
    <n v="2007"/>
    <n v="20070929"/>
    <n v="50"/>
    <n v="50"/>
    <m/>
    <s v="3F10511  100031 H01"/>
    <n v="210595"/>
    <n v="1.02"/>
    <s v="WHITE RIVER HATCHERY"/>
    <s v="WHITE RIVER HATCHERY"/>
    <s v="WHITE R      10.0031"/>
    <x v="1"/>
    <n v="74"/>
    <x v="2"/>
    <s v="09"/>
  </r>
  <r>
    <n v="9410990018"/>
    <n v="2007"/>
    <n v="20070929"/>
    <n v="50"/>
    <n v="50"/>
    <m/>
    <s v="3F10511  100031 H01"/>
    <n v="210595"/>
    <n v="1.02"/>
    <s v="WHITE RIVER HATCHERY"/>
    <s v="WHITE RIVER HATCHERY"/>
    <s v="WHITE R      10.0031"/>
    <x v="1"/>
    <n v="74"/>
    <x v="2"/>
    <s v="09"/>
  </r>
  <r>
    <n v="9410990020"/>
    <n v="2007"/>
    <n v="20070929"/>
    <n v="50"/>
    <n v="50"/>
    <m/>
    <s v="3F10511  100031 H01"/>
    <n v="210595"/>
    <n v="1.02"/>
    <s v="WHITE RIVER HATCHERY"/>
    <s v="WHITE RIVER HATCHERY"/>
    <s v="WHITE R      10.0031"/>
    <x v="1"/>
    <n v="74"/>
    <x v="2"/>
    <s v="09"/>
  </r>
  <r>
    <n v="9410990022"/>
    <n v="2007"/>
    <n v="20070929"/>
    <n v="50"/>
    <n v="50"/>
    <m/>
    <s v="3F10511  100031 H01"/>
    <n v="210595"/>
    <n v="1.02"/>
    <s v="WHITE RIVER HATCHERY"/>
    <s v="WHITE RIVER HATCHERY"/>
    <s v="WHITE R      10.0031"/>
    <x v="1"/>
    <n v="74"/>
    <x v="2"/>
    <s v="09"/>
  </r>
  <r>
    <n v="9410990023"/>
    <n v="2007"/>
    <n v="20070929"/>
    <n v="50"/>
    <n v="50"/>
    <m/>
    <s v="3F10511  100031 H01"/>
    <n v="210595"/>
    <n v="1.02"/>
    <s v="WHITE RIVER HATCHERY"/>
    <s v="WHITE RIVER HATCHERY"/>
    <s v="WHITE R      10.0031"/>
    <x v="1"/>
    <n v="74"/>
    <x v="2"/>
    <s v="09"/>
  </r>
  <r>
    <n v="9410990026"/>
    <n v="2007"/>
    <n v="20070929"/>
    <n v="50"/>
    <n v="50"/>
    <m/>
    <s v="3F10511  100031 H01"/>
    <n v="210595"/>
    <n v="1.02"/>
    <s v="WHITE RIVER HATCHERY"/>
    <s v="WHITE RIVER HATCHERY"/>
    <s v="WHITE R      10.0031"/>
    <x v="1"/>
    <n v="74"/>
    <x v="2"/>
    <s v="09"/>
  </r>
  <r>
    <n v="9410990041"/>
    <n v="2007"/>
    <n v="20070929"/>
    <n v="50"/>
    <n v="50"/>
    <m/>
    <s v="3F10511  100031 H01"/>
    <n v="210595"/>
    <n v="1.02"/>
    <s v="WHITE RIVER HATCHERY"/>
    <s v="WHITE RIVER HATCHERY"/>
    <s v="WHITE R      10.0031"/>
    <x v="1"/>
    <n v="74"/>
    <x v="2"/>
    <s v="09"/>
  </r>
  <r>
    <n v="9410990042"/>
    <n v="2007"/>
    <n v="20070929"/>
    <n v="50"/>
    <n v="50"/>
    <m/>
    <s v="3F10511  100031 H01"/>
    <n v="210595"/>
    <n v="1.02"/>
    <s v="WHITE RIVER HATCHERY"/>
    <s v="WHITE RIVER HATCHERY"/>
    <s v="WHITE R      10.0031"/>
    <x v="1"/>
    <n v="74"/>
    <x v="2"/>
    <s v="09"/>
  </r>
  <r>
    <n v="9410990043"/>
    <n v="2007"/>
    <n v="20070929"/>
    <n v="50"/>
    <n v="50"/>
    <m/>
    <s v="3F10511  100031 H01"/>
    <n v="210595"/>
    <n v="1.02"/>
    <s v="WHITE RIVER HATCHERY"/>
    <s v="WHITE RIVER HATCHERY"/>
    <s v="WHITE R      10.0031"/>
    <x v="1"/>
    <n v="74"/>
    <x v="2"/>
    <s v="09"/>
  </r>
  <r>
    <n v="9410990046"/>
    <n v="2007"/>
    <n v="20070929"/>
    <n v="50"/>
    <n v="50"/>
    <m/>
    <s v="3F10511  100031 H01"/>
    <n v="210595"/>
    <n v="1.02"/>
    <s v="WHITE RIVER HATCHERY"/>
    <s v="WHITE RIVER HATCHERY"/>
    <s v="WHITE R      10.0031"/>
    <x v="1"/>
    <n v="74"/>
    <x v="2"/>
    <s v="09"/>
  </r>
  <r>
    <n v="9410990048"/>
    <n v="2007"/>
    <n v="20070929"/>
    <n v="50"/>
    <n v="50"/>
    <m/>
    <s v="3F10511  100031 H01"/>
    <n v="210595"/>
    <n v="1.02"/>
    <s v="WHITE RIVER HATCHERY"/>
    <s v="WHITE RIVER HATCHERY"/>
    <s v="WHITE R      10.0031"/>
    <x v="1"/>
    <n v="74"/>
    <x v="2"/>
    <s v="09"/>
  </r>
  <r>
    <n v="9410990050"/>
    <n v="2007"/>
    <n v="20070929"/>
    <n v="50"/>
    <n v="50"/>
    <m/>
    <s v="3F10511  100031 H01"/>
    <n v="210595"/>
    <n v="1.02"/>
    <s v="WHITE RIVER HATCHERY"/>
    <s v="WHITE RIVER HATCHERY"/>
    <s v="WHITE R      10.0031"/>
    <x v="1"/>
    <n v="74"/>
    <x v="2"/>
    <s v="09"/>
  </r>
  <r>
    <n v="9410990051"/>
    <n v="2007"/>
    <n v="20070929"/>
    <n v="50"/>
    <n v="50"/>
    <m/>
    <s v="3F10511  100031 H01"/>
    <n v="210595"/>
    <n v="1.02"/>
    <s v="WHITE RIVER HATCHERY"/>
    <s v="WHITE RIVER HATCHERY"/>
    <s v="WHITE R      10.0031"/>
    <x v="1"/>
    <n v="74"/>
    <x v="2"/>
    <s v="09"/>
  </r>
  <r>
    <n v="9410990144"/>
    <n v="2007"/>
    <n v="20070929"/>
    <n v="50"/>
    <n v="50"/>
    <m/>
    <s v="3F10511  100031 H01"/>
    <n v="210595"/>
    <n v="1.07"/>
    <s v="WHITE RIVER HATCHERY"/>
    <s v="WHITE RIVER HATCHERY"/>
    <s v="WHITE R      10.0031"/>
    <x v="1"/>
    <n v="74"/>
    <x v="2"/>
    <s v="09"/>
  </r>
  <r>
    <n v="9410990001"/>
    <n v="2007"/>
    <n v="20070929"/>
    <n v="50"/>
    <n v="50"/>
    <m/>
    <s v="3F10511  100031 H01"/>
    <n v="210595"/>
    <n v="1.02"/>
    <s v="WHITE RIVER HATCHERY"/>
    <s v="WHITE RIVER HATCHERY"/>
    <s v="WHITE R      10.0031"/>
    <x v="1"/>
    <n v="74"/>
    <x v="2"/>
    <s v="09"/>
  </r>
  <r>
    <n v="9410990002"/>
    <n v="2007"/>
    <n v="20070929"/>
    <n v="50"/>
    <n v="50"/>
    <m/>
    <s v="3F10511  100031 H01"/>
    <n v="210595"/>
    <n v="1.02"/>
    <s v="WHITE RIVER HATCHERY"/>
    <s v="WHITE RIVER HATCHERY"/>
    <s v="WHITE R      10.0031"/>
    <x v="1"/>
    <n v="74"/>
    <x v="2"/>
    <s v="09"/>
  </r>
  <r>
    <n v="9410990003"/>
    <n v="2007"/>
    <n v="20070929"/>
    <n v="50"/>
    <n v="50"/>
    <m/>
    <s v="3F10511  100031 H01"/>
    <n v="210595"/>
    <n v="1.02"/>
    <s v="WHITE RIVER HATCHERY"/>
    <s v="WHITE RIVER HATCHERY"/>
    <s v="WHITE R      10.0031"/>
    <x v="1"/>
    <n v="74"/>
    <x v="2"/>
    <s v="09"/>
  </r>
  <r>
    <n v="9410990007"/>
    <n v="2007"/>
    <n v="20070929"/>
    <n v="50"/>
    <n v="50"/>
    <m/>
    <s v="3F10511  100031 H01"/>
    <n v="210595"/>
    <n v="1.02"/>
    <s v="WHITE RIVER HATCHERY"/>
    <s v="WHITE RIVER HATCHERY"/>
    <s v="WHITE R      10.0031"/>
    <x v="1"/>
    <n v="74"/>
    <x v="2"/>
    <s v="09"/>
  </r>
  <r>
    <n v="9410990008"/>
    <n v="2007"/>
    <n v="20070929"/>
    <n v="50"/>
    <n v="50"/>
    <m/>
    <s v="3F10511  100031 H01"/>
    <n v="210595"/>
    <n v="1.02"/>
    <s v="WHITE RIVER HATCHERY"/>
    <s v="WHITE RIVER HATCHERY"/>
    <s v="WHITE R      10.0031"/>
    <x v="1"/>
    <n v="74"/>
    <x v="2"/>
    <s v="09"/>
  </r>
  <r>
    <n v="9410990012"/>
    <n v="2007"/>
    <n v="20070929"/>
    <n v="50"/>
    <n v="50"/>
    <m/>
    <s v="3F10511  100031 H01"/>
    <n v="210595"/>
    <n v="1.02"/>
    <s v="WHITE RIVER HATCHERY"/>
    <s v="WHITE RIVER HATCHERY"/>
    <s v="WHITE R      10.0031"/>
    <x v="1"/>
    <n v="74"/>
    <x v="2"/>
    <s v="09"/>
  </r>
  <r>
    <n v="9410990027"/>
    <n v="2007"/>
    <n v="20070929"/>
    <n v="50"/>
    <n v="50"/>
    <m/>
    <s v="3F10511  100031 H01"/>
    <n v="210595"/>
    <n v="1.02"/>
    <s v="WHITE RIVER HATCHERY"/>
    <s v="WHITE RIVER HATCHERY"/>
    <s v="WHITE R      10.0031"/>
    <x v="1"/>
    <n v="74"/>
    <x v="2"/>
    <s v="09"/>
  </r>
  <r>
    <n v="9410990028"/>
    <n v="2007"/>
    <n v="20070929"/>
    <n v="50"/>
    <n v="50"/>
    <m/>
    <s v="3F10511  100031 H01"/>
    <n v="210595"/>
    <n v="1.02"/>
    <s v="WHITE RIVER HATCHERY"/>
    <s v="WHITE RIVER HATCHERY"/>
    <s v="WHITE R      10.0031"/>
    <x v="1"/>
    <n v="74"/>
    <x v="2"/>
    <s v="09"/>
  </r>
  <r>
    <n v="9410990032"/>
    <n v="2007"/>
    <n v="20070929"/>
    <n v="50"/>
    <n v="50"/>
    <m/>
    <s v="3F10511  100031 H01"/>
    <n v="210595"/>
    <n v="1.02"/>
    <s v="WHITE RIVER HATCHERY"/>
    <s v="WHITE RIVER HATCHERY"/>
    <s v="WHITE R      10.0031"/>
    <x v="1"/>
    <n v="74"/>
    <x v="2"/>
    <s v="09"/>
  </r>
  <r>
    <n v="9410990034"/>
    <n v="2007"/>
    <n v="20070929"/>
    <n v="50"/>
    <n v="50"/>
    <m/>
    <s v="3F10511  100031 H01"/>
    <n v="210595"/>
    <n v="1.02"/>
    <s v="WHITE RIVER HATCHERY"/>
    <s v="WHITE RIVER HATCHERY"/>
    <s v="WHITE R      10.0031"/>
    <x v="1"/>
    <n v="74"/>
    <x v="2"/>
    <s v="09"/>
  </r>
  <r>
    <n v="9410990038"/>
    <n v="2007"/>
    <n v="20070929"/>
    <n v="50"/>
    <n v="50"/>
    <m/>
    <s v="3F10511  100031 H01"/>
    <n v="210595"/>
    <n v="1.02"/>
    <s v="WHITE RIVER HATCHERY"/>
    <s v="WHITE RIVER HATCHERY"/>
    <s v="WHITE R      10.0031"/>
    <x v="1"/>
    <n v="74"/>
    <x v="2"/>
    <s v="09"/>
  </r>
  <r>
    <n v="9410990134"/>
    <n v="2007"/>
    <n v="20070929"/>
    <n v="50"/>
    <n v="50"/>
    <m/>
    <s v="3F10511  100031 H01"/>
    <n v="210595"/>
    <n v="1.07"/>
    <s v="WHITE RIVER HATCHERY"/>
    <s v="WHITE RIVER HATCHERY"/>
    <s v="WHITE R      10.0031"/>
    <x v="1"/>
    <n v="74"/>
    <x v="2"/>
    <s v="09"/>
  </r>
  <r>
    <n v="9309700036"/>
    <n v="2008"/>
    <n v="20080904"/>
    <n v="50"/>
    <n v="50"/>
    <s v="N"/>
    <s v="3F10511  100031 H01"/>
    <n v="210595"/>
    <n v="1"/>
    <s v="WHITE RIVER HATCHERY"/>
    <s v="WHITE RIVER HATCHERY"/>
    <s v="WHITE R      10.0031"/>
    <x v="1"/>
    <n v="74"/>
    <x v="2"/>
    <s v="09"/>
  </r>
  <r>
    <n v="9309720046"/>
    <n v="2008"/>
    <n v="20080911"/>
    <n v="50"/>
    <n v="50"/>
    <s v="N"/>
    <s v="3F10511  100031 H01"/>
    <n v="210595"/>
    <n v="1"/>
    <s v="WHITE RIVER HATCHERY"/>
    <s v="WHITE RIVER HATCHERY"/>
    <s v="WHITE R      10.0031"/>
    <x v="1"/>
    <n v="74"/>
    <x v="2"/>
    <s v="09"/>
  </r>
  <r>
    <n v="9309720078"/>
    <n v="2008"/>
    <n v="20080911"/>
    <n v="50"/>
    <n v="50"/>
    <s v="N"/>
    <s v="3F10511  100031 H01"/>
    <n v="210595"/>
    <n v="1"/>
    <s v="WHITE RIVER HATCHERY"/>
    <s v="WHITE RIVER HATCHERY"/>
    <s v="WHITE R      10.0031"/>
    <x v="1"/>
    <n v="74"/>
    <x v="2"/>
    <s v="09"/>
  </r>
  <r>
    <n v="9309740092"/>
    <n v="2008"/>
    <n v="20080918"/>
    <n v="50"/>
    <n v="50"/>
    <s v="N"/>
    <s v="3F10511  100031 H01"/>
    <n v="210595"/>
    <n v="1"/>
    <s v="WHITE RIVER HATCHERY"/>
    <s v="WHITE RIVER HATCHERY"/>
    <s v="WHITE R      10.0031"/>
    <x v="1"/>
    <n v="74"/>
    <x v="2"/>
    <s v="09"/>
  </r>
  <r>
    <n v="9309720047"/>
    <n v="2008"/>
    <n v="20080911"/>
    <n v="50"/>
    <n v="50"/>
    <s v="N"/>
    <s v="3F10511  100031 H01"/>
    <n v="210595"/>
    <n v="1"/>
    <s v="WHITE RIVER HATCHERY"/>
    <s v="WHITE RIVER HATCHERY"/>
    <s v="WHITE R      10.0031"/>
    <x v="1"/>
    <n v="74"/>
    <x v="2"/>
    <s v="09"/>
  </r>
  <r>
    <n v="9309720051"/>
    <n v="2008"/>
    <n v="20080911"/>
    <n v="50"/>
    <n v="50"/>
    <s v="N"/>
    <s v="3F10511  100031 H01"/>
    <n v="210595"/>
    <n v="1"/>
    <s v="WHITE RIVER HATCHERY"/>
    <s v="WHITE RIVER HATCHERY"/>
    <s v="WHITE R      10.0031"/>
    <x v="1"/>
    <n v="74"/>
    <x v="2"/>
    <s v="09"/>
  </r>
  <r>
    <n v="9309720052"/>
    <n v="2008"/>
    <n v="20080911"/>
    <n v="50"/>
    <n v="50"/>
    <s v="N"/>
    <s v="3F10511  100031 H01"/>
    <n v="210595"/>
    <n v="1"/>
    <s v="WHITE RIVER HATCHERY"/>
    <s v="WHITE RIVER HATCHERY"/>
    <s v="WHITE R      10.0031"/>
    <x v="1"/>
    <n v="74"/>
    <x v="2"/>
    <s v="09"/>
  </r>
  <r>
    <n v="9309720068"/>
    <n v="2008"/>
    <n v="20080911"/>
    <n v="50"/>
    <n v="50"/>
    <s v="N"/>
    <s v="3F10511  100031 H01"/>
    <n v="210595"/>
    <n v="1"/>
    <s v="WHITE RIVER HATCHERY"/>
    <s v="WHITE RIVER HATCHERY"/>
    <s v="WHITE R      10.0031"/>
    <x v="1"/>
    <n v="74"/>
    <x v="2"/>
    <s v="09"/>
  </r>
  <r>
    <n v="9309720072"/>
    <n v="2008"/>
    <n v="20080911"/>
    <n v="50"/>
    <n v="50"/>
    <s v="N"/>
    <s v="3F10511  100031 H01"/>
    <n v="210595"/>
    <n v="1"/>
    <s v="WHITE RIVER HATCHERY"/>
    <s v="WHITE RIVER HATCHERY"/>
    <s v="WHITE R      10.0031"/>
    <x v="1"/>
    <n v="74"/>
    <x v="2"/>
    <s v="09"/>
  </r>
  <r>
    <n v="9309720073"/>
    <n v="2008"/>
    <n v="20080911"/>
    <n v="50"/>
    <n v="50"/>
    <s v="N"/>
    <s v="3F10511  100031 H01"/>
    <n v="210595"/>
    <n v="1"/>
    <s v="WHITE RIVER HATCHERY"/>
    <s v="WHITE RIVER HATCHERY"/>
    <s v="WHITE R      10.0031"/>
    <x v="1"/>
    <n v="74"/>
    <x v="2"/>
    <s v="09"/>
  </r>
  <r>
    <n v="9309720079"/>
    <n v="2008"/>
    <n v="20080911"/>
    <n v="50"/>
    <n v="50"/>
    <s v="N"/>
    <s v="3F10511  100031 H01"/>
    <n v="210595"/>
    <n v="1"/>
    <s v="WHITE RIVER HATCHERY"/>
    <s v="WHITE RIVER HATCHERY"/>
    <s v="WHITE R      10.0031"/>
    <x v="1"/>
    <n v="74"/>
    <x v="2"/>
    <s v="09"/>
  </r>
  <r>
    <n v="9309730012"/>
    <n v="2008"/>
    <n v="20080916"/>
    <n v="50"/>
    <n v="50"/>
    <s v="N"/>
    <s v="3F10511  100031 H01"/>
    <n v="210595"/>
    <n v="1"/>
    <s v="WHITE RIVER HATCHERY"/>
    <s v="WHITE RIVER HATCHERY"/>
    <s v="WHITE R      10.0031"/>
    <x v="1"/>
    <n v="74"/>
    <x v="2"/>
    <s v="09"/>
  </r>
  <r>
    <n v="9309740109"/>
    <n v="2008"/>
    <n v="20080918"/>
    <n v="50"/>
    <n v="50"/>
    <s v="N"/>
    <s v="3F10511  100031 H01"/>
    <n v="210595"/>
    <n v="1"/>
    <s v="WHITE RIVER HATCHERY"/>
    <s v="WHITE RIVER HATCHERY"/>
    <s v="WHITE R      10.0031"/>
    <x v="1"/>
    <n v="74"/>
    <x v="2"/>
    <s v="09"/>
  </r>
  <r>
    <n v="9309740110"/>
    <n v="2008"/>
    <n v="20080918"/>
    <n v="50"/>
    <n v="50"/>
    <s v="N"/>
    <s v="3F10511  100031 H01"/>
    <n v="210595"/>
    <n v="1"/>
    <s v="WHITE RIVER HATCHERY"/>
    <s v="WHITE RIVER HATCHERY"/>
    <s v="WHITE R      10.0031"/>
    <x v="1"/>
    <n v="74"/>
    <x v="2"/>
    <s v="09"/>
  </r>
  <r>
    <n v="9309740018"/>
    <n v="2008"/>
    <n v="20080918"/>
    <n v="50"/>
    <n v="50"/>
    <s v="N"/>
    <s v="3F10511  100031 H01"/>
    <n v="210595"/>
    <n v="1"/>
    <s v="WHITE RIVER HATCHERY"/>
    <s v="WHITE RIVER HATCHERY"/>
    <s v="WHITE R      10.0031"/>
    <x v="1"/>
    <n v="74"/>
    <x v="2"/>
    <s v="09"/>
  </r>
  <r>
    <n v="9309720054"/>
    <n v="2008"/>
    <n v="20080911"/>
    <n v="50"/>
    <n v="50"/>
    <s v="N"/>
    <s v="3F10511  100031 H01"/>
    <n v="210595"/>
    <n v="1"/>
    <s v="WHITE RIVER HATCHERY"/>
    <s v="WHITE RIVER HATCHERY"/>
    <s v="WHITE R      10.0031"/>
    <x v="1"/>
    <n v="74"/>
    <x v="2"/>
    <s v="09"/>
  </r>
  <r>
    <n v="9309720055"/>
    <n v="2008"/>
    <n v="20080911"/>
    <n v="50"/>
    <n v="50"/>
    <s v="N"/>
    <s v="3F10511  100031 H01"/>
    <n v="210595"/>
    <n v="1"/>
    <s v="WHITE RIVER HATCHERY"/>
    <s v="WHITE RIVER HATCHERY"/>
    <s v="WHITE R      10.0031"/>
    <x v="1"/>
    <n v="74"/>
    <x v="2"/>
    <s v="09"/>
  </r>
  <r>
    <n v="9309720057"/>
    <n v="2008"/>
    <n v="20080911"/>
    <n v="50"/>
    <n v="50"/>
    <s v="N"/>
    <s v="3F10511  100031 H01"/>
    <n v="210595"/>
    <n v="1"/>
    <s v="WHITE RIVER HATCHERY"/>
    <s v="WHITE RIVER HATCHERY"/>
    <s v="WHITE R      10.0031"/>
    <x v="1"/>
    <n v="74"/>
    <x v="2"/>
    <s v="09"/>
  </r>
  <r>
    <n v="9309720083"/>
    <n v="2008"/>
    <n v="20080911"/>
    <n v="50"/>
    <n v="50"/>
    <s v="N"/>
    <s v="3F10511  100031 H01"/>
    <n v="210595"/>
    <n v="1"/>
    <s v="WHITE RIVER HATCHERY"/>
    <s v="WHITE RIVER HATCHERY"/>
    <s v="WHITE R      10.0031"/>
    <x v="1"/>
    <n v="74"/>
    <x v="2"/>
    <s v="09"/>
  </r>
  <r>
    <n v="9309720086"/>
    <n v="2008"/>
    <n v="20080911"/>
    <n v="50"/>
    <n v="50"/>
    <s v="N"/>
    <s v="3F10511  100031 H01"/>
    <n v="210595"/>
    <n v="1"/>
    <s v="WHITE RIVER HATCHERY"/>
    <s v="WHITE RIVER HATCHERY"/>
    <s v="WHITE R      10.0031"/>
    <x v="1"/>
    <n v="74"/>
    <x v="2"/>
    <s v="09"/>
  </r>
  <r>
    <n v="9309730005"/>
    <n v="2008"/>
    <n v="20080916"/>
    <n v="50"/>
    <n v="50"/>
    <s v="N"/>
    <s v="3F10511  100031 H01"/>
    <n v="210595"/>
    <n v="1"/>
    <s v="WHITE RIVER HATCHERY"/>
    <s v="WHITE RIVER HATCHERY"/>
    <s v="WHITE R      10.0031"/>
    <x v="1"/>
    <n v="74"/>
    <x v="2"/>
    <s v="09"/>
  </r>
  <r>
    <n v="9309740100"/>
    <n v="2008"/>
    <n v="20080918"/>
    <n v="50"/>
    <n v="50"/>
    <s v="N"/>
    <s v="3F10511  100031 H01"/>
    <n v="210595"/>
    <n v="1"/>
    <s v="WHITE RIVER HATCHERY"/>
    <s v="WHITE RIVER HATCHERY"/>
    <s v="WHITE R      10.0031"/>
    <x v="1"/>
    <n v="74"/>
    <x v="2"/>
    <s v="09"/>
  </r>
  <r>
    <n v="9309740105"/>
    <n v="2008"/>
    <n v="20080918"/>
    <n v="50"/>
    <n v="50"/>
    <s v="N"/>
    <s v="3F10511  100031 H01"/>
    <n v="210595"/>
    <n v="1"/>
    <s v="WHITE RIVER HATCHERY"/>
    <s v="WHITE RIVER HATCHERY"/>
    <s v="WHITE R      10.0031"/>
    <x v="1"/>
    <n v="74"/>
    <x v="2"/>
    <s v="09"/>
  </r>
  <r>
    <n v="9309740106"/>
    <n v="2008"/>
    <n v="20080918"/>
    <n v="50"/>
    <n v="50"/>
    <s v="N"/>
    <s v="3F10511  100031 H01"/>
    <n v="210595"/>
    <n v="1"/>
    <s v="WHITE RIVER HATCHERY"/>
    <s v="WHITE RIVER HATCHERY"/>
    <s v="WHITE R      10.0031"/>
    <x v="1"/>
    <n v="74"/>
    <x v="2"/>
    <s v="09"/>
  </r>
  <r>
    <n v="9309740043"/>
    <n v="2008"/>
    <n v="20080918"/>
    <n v="50"/>
    <n v="50"/>
    <s v="N"/>
    <s v="3F10511  100031 H01"/>
    <n v="210595"/>
    <n v="1"/>
    <s v="WHITE RIVER HATCHERY"/>
    <s v="WHITE RIVER HATCHERY"/>
    <s v="WHITE R      10.0031"/>
    <x v="1"/>
    <n v="74"/>
    <x v="2"/>
    <s v="09"/>
  </r>
  <r>
    <n v="9309740063"/>
    <n v="2008"/>
    <n v="20080918"/>
    <n v="50"/>
    <n v="50"/>
    <s v="N"/>
    <s v="3F10511  100031 H01"/>
    <n v="210595"/>
    <n v="1"/>
    <s v="WHITE RIVER HATCHERY"/>
    <s v="WHITE RIVER HATCHERY"/>
    <s v="WHITE R      10.0031"/>
    <x v="1"/>
    <n v="74"/>
    <x v="2"/>
    <s v="09"/>
  </r>
  <r>
    <n v="9309740067"/>
    <n v="2008"/>
    <n v="20080918"/>
    <n v="50"/>
    <n v="50"/>
    <s v="N"/>
    <s v="3F10511  100031 H01"/>
    <n v="210595"/>
    <n v="1"/>
    <s v="WHITE RIVER HATCHERY"/>
    <s v="WHITE RIVER HATCHERY"/>
    <s v="WHITE R      10.0031"/>
    <x v="1"/>
    <n v="74"/>
    <x v="2"/>
    <s v="09"/>
  </r>
  <r>
    <n v="9309740069"/>
    <n v="2008"/>
    <n v="20080918"/>
    <n v="50"/>
    <n v="50"/>
    <s v="N"/>
    <s v="3F10511  100031 H01"/>
    <n v="210595"/>
    <n v="1"/>
    <s v="WHITE RIVER HATCHERY"/>
    <s v="WHITE RIVER HATCHERY"/>
    <s v="WHITE R      10.0031"/>
    <x v="1"/>
    <n v="74"/>
    <x v="2"/>
    <s v="09"/>
  </r>
  <r>
    <n v="9309740071"/>
    <n v="2008"/>
    <n v="20080918"/>
    <n v="50"/>
    <n v="50"/>
    <s v="N"/>
    <s v="3F10511  100031 H01"/>
    <n v="210595"/>
    <n v="1"/>
    <s v="WHITE RIVER HATCHERY"/>
    <s v="WHITE RIVER HATCHERY"/>
    <s v="WHITE R      10.0031"/>
    <x v="1"/>
    <n v="74"/>
    <x v="2"/>
    <s v="09"/>
  </r>
  <r>
    <n v="9309740086"/>
    <n v="2008"/>
    <n v="20080918"/>
    <n v="50"/>
    <n v="50"/>
    <s v="N"/>
    <s v="3F10511  100031 H01"/>
    <n v="210595"/>
    <n v="1"/>
    <s v="WHITE RIVER HATCHERY"/>
    <s v="WHITE RIVER HATCHERY"/>
    <s v="WHITE R      10.0031"/>
    <x v="1"/>
    <n v="74"/>
    <x v="2"/>
    <s v="09"/>
  </r>
  <r>
    <n v="9309740087"/>
    <n v="2008"/>
    <n v="20080918"/>
    <n v="50"/>
    <n v="50"/>
    <s v="N"/>
    <s v="3F10511  100031 H01"/>
    <n v="210595"/>
    <n v="1"/>
    <s v="WHITE RIVER HATCHERY"/>
    <s v="WHITE RIVER HATCHERY"/>
    <s v="WHITE R      10.0031"/>
    <x v="1"/>
    <n v="74"/>
    <x v="2"/>
    <s v="09"/>
  </r>
  <r>
    <n v="9309740093"/>
    <n v="2008"/>
    <n v="20080918"/>
    <n v="50"/>
    <n v="50"/>
    <s v="N"/>
    <s v="3F10511  100031 H01"/>
    <n v="210595"/>
    <n v="1"/>
    <s v="WHITE RIVER HATCHERY"/>
    <s v="WHITE RIVER HATCHERY"/>
    <s v="WHITE R      10.0031"/>
    <x v="1"/>
    <n v="74"/>
    <x v="2"/>
    <s v="09"/>
  </r>
  <r>
    <n v="9309740095"/>
    <n v="2008"/>
    <n v="20080918"/>
    <n v="50"/>
    <n v="50"/>
    <s v="N"/>
    <s v="3F10511  100031 H01"/>
    <n v="210595"/>
    <n v="1"/>
    <s v="WHITE RIVER HATCHERY"/>
    <s v="WHITE RIVER HATCHERY"/>
    <s v="WHITE R      10.0031"/>
    <x v="1"/>
    <n v="74"/>
    <x v="2"/>
    <s v="09"/>
  </r>
  <r>
    <n v="9309760001"/>
    <n v="2008"/>
    <n v="20080920"/>
    <n v="50"/>
    <n v="50"/>
    <s v="N"/>
    <s v="3F10511  100031 H01"/>
    <n v="210595"/>
    <n v="1"/>
    <s v="WHITE RIVER HATCHERY"/>
    <s v="WHITE RIVER HATCHERY"/>
    <s v="WHITE R      10.0031"/>
    <x v="1"/>
    <n v="74"/>
    <x v="2"/>
    <s v="09"/>
  </r>
  <r>
    <n v="9309760010"/>
    <n v="2008"/>
    <n v="20080920"/>
    <n v="50"/>
    <n v="50"/>
    <s v="N"/>
    <s v="3F10511  100031 H01"/>
    <n v="210595"/>
    <n v="1"/>
    <s v="WHITE RIVER HATCHERY"/>
    <s v="WHITE RIVER HATCHERY"/>
    <s v="WHITE R      10.0031"/>
    <x v="1"/>
    <n v="74"/>
    <x v="2"/>
    <s v="09"/>
  </r>
  <r>
    <n v="9309760011"/>
    <n v="2008"/>
    <n v="20080920"/>
    <n v="50"/>
    <n v="50"/>
    <s v="N"/>
    <s v="3F10511  100031 H01"/>
    <n v="210595"/>
    <n v="1"/>
    <s v="WHITE RIVER HATCHERY"/>
    <s v="WHITE RIVER HATCHERY"/>
    <s v="WHITE R      10.0031"/>
    <x v="1"/>
    <n v="74"/>
    <x v="2"/>
    <s v="09"/>
  </r>
  <r>
    <n v="9309760012"/>
    <n v="2008"/>
    <n v="20080920"/>
    <n v="50"/>
    <n v="50"/>
    <s v="N"/>
    <s v="3F10511  100031 H01"/>
    <n v="210595"/>
    <n v="1"/>
    <s v="WHITE RIVER HATCHERY"/>
    <s v="WHITE RIVER HATCHERY"/>
    <s v="WHITE R      10.0031"/>
    <x v="1"/>
    <n v="74"/>
    <x v="2"/>
    <s v="09"/>
  </r>
  <r>
    <n v="9309760013"/>
    <n v="2008"/>
    <n v="20080920"/>
    <n v="50"/>
    <n v="50"/>
    <s v="N"/>
    <s v="3F10511  100031 H01"/>
    <n v="210595"/>
    <n v="1"/>
    <s v="WHITE RIVER HATCHERY"/>
    <s v="WHITE RIVER HATCHERY"/>
    <s v="WHITE R      10.0031"/>
    <x v="1"/>
    <n v="74"/>
    <x v="2"/>
    <s v="09"/>
  </r>
  <r>
    <n v="9309760014"/>
    <n v="2008"/>
    <n v="20080920"/>
    <n v="50"/>
    <n v="50"/>
    <s v="N"/>
    <s v="3F10511  100031 H01"/>
    <n v="210595"/>
    <n v="1"/>
    <s v="WHITE RIVER HATCHERY"/>
    <s v="WHITE RIVER HATCHERY"/>
    <s v="WHITE R      10.0031"/>
    <x v="1"/>
    <n v="74"/>
    <x v="2"/>
    <s v="09"/>
  </r>
  <r>
    <n v="9309740073"/>
    <n v="2008"/>
    <n v="20080918"/>
    <n v="50"/>
    <n v="50"/>
    <s v="N"/>
    <s v="3F10511  100031 H01"/>
    <n v="210595"/>
    <n v="1"/>
    <s v="WHITE RIVER HATCHERY"/>
    <s v="WHITE RIVER HATCHERY"/>
    <s v="WHITE R      10.0031"/>
    <x v="1"/>
    <n v="74"/>
    <x v="2"/>
    <s v="09"/>
  </r>
  <r>
    <n v="9309740079"/>
    <n v="2008"/>
    <n v="20080918"/>
    <n v="50"/>
    <n v="50"/>
    <s v="N"/>
    <s v="3F10511  100031 H01"/>
    <n v="210595"/>
    <n v="1"/>
    <s v="WHITE RIVER HATCHERY"/>
    <s v="WHITE RIVER HATCHERY"/>
    <s v="WHITE R      10.0031"/>
    <x v="1"/>
    <n v="74"/>
    <x v="2"/>
    <s v="09"/>
  </r>
  <r>
    <n v="9309740080"/>
    <n v="2008"/>
    <n v="20080918"/>
    <n v="50"/>
    <n v="50"/>
    <s v="N"/>
    <s v="3F10511  100031 H01"/>
    <n v="210595"/>
    <n v="1"/>
    <s v="WHITE RIVER HATCHERY"/>
    <s v="WHITE RIVER HATCHERY"/>
    <s v="WHITE R      10.0031"/>
    <x v="1"/>
    <n v="74"/>
    <x v="2"/>
    <s v="09"/>
  </r>
  <r>
    <n v="9309740099"/>
    <n v="2008"/>
    <n v="20080918"/>
    <n v="50"/>
    <n v="50"/>
    <s v="N"/>
    <s v="3F10511  100031 H01"/>
    <n v="210595"/>
    <n v="1"/>
    <s v="WHITE RIVER HATCHERY"/>
    <s v="WHITE RIVER HATCHERY"/>
    <s v="WHITE R      10.0031"/>
    <x v="1"/>
    <n v="74"/>
    <x v="2"/>
    <s v="09"/>
  </r>
  <r>
    <n v="9309760018"/>
    <n v="2008"/>
    <n v="20080920"/>
    <n v="50"/>
    <n v="50"/>
    <s v="N"/>
    <s v="3F10511  100031 H01"/>
    <n v="210595"/>
    <n v="1"/>
    <s v="WHITE RIVER HATCHERY"/>
    <s v="WHITE RIVER HATCHERY"/>
    <s v="WHITE R      10.0031"/>
    <x v="1"/>
    <n v="74"/>
    <x v="2"/>
    <s v="09"/>
  </r>
  <r>
    <n v="9309760019"/>
    <n v="2008"/>
    <n v="20080920"/>
    <n v="50"/>
    <n v="50"/>
    <s v="N"/>
    <s v="3F10511  100031 H01"/>
    <n v="210595"/>
    <n v="1"/>
    <s v="WHITE RIVER HATCHERY"/>
    <s v="WHITE RIVER HATCHERY"/>
    <s v="WHITE R      10.0031"/>
    <x v="1"/>
    <n v="74"/>
    <x v="2"/>
    <s v="09"/>
  </r>
  <r>
    <n v="9309760002"/>
    <n v="2008"/>
    <n v="20080920"/>
    <n v="50"/>
    <n v="50"/>
    <s v="N"/>
    <s v="3F10511  100031 H01"/>
    <n v="210595"/>
    <n v="1"/>
    <s v="WHITE RIVER HATCHERY"/>
    <s v="WHITE RIVER HATCHERY"/>
    <s v="WHITE R      10.0031"/>
    <x v="1"/>
    <n v="74"/>
    <x v="2"/>
    <s v="09"/>
  </r>
  <r>
    <n v="9309760021"/>
    <n v="2008"/>
    <n v="20080920"/>
    <n v="50"/>
    <n v="50"/>
    <s v="N"/>
    <s v="3F10511  100031 H01"/>
    <n v="210595"/>
    <n v="1"/>
    <s v="WHITE RIVER HATCHERY"/>
    <s v="WHITE RIVER HATCHERY"/>
    <s v="WHITE R      10.0031"/>
    <x v="1"/>
    <n v="74"/>
    <x v="2"/>
    <s v="09"/>
  </r>
  <r>
    <n v="9309760023"/>
    <n v="2008"/>
    <n v="20080920"/>
    <n v="50"/>
    <n v="50"/>
    <s v="N"/>
    <s v="3F10511  100031 H01"/>
    <n v="210595"/>
    <n v="1"/>
    <s v="WHITE RIVER HATCHERY"/>
    <s v="WHITE RIVER HATCHERY"/>
    <s v="WHITE R      10.0031"/>
    <x v="1"/>
    <n v="74"/>
    <x v="2"/>
    <s v="09"/>
  </r>
  <r>
    <n v="9309760026"/>
    <n v="2008"/>
    <n v="20080920"/>
    <n v="50"/>
    <n v="50"/>
    <s v="N"/>
    <s v="3F10511  100031 H01"/>
    <n v="210595"/>
    <n v="1"/>
    <s v="WHITE RIVER HATCHERY"/>
    <s v="WHITE RIVER HATCHERY"/>
    <s v="WHITE R      10.0031"/>
    <x v="1"/>
    <n v="74"/>
    <x v="2"/>
    <s v="09"/>
  </r>
  <r>
    <n v="9309760054"/>
    <n v="2008"/>
    <n v="20080920"/>
    <n v="50"/>
    <n v="50"/>
    <s v="N"/>
    <s v="3F10511  100031 H01"/>
    <n v="210595"/>
    <n v="1"/>
    <s v="WHITE RIVER HATCHERY"/>
    <s v="WHITE RIVER HATCHERY"/>
    <s v="WHITE R      10.0031"/>
    <x v="1"/>
    <n v="74"/>
    <x v="2"/>
    <s v="09"/>
  </r>
  <r>
    <n v="9309760004"/>
    <n v="2008"/>
    <n v="20080920"/>
    <n v="50"/>
    <n v="50"/>
    <s v="N"/>
    <s v="3F10511  100031 H01"/>
    <n v="210595"/>
    <n v="1"/>
    <s v="WHITE RIVER HATCHERY"/>
    <s v="WHITE RIVER HATCHERY"/>
    <s v="WHITE R      10.0031"/>
    <x v="1"/>
    <n v="74"/>
    <x v="2"/>
    <s v="09"/>
  </r>
  <r>
    <n v="9309760041"/>
    <n v="2008"/>
    <n v="20080920"/>
    <n v="50"/>
    <n v="50"/>
    <s v="N"/>
    <s v="3F10511  100031 H01"/>
    <n v="210595"/>
    <n v="1"/>
    <s v="WHITE RIVER HATCHERY"/>
    <s v="WHITE RIVER HATCHERY"/>
    <s v="WHITE R      10.0031"/>
    <x v="1"/>
    <n v="74"/>
    <x v="2"/>
    <s v="09"/>
  </r>
  <r>
    <n v="9309760057"/>
    <n v="2008"/>
    <n v="20080920"/>
    <n v="50"/>
    <n v="50"/>
    <s v="N"/>
    <s v="3F10511  100031 H01"/>
    <n v="210595"/>
    <n v="1"/>
    <s v="WHITE RIVER HATCHERY"/>
    <s v="WHITE RIVER HATCHERY"/>
    <s v="WHITE R      10.0031"/>
    <x v="1"/>
    <n v="74"/>
    <x v="2"/>
    <s v="09"/>
  </r>
  <r>
    <n v="9309760064"/>
    <n v="2008"/>
    <n v="20080920"/>
    <n v="50"/>
    <n v="50"/>
    <s v="N"/>
    <s v="3F10511  100031 H01"/>
    <n v="210595"/>
    <n v="1"/>
    <s v="WHITE RIVER HATCHERY"/>
    <s v="WHITE RIVER HATCHERY"/>
    <s v="WHITE R      10.0031"/>
    <x v="1"/>
    <n v="74"/>
    <x v="2"/>
    <s v="09"/>
  </r>
  <r>
    <n v="9309760068"/>
    <n v="2008"/>
    <n v="20080920"/>
    <n v="50"/>
    <n v="50"/>
    <s v="N"/>
    <s v="3F10511  100031 H01"/>
    <n v="210595"/>
    <n v="1"/>
    <s v="WHITE RIVER HATCHERY"/>
    <s v="WHITE RIVER HATCHERY"/>
    <s v="WHITE R      10.0031"/>
    <x v="1"/>
    <n v="74"/>
    <x v="2"/>
    <s v="09"/>
  </r>
  <r>
    <n v="9309760007"/>
    <n v="2008"/>
    <n v="20080920"/>
    <n v="50"/>
    <n v="50"/>
    <s v="N"/>
    <s v="3F10511  100031 H01"/>
    <n v="210595"/>
    <n v="1"/>
    <s v="WHITE RIVER HATCHERY"/>
    <s v="WHITE RIVER HATCHERY"/>
    <s v="WHITE R      10.0031"/>
    <x v="1"/>
    <n v="74"/>
    <x v="2"/>
    <s v="09"/>
  </r>
  <r>
    <n v="9309760083"/>
    <n v="2008"/>
    <n v="20080920"/>
    <n v="50"/>
    <n v="50"/>
    <s v="N"/>
    <s v="3F10511  100031 H01"/>
    <n v="210595"/>
    <n v="1"/>
    <s v="WHITE RIVER HATCHERY"/>
    <s v="WHITE RIVER HATCHERY"/>
    <s v="WHITE R      10.0031"/>
    <x v="1"/>
    <n v="74"/>
    <x v="2"/>
    <s v="09"/>
  </r>
  <r>
    <n v="9309760085"/>
    <n v="2008"/>
    <n v="20080920"/>
    <n v="50"/>
    <n v="50"/>
    <s v="N"/>
    <s v="3F10511  100031 H01"/>
    <n v="210595"/>
    <n v="1"/>
    <s v="WHITE RIVER HATCHERY"/>
    <s v="WHITE RIVER HATCHERY"/>
    <s v="WHITE R      10.0031"/>
    <x v="1"/>
    <n v="74"/>
    <x v="2"/>
    <s v="09"/>
  </r>
  <r>
    <n v="9309760088"/>
    <n v="2008"/>
    <n v="20080920"/>
    <n v="50"/>
    <n v="50"/>
    <s v="N"/>
    <s v="3F10511  100031 H01"/>
    <n v="210595"/>
    <n v="1"/>
    <s v="WHITE RIVER HATCHERY"/>
    <s v="WHITE RIVER HATCHERY"/>
    <s v="WHITE R      10.0031"/>
    <x v="1"/>
    <n v="74"/>
    <x v="2"/>
    <s v="09"/>
  </r>
  <r>
    <n v="9309760091"/>
    <n v="2008"/>
    <n v="20080920"/>
    <n v="50"/>
    <n v="50"/>
    <s v="N"/>
    <s v="3F10511  100031 H01"/>
    <n v="210595"/>
    <n v="1"/>
    <s v="WHITE RIVER HATCHERY"/>
    <s v="WHITE RIVER HATCHERY"/>
    <s v="WHITE R      10.0031"/>
    <x v="1"/>
    <n v="74"/>
    <x v="2"/>
    <s v="09"/>
  </r>
  <r>
    <n v="9309770101"/>
    <n v="2008"/>
    <n v="20080925"/>
    <n v="50"/>
    <n v="50"/>
    <s v="N"/>
    <s v="3F10511  100031 H01"/>
    <n v="210595"/>
    <n v="1"/>
    <s v="WHITE RIVER HATCHERY"/>
    <s v="WHITE RIVER HATCHERY"/>
    <s v="WHITE R      10.0031"/>
    <x v="1"/>
    <n v="74"/>
    <x v="2"/>
    <s v="09"/>
  </r>
  <r>
    <n v="9309770102"/>
    <n v="2008"/>
    <n v="20080925"/>
    <n v="50"/>
    <n v="50"/>
    <s v="N"/>
    <s v="3F10511  100031 H01"/>
    <n v="210595"/>
    <n v="1"/>
    <s v="WHITE RIVER HATCHERY"/>
    <s v="WHITE RIVER HATCHERY"/>
    <s v="WHITE R      10.0031"/>
    <x v="1"/>
    <n v="74"/>
    <x v="2"/>
    <s v="09"/>
  </r>
  <r>
    <n v="9309770117"/>
    <n v="2008"/>
    <n v="20080925"/>
    <n v="50"/>
    <n v="50"/>
    <s v="N"/>
    <s v="3F10511  100031 H01"/>
    <n v="210595"/>
    <n v="1"/>
    <s v="WHITE RIVER HATCHERY"/>
    <s v="WHITE RIVER HATCHERY"/>
    <s v="WHITE R      10.0031"/>
    <x v="1"/>
    <n v="74"/>
    <x v="2"/>
    <s v="09"/>
  </r>
  <r>
    <n v="9309770123"/>
    <n v="2008"/>
    <n v="20080925"/>
    <n v="50"/>
    <n v="50"/>
    <s v="N"/>
    <s v="3F10511  100031 H01"/>
    <n v="210595"/>
    <n v="1"/>
    <s v="WHITE RIVER HATCHERY"/>
    <s v="WHITE RIVER HATCHERY"/>
    <s v="WHITE R      10.0031"/>
    <x v="1"/>
    <n v="74"/>
    <x v="2"/>
    <s v="09"/>
  </r>
  <r>
    <n v="9309770124"/>
    <n v="2008"/>
    <n v="20080925"/>
    <n v="50"/>
    <n v="50"/>
    <s v="N"/>
    <s v="3F10511  100031 H01"/>
    <n v="210595"/>
    <n v="1"/>
    <s v="WHITE RIVER HATCHERY"/>
    <s v="WHITE RIVER HATCHERY"/>
    <s v="WHITE R      10.0031"/>
    <x v="1"/>
    <n v="74"/>
    <x v="2"/>
    <s v="09"/>
  </r>
  <r>
    <n v="9309770125"/>
    <n v="2008"/>
    <n v="20080925"/>
    <n v="50"/>
    <n v="50"/>
    <s v="N"/>
    <s v="3F10511  100031 H01"/>
    <n v="210595"/>
    <n v="1"/>
    <s v="WHITE RIVER HATCHERY"/>
    <s v="WHITE RIVER HATCHERY"/>
    <s v="WHITE R      10.0031"/>
    <x v="1"/>
    <n v="74"/>
    <x v="2"/>
    <s v="09"/>
  </r>
  <r>
    <n v="9309770126"/>
    <n v="2008"/>
    <n v="20080925"/>
    <n v="50"/>
    <n v="50"/>
    <s v="N"/>
    <s v="3F10511  100031 H01"/>
    <n v="210595"/>
    <n v="1"/>
    <s v="WHITE RIVER HATCHERY"/>
    <s v="WHITE RIVER HATCHERY"/>
    <s v="WHITE R      10.0031"/>
    <x v="1"/>
    <n v="74"/>
    <x v="2"/>
    <s v="09"/>
  </r>
  <r>
    <n v="9309770146"/>
    <n v="2008"/>
    <n v="20080925"/>
    <n v="50"/>
    <n v="50"/>
    <s v="N"/>
    <s v="3F10511  100031 H01"/>
    <n v="210595"/>
    <n v="1"/>
    <s v="WHITE RIVER HATCHERY"/>
    <s v="WHITE RIVER HATCHERY"/>
    <s v="WHITE R      10.0031"/>
    <x v="1"/>
    <n v="74"/>
    <x v="2"/>
    <s v="09"/>
  </r>
  <r>
    <n v="9309770150"/>
    <n v="2008"/>
    <n v="20080925"/>
    <n v="50"/>
    <n v="50"/>
    <s v="N"/>
    <s v="3F10511  100031 H01"/>
    <n v="210595"/>
    <n v="1"/>
    <s v="WHITE RIVER HATCHERY"/>
    <s v="WHITE RIVER HATCHERY"/>
    <s v="WHITE R      10.0031"/>
    <x v="1"/>
    <n v="74"/>
    <x v="2"/>
    <s v="09"/>
  </r>
  <r>
    <n v="9309760071"/>
    <n v="2008"/>
    <n v="20080920"/>
    <n v="50"/>
    <n v="50"/>
    <s v="N"/>
    <s v="3F10511  100031 H01"/>
    <n v="210595"/>
    <n v="1"/>
    <s v="WHITE RIVER HATCHERY"/>
    <s v="WHITE RIVER HATCHERY"/>
    <s v="WHITE R      10.0031"/>
    <x v="1"/>
    <n v="74"/>
    <x v="2"/>
    <s v="09"/>
  </r>
  <r>
    <n v="9309760072"/>
    <n v="2008"/>
    <n v="20080920"/>
    <n v="50"/>
    <n v="50"/>
    <s v="N"/>
    <s v="3F10511  100031 H01"/>
    <n v="210595"/>
    <n v="1"/>
    <s v="WHITE RIVER HATCHERY"/>
    <s v="WHITE RIVER HATCHERY"/>
    <s v="WHITE R      10.0031"/>
    <x v="1"/>
    <n v="74"/>
    <x v="2"/>
    <s v="09"/>
  </r>
  <r>
    <n v="9309760077"/>
    <n v="2008"/>
    <n v="20080920"/>
    <n v="50"/>
    <n v="50"/>
    <s v="N"/>
    <s v="3F10511  100031 H01"/>
    <n v="210595"/>
    <n v="1"/>
    <s v="WHITE RIVER HATCHERY"/>
    <s v="WHITE RIVER HATCHERY"/>
    <s v="WHITE R      10.0031"/>
    <x v="1"/>
    <n v="74"/>
    <x v="2"/>
    <s v="09"/>
  </r>
  <r>
    <n v="9309760078"/>
    <n v="2008"/>
    <n v="20080920"/>
    <n v="50"/>
    <n v="50"/>
    <s v="N"/>
    <s v="3F10511  100031 H01"/>
    <n v="210595"/>
    <n v="1"/>
    <s v="WHITE RIVER HATCHERY"/>
    <s v="WHITE RIVER HATCHERY"/>
    <s v="WHITE R      10.0031"/>
    <x v="1"/>
    <n v="74"/>
    <x v="2"/>
    <s v="09"/>
  </r>
  <r>
    <n v="9309760079"/>
    <n v="2008"/>
    <n v="20080920"/>
    <n v="50"/>
    <n v="50"/>
    <s v="N"/>
    <s v="3F10511  100031 H01"/>
    <n v="210595"/>
    <n v="1"/>
    <s v="WHITE RIVER HATCHERY"/>
    <s v="WHITE RIVER HATCHERY"/>
    <s v="WHITE R      10.0031"/>
    <x v="1"/>
    <n v="74"/>
    <x v="2"/>
    <s v="09"/>
  </r>
  <r>
    <n v="9309760008"/>
    <n v="2008"/>
    <n v="20080920"/>
    <n v="50"/>
    <n v="50"/>
    <s v="N"/>
    <s v="3F10511  100031 H01"/>
    <n v="210595"/>
    <n v="1"/>
    <s v="WHITE RIVER HATCHERY"/>
    <s v="WHITE RIVER HATCHERY"/>
    <s v="WHITE R      10.0031"/>
    <x v="1"/>
    <n v="74"/>
    <x v="2"/>
    <s v="09"/>
  </r>
  <r>
    <n v="9309760080"/>
    <n v="2008"/>
    <n v="20080920"/>
    <n v="50"/>
    <n v="50"/>
    <s v="N"/>
    <s v="3F10511  100031 H01"/>
    <n v="210595"/>
    <n v="1"/>
    <s v="WHITE RIVER HATCHERY"/>
    <s v="WHITE RIVER HATCHERY"/>
    <s v="WHITE R      10.0031"/>
    <x v="1"/>
    <n v="74"/>
    <x v="2"/>
    <s v="09"/>
  </r>
  <r>
    <n v="9309760081"/>
    <n v="2008"/>
    <n v="20080920"/>
    <n v="50"/>
    <n v="50"/>
    <s v="N"/>
    <s v="3F10511  100031 H01"/>
    <n v="210595"/>
    <n v="1"/>
    <s v="WHITE RIVER HATCHERY"/>
    <s v="WHITE RIVER HATCHERY"/>
    <s v="WHITE R      10.0031"/>
    <x v="1"/>
    <n v="74"/>
    <x v="2"/>
    <s v="09"/>
  </r>
  <r>
    <n v="9309770105"/>
    <n v="2008"/>
    <n v="20080925"/>
    <n v="50"/>
    <n v="50"/>
    <s v="N"/>
    <s v="3F10511  100031 H01"/>
    <n v="210595"/>
    <n v="1"/>
    <s v="WHITE RIVER HATCHERY"/>
    <s v="WHITE RIVER HATCHERY"/>
    <s v="WHITE R      10.0031"/>
    <x v="1"/>
    <n v="74"/>
    <x v="2"/>
    <s v="09"/>
  </r>
  <r>
    <n v="9309770107"/>
    <n v="2008"/>
    <n v="20080925"/>
    <n v="50"/>
    <n v="50"/>
    <s v="N"/>
    <s v="3F10511  100031 H01"/>
    <n v="210595"/>
    <n v="1"/>
    <s v="WHITE RIVER HATCHERY"/>
    <s v="WHITE RIVER HATCHERY"/>
    <s v="WHITE R      10.0031"/>
    <x v="1"/>
    <n v="74"/>
    <x v="2"/>
    <s v="09"/>
  </r>
  <r>
    <n v="9309770109"/>
    <n v="2008"/>
    <n v="20080925"/>
    <n v="50"/>
    <n v="50"/>
    <s v="N"/>
    <s v="3F10511  100031 H01"/>
    <n v="210595"/>
    <n v="1"/>
    <s v="WHITE RIVER HATCHERY"/>
    <s v="WHITE RIVER HATCHERY"/>
    <s v="WHITE R      10.0031"/>
    <x v="1"/>
    <n v="74"/>
    <x v="2"/>
    <s v="09"/>
  </r>
  <r>
    <n v="9309770111"/>
    <n v="2008"/>
    <n v="20080925"/>
    <n v="50"/>
    <n v="50"/>
    <s v="N"/>
    <s v="3F10511  100031 H01"/>
    <n v="210595"/>
    <n v="1"/>
    <s v="WHITE RIVER HATCHERY"/>
    <s v="WHITE RIVER HATCHERY"/>
    <s v="WHITE R      10.0031"/>
    <x v="1"/>
    <n v="74"/>
    <x v="2"/>
    <s v="09"/>
  </r>
  <r>
    <n v="9309770129"/>
    <n v="2008"/>
    <n v="20080925"/>
    <n v="50"/>
    <n v="50"/>
    <s v="N"/>
    <s v="3F10511  100031 H01"/>
    <n v="210595"/>
    <n v="1"/>
    <s v="WHITE RIVER HATCHERY"/>
    <s v="WHITE RIVER HATCHERY"/>
    <s v="WHITE R      10.0031"/>
    <x v="1"/>
    <n v="74"/>
    <x v="2"/>
    <s v="09"/>
  </r>
  <r>
    <n v="9309770130"/>
    <n v="2008"/>
    <n v="20080925"/>
    <n v="50"/>
    <n v="50"/>
    <s v="N"/>
    <s v="3F10511  100031 H01"/>
    <n v="210595"/>
    <n v="1"/>
    <s v="WHITE RIVER HATCHERY"/>
    <s v="WHITE RIVER HATCHERY"/>
    <s v="WHITE R      10.0031"/>
    <x v="1"/>
    <n v="74"/>
    <x v="2"/>
    <s v="09"/>
  </r>
  <r>
    <n v="9309770137"/>
    <n v="2008"/>
    <n v="20080925"/>
    <n v="50"/>
    <n v="50"/>
    <s v="N"/>
    <s v="3F10511  100031 H01"/>
    <n v="210595"/>
    <n v="1"/>
    <s v="WHITE RIVER HATCHERY"/>
    <s v="WHITE RIVER HATCHERY"/>
    <s v="WHITE R      10.0031"/>
    <x v="1"/>
    <n v="74"/>
    <x v="2"/>
    <s v="09"/>
  </r>
  <r>
    <n v="9309770139"/>
    <n v="2008"/>
    <n v="20080925"/>
    <n v="50"/>
    <n v="50"/>
    <s v="N"/>
    <s v="3F10511  100031 H01"/>
    <n v="210595"/>
    <n v="1"/>
    <s v="WHITE RIVER HATCHERY"/>
    <s v="WHITE RIVER HATCHERY"/>
    <s v="WHITE R      10.0031"/>
    <x v="1"/>
    <n v="74"/>
    <x v="2"/>
    <s v="09"/>
  </r>
  <r>
    <n v="9309770042"/>
    <n v="2008"/>
    <n v="20080925"/>
    <n v="50"/>
    <n v="50"/>
    <s v="N"/>
    <s v="3F10511  100031 H01"/>
    <n v="210595"/>
    <n v="1"/>
    <s v="WHITE RIVER HATCHERY"/>
    <s v="WHITE RIVER HATCHERY"/>
    <s v="WHITE R      10.0031"/>
    <x v="1"/>
    <n v="74"/>
    <x v="2"/>
    <s v="09"/>
  </r>
  <r>
    <n v="9309770043"/>
    <n v="2008"/>
    <n v="20080925"/>
    <n v="50"/>
    <n v="50"/>
    <s v="N"/>
    <s v="3F10511  100031 H01"/>
    <n v="210595"/>
    <n v="1"/>
    <s v="WHITE RIVER HATCHERY"/>
    <s v="WHITE RIVER HATCHERY"/>
    <s v="WHITE R      10.0031"/>
    <x v="1"/>
    <n v="74"/>
    <x v="2"/>
    <s v="09"/>
  </r>
  <r>
    <n v="9309770006"/>
    <n v="2008"/>
    <n v="20080925"/>
    <n v="50"/>
    <n v="50"/>
    <s v="N"/>
    <s v="3F10511  100031 H01"/>
    <n v="210595"/>
    <n v="1"/>
    <s v="WHITE RIVER HATCHERY"/>
    <s v="WHITE RIVER HATCHERY"/>
    <s v="WHITE R      10.0031"/>
    <x v="1"/>
    <n v="74"/>
    <x v="2"/>
    <s v="09"/>
  </r>
  <r>
    <n v="9309770085"/>
    <n v="2008"/>
    <n v="20080925"/>
    <n v="50"/>
    <n v="50"/>
    <s v="N"/>
    <s v="3F10511  100031 H01"/>
    <n v="210595"/>
    <n v="1"/>
    <s v="WHITE RIVER HATCHERY"/>
    <s v="WHITE RIVER HATCHERY"/>
    <s v="WHITE R      10.0031"/>
    <x v="1"/>
    <n v="74"/>
    <x v="2"/>
    <s v="09"/>
  </r>
  <r>
    <n v="9309770090"/>
    <n v="2008"/>
    <n v="20080925"/>
    <n v="50"/>
    <n v="50"/>
    <s v="N"/>
    <s v="3F10511  100031 H01"/>
    <n v="210595"/>
    <n v="1"/>
    <s v="WHITE RIVER HATCHERY"/>
    <s v="WHITE RIVER HATCHERY"/>
    <s v="WHITE R      10.0031"/>
    <x v="1"/>
    <n v="74"/>
    <x v="2"/>
    <s v="09"/>
  </r>
  <r>
    <n v="9309770091"/>
    <n v="2008"/>
    <n v="20080925"/>
    <n v="50"/>
    <n v="50"/>
    <s v="N"/>
    <s v="3F10511  100031 H01"/>
    <n v="210595"/>
    <n v="1"/>
    <s v="WHITE RIVER HATCHERY"/>
    <s v="WHITE RIVER HATCHERY"/>
    <s v="WHITE R      10.0031"/>
    <x v="1"/>
    <n v="74"/>
    <x v="2"/>
    <s v="09"/>
  </r>
  <r>
    <n v="9309770092"/>
    <n v="2008"/>
    <n v="20080925"/>
    <n v="50"/>
    <n v="50"/>
    <s v="N"/>
    <s v="3F10511  100031 H01"/>
    <n v="210595"/>
    <n v="1"/>
    <s v="WHITE RIVER HATCHERY"/>
    <s v="WHITE RIVER HATCHERY"/>
    <s v="WHITE R      10.0031"/>
    <x v="1"/>
    <n v="74"/>
    <x v="2"/>
    <s v="09"/>
  </r>
  <r>
    <n v="9309770079"/>
    <n v="2008"/>
    <n v="20080925"/>
    <n v="50"/>
    <n v="50"/>
    <s v="N"/>
    <s v="3F10511  100031 H01"/>
    <n v="210595"/>
    <n v="1"/>
    <s v="WHITE RIVER HATCHERY"/>
    <s v="WHITE RIVER HATCHERY"/>
    <s v="WHITE R      10.0031"/>
    <x v="1"/>
    <n v="74"/>
    <x v="2"/>
    <s v="09"/>
  </r>
  <r>
    <n v="9309770008"/>
    <n v="2008"/>
    <n v="20080925"/>
    <n v="50"/>
    <n v="50"/>
    <s v="N"/>
    <s v="3F10511  100031 H01"/>
    <n v="210595"/>
    <n v="1"/>
    <s v="WHITE RIVER HATCHERY"/>
    <s v="WHITE RIVER HATCHERY"/>
    <s v="WHITE R      10.0031"/>
    <x v="1"/>
    <n v="74"/>
    <x v="2"/>
    <s v="09"/>
  </r>
  <r>
    <n v="9309770084"/>
    <n v="2008"/>
    <n v="20080925"/>
    <n v="50"/>
    <n v="50"/>
    <s v="N"/>
    <s v="3F10511  100031 H01"/>
    <n v="210595"/>
    <n v="1"/>
    <s v="WHITE RIVER HATCHERY"/>
    <s v="WHITE RIVER HATCHERY"/>
    <s v="WHITE R      10.0031"/>
    <x v="1"/>
    <n v="74"/>
    <x v="2"/>
    <s v="09"/>
  </r>
  <r>
    <n v="9309700012"/>
    <n v="2008"/>
    <n v="20080904"/>
    <n v="50"/>
    <n v="50"/>
    <s v="N"/>
    <s v="3F10511  100031 H01"/>
    <n v="210595"/>
    <n v="1"/>
    <s v="WHITE RIVER HATCHERY"/>
    <s v="WHITE RIVER HATCHERY"/>
    <s v="WHITE R      10.0031"/>
    <x v="1"/>
    <n v="74"/>
    <x v="2"/>
    <s v="09"/>
  </r>
  <r>
    <n v="9309700028"/>
    <n v="2008"/>
    <n v="20080904"/>
    <n v="50"/>
    <n v="50"/>
    <s v="N"/>
    <s v="3F10511  100031 H01"/>
    <n v="210595"/>
    <n v="1"/>
    <s v="WHITE RIVER HATCHERY"/>
    <s v="WHITE RIVER HATCHERY"/>
    <s v="WHITE R      10.0031"/>
    <x v="1"/>
    <n v="74"/>
    <x v="2"/>
    <s v="09"/>
  </r>
  <r>
    <n v="9309710013"/>
    <n v="2008"/>
    <n v="20080909"/>
    <n v="50"/>
    <n v="50"/>
    <s v="N"/>
    <s v="3F10511  100031 H01"/>
    <n v="210595"/>
    <n v="1"/>
    <s v="WHITE RIVER HATCHERY"/>
    <s v="WHITE RIVER HATCHERY"/>
    <s v="WHITE R      10.0031"/>
    <x v="1"/>
    <n v="74"/>
    <x v="2"/>
    <s v="09"/>
  </r>
  <r>
    <n v="9309720044"/>
    <n v="2008"/>
    <n v="20080911"/>
    <n v="50"/>
    <n v="50"/>
    <s v="N"/>
    <s v="3F10511  100031 H01"/>
    <n v="210595"/>
    <n v="1"/>
    <s v="WHITE RIVER HATCHERY"/>
    <s v="WHITE RIVER HATCHERY"/>
    <s v="WHITE R      10.0031"/>
    <x v="1"/>
    <n v="74"/>
    <x v="2"/>
    <s v="09"/>
  </r>
  <r>
    <n v="9309700032"/>
    <n v="2008"/>
    <n v="20080904"/>
    <n v="50"/>
    <n v="50"/>
    <s v="N"/>
    <s v="3F10511  100031 H01"/>
    <n v="210595"/>
    <n v="1"/>
    <s v="WHITE RIVER HATCHERY"/>
    <s v="WHITE RIVER HATCHERY"/>
    <s v="WHITE R      10.0031"/>
    <x v="1"/>
    <n v="74"/>
    <x v="2"/>
    <s v="09"/>
  </r>
  <r>
    <n v="9309700035"/>
    <n v="2008"/>
    <n v="20080904"/>
    <n v="50"/>
    <n v="50"/>
    <s v="N"/>
    <s v="3F10511  100031 H01"/>
    <n v="210595"/>
    <n v="1"/>
    <s v="WHITE RIVER HATCHERY"/>
    <s v="WHITE RIVER HATCHERY"/>
    <s v="WHITE R      10.0031"/>
    <x v="1"/>
    <n v="74"/>
    <x v="2"/>
    <s v="09"/>
  </r>
  <r>
    <n v="9309700037"/>
    <n v="2008"/>
    <n v="20080904"/>
    <n v="50"/>
    <n v="50"/>
    <s v="N"/>
    <s v="3F10511  100031 H01"/>
    <n v="210595"/>
    <n v="1"/>
    <s v="WHITE RIVER HATCHERY"/>
    <s v="WHITE RIVER HATCHERY"/>
    <s v="WHITE R      10.0031"/>
    <x v="1"/>
    <n v="74"/>
    <x v="2"/>
    <s v="09"/>
  </r>
  <r>
    <n v="9309700006"/>
    <n v="2008"/>
    <n v="20080904"/>
    <n v="50"/>
    <n v="50"/>
    <s v="N"/>
    <s v="3F10511  100031 H01"/>
    <n v="210595"/>
    <n v="1"/>
    <s v="WHITE RIVER HATCHERY"/>
    <s v="WHITE RIVER HATCHERY"/>
    <s v="WHITE R      10.0031"/>
    <x v="1"/>
    <n v="74"/>
    <x v="2"/>
    <s v="09"/>
  </r>
  <r>
    <n v="9309700007"/>
    <n v="2008"/>
    <n v="20080904"/>
    <n v="50"/>
    <n v="50"/>
    <s v="N"/>
    <s v="3F10511  100031 H01"/>
    <n v="210595"/>
    <n v="1"/>
    <s v="WHITE RIVER HATCHERY"/>
    <s v="WHITE RIVER HATCHERY"/>
    <s v="WHITE R      10.0031"/>
    <x v="1"/>
    <n v="74"/>
    <x v="2"/>
    <s v="09"/>
  </r>
  <r>
    <n v="9309720033"/>
    <n v="2008"/>
    <n v="20080911"/>
    <n v="50"/>
    <n v="50"/>
    <s v="N"/>
    <s v="3F10511  100031 H01"/>
    <n v="210595"/>
    <n v="1"/>
    <s v="WHITE RIVER HATCHERY"/>
    <s v="WHITE RIVER HATCHERY"/>
    <s v="WHITE R      10.0031"/>
    <x v="1"/>
    <n v="74"/>
    <x v="2"/>
    <s v="09"/>
  </r>
  <r>
    <n v="9421340145"/>
    <n v="2009"/>
    <n v="20090925"/>
    <n v="50"/>
    <n v="50"/>
    <s v="N"/>
    <s v="3F10511  100031 H01"/>
    <n v="210595"/>
    <n v="1"/>
    <s v="WHITE RIVER HATCHERY"/>
    <s v="WHITE RIVER HATCHERY"/>
    <s v="WHITE R      10.0031"/>
    <x v="1"/>
    <n v="74"/>
    <x v="2"/>
    <s v="09"/>
  </r>
  <r>
    <n v="9421330149"/>
    <n v="2009"/>
    <n v="20090917"/>
    <n v="50"/>
    <n v="50"/>
    <s v="N"/>
    <s v="3F10511  100031 H01"/>
    <n v="210595"/>
    <n v="1"/>
    <s v="WHITE RIVER HATCHERY"/>
    <s v="WHITE RIVER HATCHERY"/>
    <s v="WHITE R      10.0031"/>
    <x v="1"/>
    <n v="74"/>
    <x v="2"/>
    <s v="09"/>
  </r>
  <r>
    <n v="9421340107"/>
    <n v="2009"/>
    <n v="20090925"/>
    <n v="50"/>
    <n v="50"/>
    <s v="N"/>
    <s v="3F10511  100031 H01"/>
    <n v="210595"/>
    <n v="1"/>
    <s v="WHITE RIVER HATCHERY"/>
    <s v="WHITE RIVER HATCHERY"/>
    <s v="WHITE R      10.0031"/>
    <x v="1"/>
    <n v="74"/>
    <x v="2"/>
    <s v="09"/>
  </r>
  <r>
    <n v="9421300035"/>
    <n v="2009"/>
    <n v="20090903"/>
    <n v="50"/>
    <n v="50"/>
    <s v="N"/>
    <s v="3F10511  100031 H01"/>
    <n v="210595"/>
    <n v="1"/>
    <s v="WHITE RIVER HATCHERY"/>
    <s v="WHITE RIVER HATCHERY"/>
    <s v="WHITE R      10.0031"/>
    <x v="1"/>
    <n v="74"/>
    <x v="2"/>
    <s v="09"/>
  </r>
  <r>
    <n v="1704466"/>
    <n v="2005"/>
    <n v="20050929"/>
    <n v="54"/>
    <n v="3"/>
    <s v="N"/>
    <s v="3F10511  100080 R"/>
    <n v="210512"/>
    <n v="1.56"/>
    <s v="CLEARWATER R 10.0080"/>
    <s v="WHITE RIVER HATCHERY"/>
    <s v="WHITE R      10.0031"/>
    <x v="0"/>
    <n v="74"/>
    <x v="2"/>
    <s v="09"/>
  </r>
  <r>
    <n v="1937291"/>
    <n v="2007"/>
    <n v="20070920"/>
    <n v="54"/>
    <n v="3"/>
    <s v="N"/>
    <s v="3F10511  100122 R"/>
    <n v="210595"/>
    <n v="1.88"/>
    <s v="GREENWATER R 10.0122"/>
    <s v="WHITE RIVER HATCHERY"/>
    <s v="WHITE R      10.0031"/>
    <x v="1"/>
    <n v="74"/>
    <x v="2"/>
    <s v="09"/>
  </r>
  <r>
    <n v="1769037"/>
    <n v="2005"/>
    <n v="20050913"/>
    <n v="50"/>
    <n v="1"/>
    <s v="N"/>
    <s v="3F10511  100414 H"/>
    <n v="210512"/>
    <n v="1"/>
    <s v="VOIGHTS CR HATCHERY"/>
    <s v="WHITE RIVER HATCHERY"/>
    <s v="WHITE R      10.0031"/>
    <x v="0"/>
    <n v="74"/>
    <x v="2"/>
    <s v="09"/>
  </r>
  <r>
    <n v="1770424"/>
    <n v="2005"/>
    <n v="20050920"/>
    <n v="50"/>
    <n v="1"/>
    <s v="N"/>
    <s v="3F10511  100414 H"/>
    <n v="210512"/>
    <n v="1"/>
    <s v="VOIGHTS CR HATCHERY"/>
    <s v="WHITE RIVER HATCHERY"/>
    <s v="WHITE R      10.0031"/>
    <x v="0"/>
    <n v="74"/>
    <x v="2"/>
    <s v="09"/>
  </r>
  <r>
    <n v="1735244"/>
    <n v="2005"/>
    <n v="20050915"/>
    <n v="23"/>
    <n v="17"/>
    <s v="N"/>
    <s v="3M10510  A"/>
    <n v="210512"/>
    <n v="1"/>
    <s v="ELLIOTT BAY      10A"/>
    <s v="WHITE RIVER HATCHERY"/>
    <s v="WHITE R      10.0031"/>
    <x v="0"/>
    <n v="61"/>
    <x v="2"/>
    <s v="09"/>
  </r>
  <r>
    <n v="1815939"/>
    <n v="2006"/>
    <n v="20060902"/>
    <n v="45"/>
    <n v="95"/>
    <s v="N"/>
    <s v="3M11410  872245"/>
    <n v="210595"/>
    <n v="4.13"/>
    <s v="JEFFERSON HEAD"/>
    <s v="WHITE RIVER HATCHERY"/>
    <s v="WHITE R      10.0031"/>
    <x v="1"/>
    <n v="56"/>
    <x v="2"/>
    <s v="09"/>
  </r>
  <r>
    <n v="1932614"/>
    <n v="2007"/>
    <n v="20070902"/>
    <n v="45"/>
    <n v="95"/>
    <s v="S"/>
    <s v="3M11413  872074"/>
    <n v="210595"/>
    <n v="9.75"/>
    <s v="CHAMBERS BAY"/>
    <s v="WHITE RIVER HATCHERY"/>
    <s v="WHITE R      10.0031"/>
    <x v="1"/>
    <n v="67"/>
    <x v="2"/>
    <s v="09"/>
  </r>
  <r>
    <n v="1893908"/>
    <n v="2007"/>
    <n v="20070908"/>
    <n v="42"/>
    <n v="95"/>
    <s v="N"/>
    <s v="3M32202"/>
    <n v="210595"/>
    <n v="1.43"/>
    <s v="MARINE AREA 2"/>
    <s v="WHITE RIVER HATCHERY"/>
    <s v="WHITE R      10.0031"/>
    <x v="1"/>
    <n v="22"/>
    <x v="2"/>
    <s v="09"/>
  </r>
  <r>
    <n v="1837356"/>
    <n v="2006"/>
    <n v="20060901"/>
    <n v="15"/>
    <n v="40"/>
    <s v="N"/>
    <s v="3M32404"/>
    <n v="210512"/>
    <n v="23.4"/>
    <s v="MARINE AREA 4"/>
    <s v="WHITE RIVER HATCHERY"/>
    <s v="WHITE R      10.0031"/>
    <x v="0"/>
    <n v="16"/>
    <x v="2"/>
    <s v="09"/>
  </r>
  <r>
    <n v="9408860032"/>
    <n v="2004"/>
    <n v="20041027"/>
    <n v="50"/>
    <n v="50"/>
    <m/>
    <s v="3F10511  100031 H01"/>
    <n v="210512"/>
    <n v="1"/>
    <s v="WHITE RIVER HATCHERY"/>
    <s v="WHITE RIVER HATCHERY"/>
    <s v="WHITE R      10.0031"/>
    <x v="0"/>
    <n v="74"/>
    <x v="0"/>
    <s v="10"/>
  </r>
  <r>
    <n v="9408870018"/>
    <n v="2004"/>
    <n v="20041027"/>
    <n v="50"/>
    <n v="50"/>
    <m/>
    <s v="3F10511  100031 H01"/>
    <n v="210512"/>
    <n v="1"/>
    <s v="WHITE RIVER HATCHERY"/>
    <s v="WHITE RIVER HATCHERY"/>
    <s v="WHITE R      10.0031"/>
    <x v="0"/>
    <n v="74"/>
    <x v="0"/>
    <s v="10"/>
  </r>
  <r>
    <n v="9408860044"/>
    <n v="2004"/>
    <n v="20041027"/>
    <n v="50"/>
    <n v="50"/>
    <m/>
    <s v="3F10511  100031 H01"/>
    <n v="210512"/>
    <n v="1"/>
    <s v="WHITE RIVER HATCHERY"/>
    <s v="WHITE RIVER HATCHERY"/>
    <s v="WHITE R      10.0031"/>
    <x v="0"/>
    <n v="74"/>
    <x v="0"/>
    <s v="10"/>
  </r>
  <r>
    <n v="9408870027"/>
    <n v="2004"/>
    <n v="20041027"/>
    <n v="50"/>
    <n v="50"/>
    <m/>
    <s v="3F10511  100031 H01"/>
    <n v="210512"/>
    <n v="1"/>
    <s v="WHITE RIVER HATCHERY"/>
    <s v="WHITE RIVER HATCHERY"/>
    <s v="WHITE R      10.0031"/>
    <x v="0"/>
    <n v="74"/>
    <x v="0"/>
    <s v="10"/>
  </r>
  <r>
    <n v="9409120004"/>
    <n v="2004"/>
    <n v="20041022"/>
    <n v="50"/>
    <n v="50"/>
    <m/>
    <s v="3F10511  100031 H01"/>
    <n v="210512"/>
    <n v="1"/>
    <s v="WHITE RIVER HATCHERY"/>
    <s v="WHITE RIVER HATCHERY"/>
    <s v="WHITE R      10.0031"/>
    <x v="0"/>
    <n v="74"/>
    <x v="0"/>
    <s v="10"/>
  </r>
  <r>
    <n v="9409130054"/>
    <n v="2004"/>
    <n v="20041022"/>
    <n v="50"/>
    <n v="50"/>
    <m/>
    <s v="3F10511  100031 H01"/>
    <n v="210512"/>
    <n v="1"/>
    <s v="WHITE RIVER HATCHERY"/>
    <s v="WHITE RIVER HATCHERY"/>
    <s v="WHITE R      10.0031"/>
    <x v="0"/>
    <n v="74"/>
    <x v="0"/>
    <s v="10"/>
  </r>
  <r>
    <n v="9409140018"/>
    <n v="2004"/>
    <n v="20041022"/>
    <n v="50"/>
    <n v="50"/>
    <m/>
    <s v="3F10511  100031 H01"/>
    <n v="210512"/>
    <n v="1"/>
    <s v="WHITE RIVER HATCHERY"/>
    <s v="WHITE RIVER HATCHERY"/>
    <s v="WHITE R      10.0031"/>
    <x v="0"/>
    <n v="74"/>
    <x v="0"/>
    <s v="10"/>
  </r>
  <r>
    <n v="9409140019"/>
    <n v="2004"/>
    <n v="20041022"/>
    <n v="50"/>
    <n v="50"/>
    <m/>
    <s v="3F10511  100031 H01"/>
    <n v="210512"/>
    <n v="1"/>
    <s v="WHITE RIVER HATCHERY"/>
    <s v="WHITE RIVER HATCHERY"/>
    <s v="WHITE R      10.0031"/>
    <x v="0"/>
    <n v="74"/>
    <x v="0"/>
    <s v="10"/>
  </r>
  <r>
    <n v="9409120045"/>
    <n v="2004"/>
    <n v="20041022"/>
    <n v="50"/>
    <n v="50"/>
    <m/>
    <s v="3F10511  100031 H01"/>
    <n v="210512"/>
    <n v="1"/>
    <s v="WHITE RIVER HATCHERY"/>
    <s v="WHITE RIVER HATCHERY"/>
    <s v="WHITE R      10.0031"/>
    <x v="0"/>
    <n v="74"/>
    <x v="0"/>
    <s v="10"/>
  </r>
  <r>
    <n v="9409130030"/>
    <n v="2004"/>
    <n v="20041022"/>
    <n v="50"/>
    <n v="50"/>
    <m/>
    <s v="3F10511  100031 H01"/>
    <n v="210512"/>
    <n v="1"/>
    <s v="WHITE RIVER HATCHERY"/>
    <s v="WHITE RIVER HATCHERY"/>
    <s v="WHITE R      10.0031"/>
    <x v="0"/>
    <n v="74"/>
    <x v="0"/>
    <s v="10"/>
  </r>
  <r>
    <n v="9409130034"/>
    <n v="2004"/>
    <n v="20041022"/>
    <n v="50"/>
    <n v="50"/>
    <m/>
    <s v="3F10511  100031 H01"/>
    <n v="210512"/>
    <n v="1"/>
    <s v="WHITE RIVER HATCHERY"/>
    <s v="WHITE RIVER HATCHERY"/>
    <s v="WHITE R      10.0031"/>
    <x v="0"/>
    <n v="74"/>
    <x v="0"/>
    <s v="10"/>
  </r>
  <r>
    <n v="9409130036"/>
    <n v="2004"/>
    <n v="20041022"/>
    <n v="50"/>
    <n v="50"/>
    <m/>
    <s v="3F10511  100031 H01"/>
    <n v="210512"/>
    <n v="1"/>
    <s v="WHITE RIVER HATCHERY"/>
    <s v="WHITE RIVER HATCHERY"/>
    <s v="WHITE R      10.0031"/>
    <x v="0"/>
    <n v="74"/>
    <x v="0"/>
    <s v="10"/>
  </r>
  <r>
    <n v="9409140027"/>
    <n v="2004"/>
    <n v="20041022"/>
    <n v="50"/>
    <n v="50"/>
    <m/>
    <s v="3F10511  100031 H01"/>
    <n v="210512"/>
    <n v="1"/>
    <s v="WHITE RIVER HATCHERY"/>
    <s v="WHITE RIVER HATCHERY"/>
    <s v="WHITE R      10.0031"/>
    <x v="0"/>
    <n v="74"/>
    <x v="0"/>
    <s v="10"/>
  </r>
  <r>
    <n v="9409140063"/>
    <n v="2004"/>
    <n v="20041022"/>
    <n v="50"/>
    <n v="50"/>
    <m/>
    <s v="3F10511  100031 H01"/>
    <n v="210512"/>
    <n v="1"/>
    <s v="WHITE RIVER HATCHERY"/>
    <s v="WHITE RIVER HATCHERY"/>
    <s v="WHITE R      10.0031"/>
    <x v="0"/>
    <n v="74"/>
    <x v="0"/>
    <s v="10"/>
  </r>
  <r>
    <n v="9409150008"/>
    <n v="2004"/>
    <n v="20041022"/>
    <n v="50"/>
    <n v="50"/>
    <m/>
    <s v="3F10511  100031 H01"/>
    <n v="210512"/>
    <n v="1"/>
    <s v="WHITE RIVER HATCHERY"/>
    <s v="WHITE RIVER HATCHERY"/>
    <s v="WHITE R      10.0031"/>
    <x v="0"/>
    <n v="74"/>
    <x v="0"/>
    <s v="10"/>
  </r>
  <r>
    <n v="9409150009"/>
    <n v="2004"/>
    <n v="20041022"/>
    <n v="50"/>
    <n v="50"/>
    <m/>
    <s v="3F10511  100031 H01"/>
    <n v="210512"/>
    <n v="1"/>
    <s v="WHITE RIVER HATCHERY"/>
    <s v="WHITE RIVER HATCHERY"/>
    <s v="WHITE R      10.0031"/>
    <x v="0"/>
    <n v="74"/>
    <x v="0"/>
    <s v="10"/>
  </r>
  <r>
    <n v="9409150011"/>
    <n v="2004"/>
    <n v="20041022"/>
    <n v="50"/>
    <n v="50"/>
    <m/>
    <s v="3F10511  100031 H01"/>
    <n v="210512"/>
    <n v="1"/>
    <s v="WHITE RIVER HATCHERY"/>
    <s v="WHITE RIVER HATCHERY"/>
    <s v="WHITE R      10.0031"/>
    <x v="0"/>
    <n v="74"/>
    <x v="0"/>
    <s v="10"/>
  </r>
  <r>
    <n v="9409150028"/>
    <n v="2004"/>
    <n v="20041022"/>
    <n v="50"/>
    <n v="50"/>
    <m/>
    <s v="3F10511  100031 H01"/>
    <n v="210512"/>
    <n v="1"/>
    <s v="WHITE RIVER HATCHERY"/>
    <s v="WHITE RIVER HATCHERY"/>
    <s v="WHITE R      10.0031"/>
    <x v="0"/>
    <n v="74"/>
    <x v="0"/>
    <s v="10"/>
  </r>
  <r>
    <n v="9409150037"/>
    <n v="2004"/>
    <n v="20041022"/>
    <n v="50"/>
    <n v="50"/>
    <m/>
    <s v="3F10511  100031 H01"/>
    <n v="210512"/>
    <n v="1"/>
    <s v="WHITE RIVER HATCHERY"/>
    <s v="WHITE RIVER HATCHERY"/>
    <s v="WHITE R      10.0031"/>
    <x v="0"/>
    <n v="74"/>
    <x v="0"/>
    <s v="10"/>
  </r>
  <r>
    <n v="9409150018"/>
    <n v="2004"/>
    <n v="20041022"/>
    <n v="50"/>
    <n v="50"/>
    <m/>
    <s v="3F10511  100031 H01"/>
    <n v="210512"/>
    <n v="1"/>
    <s v="WHITE RIVER HATCHERY"/>
    <s v="WHITE RIVER HATCHERY"/>
    <s v="WHITE R      10.0031"/>
    <x v="0"/>
    <n v="74"/>
    <x v="0"/>
    <s v="10"/>
  </r>
  <r>
    <n v="9409150019"/>
    <n v="2004"/>
    <n v="20041022"/>
    <n v="50"/>
    <n v="50"/>
    <m/>
    <s v="3F10511  100031 H01"/>
    <n v="210512"/>
    <n v="1"/>
    <s v="WHITE RIVER HATCHERY"/>
    <s v="WHITE RIVER HATCHERY"/>
    <s v="WHITE R      10.0031"/>
    <x v="0"/>
    <n v="74"/>
    <x v="0"/>
    <s v="10"/>
  </r>
  <r>
    <n v="9409150041"/>
    <n v="2004"/>
    <n v="20041022"/>
    <n v="50"/>
    <n v="50"/>
    <m/>
    <s v="3F10511  100031 H01"/>
    <n v="210512"/>
    <n v="1"/>
    <s v="WHITE RIVER HATCHERY"/>
    <s v="WHITE RIVER HATCHERY"/>
    <s v="WHITE R      10.0031"/>
    <x v="0"/>
    <n v="74"/>
    <x v="0"/>
    <s v="10"/>
  </r>
  <r>
    <n v="9409160007"/>
    <n v="2004"/>
    <n v="20041027"/>
    <n v="50"/>
    <n v="50"/>
    <m/>
    <s v="3F10511  100031 H01"/>
    <n v="210512"/>
    <n v="1"/>
    <s v="WHITE RIVER HATCHERY"/>
    <s v="WHITE RIVER HATCHERY"/>
    <s v="WHITE R      10.0031"/>
    <x v="0"/>
    <n v="74"/>
    <x v="0"/>
    <s v="10"/>
  </r>
  <r>
    <n v="9409160009"/>
    <n v="2004"/>
    <n v="20041027"/>
    <n v="50"/>
    <n v="50"/>
    <m/>
    <s v="3F10511  100031 H01"/>
    <n v="210512"/>
    <n v="1"/>
    <s v="WHITE RIVER HATCHERY"/>
    <s v="WHITE RIVER HATCHERY"/>
    <s v="WHITE R      10.0031"/>
    <x v="0"/>
    <n v="74"/>
    <x v="0"/>
    <s v="10"/>
  </r>
  <r>
    <n v="9409160010"/>
    <n v="2004"/>
    <n v="20041027"/>
    <n v="50"/>
    <n v="50"/>
    <m/>
    <s v="3F10511  100031 H01"/>
    <n v="210512"/>
    <n v="1"/>
    <s v="WHITE RIVER HATCHERY"/>
    <s v="WHITE RIVER HATCHERY"/>
    <s v="WHITE R      10.0031"/>
    <x v="0"/>
    <n v="74"/>
    <x v="0"/>
    <s v="10"/>
  </r>
  <r>
    <n v="9409160011"/>
    <n v="2004"/>
    <n v="20041027"/>
    <n v="50"/>
    <n v="50"/>
    <m/>
    <s v="3F10511  100031 H01"/>
    <n v="210512"/>
    <n v="1"/>
    <s v="WHITE RIVER HATCHERY"/>
    <s v="WHITE RIVER HATCHERY"/>
    <s v="WHITE R      10.0031"/>
    <x v="0"/>
    <n v="74"/>
    <x v="0"/>
    <s v="10"/>
  </r>
  <r>
    <n v="9409160012"/>
    <n v="2004"/>
    <n v="20041027"/>
    <n v="50"/>
    <n v="50"/>
    <m/>
    <s v="3F10511  100031 H01"/>
    <n v="210512"/>
    <n v="1"/>
    <s v="WHITE RIVER HATCHERY"/>
    <s v="WHITE RIVER HATCHERY"/>
    <s v="WHITE R      10.0031"/>
    <x v="0"/>
    <n v="74"/>
    <x v="0"/>
    <s v="10"/>
  </r>
  <r>
    <n v="9409160028"/>
    <n v="2004"/>
    <n v="20041027"/>
    <n v="50"/>
    <n v="50"/>
    <m/>
    <s v="3F10511  100031 H01"/>
    <n v="210512"/>
    <n v="1"/>
    <s v="WHITE RIVER HATCHERY"/>
    <s v="WHITE RIVER HATCHERY"/>
    <s v="WHITE R      10.0031"/>
    <x v="0"/>
    <n v="74"/>
    <x v="0"/>
    <s v="10"/>
  </r>
  <r>
    <n v="9409160033"/>
    <n v="2004"/>
    <n v="20041027"/>
    <n v="50"/>
    <n v="50"/>
    <m/>
    <s v="3F10511  100031 H01"/>
    <n v="210512"/>
    <n v="1"/>
    <s v="WHITE RIVER HATCHERY"/>
    <s v="WHITE RIVER HATCHERY"/>
    <s v="WHITE R      10.0031"/>
    <x v="0"/>
    <n v="74"/>
    <x v="0"/>
    <s v="10"/>
  </r>
  <r>
    <n v="9409160034"/>
    <n v="2004"/>
    <n v="20041027"/>
    <n v="50"/>
    <n v="50"/>
    <m/>
    <s v="3F10511  100031 H01"/>
    <n v="210512"/>
    <n v="1"/>
    <s v="WHITE RIVER HATCHERY"/>
    <s v="WHITE RIVER HATCHERY"/>
    <s v="WHITE R      10.0031"/>
    <x v="0"/>
    <n v="74"/>
    <x v="0"/>
    <s v="10"/>
  </r>
  <r>
    <n v="9409160039"/>
    <n v="2004"/>
    <n v="20041027"/>
    <n v="50"/>
    <n v="50"/>
    <m/>
    <s v="3F10511  100031 H01"/>
    <n v="210512"/>
    <n v="1"/>
    <s v="WHITE RIVER HATCHERY"/>
    <s v="WHITE RIVER HATCHERY"/>
    <s v="WHITE R      10.0031"/>
    <x v="0"/>
    <n v="74"/>
    <x v="0"/>
    <s v="10"/>
  </r>
  <r>
    <n v="9409160059"/>
    <n v="2004"/>
    <n v="20041027"/>
    <n v="50"/>
    <n v="50"/>
    <m/>
    <s v="3F10511  100031 H01"/>
    <n v="210512"/>
    <n v="1"/>
    <s v="WHITE RIVER HATCHERY"/>
    <s v="WHITE RIVER HATCHERY"/>
    <s v="WHITE R      10.0031"/>
    <x v="0"/>
    <n v="74"/>
    <x v="0"/>
    <s v="10"/>
  </r>
  <r>
    <n v="9409160060"/>
    <n v="2004"/>
    <n v="20041027"/>
    <n v="50"/>
    <n v="50"/>
    <m/>
    <s v="3F10511  100031 H01"/>
    <n v="210512"/>
    <n v="1"/>
    <s v="WHITE RIVER HATCHERY"/>
    <s v="WHITE RIVER HATCHERY"/>
    <s v="WHITE R      10.0031"/>
    <x v="0"/>
    <n v="74"/>
    <x v="0"/>
    <s v="10"/>
  </r>
  <r>
    <n v="9409160061"/>
    <n v="2004"/>
    <n v="20041027"/>
    <n v="50"/>
    <n v="50"/>
    <m/>
    <s v="3F10511  100031 H01"/>
    <n v="210512"/>
    <n v="1"/>
    <s v="WHITE RIVER HATCHERY"/>
    <s v="WHITE RIVER HATCHERY"/>
    <s v="WHITE R      10.0031"/>
    <x v="0"/>
    <n v="74"/>
    <x v="0"/>
    <s v="10"/>
  </r>
  <r>
    <n v="9409160063"/>
    <n v="2004"/>
    <n v="20041027"/>
    <n v="50"/>
    <n v="50"/>
    <m/>
    <s v="3F10511  100031 H01"/>
    <n v="210512"/>
    <n v="1"/>
    <s v="WHITE RIVER HATCHERY"/>
    <s v="WHITE RIVER HATCHERY"/>
    <s v="WHITE R      10.0031"/>
    <x v="0"/>
    <n v="74"/>
    <x v="0"/>
    <s v="10"/>
  </r>
  <r>
    <n v="9409160068"/>
    <n v="2004"/>
    <n v="20041027"/>
    <n v="50"/>
    <n v="50"/>
    <m/>
    <s v="3F10511  100031 H01"/>
    <n v="210512"/>
    <n v="1"/>
    <s v="WHITE RIVER HATCHERY"/>
    <s v="WHITE RIVER HATCHERY"/>
    <s v="WHITE R      10.0031"/>
    <x v="0"/>
    <n v="74"/>
    <x v="0"/>
    <s v="10"/>
  </r>
  <r>
    <n v="9409160069"/>
    <n v="2004"/>
    <n v="20041027"/>
    <n v="50"/>
    <n v="50"/>
    <m/>
    <s v="3F10511  100031 H01"/>
    <n v="210512"/>
    <n v="1"/>
    <s v="WHITE RIVER HATCHERY"/>
    <s v="WHITE RIVER HATCHERY"/>
    <s v="WHITE R      10.0031"/>
    <x v="0"/>
    <n v="74"/>
    <x v="0"/>
    <s v="10"/>
  </r>
  <r>
    <n v="9409170009"/>
    <n v="2004"/>
    <n v="20041027"/>
    <n v="50"/>
    <n v="50"/>
    <m/>
    <s v="3F10511  100031 H01"/>
    <n v="210512"/>
    <n v="1"/>
    <s v="WHITE RIVER HATCHERY"/>
    <s v="WHITE RIVER HATCHERY"/>
    <s v="WHITE R      10.0031"/>
    <x v="0"/>
    <n v="74"/>
    <x v="0"/>
    <s v="10"/>
  </r>
  <r>
    <n v="9409170010"/>
    <n v="2004"/>
    <n v="20041027"/>
    <n v="50"/>
    <n v="50"/>
    <m/>
    <s v="3F10511  100031 H01"/>
    <n v="210512"/>
    <n v="1"/>
    <s v="WHITE RIVER HATCHERY"/>
    <s v="WHITE RIVER HATCHERY"/>
    <s v="WHITE R      10.0031"/>
    <x v="0"/>
    <n v="74"/>
    <x v="0"/>
    <s v="10"/>
  </r>
  <r>
    <n v="9409170011"/>
    <n v="2004"/>
    <n v="20041027"/>
    <n v="50"/>
    <n v="50"/>
    <m/>
    <s v="3F10511  100031 H01"/>
    <n v="210512"/>
    <n v="1"/>
    <s v="WHITE RIVER HATCHERY"/>
    <s v="WHITE RIVER HATCHERY"/>
    <s v="WHITE R      10.0031"/>
    <x v="0"/>
    <n v="74"/>
    <x v="0"/>
    <s v="10"/>
  </r>
  <r>
    <n v="9409170012"/>
    <n v="2004"/>
    <n v="20041027"/>
    <n v="50"/>
    <n v="50"/>
    <m/>
    <s v="3F10511  100031 H01"/>
    <n v="210512"/>
    <n v="1"/>
    <s v="WHITE RIVER HATCHERY"/>
    <s v="WHITE RIVER HATCHERY"/>
    <s v="WHITE R      10.0031"/>
    <x v="0"/>
    <n v="74"/>
    <x v="0"/>
    <s v="10"/>
  </r>
  <r>
    <n v="9409170013"/>
    <n v="2004"/>
    <n v="20041027"/>
    <n v="50"/>
    <n v="50"/>
    <m/>
    <s v="3F10511  100031 H01"/>
    <n v="210512"/>
    <n v="1"/>
    <s v="WHITE RIVER HATCHERY"/>
    <s v="WHITE RIVER HATCHERY"/>
    <s v="WHITE R      10.0031"/>
    <x v="0"/>
    <n v="74"/>
    <x v="0"/>
    <s v="10"/>
  </r>
  <r>
    <n v="9409170014"/>
    <n v="2004"/>
    <n v="20041027"/>
    <n v="50"/>
    <n v="50"/>
    <m/>
    <s v="3F10511  100031 H01"/>
    <n v="210512"/>
    <n v="1"/>
    <s v="WHITE RIVER HATCHERY"/>
    <s v="WHITE RIVER HATCHERY"/>
    <s v="WHITE R      10.0031"/>
    <x v="0"/>
    <n v="74"/>
    <x v="0"/>
    <s v="10"/>
  </r>
  <r>
    <n v="9409170016"/>
    <n v="2004"/>
    <n v="20041027"/>
    <n v="50"/>
    <n v="50"/>
    <m/>
    <s v="3F10511  100031 H01"/>
    <n v="210512"/>
    <n v="1"/>
    <s v="WHITE RIVER HATCHERY"/>
    <s v="WHITE RIVER HATCHERY"/>
    <s v="WHITE R      10.0031"/>
    <x v="0"/>
    <n v="74"/>
    <x v="0"/>
    <s v="10"/>
  </r>
  <r>
    <n v="9409170038"/>
    <n v="2004"/>
    <n v="20041027"/>
    <n v="50"/>
    <n v="50"/>
    <m/>
    <s v="3F10511  100031 H01"/>
    <n v="210512"/>
    <n v="1"/>
    <s v="WHITE RIVER HATCHERY"/>
    <s v="WHITE RIVER HATCHERY"/>
    <s v="WHITE R      10.0031"/>
    <x v="0"/>
    <n v="74"/>
    <x v="0"/>
    <s v="10"/>
  </r>
  <r>
    <n v="9409170040"/>
    <n v="2004"/>
    <n v="20041027"/>
    <n v="50"/>
    <n v="50"/>
    <m/>
    <s v="3F10511  100031 H01"/>
    <n v="210512"/>
    <n v="1"/>
    <s v="WHITE RIVER HATCHERY"/>
    <s v="WHITE RIVER HATCHERY"/>
    <s v="WHITE R      10.0031"/>
    <x v="0"/>
    <n v="74"/>
    <x v="0"/>
    <s v="10"/>
  </r>
  <r>
    <n v="9409170041"/>
    <n v="2004"/>
    <n v="20041027"/>
    <n v="50"/>
    <n v="50"/>
    <m/>
    <s v="3F10511  100031 H01"/>
    <n v="210512"/>
    <n v="1"/>
    <s v="WHITE RIVER HATCHERY"/>
    <s v="WHITE RIVER HATCHERY"/>
    <s v="WHITE R      10.0031"/>
    <x v="0"/>
    <n v="74"/>
    <x v="0"/>
    <s v="10"/>
  </r>
  <r>
    <n v="9409170042"/>
    <n v="2004"/>
    <n v="20041027"/>
    <n v="50"/>
    <n v="50"/>
    <m/>
    <s v="3F10511  100031 H01"/>
    <n v="210512"/>
    <n v="1"/>
    <s v="WHITE RIVER HATCHERY"/>
    <s v="WHITE RIVER HATCHERY"/>
    <s v="WHITE R      10.0031"/>
    <x v="0"/>
    <n v="74"/>
    <x v="0"/>
    <s v="10"/>
  </r>
  <r>
    <n v="9409170043"/>
    <n v="2004"/>
    <n v="20041027"/>
    <n v="50"/>
    <n v="50"/>
    <m/>
    <s v="3F10511  100031 H01"/>
    <n v="210512"/>
    <n v="1"/>
    <s v="WHITE RIVER HATCHERY"/>
    <s v="WHITE RIVER HATCHERY"/>
    <s v="WHITE R      10.0031"/>
    <x v="0"/>
    <n v="74"/>
    <x v="0"/>
    <s v="10"/>
  </r>
  <r>
    <n v="9409170044"/>
    <n v="2004"/>
    <n v="20041027"/>
    <n v="50"/>
    <n v="50"/>
    <m/>
    <s v="3F10511  100031 H01"/>
    <n v="210512"/>
    <n v="1"/>
    <s v="WHITE RIVER HATCHERY"/>
    <s v="WHITE RIVER HATCHERY"/>
    <s v="WHITE R      10.0031"/>
    <x v="0"/>
    <n v="74"/>
    <x v="0"/>
    <s v="10"/>
  </r>
  <r>
    <n v="9409170046"/>
    <n v="2004"/>
    <n v="20041027"/>
    <n v="50"/>
    <n v="50"/>
    <m/>
    <s v="3F10511  100031 H01"/>
    <n v="210512"/>
    <n v="1"/>
    <s v="WHITE RIVER HATCHERY"/>
    <s v="WHITE RIVER HATCHERY"/>
    <s v="WHITE R      10.0031"/>
    <x v="0"/>
    <n v="74"/>
    <x v="0"/>
    <s v="10"/>
  </r>
  <r>
    <n v="9409160018"/>
    <n v="2004"/>
    <n v="20041027"/>
    <n v="50"/>
    <n v="50"/>
    <m/>
    <s v="3F10511  100031 H01"/>
    <n v="210512"/>
    <n v="1"/>
    <s v="WHITE RIVER HATCHERY"/>
    <s v="WHITE RIVER HATCHERY"/>
    <s v="WHITE R      10.0031"/>
    <x v="0"/>
    <n v="74"/>
    <x v="0"/>
    <s v="10"/>
  </r>
  <r>
    <n v="9409160026"/>
    <n v="2004"/>
    <n v="20041027"/>
    <n v="50"/>
    <n v="50"/>
    <m/>
    <s v="3F10511  100031 H01"/>
    <n v="210512"/>
    <n v="1"/>
    <s v="WHITE RIVER HATCHERY"/>
    <s v="WHITE RIVER HATCHERY"/>
    <s v="WHITE R      10.0031"/>
    <x v="0"/>
    <n v="74"/>
    <x v="0"/>
    <s v="10"/>
  </r>
  <r>
    <n v="9409160043"/>
    <n v="2004"/>
    <n v="20041027"/>
    <n v="50"/>
    <n v="50"/>
    <m/>
    <s v="3F10511  100031 H01"/>
    <n v="210512"/>
    <n v="1"/>
    <s v="WHITE RIVER HATCHERY"/>
    <s v="WHITE RIVER HATCHERY"/>
    <s v="WHITE R      10.0031"/>
    <x v="0"/>
    <n v="74"/>
    <x v="0"/>
    <s v="10"/>
  </r>
  <r>
    <n v="9409160044"/>
    <n v="2004"/>
    <n v="20041027"/>
    <n v="50"/>
    <n v="50"/>
    <m/>
    <s v="3F10511  100031 H01"/>
    <n v="210512"/>
    <n v="1"/>
    <s v="WHITE RIVER HATCHERY"/>
    <s v="WHITE RIVER HATCHERY"/>
    <s v="WHITE R      10.0031"/>
    <x v="0"/>
    <n v="74"/>
    <x v="0"/>
    <s v="10"/>
  </r>
  <r>
    <n v="9409160048"/>
    <n v="2004"/>
    <n v="20041027"/>
    <n v="50"/>
    <n v="50"/>
    <m/>
    <s v="3F10511  100031 H01"/>
    <n v="210512"/>
    <n v="1"/>
    <s v="WHITE RIVER HATCHERY"/>
    <s v="WHITE RIVER HATCHERY"/>
    <s v="WHITE R      10.0031"/>
    <x v="0"/>
    <n v="74"/>
    <x v="0"/>
    <s v="10"/>
  </r>
  <r>
    <n v="9409160051"/>
    <n v="2004"/>
    <n v="20041027"/>
    <n v="50"/>
    <n v="50"/>
    <m/>
    <s v="3F10511  100031 H01"/>
    <n v="210512"/>
    <n v="1"/>
    <s v="WHITE RIVER HATCHERY"/>
    <s v="WHITE RIVER HATCHERY"/>
    <s v="WHITE R      10.0031"/>
    <x v="0"/>
    <n v="74"/>
    <x v="0"/>
    <s v="10"/>
  </r>
  <r>
    <n v="9409160070"/>
    <n v="2004"/>
    <n v="20041027"/>
    <n v="50"/>
    <n v="50"/>
    <m/>
    <s v="3F10511  100031 H01"/>
    <n v="210512"/>
    <n v="1"/>
    <s v="WHITE RIVER HATCHERY"/>
    <s v="WHITE RIVER HATCHERY"/>
    <s v="WHITE R      10.0031"/>
    <x v="0"/>
    <n v="74"/>
    <x v="0"/>
    <s v="10"/>
  </r>
  <r>
    <n v="9409160071"/>
    <n v="2004"/>
    <n v="20041027"/>
    <n v="50"/>
    <n v="50"/>
    <m/>
    <s v="3F10511  100031 H01"/>
    <n v="210512"/>
    <n v="1"/>
    <s v="WHITE RIVER HATCHERY"/>
    <s v="WHITE RIVER HATCHERY"/>
    <s v="WHITE R      10.0031"/>
    <x v="0"/>
    <n v="74"/>
    <x v="0"/>
    <s v="10"/>
  </r>
  <r>
    <n v="9409160072"/>
    <n v="2004"/>
    <n v="20041027"/>
    <n v="50"/>
    <n v="50"/>
    <m/>
    <s v="3F10511  100031 H01"/>
    <n v="210512"/>
    <n v="1"/>
    <s v="WHITE RIVER HATCHERY"/>
    <s v="WHITE RIVER HATCHERY"/>
    <s v="WHITE R      10.0031"/>
    <x v="0"/>
    <n v="74"/>
    <x v="0"/>
    <s v="10"/>
  </r>
  <r>
    <n v="9409160076"/>
    <n v="2004"/>
    <n v="20041027"/>
    <n v="50"/>
    <n v="50"/>
    <m/>
    <s v="3F10511  100031 H01"/>
    <n v="210512"/>
    <n v="1"/>
    <s v="WHITE RIVER HATCHERY"/>
    <s v="WHITE RIVER HATCHERY"/>
    <s v="WHITE R      10.0031"/>
    <x v="0"/>
    <n v="74"/>
    <x v="0"/>
    <s v="10"/>
  </r>
  <r>
    <n v="9409170020"/>
    <n v="2004"/>
    <n v="20041027"/>
    <n v="50"/>
    <n v="50"/>
    <m/>
    <s v="3F10511  100031 H01"/>
    <n v="210512"/>
    <n v="1"/>
    <s v="WHITE RIVER HATCHERY"/>
    <s v="WHITE RIVER HATCHERY"/>
    <s v="WHITE R      10.0031"/>
    <x v="0"/>
    <n v="74"/>
    <x v="0"/>
    <s v="10"/>
  </r>
  <r>
    <n v="9409170021"/>
    <n v="2004"/>
    <n v="20041027"/>
    <n v="50"/>
    <n v="50"/>
    <m/>
    <s v="3F10511  100031 H01"/>
    <n v="210512"/>
    <n v="1"/>
    <s v="WHITE RIVER HATCHERY"/>
    <s v="WHITE RIVER HATCHERY"/>
    <s v="WHITE R      10.0031"/>
    <x v="0"/>
    <n v="74"/>
    <x v="0"/>
    <s v="10"/>
  </r>
  <r>
    <n v="9409170023"/>
    <n v="2004"/>
    <n v="20041027"/>
    <n v="50"/>
    <n v="50"/>
    <m/>
    <s v="3F10511  100031 H01"/>
    <n v="210512"/>
    <n v="1"/>
    <s v="WHITE RIVER HATCHERY"/>
    <s v="WHITE RIVER HATCHERY"/>
    <s v="WHITE R      10.0031"/>
    <x v="0"/>
    <n v="74"/>
    <x v="0"/>
    <s v="10"/>
  </r>
  <r>
    <n v="9409170028"/>
    <n v="2004"/>
    <n v="20041027"/>
    <n v="50"/>
    <n v="50"/>
    <m/>
    <s v="3F10511  100031 H01"/>
    <n v="210512"/>
    <n v="1"/>
    <s v="WHITE RIVER HATCHERY"/>
    <s v="WHITE RIVER HATCHERY"/>
    <s v="WHITE R      10.0031"/>
    <x v="0"/>
    <n v="74"/>
    <x v="0"/>
    <s v="10"/>
  </r>
  <r>
    <n v="9409170029"/>
    <n v="2004"/>
    <n v="20041027"/>
    <n v="50"/>
    <n v="50"/>
    <m/>
    <s v="3F10511  100031 H01"/>
    <n v="210512"/>
    <n v="1"/>
    <s v="WHITE RIVER HATCHERY"/>
    <s v="WHITE RIVER HATCHERY"/>
    <s v="WHITE R      10.0031"/>
    <x v="0"/>
    <n v="74"/>
    <x v="0"/>
    <s v="10"/>
  </r>
  <r>
    <n v="9409170031"/>
    <n v="2004"/>
    <n v="20041027"/>
    <n v="50"/>
    <n v="50"/>
    <m/>
    <s v="3F10511  100031 H01"/>
    <n v="210512"/>
    <n v="1"/>
    <s v="WHITE RIVER HATCHERY"/>
    <s v="WHITE RIVER HATCHERY"/>
    <s v="WHITE R      10.0031"/>
    <x v="0"/>
    <n v="74"/>
    <x v="0"/>
    <s v="10"/>
  </r>
  <r>
    <n v="9409170049"/>
    <n v="2004"/>
    <n v="20041027"/>
    <n v="50"/>
    <n v="50"/>
    <m/>
    <s v="3F10511  100031 H01"/>
    <n v="210512"/>
    <n v="1"/>
    <s v="WHITE RIVER HATCHERY"/>
    <s v="WHITE RIVER HATCHERY"/>
    <s v="WHITE R      10.0031"/>
    <x v="0"/>
    <n v="74"/>
    <x v="0"/>
    <s v="10"/>
  </r>
  <r>
    <n v="9409170050"/>
    <n v="2004"/>
    <n v="20041027"/>
    <n v="50"/>
    <n v="50"/>
    <m/>
    <s v="3F10511  100031 H01"/>
    <n v="210512"/>
    <n v="1"/>
    <s v="WHITE RIVER HATCHERY"/>
    <s v="WHITE RIVER HATCHERY"/>
    <s v="WHITE R      10.0031"/>
    <x v="0"/>
    <n v="74"/>
    <x v="0"/>
    <s v="10"/>
  </r>
  <r>
    <n v="9409170051"/>
    <n v="2004"/>
    <n v="20041027"/>
    <n v="50"/>
    <n v="50"/>
    <m/>
    <s v="3F10511  100031 H01"/>
    <n v="210512"/>
    <n v="1"/>
    <s v="WHITE RIVER HATCHERY"/>
    <s v="WHITE RIVER HATCHERY"/>
    <s v="WHITE R      10.0031"/>
    <x v="0"/>
    <n v="74"/>
    <x v="0"/>
    <s v="10"/>
  </r>
  <r>
    <n v="9409170053"/>
    <n v="2004"/>
    <n v="20041027"/>
    <n v="50"/>
    <n v="50"/>
    <m/>
    <s v="3F10511  100031 H01"/>
    <n v="210512"/>
    <n v="1"/>
    <s v="WHITE RIVER HATCHERY"/>
    <s v="WHITE RIVER HATCHERY"/>
    <s v="WHITE R      10.0031"/>
    <x v="0"/>
    <n v="74"/>
    <x v="0"/>
    <s v="10"/>
  </r>
  <r>
    <n v="9409170055"/>
    <n v="2004"/>
    <n v="20041027"/>
    <n v="50"/>
    <n v="50"/>
    <m/>
    <s v="3F10511  100031 H01"/>
    <n v="210512"/>
    <n v="1"/>
    <s v="WHITE RIVER HATCHERY"/>
    <s v="WHITE RIVER HATCHERY"/>
    <s v="WHITE R      10.0031"/>
    <x v="0"/>
    <n v="74"/>
    <x v="0"/>
    <s v="10"/>
  </r>
  <r>
    <n v="9409170056"/>
    <n v="2004"/>
    <n v="20041027"/>
    <n v="50"/>
    <n v="50"/>
    <m/>
    <s v="3F10511  100031 H01"/>
    <n v="210512"/>
    <n v="1"/>
    <s v="WHITE RIVER HATCHERY"/>
    <s v="WHITE RIVER HATCHERY"/>
    <s v="WHITE R      10.0031"/>
    <x v="0"/>
    <n v="74"/>
    <x v="0"/>
    <s v="10"/>
  </r>
  <r>
    <n v="9409170057"/>
    <n v="2004"/>
    <n v="20041027"/>
    <n v="50"/>
    <n v="50"/>
    <m/>
    <s v="3F10511  100031 H01"/>
    <n v="210512"/>
    <n v="1"/>
    <s v="WHITE RIVER HATCHERY"/>
    <s v="WHITE RIVER HATCHERY"/>
    <s v="WHITE R      10.0031"/>
    <x v="0"/>
    <n v="74"/>
    <x v="0"/>
    <s v="10"/>
  </r>
  <r>
    <n v="9409170059"/>
    <n v="2004"/>
    <n v="20041027"/>
    <n v="50"/>
    <n v="50"/>
    <m/>
    <s v="3F10511  100031 H01"/>
    <n v="210512"/>
    <n v="1"/>
    <s v="WHITE RIVER HATCHERY"/>
    <s v="WHITE RIVER HATCHERY"/>
    <s v="WHITE R      10.0031"/>
    <x v="0"/>
    <n v="74"/>
    <x v="0"/>
    <s v="10"/>
  </r>
  <r>
    <n v="9409180009"/>
    <n v="2004"/>
    <n v="20041027"/>
    <n v="50"/>
    <n v="50"/>
    <m/>
    <s v="3F10511  100031 H01"/>
    <n v="210512"/>
    <n v="1"/>
    <s v="WHITE RIVER HATCHERY"/>
    <s v="WHITE RIVER HATCHERY"/>
    <s v="WHITE R      10.0031"/>
    <x v="0"/>
    <n v="74"/>
    <x v="0"/>
    <s v="10"/>
  </r>
  <r>
    <n v="9409180019"/>
    <n v="2004"/>
    <n v="20041027"/>
    <n v="50"/>
    <n v="50"/>
    <m/>
    <s v="3F10511  100031 H01"/>
    <n v="210512"/>
    <n v="1"/>
    <s v="WHITE RIVER HATCHERY"/>
    <s v="WHITE RIVER HATCHERY"/>
    <s v="WHITE R      10.0031"/>
    <x v="0"/>
    <n v="74"/>
    <x v="0"/>
    <s v="10"/>
  </r>
  <r>
    <n v="9409180037"/>
    <n v="2004"/>
    <n v="20041027"/>
    <n v="50"/>
    <n v="50"/>
    <m/>
    <s v="3F10511  100031 H01"/>
    <n v="210512"/>
    <n v="1"/>
    <s v="WHITE RIVER HATCHERY"/>
    <s v="WHITE RIVER HATCHERY"/>
    <s v="WHITE R      10.0031"/>
    <x v="0"/>
    <n v="74"/>
    <x v="0"/>
    <s v="10"/>
  </r>
  <r>
    <n v="9409180039"/>
    <n v="2004"/>
    <n v="20041027"/>
    <n v="50"/>
    <n v="50"/>
    <m/>
    <s v="3F10511  100031 H01"/>
    <n v="210512"/>
    <n v="1"/>
    <s v="WHITE RIVER HATCHERY"/>
    <s v="WHITE RIVER HATCHERY"/>
    <s v="WHITE R      10.0031"/>
    <x v="0"/>
    <n v="74"/>
    <x v="0"/>
    <s v="10"/>
  </r>
  <r>
    <n v="9409180044"/>
    <n v="2004"/>
    <n v="20041027"/>
    <n v="50"/>
    <n v="50"/>
    <m/>
    <s v="3F10511  100031 H01"/>
    <n v="210512"/>
    <n v="1"/>
    <s v="WHITE RIVER HATCHERY"/>
    <s v="WHITE RIVER HATCHERY"/>
    <s v="WHITE R      10.0031"/>
    <x v="0"/>
    <n v="74"/>
    <x v="0"/>
    <s v="10"/>
  </r>
  <r>
    <n v="9409180046"/>
    <n v="2004"/>
    <n v="20041027"/>
    <n v="50"/>
    <n v="50"/>
    <m/>
    <s v="3F10511  100031 H01"/>
    <n v="210512"/>
    <n v="1"/>
    <s v="WHITE RIVER HATCHERY"/>
    <s v="WHITE RIVER HATCHERY"/>
    <s v="WHITE R      10.0031"/>
    <x v="0"/>
    <n v="74"/>
    <x v="0"/>
    <s v="10"/>
  </r>
  <r>
    <n v="9409180047"/>
    <n v="2004"/>
    <n v="20041027"/>
    <n v="50"/>
    <n v="50"/>
    <m/>
    <s v="3F10511  100031 H01"/>
    <n v="210512"/>
    <n v="1"/>
    <s v="WHITE RIVER HATCHERY"/>
    <s v="WHITE RIVER HATCHERY"/>
    <s v="WHITE R      10.0031"/>
    <x v="0"/>
    <n v="74"/>
    <x v="0"/>
    <s v="10"/>
  </r>
  <r>
    <n v="9409180048"/>
    <n v="2004"/>
    <n v="20041027"/>
    <n v="50"/>
    <n v="50"/>
    <m/>
    <s v="3F10511  100031 H01"/>
    <n v="210512"/>
    <n v="1"/>
    <s v="WHITE RIVER HATCHERY"/>
    <s v="WHITE RIVER HATCHERY"/>
    <s v="WHITE R      10.0031"/>
    <x v="0"/>
    <n v="74"/>
    <x v="0"/>
    <s v="10"/>
  </r>
  <r>
    <n v="9409180049"/>
    <n v="2004"/>
    <n v="20041027"/>
    <n v="50"/>
    <n v="50"/>
    <m/>
    <s v="3F10511  100031 H01"/>
    <n v="210512"/>
    <n v="1"/>
    <s v="WHITE RIVER HATCHERY"/>
    <s v="WHITE RIVER HATCHERY"/>
    <s v="WHITE R      10.0031"/>
    <x v="0"/>
    <n v="74"/>
    <x v="0"/>
    <s v="10"/>
  </r>
  <r>
    <n v="9409180050"/>
    <n v="2004"/>
    <n v="20041027"/>
    <n v="50"/>
    <n v="50"/>
    <m/>
    <s v="3F10511  100031 H01"/>
    <n v="210512"/>
    <n v="1"/>
    <s v="WHITE RIVER HATCHERY"/>
    <s v="WHITE RIVER HATCHERY"/>
    <s v="WHITE R      10.0031"/>
    <x v="0"/>
    <n v="74"/>
    <x v="0"/>
    <s v="10"/>
  </r>
  <r>
    <n v="9409180067"/>
    <n v="2004"/>
    <n v="20041027"/>
    <n v="50"/>
    <n v="50"/>
    <m/>
    <s v="3F10511  100031 H01"/>
    <n v="210512"/>
    <n v="1"/>
    <s v="WHITE RIVER HATCHERY"/>
    <s v="WHITE RIVER HATCHERY"/>
    <s v="WHITE R      10.0031"/>
    <x v="0"/>
    <n v="74"/>
    <x v="0"/>
    <s v="10"/>
  </r>
  <r>
    <n v="9409180069"/>
    <n v="2004"/>
    <n v="20041027"/>
    <n v="50"/>
    <n v="50"/>
    <m/>
    <s v="3F10511  100031 H01"/>
    <n v="210512"/>
    <n v="1"/>
    <s v="WHITE RIVER HATCHERY"/>
    <s v="WHITE RIVER HATCHERY"/>
    <s v="WHITE R      10.0031"/>
    <x v="0"/>
    <n v="74"/>
    <x v="0"/>
    <s v="10"/>
  </r>
  <r>
    <n v="9409170065"/>
    <n v="2004"/>
    <n v="20041027"/>
    <n v="50"/>
    <n v="50"/>
    <m/>
    <s v="3F10511  100031 H01"/>
    <n v="210512"/>
    <n v="1"/>
    <s v="WHITE RIVER HATCHERY"/>
    <s v="WHITE RIVER HATCHERY"/>
    <s v="WHITE R      10.0031"/>
    <x v="0"/>
    <n v="74"/>
    <x v="0"/>
    <s v="10"/>
  </r>
  <r>
    <n v="9409180001"/>
    <n v="2004"/>
    <n v="20041027"/>
    <n v="50"/>
    <n v="50"/>
    <m/>
    <s v="3F10511  100031 H01"/>
    <n v="210512"/>
    <n v="1"/>
    <s v="WHITE RIVER HATCHERY"/>
    <s v="WHITE RIVER HATCHERY"/>
    <s v="WHITE R      10.0031"/>
    <x v="0"/>
    <n v="74"/>
    <x v="0"/>
    <s v="10"/>
  </r>
  <r>
    <n v="9409180003"/>
    <n v="2004"/>
    <n v="20041027"/>
    <n v="50"/>
    <n v="50"/>
    <m/>
    <s v="3F10511  100031 H01"/>
    <n v="210512"/>
    <n v="1"/>
    <s v="WHITE RIVER HATCHERY"/>
    <s v="WHITE RIVER HATCHERY"/>
    <s v="WHITE R      10.0031"/>
    <x v="0"/>
    <n v="74"/>
    <x v="0"/>
    <s v="10"/>
  </r>
  <r>
    <n v="9409180004"/>
    <n v="2004"/>
    <n v="20041027"/>
    <n v="50"/>
    <n v="50"/>
    <m/>
    <s v="3F10511  100031 H01"/>
    <n v="210512"/>
    <n v="1"/>
    <s v="WHITE RIVER HATCHERY"/>
    <s v="WHITE RIVER HATCHERY"/>
    <s v="WHITE R      10.0031"/>
    <x v="0"/>
    <n v="74"/>
    <x v="0"/>
    <s v="10"/>
  </r>
  <r>
    <n v="9409180008"/>
    <n v="2004"/>
    <n v="20041027"/>
    <n v="50"/>
    <n v="50"/>
    <m/>
    <s v="3F10511  100031 H01"/>
    <n v="210512"/>
    <n v="1"/>
    <s v="WHITE RIVER HATCHERY"/>
    <s v="WHITE RIVER HATCHERY"/>
    <s v="WHITE R      10.0031"/>
    <x v="0"/>
    <n v="74"/>
    <x v="0"/>
    <s v="10"/>
  </r>
  <r>
    <n v="9409180026"/>
    <n v="2004"/>
    <n v="20041027"/>
    <n v="50"/>
    <n v="50"/>
    <m/>
    <s v="3F10511  100031 H01"/>
    <n v="210512"/>
    <n v="1"/>
    <s v="WHITE RIVER HATCHERY"/>
    <s v="WHITE RIVER HATCHERY"/>
    <s v="WHITE R      10.0031"/>
    <x v="0"/>
    <n v="74"/>
    <x v="0"/>
    <s v="10"/>
  </r>
  <r>
    <n v="9409180031"/>
    <n v="2004"/>
    <n v="20041027"/>
    <n v="50"/>
    <n v="50"/>
    <m/>
    <s v="3F10511  100031 H01"/>
    <n v="210512"/>
    <n v="1"/>
    <s v="WHITE RIVER HATCHERY"/>
    <s v="WHITE RIVER HATCHERY"/>
    <s v="WHITE R      10.0031"/>
    <x v="0"/>
    <n v="74"/>
    <x v="0"/>
    <s v="10"/>
  </r>
  <r>
    <n v="9409180032"/>
    <n v="2004"/>
    <n v="20041027"/>
    <n v="50"/>
    <n v="50"/>
    <m/>
    <s v="3F10511  100031 H01"/>
    <n v="210512"/>
    <n v="1"/>
    <s v="WHITE RIVER HATCHERY"/>
    <s v="WHITE RIVER HATCHERY"/>
    <s v="WHITE R      10.0031"/>
    <x v="0"/>
    <n v="74"/>
    <x v="0"/>
    <s v="10"/>
  </r>
  <r>
    <n v="9409180033"/>
    <n v="2004"/>
    <n v="20041027"/>
    <n v="50"/>
    <n v="50"/>
    <m/>
    <s v="3F10511  100031 H01"/>
    <n v="210512"/>
    <n v="1"/>
    <s v="WHITE RIVER HATCHERY"/>
    <s v="WHITE RIVER HATCHERY"/>
    <s v="WHITE R      10.0031"/>
    <x v="0"/>
    <n v="74"/>
    <x v="0"/>
    <s v="10"/>
  </r>
  <r>
    <n v="9409180034"/>
    <n v="2004"/>
    <n v="20041027"/>
    <n v="50"/>
    <n v="50"/>
    <m/>
    <s v="3F10511  100031 H01"/>
    <n v="210512"/>
    <n v="1"/>
    <s v="WHITE RIVER HATCHERY"/>
    <s v="WHITE RIVER HATCHERY"/>
    <s v="WHITE R      10.0031"/>
    <x v="0"/>
    <n v="74"/>
    <x v="0"/>
    <s v="10"/>
  </r>
  <r>
    <n v="9409180035"/>
    <n v="2004"/>
    <n v="20041027"/>
    <n v="50"/>
    <n v="50"/>
    <m/>
    <s v="3F10511  100031 H01"/>
    <n v="210512"/>
    <n v="1"/>
    <s v="WHITE RIVER HATCHERY"/>
    <s v="WHITE RIVER HATCHERY"/>
    <s v="WHITE R      10.0031"/>
    <x v="0"/>
    <n v="74"/>
    <x v="0"/>
    <s v="10"/>
  </r>
  <r>
    <n v="9409180036"/>
    <n v="2004"/>
    <n v="20041027"/>
    <n v="50"/>
    <n v="50"/>
    <m/>
    <s v="3F10511  100031 H01"/>
    <n v="210512"/>
    <n v="1"/>
    <s v="WHITE RIVER HATCHERY"/>
    <s v="WHITE RIVER HATCHERY"/>
    <s v="WHITE R      10.0031"/>
    <x v="0"/>
    <n v="74"/>
    <x v="0"/>
    <s v="10"/>
  </r>
  <r>
    <n v="9409180051"/>
    <n v="2004"/>
    <n v="20041027"/>
    <n v="50"/>
    <n v="50"/>
    <m/>
    <s v="3F10511  100031 H01"/>
    <n v="210512"/>
    <n v="1"/>
    <s v="WHITE RIVER HATCHERY"/>
    <s v="WHITE RIVER HATCHERY"/>
    <s v="WHITE R      10.0031"/>
    <x v="0"/>
    <n v="74"/>
    <x v="0"/>
    <s v="10"/>
  </r>
  <r>
    <n v="9409180052"/>
    <n v="2004"/>
    <n v="20041027"/>
    <n v="50"/>
    <n v="50"/>
    <m/>
    <s v="3F10511  100031 H01"/>
    <n v="210512"/>
    <n v="1"/>
    <s v="WHITE RIVER HATCHERY"/>
    <s v="WHITE RIVER HATCHERY"/>
    <s v="WHITE R      10.0031"/>
    <x v="0"/>
    <n v="74"/>
    <x v="0"/>
    <s v="10"/>
  </r>
  <r>
    <n v="9409180053"/>
    <n v="2004"/>
    <n v="20041027"/>
    <n v="50"/>
    <n v="50"/>
    <m/>
    <s v="3F10511  100031 H01"/>
    <n v="210512"/>
    <n v="1"/>
    <s v="WHITE RIVER HATCHERY"/>
    <s v="WHITE RIVER HATCHERY"/>
    <s v="WHITE R      10.0031"/>
    <x v="0"/>
    <n v="74"/>
    <x v="0"/>
    <s v="10"/>
  </r>
  <r>
    <n v="9409180054"/>
    <n v="2004"/>
    <n v="20041027"/>
    <n v="50"/>
    <n v="50"/>
    <m/>
    <s v="3F10511  100031 H01"/>
    <n v="210512"/>
    <n v="1"/>
    <s v="WHITE RIVER HATCHERY"/>
    <s v="WHITE RIVER HATCHERY"/>
    <s v="WHITE R      10.0031"/>
    <x v="0"/>
    <n v="74"/>
    <x v="0"/>
    <s v="10"/>
  </r>
  <r>
    <n v="9409180057"/>
    <n v="2004"/>
    <n v="20041027"/>
    <n v="50"/>
    <n v="50"/>
    <m/>
    <s v="3F10511  100031 H01"/>
    <n v="210512"/>
    <n v="1"/>
    <s v="WHITE RIVER HATCHERY"/>
    <s v="WHITE RIVER HATCHERY"/>
    <s v="WHITE R      10.0031"/>
    <x v="0"/>
    <n v="74"/>
    <x v="0"/>
    <s v="10"/>
  </r>
  <r>
    <n v="9409180058"/>
    <n v="2004"/>
    <n v="20041027"/>
    <n v="50"/>
    <n v="50"/>
    <m/>
    <s v="3F10511  100031 H01"/>
    <n v="210512"/>
    <n v="1"/>
    <s v="WHITE RIVER HATCHERY"/>
    <s v="WHITE RIVER HATCHERY"/>
    <s v="WHITE R      10.0031"/>
    <x v="0"/>
    <n v="74"/>
    <x v="0"/>
    <s v="10"/>
  </r>
  <r>
    <n v="9409180059"/>
    <n v="2004"/>
    <n v="20041027"/>
    <n v="50"/>
    <n v="50"/>
    <m/>
    <s v="3F10511  100031 H01"/>
    <n v="210512"/>
    <n v="1"/>
    <s v="WHITE RIVER HATCHERY"/>
    <s v="WHITE RIVER HATCHERY"/>
    <s v="WHITE R      10.0031"/>
    <x v="0"/>
    <n v="74"/>
    <x v="0"/>
    <s v="10"/>
  </r>
  <r>
    <n v="9409180060"/>
    <n v="2004"/>
    <n v="20041027"/>
    <n v="50"/>
    <n v="50"/>
    <m/>
    <s v="3F10511  100031 H01"/>
    <n v="210512"/>
    <n v="1"/>
    <s v="WHITE RIVER HATCHERY"/>
    <s v="WHITE RIVER HATCHERY"/>
    <s v="WHITE R      10.0031"/>
    <x v="0"/>
    <n v="74"/>
    <x v="0"/>
    <s v="10"/>
  </r>
  <r>
    <n v="9409180061"/>
    <n v="2004"/>
    <n v="20041027"/>
    <n v="50"/>
    <n v="50"/>
    <m/>
    <s v="3F10511  100031 H01"/>
    <n v="210512"/>
    <n v="1"/>
    <s v="WHITE RIVER HATCHERY"/>
    <s v="WHITE RIVER HATCHERY"/>
    <s v="WHITE R      10.0031"/>
    <x v="0"/>
    <n v="74"/>
    <x v="0"/>
    <s v="10"/>
  </r>
  <r>
    <n v="9409180062"/>
    <n v="2004"/>
    <n v="20041027"/>
    <n v="50"/>
    <n v="50"/>
    <m/>
    <s v="3F10511  100031 H01"/>
    <n v="210512"/>
    <n v="1"/>
    <s v="WHITE RIVER HATCHERY"/>
    <s v="WHITE RIVER HATCHERY"/>
    <s v="WHITE R      10.0031"/>
    <x v="0"/>
    <n v="74"/>
    <x v="0"/>
    <s v="10"/>
  </r>
  <r>
    <n v="9409180063"/>
    <n v="2004"/>
    <n v="20041027"/>
    <n v="50"/>
    <n v="50"/>
    <m/>
    <s v="3F10511  100031 H01"/>
    <n v="210512"/>
    <n v="1"/>
    <s v="WHITE RIVER HATCHERY"/>
    <s v="WHITE RIVER HATCHERY"/>
    <s v="WHITE R      10.0031"/>
    <x v="0"/>
    <n v="74"/>
    <x v="0"/>
    <s v="10"/>
  </r>
  <r>
    <n v="9409180064"/>
    <n v="2004"/>
    <n v="20041027"/>
    <n v="50"/>
    <n v="50"/>
    <m/>
    <s v="3F10511  100031 H01"/>
    <n v="210512"/>
    <n v="1"/>
    <s v="WHITE RIVER HATCHERY"/>
    <s v="WHITE RIVER HATCHERY"/>
    <s v="WHITE R      10.0031"/>
    <x v="0"/>
    <n v="74"/>
    <x v="0"/>
    <s v="10"/>
  </r>
  <r>
    <n v="9402600041"/>
    <n v="2005"/>
    <n v="20051005"/>
    <n v="50"/>
    <n v="50"/>
    <m/>
    <s v="3F10511  100031 H01"/>
    <n v="210512"/>
    <n v="1"/>
    <s v="WHITE RIVER HATCHERY"/>
    <s v="WHITE RIVER HATCHERY"/>
    <s v="WHITE R      10.0031"/>
    <x v="0"/>
    <n v="74"/>
    <x v="0"/>
    <s v="10"/>
  </r>
  <r>
    <n v="9402600042"/>
    <n v="2005"/>
    <n v="20051005"/>
    <n v="50"/>
    <n v="50"/>
    <m/>
    <s v="3F10511  100031 H01"/>
    <n v="210512"/>
    <n v="1"/>
    <s v="WHITE RIVER HATCHERY"/>
    <s v="WHITE RIVER HATCHERY"/>
    <s v="WHITE R      10.0031"/>
    <x v="0"/>
    <n v="74"/>
    <x v="0"/>
    <s v="10"/>
  </r>
  <r>
    <n v="9402600043"/>
    <n v="2005"/>
    <n v="20051005"/>
    <n v="50"/>
    <n v="50"/>
    <m/>
    <s v="3F10511  100031 H01"/>
    <n v="210512"/>
    <n v="1"/>
    <s v="WHITE RIVER HATCHERY"/>
    <s v="WHITE RIVER HATCHERY"/>
    <s v="WHITE R      10.0031"/>
    <x v="0"/>
    <n v="74"/>
    <x v="0"/>
    <s v="10"/>
  </r>
  <r>
    <n v="9402600045"/>
    <n v="2005"/>
    <n v="20051005"/>
    <n v="50"/>
    <n v="50"/>
    <m/>
    <s v="3F10511  100031 H01"/>
    <n v="210512"/>
    <n v="1"/>
    <s v="WHITE RIVER HATCHERY"/>
    <s v="WHITE RIVER HATCHERY"/>
    <s v="WHITE R      10.0031"/>
    <x v="0"/>
    <n v="74"/>
    <x v="0"/>
    <s v="10"/>
  </r>
  <r>
    <n v="9402600047"/>
    <n v="2005"/>
    <n v="20051005"/>
    <n v="50"/>
    <n v="50"/>
    <m/>
    <s v="3F10511  100031 H01"/>
    <n v="210512"/>
    <n v="1"/>
    <s v="WHITE RIVER HATCHERY"/>
    <s v="WHITE RIVER HATCHERY"/>
    <s v="WHITE R      10.0031"/>
    <x v="0"/>
    <n v="74"/>
    <x v="0"/>
    <s v="10"/>
  </r>
  <r>
    <n v="9402600048"/>
    <n v="2005"/>
    <n v="20051005"/>
    <n v="50"/>
    <n v="50"/>
    <m/>
    <s v="3F10511  100031 H01"/>
    <n v="210512"/>
    <n v="1"/>
    <s v="WHITE RIVER HATCHERY"/>
    <s v="WHITE RIVER HATCHERY"/>
    <s v="WHITE R      10.0031"/>
    <x v="0"/>
    <n v="74"/>
    <x v="0"/>
    <s v="10"/>
  </r>
  <r>
    <n v="9402600049"/>
    <n v="2005"/>
    <n v="20051005"/>
    <n v="50"/>
    <n v="50"/>
    <m/>
    <s v="3F10511  100031 H01"/>
    <n v="210512"/>
    <n v="1"/>
    <s v="WHITE RIVER HATCHERY"/>
    <s v="WHITE RIVER HATCHERY"/>
    <s v="WHITE R      10.0031"/>
    <x v="0"/>
    <n v="74"/>
    <x v="0"/>
    <s v="10"/>
  </r>
  <r>
    <n v="9402600050"/>
    <n v="2005"/>
    <n v="20051005"/>
    <n v="50"/>
    <n v="50"/>
    <m/>
    <s v="3F10511  100031 H01"/>
    <n v="210512"/>
    <n v="1"/>
    <s v="WHITE RIVER HATCHERY"/>
    <s v="WHITE RIVER HATCHERY"/>
    <s v="WHITE R      10.0031"/>
    <x v="0"/>
    <n v="74"/>
    <x v="0"/>
    <s v="10"/>
  </r>
  <r>
    <n v="9402600051"/>
    <n v="2005"/>
    <n v="20051005"/>
    <n v="50"/>
    <n v="50"/>
    <m/>
    <s v="3F10511  100031 H01"/>
    <n v="210512"/>
    <n v="1"/>
    <s v="WHITE RIVER HATCHERY"/>
    <s v="WHITE RIVER HATCHERY"/>
    <s v="WHITE R      10.0031"/>
    <x v="0"/>
    <n v="74"/>
    <x v="0"/>
    <s v="10"/>
  </r>
  <r>
    <n v="9402600052"/>
    <n v="2005"/>
    <n v="20051005"/>
    <n v="50"/>
    <n v="50"/>
    <m/>
    <s v="3F10511  100031 H01"/>
    <n v="210512"/>
    <n v="1.04"/>
    <s v="WHITE RIVER HATCHERY"/>
    <s v="WHITE RIVER HATCHERY"/>
    <s v="WHITE R      10.0031"/>
    <x v="0"/>
    <n v="74"/>
    <x v="0"/>
    <s v="10"/>
  </r>
  <r>
    <n v="9402600053"/>
    <n v="2005"/>
    <n v="20051005"/>
    <n v="50"/>
    <n v="50"/>
    <m/>
    <s v="3F10511  100031 H01"/>
    <n v="210512"/>
    <n v="1.04"/>
    <s v="WHITE RIVER HATCHERY"/>
    <s v="WHITE RIVER HATCHERY"/>
    <s v="WHITE R      10.0031"/>
    <x v="0"/>
    <n v="74"/>
    <x v="0"/>
    <s v="10"/>
  </r>
  <r>
    <n v="9402600054"/>
    <n v="2005"/>
    <n v="20051005"/>
    <n v="50"/>
    <n v="50"/>
    <m/>
    <s v="3F10511  100031 H01"/>
    <n v="210512"/>
    <n v="1"/>
    <s v="WHITE RIVER HATCHERY"/>
    <s v="WHITE RIVER HATCHERY"/>
    <s v="WHITE R      10.0031"/>
    <x v="0"/>
    <n v="74"/>
    <x v="0"/>
    <s v="10"/>
  </r>
  <r>
    <n v="9402600001"/>
    <n v="2005"/>
    <n v="20051005"/>
    <n v="50"/>
    <n v="50"/>
    <m/>
    <s v="3F10511  100031 H01"/>
    <n v="210512"/>
    <n v="1"/>
    <s v="WHITE RIVER HATCHERY"/>
    <s v="WHITE RIVER HATCHERY"/>
    <s v="WHITE R      10.0031"/>
    <x v="0"/>
    <n v="74"/>
    <x v="0"/>
    <s v="10"/>
  </r>
  <r>
    <n v="9402600002"/>
    <n v="2005"/>
    <n v="20051005"/>
    <n v="50"/>
    <n v="50"/>
    <m/>
    <s v="3F10511  100031 H01"/>
    <n v="210512"/>
    <n v="1"/>
    <s v="WHITE RIVER HATCHERY"/>
    <s v="WHITE RIVER HATCHERY"/>
    <s v="WHITE R      10.0031"/>
    <x v="0"/>
    <n v="74"/>
    <x v="0"/>
    <s v="10"/>
  </r>
  <r>
    <n v="9402600004"/>
    <n v="2005"/>
    <n v="20051005"/>
    <n v="50"/>
    <n v="50"/>
    <m/>
    <s v="3F10511  100031 H01"/>
    <n v="210512"/>
    <n v="1"/>
    <s v="WHITE RIVER HATCHERY"/>
    <s v="WHITE RIVER HATCHERY"/>
    <s v="WHITE R      10.0031"/>
    <x v="0"/>
    <n v="74"/>
    <x v="0"/>
    <s v="10"/>
  </r>
  <r>
    <n v="9402600005"/>
    <n v="2005"/>
    <n v="20051005"/>
    <n v="50"/>
    <n v="50"/>
    <m/>
    <s v="3F10511  100031 H01"/>
    <n v="210512"/>
    <n v="1"/>
    <s v="WHITE RIVER HATCHERY"/>
    <s v="WHITE RIVER HATCHERY"/>
    <s v="WHITE R      10.0031"/>
    <x v="0"/>
    <n v="74"/>
    <x v="0"/>
    <s v="10"/>
  </r>
  <r>
    <n v="9402600006"/>
    <n v="2005"/>
    <n v="20051005"/>
    <n v="50"/>
    <n v="50"/>
    <m/>
    <s v="3F10511  100031 H01"/>
    <n v="210512"/>
    <n v="1"/>
    <s v="WHITE RIVER HATCHERY"/>
    <s v="WHITE RIVER HATCHERY"/>
    <s v="WHITE R      10.0031"/>
    <x v="0"/>
    <n v="74"/>
    <x v="0"/>
    <s v="10"/>
  </r>
  <r>
    <n v="9402600007"/>
    <n v="2005"/>
    <n v="20051005"/>
    <n v="50"/>
    <n v="50"/>
    <m/>
    <s v="3F10511  100031 H01"/>
    <n v="210512"/>
    <n v="1"/>
    <s v="WHITE RIVER HATCHERY"/>
    <s v="WHITE RIVER HATCHERY"/>
    <s v="WHITE R      10.0031"/>
    <x v="0"/>
    <n v="74"/>
    <x v="0"/>
    <s v="10"/>
  </r>
  <r>
    <n v="9402600008"/>
    <n v="2005"/>
    <n v="20051005"/>
    <n v="50"/>
    <n v="50"/>
    <m/>
    <s v="3F10511  100031 H01"/>
    <n v="210512"/>
    <n v="1"/>
    <s v="WHITE RIVER HATCHERY"/>
    <s v="WHITE RIVER HATCHERY"/>
    <s v="WHITE R      10.0031"/>
    <x v="0"/>
    <n v="74"/>
    <x v="0"/>
    <s v="10"/>
  </r>
  <r>
    <n v="9402600010"/>
    <n v="2005"/>
    <n v="20051005"/>
    <n v="50"/>
    <n v="50"/>
    <m/>
    <s v="3F10511  100031 H01"/>
    <n v="210512"/>
    <n v="1"/>
    <s v="WHITE RIVER HATCHERY"/>
    <s v="WHITE RIVER HATCHERY"/>
    <s v="WHITE R      10.0031"/>
    <x v="0"/>
    <n v="74"/>
    <x v="0"/>
    <s v="10"/>
  </r>
  <r>
    <n v="9402600011"/>
    <n v="2005"/>
    <n v="20051005"/>
    <n v="50"/>
    <n v="50"/>
    <m/>
    <s v="3F10511  100031 H01"/>
    <n v="210512"/>
    <n v="1"/>
    <s v="WHITE RIVER HATCHERY"/>
    <s v="WHITE RIVER HATCHERY"/>
    <s v="WHITE R      10.0031"/>
    <x v="0"/>
    <n v="74"/>
    <x v="0"/>
    <s v="10"/>
  </r>
  <r>
    <n v="9402600012"/>
    <n v="2005"/>
    <n v="20051005"/>
    <n v="50"/>
    <n v="50"/>
    <m/>
    <s v="3F10511  100031 H01"/>
    <n v="210512"/>
    <n v="1"/>
    <s v="WHITE RIVER HATCHERY"/>
    <s v="WHITE RIVER HATCHERY"/>
    <s v="WHITE R      10.0031"/>
    <x v="0"/>
    <n v="74"/>
    <x v="0"/>
    <s v="10"/>
  </r>
  <r>
    <n v="9402600013"/>
    <n v="2005"/>
    <n v="20051005"/>
    <n v="50"/>
    <n v="50"/>
    <m/>
    <s v="3F10511  100031 H01"/>
    <n v="210512"/>
    <n v="1"/>
    <s v="WHITE RIVER HATCHERY"/>
    <s v="WHITE RIVER HATCHERY"/>
    <s v="WHITE R      10.0031"/>
    <x v="0"/>
    <n v="74"/>
    <x v="0"/>
    <s v="10"/>
  </r>
  <r>
    <n v="9402600014"/>
    <n v="2005"/>
    <n v="20051005"/>
    <n v="50"/>
    <n v="50"/>
    <m/>
    <s v="3F10511  100031 H01"/>
    <n v="210512"/>
    <n v="1"/>
    <s v="WHITE RIVER HATCHERY"/>
    <s v="WHITE RIVER HATCHERY"/>
    <s v="WHITE R      10.0031"/>
    <x v="0"/>
    <n v="74"/>
    <x v="0"/>
    <s v="10"/>
  </r>
  <r>
    <n v="9402600015"/>
    <n v="2005"/>
    <n v="20051005"/>
    <n v="50"/>
    <n v="50"/>
    <m/>
    <s v="3F10511  100031 H01"/>
    <n v="210512"/>
    <n v="1"/>
    <s v="WHITE RIVER HATCHERY"/>
    <s v="WHITE RIVER HATCHERY"/>
    <s v="WHITE R      10.0031"/>
    <x v="0"/>
    <n v="74"/>
    <x v="0"/>
    <s v="10"/>
  </r>
  <r>
    <n v="9402600016"/>
    <n v="2005"/>
    <n v="20051005"/>
    <n v="50"/>
    <n v="50"/>
    <m/>
    <s v="3F10511  100031 H01"/>
    <n v="210512"/>
    <n v="1"/>
    <s v="WHITE RIVER HATCHERY"/>
    <s v="WHITE RIVER HATCHERY"/>
    <s v="WHITE R      10.0031"/>
    <x v="0"/>
    <n v="74"/>
    <x v="0"/>
    <s v="10"/>
  </r>
  <r>
    <n v="9402600017"/>
    <n v="2005"/>
    <n v="20051005"/>
    <n v="50"/>
    <n v="50"/>
    <m/>
    <s v="3F10511  100031 H01"/>
    <n v="210512"/>
    <n v="1"/>
    <s v="WHITE RIVER HATCHERY"/>
    <s v="WHITE RIVER HATCHERY"/>
    <s v="WHITE R      10.0031"/>
    <x v="0"/>
    <n v="74"/>
    <x v="0"/>
    <s v="10"/>
  </r>
  <r>
    <n v="9402600019"/>
    <n v="2005"/>
    <n v="20051005"/>
    <n v="50"/>
    <n v="50"/>
    <m/>
    <s v="3F10511  100031 H01"/>
    <n v="210512"/>
    <n v="1"/>
    <s v="WHITE RIVER HATCHERY"/>
    <s v="WHITE RIVER HATCHERY"/>
    <s v="WHITE R      10.0031"/>
    <x v="0"/>
    <n v="74"/>
    <x v="0"/>
    <s v="10"/>
  </r>
  <r>
    <n v="9402600020"/>
    <n v="2005"/>
    <n v="20051005"/>
    <n v="50"/>
    <n v="50"/>
    <m/>
    <s v="3F10511  100031 H01"/>
    <n v="210512"/>
    <n v="1"/>
    <s v="WHITE RIVER HATCHERY"/>
    <s v="WHITE RIVER HATCHERY"/>
    <s v="WHITE R      10.0031"/>
    <x v="0"/>
    <n v="74"/>
    <x v="0"/>
    <s v="10"/>
  </r>
  <r>
    <n v="9402600021"/>
    <n v="2005"/>
    <n v="20051005"/>
    <n v="50"/>
    <n v="50"/>
    <m/>
    <s v="3F10511  100031 H01"/>
    <n v="210512"/>
    <n v="1"/>
    <s v="WHITE RIVER HATCHERY"/>
    <s v="WHITE RIVER HATCHERY"/>
    <s v="WHITE R      10.0031"/>
    <x v="0"/>
    <n v="74"/>
    <x v="0"/>
    <s v="10"/>
  </r>
  <r>
    <n v="9402600023"/>
    <n v="2005"/>
    <n v="20051005"/>
    <n v="50"/>
    <n v="50"/>
    <m/>
    <s v="3F10511  100031 H01"/>
    <n v="210512"/>
    <n v="1"/>
    <s v="WHITE RIVER HATCHERY"/>
    <s v="WHITE RIVER HATCHERY"/>
    <s v="WHITE R      10.0031"/>
    <x v="0"/>
    <n v="74"/>
    <x v="0"/>
    <s v="10"/>
  </r>
  <r>
    <n v="9402600024"/>
    <n v="2005"/>
    <n v="20051005"/>
    <n v="50"/>
    <n v="50"/>
    <m/>
    <s v="3F10511  100031 H01"/>
    <n v="210512"/>
    <n v="1"/>
    <s v="WHITE RIVER HATCHERY"/>
    <s v="WHITE RIVER HATCHERY"/>
    <s v="WHITE R      10.0031"/>
    <x v="0"/>
    <n v="74"/>
    <x v="0"/>
    <s v="10"/>
  </r>
  <r>
    <n v="9402600025"/>
    <n v="2005"/>
    <n v="20051005"/>
    <n v="50"/>
    <n v="50"/>
    <m/>
    <s v="3F10511  100031 H01"/>
    <n v="210512"/>
    <n v="1"/>
    <s v="WHITE RIVER HATCHERY"/>
    <s v="WHITE RIVER HATCHERY"/>
    <s v="WHITE R      10.0031"/>
    <x v="0"/>
    <n v="74"/>
    <x v="0"/>
    <s v="10"/>
  </r>
  <r>
    <n v="9402600026"/>
    <n v="2005"/>
    <n v="20051005"/>
    <n v="50"/>
    <n v="50"/>
    <m/>
    <s v="3F10511  100031 H01"/>
    <n v="210512"/>
    <n v="1"/>
    <s v="WHITE RIVER HATCHERY"/>
    <s v="WHITE RIVER HATCHERY"/>
    <s v="WHITE R      10.0031"/>
    <x v="0"/>
    <n v="74"/>
    <x v="0"/>
    <s v="10"/>
  </r>
  <r>
    <n v="9402600055"/>
    <n v="2005"/>
    <n v="20051005"/>
    <n v="50"/>
    <n v="50"/>
    <m/>
    <s v="3F10511  100031 H01"/>
    <n v="210512"/>
    <n v="1"/>
    <s v="WHITE RIVER HATCHERY"/>
    <s v="WHITE RIVER HATCHERY"/>
    <s v="WHITE R      10.0031"/>
    <x v="0"/>
    <n v="74"/>
    <x v="0"/>
    <s v="10"/>
  </r>
  <r>
    <n v="9402600056"/>
    <n v="2005"/>
    <n v="20051005"/>
    <n v="50"/>
    <n v="50"/>
    <m/>
    <s v="3F10511  100031 H01"/>
    <n v="210512"/>
    <n v="1"/>
    <s v="WHITE RIVER HATCHERY"/>
    <s v="WHITE RIVER HATCHERY"/>
    <s v="WHITE R      10.0031"/>
    <x v="0"/>
    <n v="74"/>
    <x v="0"/>
    <s v="10"/>
  </r>
  <r>
    <n v="9402600057"/>
    <n v="2005"/>
    <n v="20051005"/>
    <n v="50"/>
    <n v="50"/>
    <m/>
    <s v="3F10511  100031 H01"/>
    <n v="210512"/>
    <n v="1"/>
    <s v="WHITE RIVER HATCHERY"/>
    <s v="WHITE RIVER HATCHERY"/>
    <s v="WHITE R      10.0031"/>
    <x v="0"/>
    <n v="74"/>
    <x v="0"/>
    <s v="10"/>
  </r>
  <r>
    <n v="9402600058"/>
    <n v="2005"/>
    <n v="20051005"/>
    <n v="50"/>
    <n v="50"/>
    <m/>
    <s v="3F10511  100031 H01"/>
    <n v="210512"/>
    <n v="1"/>
    <s v="WHITE RIVER HATCHERY"/>
    <s v="WHITE RIVER HATCHERY"/>
    <s v="WHITE R      10.0031"/>
    <x v="0"/>
    <n v="74"/>
    <x v="0"/>
    <s v="10"/>
  </r>
  <r>
    <n v="9402600059"/>
    <n v="2005"/>
    <n v="20051005"/>
    <n v="50"/>
    <n v="50"/>
    <m/>
    <s v="3F10511  100031 H01"/>
    <n v="210512"/>
    <n v="1"/>
    <s v="WHITE RIVER HATCHERY"/>
    <s v="WHITE RIVER HATCHERY"/>
    <s v="WHITE R      10.0031"/>
    <x v="0"/>
    <n v="74"/>
    <x v="0"/>
    <s v="10"/>
  </r>
  <r>
    <n v="9402600060"/>
    <n v="2005"/>
    <n v="20051005"/>
    <n v="50"/>
    <n v="50"/>
    <m/>
    <s v="3F10511  100031 H01"/>
    <n v="210512"/>
    <n v="1"/>
    <s v="WHITE RIVER HATCHERY"/>
    <s v="WHITE RIVER HATCHERY"/>
    <s v="WHITE R      10.0031"/>
    <x v="0"/>
    <n v="74"/>
    <x v="0"/>
    <s v="10"/>
  </r>
  <r>
    <n v="9402600061"/>
    <n v="2005"/>
    <n v="20051005"/>
    <n v="50"/>
    <n v="50"/>
    <m/>
    <s v="3F10511  100031 H01"/>
    <n v="210512"/>
    <n v="1"/>
    <s v="WHITE RIVER HATCHERY"/>
    <s v="WHITE RIVER HATCHERY"/>
    <s v="WHITE R      10.0031"/>
    <x v="0"/>
    <n v="74"/>
    <x v="0"/>
    <s v="10"/>
  </r>
  <r>
    <n v="9402600062"/>
    <n v="2005"/>
    <n v="20051005"/>
    <n v="50"/>
    <n v="50"/>
    <m/>
    <s v="3F10511  100031 H01"/>
    <n v="210512"/>
    <n v="1"/>
    <s v="WHITE RIVER HATCHERY"/>
    <s v="WHITE RIVER HATCHERY"/>
    <s v="WHITE R      10.0031"/>
    <x v="0"/>
    <n v="74"/>
    <x v="0"/>
    <s v="10"/>
  </r>
  <r>
    <n v="9402600063"/>
    <n v="2005"/>
    <n v="20051005"/>
    <n v="50"/>
    <n v="50"/>
    <m/>
    <s v="3F10511  100031 H01"/>
    <n v="210512"/>
    <n v="1"/>
    <s v="WHITE RIVER HATCHERY"/>
    <s v="WHITE RIVER HATCHERY"/>
    <s v="WHITE R      10.0031"/>
    <x v="0"/>
    <n v="74"/>
    <x v="0"/>
    <s v="10"/>
  </r>
  <r>
    <n v="9402600064"/>
    <n v="2005"/>
    <n v="20051005"/>
    <n v="50"/>
    <n v="50"/>
    <m/>
    <s v="3F10511  100031 H01"/>
    <n v="210512"/>
    <n v="1"/>
    <s v="WHITE RIVER HATCHERY"/>
    <s v="WHITE RIVER HATCHERY"/>
    <s v="WHITE R      10.0031"/>
    <x v="0"/>
    <n v="74"/>
    <x v="0"/>
    <s v="10"/>
  </r>
  <r>
    <n v="9402600065"/>
    <n v="2005"/>
    <n v="20051005"/>
    <n v="50"/>
    <n v="50"/>
    <m/>
    <s v="3F10511  100031 H01"/>
    <n v="210512"/>
    <n v="1"/>
    <s v="WHITE RIVER HATCHERY"/>
    <s v="WHITE RIVER HATCHERY"/>
    <s v="WHITE R      10.0031"/>
    <x v="0"/>
    <n v="74"/>
    <x v="0"/>
    <s v="10"/>
  </r>
  <r>
    <n v="9402600066"/>
    <n v="2005"/>
    <n v="20051005"/>
    <n v="50"/>
    <n v="50"/>
    <m/>
    <s v="3F10511  100031 H01"/>
    <n v="210512"/>
    <n v="1"/>
    <s v="WHITE RIVER HATCHERY"/>
    <s v="WHITE RIVER HATCHERY"/>
    <s v="WHITE R      10.0031"/>
    <x v="0"/>
    <n v="74"/>
    <x v="0"/>
    <s v="10"/>
  </r>
  <r>
    <n v="9402600067"/>
    <n v="2005"/>
    <n v="20051005"/>
    <n v="50"/>
    <n v="50"/>
    <m/>
    <s v="3F10511  100031 H01"/>
    <n v="210512"/>
    <n v="1"/>
    <s v="WHITE RIVER HATCHERY"/>
    <s v="WHITE RIVER HATCHERY"/>
    <s v="WHITE R      10.0031"/>
    <x v="0"/>
    <n v="74"/>
    <x v="0"/>
    <s v="10"/>
  </r>
  <r>
    <n v="9402600068"/>
    <n v="2005"/>
    <n v="20051005"/>
    <n v="50"/>
    <n v="50"/>
    <m/>
    <s v="3F10511  100031 H01"/>
    <n v="210512"/>
    <n v="1"/>
    <s v="WHITE RIVER HATCHERY"/>
    <s v="WHITE RIVER HATCHERY"/>
    <s v="WHITE R      10.0031"/>
    <x v="0"/>
    <n v="74"/>
    <x v="0"/>
    <s v="10"/>
  </r>
  <r>
    <n v="9402600027"/>
    <n v="2005"/>
    <n v="20051005"/>
    <n v="50"/>
    <n v="50"/>
    <m/>
    <s v="3F10511  100031 H01"/>
    <n v="210512"/>
    <n v="1"/>
    <s v="WHITE RIVER HATCHERY"/>
    <s v="WHITE RIVER HATCHERY"/>
    <s v="WHITE R      10.0031"/>
    <x v="0"/>
    <n v="74"/>
    <x v="0"/>
    <s v="10"/>
  </r>
  <r>
    <n v="9402600028"/>
    <n v="2005"/>
    <n v="20051005"/>
    <n v="50"/>
    <n v="50"/>
    <m/>
    <s v="3F10511  100031 H01"/>
    <n v="210512"/>
    <n v="1"/>
    <s v="WHITE RIVER HATCHERY"/>
    <s v="WHITE RIVER HATCHERY"/>
    <s v="WHITE R      10.0031"/>
    <x v="0"/>
    <n v="74"/>
    <x v="0"/>
    <s v="10"/>
  </r>
  <r>
    <n v="9402600029"/>
    <n v="2005"/>
    <n v="20051005"/>
    <n v="50"/>
    <n v="50"/>
    <m/>
    <s v="3F10511  100031 H01"/>
    <n v="210512"/>
    <n v="1"/>
    <s v="WHITE RIVER HATCHERY"/>
    <s v="WHITE RIVER HATCHERY"/>
    <s v="WHITE R      10.0031"/>
    <x v="0"/>
    <n v="74"/>
    <x v="0"/>
    <s v="10"/>
  </r>
  <r>
    <n v="9402600031"/>
    <n v="2005"/>
    <n v="20051005"/>
    <n v="50"/>
    <n v="50"/>
    <m/>
    <s v="3F10511  100031 H01"/>
    <n v="210512"/>
    <n v="1"/>
    <s v="WHITE RIVER HATCHERY"/>
    <s v="WHITE RIVER HATCHERY"/>
    <s v="WHITE R      10.0031"/>
    <x v="0"/>
    <n v="74"/>
    <x v="0"/>
    <s v="10"/>
  </r>
  <r>
    <n v="9402600032"/>
    <n v="2005"/>
    <n v="20051005"/>
    <n v="50"/>
    <n v="50"/>
    <m/>
    <s v="3F10511  100031 H01"/>
    <n v="210512"/>
    <n v="1"/>
    <s v="WHITE RIVER HATCHERY"/>
    <s v="WHITE RIVER HATCHERY"/>
    <s v="WHITE R      10.0031"/>
    <x v="0"/>
    <n v="74"/>
    <x v="0"/>
    <s v="10"/>
  </r>
  <r>
    <n v="9402600033"/>
    <n v="2005"/>
    <n v="20051005"/>
    <n v="50"/>
    <n v="50"/>
    <m/>
    <s v="3F10511  100031 H01"/>
    <n v="210512"/>
    <n v="1"/>
    <s v="WHITE RIVER HATCHERY"/>
    <s v="WHITE RIVER HATCHERY"/>
    <s v="WHITE R      10.0031"/>
    <x v="0"/>
    <n v="74"/>
    <x v="0"/>
    <s v="10"/>
  </r>
  <r>
    <n v="9402600034"/>
    <n v="2005"/>
    <n v="20051005"/>
    <n v="50"/>
    <n v="50"/>
    <m/>
    <s v="3F10511  100031 H01"/>
    <n v="210512"/>
    <n v="1"/>
    <s v="WHITE RIVER HATCHERY"/>
    <s v="WHITE RIVER HATCHERY"/>
    <s v="WHITE R      10.0031"/>
    <x v="0"/>
    <n v="74"/>
    <x v="0"/>
    <s v="10"/>
  </r>
  <r>
    <n v="9402600035"/>
    <n v="2005"/>
    <n v="20051005"/>
    <n v="50"/>
    <n v="50"/>
    <m/>
    <s v="3F10511  100031 H01"/>
    <n v="210512"/>
    <n v="1"/>
    <s v="WHITE RIVER HATCHERY"/>
    <s v="WHITE RIVER HATCHERY"/>
    <s v="WHITE R      10.0031"/>
    <x v="0"/>
    <n v="74"/>
    <x v="0"/>
    <s v="10"/>
  </r>
  <r>
    <n v="9402600036"/>
    <n v="2005"/>
    <n v="20051005"/>
    <n v="50"/>
    <n v="50"/>
    <m/>
    <s v="3F10511  100031 H01"/>
    <n v="210512"/>
    <n v="1"/>
    <s v="WHITE RIVER HATCHERY"/>
    <s v="WHITE RIVER HATCHERY"/>
    <s v="WHITE R      10.0031"/>
    <x v="0"/>
    <n v="74"/>
    <x v="0"/>
    <s v="10"/>
  </r>
  <r>
    <n v="9402600037"/>
    <n v="2005"/>
    <n v="20051005"/>
    <n v="50"/>
    <n v="50"/>
    <m/>
    <s v="3F10511  100031 H01"/>
    <n v="210512"/>
    <n v="1"/>
    <s v="WHITE RIVER HATCHERY"/>
    <s v="WHITE RIVER HATCHERY"/>
    <s v="WHITE R      10.0031"/>
    <x v="0"/>
    <n v="74"/>
    <x v="0"/>
    <s v="10"/>
  </r>
  <r>
    <n v="9402600038"/>
    <n v="2005"/>
    <n v="20051005"/>
    <n v="50"/>
    <n v="50"/>
    <m/>
    <s v="3F10511  100031 H01"/>
    <n v="210512"/>
    <n v="1"/>
    <s v="WHITE RIVER HATCHERY"/>
    <s v="WHITE RIVER HATCHERY"/>
    <s v="WHITE R      10.0031"/>
    <x v="0"/>
    <n v="74"/>
    <x v="0"/>
    <s v="10"/>
  </r>
  <r>
    <n v="9402600069"/>
    <n v="2005"/>
    <n v="20051005"/>
    <n v="50"/>
    <n v="50"/>
    <m/>
    <s v="3F10511  100031 H01"/>
    <n v="210512"/>
    <n v="1"/>
    <s v="WHITE RIVER HATCHERY"/>
    <s v="WHITE RIVER HATCHERY"/>
    <s v="WHITE R      10.0031"/>
    <x v="0"/>
    <n v="74"/>
    <x v="0"/>
    <s v="10"/>
  </r>
  <r>
    <n v="9402600071"/>
    <n v="2005"/>
    <n v="20051005"/>
    <n v="50"/>
    <n v="50"/>
    <m/>
    <s v="3F10511  100031 H01"/>
    <n v="210512"/>
    <n v="1"/>
    <s v="WHITE RIVER HATCHERY"/>
    <s v="WHITE RIVER HATCHERY"/>
    <s v="WHITE R      10.0031"/>
    <x v="0"/>
    <n v="74"/>
    <x v="0"/>
    <s v="10"/>
  </r>
  <r>
    <n v="9402600072"/>
    <n v="2005"/>
    <n v="20051005"/>
    <n v="50"/>
    <n v="50"/>
    <m/>
    <s v="3F10511  100031 H01"/>
    <n v="210512"/>
    <n v="1"/>
    <s v="WHITE RIVER HATCHERY"/>
    <s v="WHITE RIVER HATCHERY"/>
    <s v="WHITE R      10.0031"/>
    <x v="0"/>
    <n v="74"/>
    <x v="0"/>
    <s v="10"/>
  </r>
  <r>
    <n v="9402600073"/>
    <n v="2005"/>
    <n v="20051005"/>
    <n v="50"/>
    <n v="50"/>
    <m/>
    <s v="3F10511  100031 H01"/>
    <n v="210512"/>
    <n v="1"/>
    <s v="WHITE RIVER HATCHERY"/>
    <s v="WHITE RIVER HATCHERY"/>
    <s v="WHITE R      10.0031"/>
    <x v="0"/>
    <n v="74"/>
    <x v="0"/>
    <s v="10"/>
  </r>
  <r>
    <n v="9402600074"/>
    <n v="2005"/>
    <n v="20051005"/>
    <n v="50"/>
    <n v="50"/>
    <m/>
    <s v="3F10511  100031 H01"/>
    <n v="210512"/>
    <n v="1"/>
    <s v="WHITE RIVER HATCHERY"/>
    <s v="WHITE RIVER HATCHERY"/>
    <s v="WHITE R      10.0031"/>
    <x v="0"/>
    <n v="74"/>
    <x v="0"/>
    <s v="10"/>
  </r>
  <r>
    <n v="9402600075"/>
    <n v="2005"/>
    <n v="20051005"/>
    <n v="50"/>
    <n v="50"/>
    <m/>
    <s v="3F10511  100031 H01"/>
    <n v="210512"/>
    <n v="1"/>
    <s v="WHITE RIVER HATCHERY"/>
    <s v="WHITE RIVER HATCHERY"/>
    <s v="WHITE R      10.0031"/>
    <x v="0"/>
    <n v="74"/>
    <x v="0"/>
    <s v="10"/>
  </r>
  <r>
    <n v="9402600076"/>
    <n v="2005"/>
    <n v="20051005"/>
    <n v="50"/>
    <n v="50"/>
    <m/>
    <s v="3F10511  100031 H01"/>
    <n v="210512"/>
    <n v="1"/>
    <s v="WHITE RIVER HATCHERY"/>
    <s v="WHITE RIVER HATCHERY"/>
    <s v="WHITE R      10.0031"/>
    <x v="0"/>
    <n v="74"/>
    <x v="0"/>
    <s v="10"/>
  </r>
  <r>
    <n v="9402600077"/>
    <n v="2005"/>
    <n v="20051005"/>
    <n v="50"/>
    <n v="50"/>
    <m/>
    <s v="3F10511  100031 H01"/>
    <n v="210512"/>
    <n v="1"/>
    <s v="WHITE RIVER HATCHERY"/>
    <s v="WHITE RIVER HATCHERY"/>
    <s v="WHITE R      10.0031"/>
    <x v="0"/>
    <n v="74"/>
    <x v="0"/>
    <s v="10"/>
  </r>
  <r>
    <n v="9402600078"/>
    <n v="2005"/>
    <n v="20051005"/>
    <n v="50"/>
    <n v="50"/>
    <m/>
    <s v="3F10511  100031 H01"/>
    <n v="210512"/>
    <n v="1"/>
    <s v="WHITE RIVER HATCHERY"/>
    <s v="WHITE RIVER HATCHERY"/>
    <s v="WHITE R      10.0031"/>
    <x v="0"/>
    <n v="74"/>
    <x v="0"/>
    <s v="10"/>
  </r>
  <r>
    <n v="9402600079"/>
    <n v="2005"/>
    <n v="20051005"/>
    <n v="50"/>
    <n v="50"/>
    <m/>
    <s v="3F10511  100031 H01"/>
    <n v="210512"/>
    <n v="1"/>
    <s v="WHITE RIVER HATCHERY"/>
    <s v="WHITE RIVER HATCHERY"/>
    <s v="WHITE R      10.0031"/>
    <x v="0"/>
    <n v="74"/>
    <x v="0"/>
    <s v="10"/>
  </r>
  <r>
    <n v="9402600080"/>
    <n v="2005"/>
    <n v="20051005"/>
    <n v="50"/>
    <n v="50"/>
    <m/>
    <s v="3F10511  100031 H01"/>
    <n v="210512"/>
    <n v="1"/>
    <s v="WHITE RIVER HATCHERY"/>
    <s v="WHITE RIVER HATCHERY"/>
    <s v="WHITE R      10.0031"/>
    <x v="0"/>
    <n v="74"/>
    <x v="0"/>
    <s v="10"/>
  </r>
  <r>
    <n v="9402600081"/>
    <n v="2005"/>
    <n v="20051005"/>
    <n v="50"/>
    <n v="50"/>
    <m/>
    <s v="3F10511  100031 H01"/>
    <n v="210512"/>
    <n v="1"/>
    <s v="WHITE RIVER HATCHERY"/>
    <s v="WHITE RIVER HATCHERY"/>
    <s v="WHITE R      10.0031"/>
    <x v="0"/>
    <n v="74"/>
    <x v="0"/>
    <s v="10"/>
  </r>
  <r>
    <n v="9402650072"/>
    <n v="2005"/>
    <n v="20051005"/>
    <n v="50"/>
    <n v="50"/>
    <m/>
    <s v="3F10511  100031 H01"/>
    <n v="210512"/>
    <n v="1"/>
    <s v="WHITE RIVER HATCHERY"/>
    <s v="WHITE RIVER HATCHERY"/>
    <s v="WHITE R      10.0031"/>
    <x v="0"/>
    <n v="74"/>
    <x v="0"/>
    <s v="10"/>
  </r>
  <r>
    <n v="9402650073"/>
    <n v="2005"/>
    <n v="20051005"/>
    <n v="50"/>
    <n v="50"/>
    <m/>
    <s v="3F10511  100031 H01"/>
    <n v="210512"/>
    <n v="1"/>
    <s v="WHITE RIVER HATCHERY"/>
    <s v="WHITE RIVER HATCHERY"/>
    <s v="WHITE R      10.0031"/>
    <x v="0"/>
    <n v="74"/>
    <x v="0"/>
    <s v="10"/>
  </r>
  <r>
    <n v="9402650074"/>
    <n v="2005"/>
    <n v="20051005"/>
    <n v="50"/>
    <n v="50"/>
    <m/>
    <s v="3F10511  100031 H01"/>
    <n v="210512"/>
    <n v="1"/>
    <s v="WHITE RIVER HATCHERY"/>
    <s v="WHITE RIVER HATCHERY"/>
    <s v="WHITE R      10.0031"/>
    <x v="0"/>
    <n v="74"/>
    <x v="0"/>
    <s v="10"/>
  </r>
  <r>
    <n v="9402650075"/>
    <n v="2005"/>
    <n v="20051005"/>
    <n v="50"/>
    <n v="50"/>
    <m/>
    <s v="3F10511  100031 H01"/>
    <n v="210512"/>
    <n v="1"/>
    <s v="WHITE RIVER HATCHERY"/>
    <s v="WHITE RIVER HATCHERY"/>
    <s v="WHITE R      10.0031"/>
    <x v="0"/>
    <n v="74"/>
    <x v="0"/>
    <s v="10"/>
  </r>
  <r>
    <n v="9402650076"/>
    <n v="2005"/>
    <n v="20051005"/>
    <n v="50"/>
    <n v="50"/>
    <m/>
    <s v="3F10511  100031 H01"/>
    <n v="210512"/>
    <n v="1"/>
    <s v="WHITE RIVER HATCHERY"/>
    <s v="WHITE RIVER HATCHERY"/>
    <s v="WHITE R      10.0031"/>
    <x v="0"/>
    <n v="74"/>
    <x v="0"/>
    <s v="10"/>
  </r>
  <r>
    <n v="9402650077"/>
    <n v="2005"/>
    <n v="20051005"/>
    <n v="50"/>
    <n v="50"/>
    <m/>
    <s v="3F10511  100031 H01"/>
    <n v="210512"/>
    <n v="1"/>
    <s v="WHITE RIVER HATCHERY"/>
    <s v="WHITE RIVER HATCHERY"/>
    <s v="WHITE R      10.0031"/>
    <x v="0"/>
    <n v="74"/>
    <x v="0"/>
    <s v="10"/>
  </r>
  <r>
    <n v="9402650078"/>
    <n v="2005"/>
    <n v="20051005"/>
    <n v="50"/>
    <n v="50"/>
    <m/>
    <s v="3F10511  100031 H01"/>
    <n v="210512"/>
    <n v="1"/>
    <s v="WHITE RIVER HATCHERY"/>
    <s v="WHITE RIVER HATCHERY"/>
    <s v="WHITE R      10.0031"/>
    <x v="0"/>
    <n v="74"/>
    <x v="0"/>
    <s v="10"/>
  </r>
  <r>
    <n v="9402650080"/>
    <n v="2005"/>
    <n v="20051005"/>
    <n v="50"/>
    <n v="50"/>
    <m/>
    <s v="3F10511  100031 H01"/>
    <n v="210512"/>
    <n v="1"/>
    <s v="WHITE RIVER HATCHERY"/>
    <s v="WHITE RIVER HATCHERY"/>
    <s v="WHITE R      10.0031"/>
    <x v="0"/>
    <n v="74"/>
    <x v="0"/>
    <s v="10"/>
  </r>
  <r>
    <n v="9402650085"/>
    <n v="2005"/>
    <n v="20051005"/>
    <n v="50"/>
    <n v="50"/>
    <m/>
    <s v="3F10511  100031 H01"/>
    <n v="210512"/>
    <n v="1"/>
    <s v="WHITE RIVER HATCHERY"/>
    <s v="WHITE RIVER HATCHERY"/>
    <s v="WHITE R      10.0031"/>
    <x v="0"/>
    <n v="74"/>
    <x v="0"/>
    <s v="10"/>
  </r>
  <r>
    <n v="9402660005"/>
    <n v="2005"/>
    <n v="20051005"/>
    <n v="50"/>
    <n v="50"/>
    <m/>
    <s v="3F10511  100031 H01"/>
    <n v="210512"/>
    <n v="1"/>
    <s v="WHITE RIVER HATCHERY"/>
    <s v="WHITE RIVER HATCHERY"/>
    <s v="WHITE R      10.0031"/>
    <x v="0"/>
    <n v="74"/>
    <x v="0"/>
    <s v="10"/>
  </r>
  <r>
    <n v="9402660010"/>
    <n v="2005"/>
    <n v="20051005"/>
    <n v="50"/>
    <n v="50"/>
    <m/>
    <s v="3F10511  100031 H01"/>
    <n v="210512"/>
    <n v="1"/>
    <s v="WHITE RIVER HATCHERY"/>
    <s v="WHITE RIVER HATCHERY"/>
    <s v="WHITE R      10.0031"/>
    <x v="0"/>
    <n v="74"/>
    <x v="0"/>
    <s v="10"/>
  </r>
  <r>
    <n v="9402660011"/>
    <n v="2005"/>
    <n v="20051005"/>
    <n v="50"/>
    <n v="50"/>
    <m/>
    <s v="3F10511  100031 H01"/>
    <n v="210512"/>
    <n v="1"/>
    <s v="WHITE RIVER HATCHERY"/>
    <s v="WHITE RIVER HATCHERY"/>
    <s v="WHITE R      10.0031"/>
    <x v="0"/>
    <n v="74"/>
    <x v="0"/>
    <s v="10"/>
  </r>
  <r>
    <n v="9402660017"/>
    <n v="2005"/>
    <n v="20051005"/>
    <n v="50"/>
    <n v="50"/>
    <m/>
    <s v="3F10511  100031 H01"/>
    <n v="210512"/>
    <n v="1"/>
    <s v="WHITE RIVER HATCHERY"/>
    <s v="WHITE RIVER HATCHERY"/>
    <s v="WHITE R      10.0031"/>
    <x v="0"/>
    <n v="74"/>
    <x v="0"/>
    <s v="10"/>
  </r>
  <r>
    <n v="9402660019"/>
    <n v="2005"/>
    <n v="20051005"/>
    <n v="50"/>
    <n v="50"/>
    <m/>
    <s v="3F10511  100031 H01"/>
    <n v="210512"/>
    <n v="1"/>
    <s v="WHITE RIVER HATCHERY"/>
    <s v="WHITE RIVER HATCHERY"/>
    <s v="WHITE R      10.0031"/>
    <x v="0"/>
    <n v="74"/>
    <x v="0"/>
    <s v="10"/>
  </r>
  <r>
    <n v="9402660021"/>
    <n v="2005"/>
    <n v="20051005"/>
    <n v="50"/>
    <n v="50"/>
    <m/>
    <s v="3F10511  100031 H01"/>
    <n v="210512"/>
    <n v="1"/>
    <s v="WHITE RIVER HATCHERY"/>
    <s v="WHITE RIVER HATCHERY"/>
    <s v="WHITE R      10.0031"/>
    <x v="0"/>
    <n v="74"/>
    <x v="0"/>
    <s v="10"/>
  </r>
  <r>
    <n v="9402660025"/>
    <n v="2005"/>
    <n v="20051005"/>
    <n v="50"/>
    <n v="50"/>
    <m/>
    <s v="3F10511  100031 H01"/>
    <n v="210512"/>
    <n v="1.04"/>
    <s v="WHITE RIVER HATCHERY"/>
    <s v="WHITE RIVER HATCHERY"/>
    <s v="WHITE R      10.0031"/>
    <x v="0"/>
    <n v="74"/>
    <x v="0"/>
    <s v="10"/>
  </r>
  <r>
    <n v="9402660029"/>
    <n v="2005"/>
    <n v="20051005"/>
    <n v="50"/>
    <n v="50"/>
    <m/>
    <s v="3F10511  100031 H01"/>
    <n v="210512"/>
    <n v="1"/>
    <s v="WHITE RIVER HATCHERY"/>
    <s v="WHITE RIVER HATCHERY"/>
    <s v="WHITE R      10.0031"/>
    <x v="0"/>
    <n v="74"/>
    <x v="0"/>
    <s v="10"/>
  </r>
  <r>
    <n v="9402660030"/>
    <n v="2005"/>
    <n v="20051005"/>
    <n v="50"/>
    <n v="50"/>
    <m/>
    <s v="3F10511  100031 H01"/>
    <n v="210512"/>
    <n v="1"/>
    <s v="WHITE RIVER HATCHERY"/>
    <s v="WHITE RIVER HATCHERY"/>
    <s v="WHITE R      10.0031"/>
    <x v="0"/>
    <n v="74"/>
    <x v="0"/>
    <s v="10"/>
  </r>
  <r>
    <n v="9402660031"/>
    <n v="2005"/>
    <n v="20051005"/>
    <n v="50"/>
    <n v="50"/>
    <m/>
    <s v="3F10511  100031 H01"/>
    <n v="210512"/>
    <n v="1"/>
    <s v="WHITE RIVER HATCHERY"/>
    <s v="WHITE RIVER HATCHERY"/>
    <s v="WHITE R      10.0031"/>
    <x v="0"/>
    <n v="74"/>
    <x v="0"/>
    <s v="10"/>
  </r>
  <r>
    <n v="9402660032"/>
    <n v="2005"/>
    <n v="20051005"/>
    <n v="50"/>
    <n v="50"/>
    <m/>
    <s v="3F10511  100031 H01"/>
    <n v="210512"/>
    <n v="1"/>
    <s v="WHITE RIVER HATCHERY"/>
    <s v="WHITE RIVER HATCHERY"/>
    <s v="WHITE R      10.0031"/>
    <x v="0"/>
    <n v="74"/>
    <x v="0"/>
    <s v="10"/>
  </r>
  <r>
    <n v="9402660033"/>
    <n v="2005"/>
    <n v="20051005"/>
    <n v="50"/>
    <n v="50"/>
    <m/>
    <s v="3F10511  100031 H01"/>
    <n v="210512"/>
    <n v="1"/>
    <s v="WHITE RIVER HATCHERY"/>
    <s v="WHITE RIVER HATCHERY"/>
    <s v="WHITE R      10.0031"/>
    <x v="0"/>
    <n v="74"/>
    <x v="0"/>
    <s v="10"/>
  </r>
  <r>
    <n v="9402660034"/>
    <n v="2005"/>
    <n v="20051005"/>
    <n v="50"/>
    <n v="50"/>
    <m/>
    <s v="3F10511  100031 H01"/>
    <n v="210512"/>
    <n v="1"/>
    <s v="WHITE RIVER HATCHERY"/>
    <s v="WHITE RIVER HATCHERY"/>
    <s v="WHITE R      10.0031"/>
    <x v="0"/>
    <n v="74"/>
    <x v="0"/>
    <s v="10"/>
  </r>
  <r>
    <n v="9402660035"/>
    <n v="2005"/>
    <n v="20051005"/>
    <n v="50"/>
    <n v="50"/>
    <m/>
    <s v="3F10511  100031 H01"/>
    <n v="210512"/>
    <n v="1"/>
    <s v="WHITE RIVER HATCHERY"/>
    <s v="WHITE RIVER HATCHERY"/>
    <s v="WHITE R      10.0031"/>
    <x v="0"/>
    <n v="74"/>
    <x v="0"/>
    <s v="10"/>
  </r>
  <r>
    <n v="9402660036"/>
    <n v="2005"/>
    <n v="20051005"/>
    <n v="50"/>
    <n v="50"/>
    <m/>
    <s v="3F10511  100031 H01"/>
    <n v="210512"/>
    <n v="1"/>
    <s v="WHITE RIVER HATCHERY"/>
    <s v="WHITE RIVER HATCHERY"/>
    <s v="WHITE R      10.0031"/>
    <x v="0"/>
    <n v="74"/>
    <x v="0"/>
    <s v="10"/>
  </r>
  <r>
    <n v="9402660037"/>
    <n v="2005"/>
    <n v="20051005"/>
    <n v="50"/>
    <n v="50"/>
    <m/>
    <s v="3F10511  100031 H01"/>
    <n v="210512"/>
    <n v="1"/>
    <s v="WHITE RIVER HATCHERY"/>
    <s v="WHITE RIVER HATCHERY"/>
    <s v="WHITE R      10.0031"/>
    <x v="0"/>
    <n v="74"/>
    <x v="0"/>
    <s v="10"/>
  </r>
  <r>
    <n v="9402660038"/>
    <n v="2005"/>
    <n v="20051005"/>
    <n v="50"/>
    <n v="50"/>
    <m/>
    <s v="3F10511  100031 H01"/>
    <n v="210512"/>
    <n v="1"/>
    <s v="WHITE RIVER HATCHERY"/>
    <s v="WHITE RIVER HATCHERY"/>
    <s v="WHITE R      10.0031"/>
    <x v="0"/>
    <n v="74"/>
    <x v="0"/>
    <s v="10"/>
  </r>
  <r>
    <n v="9402660039"/>
    <n v="2005"/>
    <n v="20051005"/>
    <n v="50"/>
    <n v="50"/>
    <m/>
    <s v="3F10511  100031 H01"/>
    <n v="210512"/>
    <n v="1"/>
    <s v="WHITE RIVER HATCHERY"/>
    <s v="WHITE RIVER HATCHERY"/>
    <s v="WHITE R      10.0031"/>
    <x v="0"/>
    <n v="74"/>
    <x v="0"/>
    <s v="10"/>
  </r>
  <r>
    <n v="9402660040"/>
    <n v="2005"/>
    <n v="20051005"/>
    <n v="50"/>
    <n v="50"/>
    <m/>
    <s v="3F10511  100031 H01"/>
    <n v="210512"/>
    <n v="1"/>
    <s v="WHITE RIVER HATCHERY"/>
    <s v="WHITE RIVER HATCHERY"/>
    <s v="WHITE R      10.0031"/>
    <x v="0"/>
    <n v="74"/>
    <x v="0"/>
    <s v="10"/>
  </r>
  <r>
    <n v="9402670001"/>
    <n v="2005"/>
    <n v="20051005"/>
    <n v="50"/>
    <n v="50"/>
    <m/>
    <s v="3F10511  100031 H01"/>
    <n v="210512"/>
    <n v="1"/>
    <s v="WHITE RIVER HATCHERY"/>
    <s v="WHITE RIVER HATCHERY"/>
    <s v="WHITE R      10.0031"/>
    <x v="0"/>
    <n v="74"/>
    <x v="0"/>
    <s v="10"/>
  </r>
  <r>
    <n v="9402670002"/>
    <n v="2005"/>
    <n v="20051005"/>
    <n v="50"/>
    <n v="50"/>
    <m/>
    <s v="3F10511  100031 H01"/>
    <n v="210512"/>
    <n v="1"/>
    <s v="WHITE RIVER HATCHERY"/>
    <s v="WHITE RIVER HATCHERY"/>
    <s v="WHITE R      10.0031"/>
    <x v="0"/>
    <n v="74"/>
    <x v="0"/>
    <s v="10"/>
  </r>
  <r>
    <n v="9402670003"/>
    <n v="2005"/>
    <n v="20051005"/>
    <n v="50"/>
    <n v="50"/>
    <m/>
    <s v="3F10511  100031 H01"/>
    <n v="210512"/>
    <n v="1"/>
    <s v="WHITE RIVER HATCHERY"/>
    <s v="WHITE RIVER HATCHERY"/>
    <s v="WHITE R      10.0031"/>
    <x v="0"/>
    <n v="74"/>
    <x v="0"/>
    <s v="10"/>
  </r>
  <r>
    <n v="9402600085"/>
    <n v="2005"/>
    <n v="20051005"/>
    <n v="50"/>
    <n v="50"/>
    <m/>
    <s v="3F10511  100031 H01"/>
    <n v="210512"/>
    <n v="1"/>
    <s v="WHITE RIVER HATCHERY"/>
    <s v="WHITE RIVER HATCHERY"/>
    <s v="WHITE R      10.0031"/>
    <x v="0"/>
    <n v="74"/>
    <x v="0"/>
    <s v="10"/>
  </r>
  <r>
    <n v="9402600087"/>
    <n v="2005"/>
    <n v="20051005"/>
    <n v="50"/>
    <n v="50"/>
    <m/>
    <s v="3F10511  100031 H01"/>
    <n v="210512"/>
    <n v="1"/>
    <s v="WHITE RIVER HATCHERY"/>
    <s v="WHITE RIVER HATCHERY"/>
    <s v="WHITE R      10.0031"/>
    <x v="0"/>
    <n v="74"/>
    <x v="0"/>
    <s v="10"/>
  </r>
  <r>
    <n v="9402600088"/>
    <n v="2005"/>
    <n v="20051005"/>
    <n v="50"/>
    <n v="50"/>
    <m/>
    <s v="3F10511  100031 H01"/>
    <n v="210512"/>
    <n v="1"/>
    <s v="WHITE RIVER HATCHERY"/>
    <s v="WHITE RIVER HATCHERY"/>
    <s v="WHITE R      10.0031"/>
    <x v="0"/>
    <n v="74"/>
    <x v="0"/>
    <s v="10"/>
  </r>
  <r>
    <n v="9402600089"/>
    <n v="2005"/>
    <n v="20051005"/>
    <n v="50"/>
    <n v="50"/>
    <m/>
    <s v="3F10511  100031 H01"/>
    <n v="210512"/>
    <n v="1"/>
    <s v="WHITE RIVER HATCHERY"/>
    <s v="WHITE RIVER HATCHERY"/>
    <s v="WHITE R      10.0031"/>
    <x v="0"/>
    <n v="74"/>
    <x v="0"/>
    <s v="10"/>
  </r>
  <r>
    <n v="9402610001"/>
    <n v="2005"/>
    <n v="20051005"/>
    <n v="50"/>
    <n v="50"/>
    <m/>
    <s v="3F10511  100031 H01"/>
    <n v="210512"/>
    <n v="1"/>
    <s v="WHITE RIVER HATCHERY"/>
    <s v="WHITE RIVER HATCHERY"/>
    <s v="WHITE R      10.0031"/>
    <x v="0"/>
    <n v="74"/>
    <x v="0"/>
    <s v="10"/>
  </r>
  <r>
    <n v="9402610002"/>
    <n v="2005"/>
    <n v="20051005"/>
    <n v="50"/>
    <n v="50"/>
    <m/>
    <s v="3F10511  100031 H01"/>
    <n v="210512"/>
    <n v="1"/>
    <s v="WHITE RIVER HATCHERY"/>
    <s v="WHITE RIVER HATCHERY"/>
    <s v="WHITE R      10.0031"/>
    <x v="0"/>
    <n v="74"/>
    <x v="0"/>
    <s v="10"/>
  </r>
  <r>
    <n v="9402610004"/>
    <n v="2005"/>
    <n v="20051005"/>
    <n v="50"/>
    <n v="50"/>
    <m/>
    <s v="3F10511  100031 H01"/>
    <n v="210512"/>
    <n v="1"/>
    <s v="WHITE RIVER HATCHERY"/>
    <s v="WHITE RIVER HATCHERY"/>
    <s v="WHITE R      10.0031"/>
    <x v="0"/>
    <n v="74"/>
    <x v="0"/>
    <s v="10"/>
  </r>
  <r>
    <n v="9402610006"/>
    <n v="2005"/>
    <n v="20051005"/>
    <n v="50"/>
    <n v="50"/>
    <m/>
    <s v="3F10511  100031 H01"/>
    <n v="210512"/>
    <n v="1"/>
    <s v="WHITE RIVER HATCHERY"/>
    <s v="WHITE RIVER HATCHERY"/>
    <s v="WHITE R      10.0031"/>
    <x v="0"/>
    <n v="74"/>
    <x v="0"/>
    <s v="10"/>
  </r>
  <r>
    <n v="9402610008"/>
    <n v="2005"/>
    <n v="20051005"/>
    <n v="50"/>
    <n v="50"/>
    <m/>
    <s v="3F10511  100031 H01"/>
    <n v="210512"/>
    <n v="1"/>
    <s v="WHITE RIVER HATCHERY"/>
    <s v="WHITE RIVER HATCHERY"/>
    <s v="WHITE R      10.0031"/>
    <x v="0"/>
    <n v="74"/>
    <x v="0"/>
    <s v="10"/>
  </r>
  <r>
    <n v="9402610010"/>
    <n v="2005"/>
    <n v="20051005"/>
    <n v="50"/>
    <n v="50"/>
    <m/>
    <s v="3F10511  100031 H01"/>
    <n v="210512"/>
    <n v="1"/>
    <s v="WHITE RIVER HATCHERY"/>
    <s v="WHITE RIVER HATCHERY"/>
    <s v="WHITE R      10.0031"/>
    <x v="0"/>
    <n v="74"/>
    <x v="0"/>
    <s v="10"/>
  </r>
  <r>
    <n v="9402610011"/>
    <n v="2005"/>
    <n v="20051005"/>
    <n v="50"/>
    <n v="50"/>
    <m/>
    <s v="3F10511  100031 H01"/>
    <n v="210512"/>
    <n v="1"/>
    <s v="WHITE RIVER HATCHERY"/>
    <s v="WHITE RIVER HATCHERY"/>
    <s v="WHITE R      10.0031"/>
    <x v="0"/>
    <n v="74"/>
    <x v="0"/>
    <s v="10"/>
  </r>
  <r>
    <n v="9402610012"/>
    <n v="2005"/>
    <n v="20051005"/>
    <n v="50"/>
    <n v="50"/>
    <m/>
    <s v="3F10511  100031 H01"/>
    <n v="210512"/>
    <n v="1"/>
    <s v="WHITE RIVER HATCHERY"/>
    <s v="WHITE RIVER HATCHERY"/>
    <s v="WHITE R      10.0031"/>
    <x v="0"/>
    <n v="74"/>
    <x v="0"/>
    <s v="10"/>
  </r>
  <r>
    <n v="9402610013"/>
    <n v="2005"/>
    <n v="20051005"/>
    <n v="50"/>
    <n v="50"/>
    <m/>
    <s v="3F10511  100031 H01"/>
    <n v="210512"/>
    <n v="1"/>
    <s v="WHITE RIVER HATCHERY"/>
    <s v="WHITE RIVER HATCHERY"/>
    <s v="WHITE R      10.0031"/>
    <x v="0"/>
    <n v="74"/>
    <x v="0"/>
    <s v="10"/>
  </r>
  <r>
    <n v="9402610014"/>
    <n v="2005"/>
    <n v="20051005"/>
    <n v="50"/>
    <n v="50"/>
    <m/>
    <s v="3F10511  100031 H01"/>
    <n v="210512"/>
    <n v="1"/>
    <s v="WHITE RIVER HATCHERY"/>
    <s v="WHITE RIVER HATCHERY"/>
    <s v="WHITE R      10.0031"/>
    <x v="0"/>
    <n v="74"/>
    <x v="0"/>
    <s v="10"/>
  </r>
  <r>
    <n v="9402610015"/>
    <n v="2005"/>
    <n v="20051005"/>
    <n v="50"/>
    <n v="50"/>
    <m/>
    <s v="3F10511  100031 H01"/>
    <n v="210512"/>
    <n v="1"/>
    <s v="WHITE RIVER HATCHERY"/>
    <s v="WHITE RIVER HATCHERY"/>
    <s v="WHITE R      10.0031"/>
    <x v="0"/>
    <n v="74"/>
    <x v="0"/>
    <s v="10"/>
  </r>
  <r>
    <n v="9402610016"/>
    <n v="2005"/>
    <n v="20051005"/>
    <n v="50"/>
    <n v="50"/>
    <m/>
    <s v="3F10511  100031 H01"/>
    <n v="210512"/>
    <n v="1"/>
    <s v="WHITE RIVER HATCHERY"/>
    <s v="WHITE RIVER HATCHERY"/>
    <s v="WHITE R      10.0031"/>
    <x v="0"/>
    <n v="74"/>
    <x v="0"/>
    <s v="10"/>
  </r>
  <r>
    <n v="9402610017"/>
    <n v="2005"/>
    <n v="20051005"/>
    <n v="50"/>
    <n v="50"/>
    <m/>
    <s v="3F10511  100031 H01"/>
    <n v="210512"/>
    <n v="1"/>
    <s v="WHITE RIVER HATCHERY"/>
    <s v="WHITE RIVER HATCHERY"/>
    <s v="WHITE R      10.0031"/>
    <x v="0"/>
    <n v="74"/>
    <x v="0"/>
    <s v="10"/>
  </r>
  <r>
    <n v="9402610018"/>
    <n v="2005"/>
    <n v="20051005"/>
    <n v="50"/>
    <n v="50"/>
    <m/>
    <s v="3F10511  100031 H01"/>
    <n v="210512"/>
    <n v="1"/>
    <s v="WHITE RIVER HATCHERY"/>
    <s v="WHITE RIVER HATCHERY"/>
    <s v="WHITE R      10.0031"/>
    <x v="0"/>
    <n v="74"/>
    <x v="0"/>
    <s v="10"/>
  </r>
  <r>
    <n v="9402610019"/>
    <n v="2005"/>
    <n v="20051005"/>
    <n v="50"/>
    <n v="50"/>
    <m/>
    <s v="3F10511  100031 H01"/>
    <n v="210512"/>
    <n v="1"/>
    <s v="WHITE RIVER HATCHERY"/>
    <s v="WHITE RIVER HATCHERY"/>
    <s v="WHITE R      10.0031"/>
    <x v="0"/>
    <n v="74"/>
    <x v="0"/>
    <s v="10"/>
  </r>
  <r>
    <n v="9402610021"/>
    <n v="2005"/>
    <n v="20051005"/>
    <n v="50"/>
    <n v="50"/>
    <m/>
    <s v="3F10511  100031 H01"/>
    <n v="210512"/>
    <n v="1"/>
    <s v="WHITE RIVER HATCHERY"/>
    <s v="WHITE RIVER HATCHERY"/>
    <s v="WHITE R      10.0031"/>
    <x v="0"/>
    <n v="74"/>
    <x v="0"/>
    <s v="10"/>
  </r>
  <r>
    <n v="9402610022"/>
    <n v="2005"/>
    <n v="20051005"/>
    <n v="50"/>
    <n v="50"/>
    <m/>
    <s v="3F10511  100031 H01"/>
    <n v="210512"/>
    <n v="1"/>
    <s v="WHITE RIVER HATCHERY"/>
    <s v="WHITE RIVER HATCHERY"/>
    <s v="WHITE R      10.0031"/>
    <x v="0"/>
    <n v="74"/>
    <x v="0"/>
    <s v="10"/>
  </r>
  <r>
    <n v="9402610025"/>
    <n v="2005"/>
    <n v="20051005"/>
    <n v="50"/>
    <n v="50"/>
    <m/>
    <s v="3F10511  100031 H01"/>
    <n v="210512"/>
    <n v="1"/>
    <s v="WHITE RIVER HATCHERY"/>
    <s v="WHITE RIVER HATCHERY"/>
    <s v="WHITE R      10.0031"/>
    <x v="0"/>
    <n v="74"/>
    <x v="0"/>
    <s v="10"/>
  </r>
  <r>
    <n v="9402610026"/>
    <n v="2005"/>
    <n v="20051005"/>
    <n v="50"/>
    <n v="50"/>
    <m/>
    <s v="3F10511  100031 H01"/>
    <n v="210512"/>
    <n v="1"/>
    <s v="WHITE RIVER HATCHERY"/>
    <s v="WHITE RIVER HATCHERY"/>
    <s v="WHITE R      10.0031"/>
    <x v="0"/>
    <n v="74"/>
    <x v="0"/>
    <s v="10"/>
  </r>
  <r>
    <n v="9402610027"/>
    <n v="2005"/>
    <n v="20051005"/>
    <n v="50"/>
    <n v="50"/>
    <m/>
    <s v="3F10511  100031 H01"/>
    <n v="210512"/>
    <n v="1"/>
    <s v="WHITE RIVER HATCHERY"/>
    <s v="WHITE RIVER HATCHERY"/>
    <s v="WHITE R      10.0031"/>
    <x v="0"/>
    <n v="74"/>
    <x v="0"/>
    <s v="10"/>
  </r>
  <r>
    <n v="9402610029"/>
    <n v="2005"/>
    <n v="20051005"/>
    <n v="50"/>
    <n v="50"/>
    <m/>
    <s v="3F10511  100031 H01"/>
    <n v="210512"/>
    <n v="1"/>
    <s v="WHITE RIVER HATCHERY"/>
    <s v="WHITE RIVER HATCHERY"/>
    <s v="WHITE R      10.0031"/>
    <x v="0"/>
    <n v="74"/>
    <x v="0"/>
    <s v="10"/>
  </r>
  <r>
    <n v="9402610030"/>
    <n v="2005"/>
    <n v="20051005"/>
    <n v="50"/>
    <n v="50"/>
    <m/>
    <s v="3F10511  100031 H01"/>
    <n v="210512"/>
    <n v="1"/>
    <s v="WHITE RIVER HATCHERY"/>
    <s v="WHITE RIVER HATCHERY"/>
    <s v="WHITE R      10.0031"/>
    <x v="0"/>
    <n v="74"/>
    <x v="0"/>
    <s v="10"/>
  </r>
  <r>
    <n v="9402610031"/>
    <n v="2005"/>
    <n v="20051005"/>
    <n v="50"/>
    <n v="50"/>
    <m/>
    <s v="3F10511  100031 H01"/>
    <n v="210512"/>
    <n v="1"/>
    <s v="WHITE RIVER HATCHERY"/>
    <s v="WHITE RIVER HATCHERY"/>
    <s v="WHITE R      10.0031"/>
    <x v="0"/>
    <n v="74"/>
    <x v="0"/>
    <s v="10"/>
  </r>
  <r>
    <n v="9402610032"/>
    <n v="2005"/>
    <n v="20051005"/>
    <n v="50"/>
    <n v="50"/>
    <m/>
    <s v="3F10511  100031 H01"/>
    <n v="210512"/>
    <n v="1"/>
    <s v="WHITE RIVER HATCHERY"/>
    <s v="WHITE RIVER HATCHERY"/>
    <s v="WHITE R      10.0031"/>
    <x v="0"/>
    <n v="74"/>
    <x v="0"/>
    <s v="10"/>
  </r>
  <r>
    <n v="9402610033"/>
    <n v="2005"/>
    <n v="20051005"/>
    <n v="50"/>
    <n v="50"/>
    <m/>
    <s v="3F10511  100031 H01"/>
    <n v="210512"/>
    <n v="1"/>
    <s v="WHITE RIVER HATCHERY"/>
    <s v="WHITE RIVER HATCHERY"/>
    <s v="WHITE R      10.0031"/>
    <x v="0"/>
    <n v="74"/>
    <x v="0"/>
    <s v="10"/>
  </r>
  <r>
    <n v="9402610035"/>
    <n v="2005"/>
    <n v="20051005"/>
    <n v="50"/>
    <n v="50"/>
    <m/>
    <s v="3F10511  100031 H01"/>
    <n v="210512"/>
    <n v="1"/>
    <s v="WHITE RIVER HATCHERY"/>
    <s v="WHITE RIVER HATCHERY"/>
    <s v="WHITE R      10.0031"/>
    <x v="0"/>
    <n v="74"/>
    <x v="0"/>
    <s v="10"/>
  </r>
  <r>
    <n v="9402610036"/>
    <n v="2005"/>
    <n v="20051005"/>
    <n v="50"/>
    <n v="50"/>
    <m/>
    <s v="3F10511  100031 H01"/>
    <n v="210512"/>
    <n v="1"/>
    <s v="WHITE RIVER HATCHERY"/>
    <s v="WHITE RIVER HATCHERY"/>
    <s v="WHITE R      10.0031"/>
    <x v="0"/>
    <n v="74"/>
    <x v="0"/>
    <s v="10"/>
  </r>
  <r>
    <n v="9402610038"/>
    <n v="2005"/>
    <n v="20051005"/>
    <n v="50"/>
    <n v="50"/>
    <m/>
    <s v="3F10511  100031 H01"/>
    <n v="210512"/>
    <n v="1"/>
    <s v="WHITE RIVER HATCHERY"/>
    <s v="WHITE RIVER HATCHERY"/>
    <s v="WHITE R      10.0031"/>
    <x v="0"/>
    <n v="74"/>
    <x v="0"/>
    <s v="10"/>
  </r>
  <r>
    <n v="9402610039"/>
    <n v="2005"/>
    <n v="20051005"/>
    <n v="50"/>
    <n v="50"/>
    <m/>
    <s v="3F10511  100031 H01"/>
    <n v="210512"/>
    <n v="1"/>
    <s v="WHITE RIVER HATCHERY"/>
    <s v="WHITE RIVER HATCHERY"/>
    <s v="WHITE R      10.0031"/>
    <x v="0"/>
    <n v="74"/>
    <x v="0"/>
    <s v="10"/>
  </r>
  <r>
    <n v="9402610040"/>
    <n v="2005"/>
    <n v="20051005"/>
    <n v="50"/>
    <n v="50"/>
    <m/>
    <s v="3F10511  100031 H01"/>
    <n v="210512"/>
    <n v="1"/>
    <s v="WHITE RIVER HATCHERY"/>
    <s v="WHITE RIVER HATCHERY"/>
    <s v="WHITE R      10.0031"/>
    <x v="0"/>
    <n v="74"/>
    <x v="0"/>
    <s v="10"/>
  </r>
  <r>
    <n v="9402610041"/>
    <n v="2005"/>
    <n v="20051005"/>
    <n v="50"/>
    <n v="50"/>
    <m/>
    <s v="3F10511  100031 H01"/>
    <n v="210512"/>
    <n v="1"/>
    <s v="WHITE RIVER HATCHERY"/>
    <s v="WHITE RIVER HATCHERY"/>
    <s v="WHITE R      10.0031"/>
    <x v="0"/>
    <n v="74"/>
    <x v="0"/>
    <s v="10"/>
  </r>
  <r>
    <n v="9402610042"/>
    <n v="2005"/>
    <n v="20051005"/>
    <n v="50"/>
    <n v="50"/>
    <m/>
    <s v="3F10511  100031 H01"/>
    <n v="210512"/>
    <n v="1"/>
    <s v="WHITE RIVER HATCHERY"/>
    <s v="WHITE RIVER HATCHERY"/>
    <s v="WHITE R      10.0031"/>
    <x v="0"/>
    <n v="74"/>
    <x v="0"/>
    <s v="10"/>
  </r>
  <r>
    <n v="9402610043"/>
    <n v="2005"/>
    <n v="20051005"/>
    <n v="50"/>
    <n v="50"/>
    <m/>
    <s v="3F10511  100031 H01"/>
    <n v="210512"/>
    <n v="1"/>
    <s v="WHITE RIVER HATCHERY"/>
    <s v="WHITE RIVER HATCHERY"/>
    <s v="WHITE R      10.0031"/>
    <x v="0"/>
    <n v="74"/>
    <x v="0"/>
    <s v="10"/>
  </r>
  <r>
    <n v="9402610044"/>
    <n v="2005"/>
    <n v="20051005"/>
    <n v="50"/>
    <n v="50"/>
    <m/>
    <s v="3F10511  100031 H01"/>
    <n v="210512"/>
    <n v="1"/>
    <s v="WHITE RIVER HATCHERY"/>
    <s v="WHITE RIVER HATCHERY"/>
    <s v="WHITE R      10.0031"/>
    <x v="0"/>
    <n v="74"/>
    <x v="0"/>
    <s v="10"/>
  </r>
  <r>
    <n v="9402610045"/>
    <n v="2005"/>
    <n v="20051005"/>
    <n v="50"/>
    <n v="50"/>
    <m/>
    <s v="3F10511  100031 H01"/>
    <n v="210512"/>
    <n v="1"/>
    <s v="WHITE RIVER HATCHERY"/>
    <s v="WHITE RIVER HATCHERY"/>
    <s v="WHITE R      10.0031"/>
    <x v="0"/>
    <n v="74"/>
    <x v="0"/>
    <s v="10"/>
  </r>
  <r>
    <n v="9402610046"/>
    <n v="2005"/>
    <n v="20051005"/>
    <n v="50"/>
    <n v="50"/>
    <m/>
    <s v="3F10511  100031 H01"/>
    <n v="210512"/>
    <n v="1"/>
    <s v="WHITE RIVER HATCHERY"/>
    <s v="WHITE RIVER HATCHERY"/>
    <s v="WHITE R      10.0031"/>
    <x v="0"/>
    <n v="74"/>
    <x v="0"/>
    <s v="10"/>
  </r>
  <r>
    <n v="9402610047"/>
    <n v="2005"/>
    <n v="20051005"/>
    <n v="50"/>
    <n v="50"/>
    <m/>
    <s v="3F10511  100031 H01"/>
    <n v="210512"/>
    <n v="1"/>
    <s v="WHITE RIVER HATCHERY"/>
    <s v="WHITE RIVER HATCHERY"/>
    <s v="WHITE R      10.0031"/>
    <x v="0"/>
    <n v="74"/>
    <x v="0"/>
    <s v="10"/>
  </r>
  <r>
    <n v="9402610048"/>
    <n v="2005"/>
    <n v="20051005"/>
    <n v="50"/>
    <n v="50"/>
    <m/>
    <s v="3F10511  100031 H01"/>
    <n v="210512"/>
    <n v="1"/>
    <s v="WHITE RIVER HATCHERY"/>
    <s v="WHITE RIVER HATCHERY"/>
    <s v="WHITE R      10.0031"/>
    <x v="0"/>
    <n v="74"/>
    <x v="0"/>
    <s v="10"/>
  </r>
  <r>
    <n v="9402610049"/>
    <n v="2005"/>
    <n v="20051005"/>
    <n v="50"/>
    <n v="50"/>
    <m/>
    <s v="3F10511  100031 H01"/>
    <n v="210512"/>
    <n v="1"/>
    <s v="WHITE RIVER HATCHERY"/>
    <s v="WHITE RIVER HATCHERY"/>
    <s v="WHITE R      10.0031"/>
    <x v="0"/>
    <n v="74"/>
    <x v="0"/>
    <s v="10"/>
  </r>
  <r>
    <n v="9402610051"/>
    <n v="2005"/>
    <n v="20051005"/>
    <n v="50"/>
    <n v="50"/>
    <m/>
    <s v="3F10511  100031 H01"/>
    <n v="210512"/>
    <n v="1"/>
    <s v="WHITE RIVER HATCHERY"/>
    <s v="WHITE RIVER HATCHERY"/>
    <s v="WHITE R      10.0031"/>
    <x v="0"/>
    <n v="74"/>
    <x v="0"/>
    <s v="10"/>
  </r>
  <r>
    <n v="9402610052"/>
    <n v="2005"/>
    <n v="20051005"/>
    <n v="50"/>
    <n v="50"/>
    <m/>
    <s v="3F10511  100031 H01"/>
    <n v="210512"/>
    <n v="1"/>
    <s v="WHITE RIVER HATCHERY"/>
    <s v="WHITE RIVER HATCHERY"/>
    <s v="WHITE R      10.0031"/>
    <x v="0"/>
    <n v="74"/>
    <x v="0"/>
    <s v="10"/>
  </r>
  <r>
    <n v="9402610055"/>
    <n v="2005"/>
    <n v="20051005"/>
    <n v="50"/>
    <n v="50"/>
    <m/>
    <s v="3F10511  100031 H01"/>
    <n v="210512"/>
    <n v="1"/>
    <s v="WHITE RIVER HATCHERY"/>
    <s v="WHITE RIVER HATCHERY"/>
    <s v="WHITE R      10.0031"/>
    <x v="0"/>
    <n v="74"/>
    <x v="0"/>
    <s v="10"/>
  </r>
  <r>
    <n v="9402610056"/>
    <n v="2005"/>
    <n v="20051005"/>
    <n v="50"/>
    <n v="50"/>
    <m/>
    <s v="3F10511  100031 H01"/>
    <n v="210512"/>
    <n v="1"/>
    <s v="WHITE RIVER HATCHERY"/>
    <s v="WHITE RIVER HATCHERY"/>
    <s v="WHITE R      10.0031"/>
    <x v="0"/>
    <n v="74"/>
    <x v="0"/>
    <s v="10"/>
  </r>
  <r>
    <n v="9402610057"/>
    <n v="2005"/>
    <n v="20051005"/>
    <n v="50"/>
    <n v="50"/>
    <m/>
    <s v="3F10511  100031 H01"/>
    <n v="210512"/>
    <n v="1"/>
    <s v="WHITE RIVER HATCHERY"/>
    <s v="WHITE RIVER HATCHERY"/>
    <s v="WHITE R      10.0031"/>
    <x v="0"/>
    <n v="74"/>
    <x v="0"/>
    <s v="10"/>
  </r>
  <r>
    <n v="9402610059"/>
    <n v="2005"/>
    <n v="20051005"/>
    <n v="50"/>
    <n v="50"/>
    <m/>
    <s v="3F10511  100031 H01"/>
    <n v="210512"/>
    <n v="1"/>
    <s v="WHITE RIVER HATCHERY"/>
    <s v="WHITE RIVER HATCHERY"/>
    <s v="WHITE R      10.0031"/>
    <x v="0"/>
    <n v="74"/>
    <x v="0"/>
    <s v="10"/>
  </r>
  <r>
    <n v="9402610060"/>
    <n v="2005"/>
    <n v="20051005"/>
    <n v="50"/>
    <n v="50"/>
    <m/>
    <s v="3F10511  100031 H01"/>
    <n v="210512"/>
    <n v="1"/>
    <s v="WHITE RIVER HATCHERY"/>
    <s v="WHITE RIVER HATCHERY"/>
    <s v="WHITE R      10.0031"/>
    <x v="0"/>
    <n v="74"/>
    <x v="0"/>
    <s v="10"/>
  </r>
  <r>
    <n v="9402610061"/>
    <n v="2005"/>
    <n v="20051005"/>
    <n v="50"/>
    <n v="50"/>
    <m/>
    <s v="3F10511  100031 H01"/>
    <n v="210512"/>
    <n v="1"/>
    <s v="WHITE RIVER HATCHERY"/>
    <s v="WHITE RIVER HATCHERY"/>
    <s v="WHITE R      10.0031"/>
    <x v="0"/>
    <n v="74"/>
    <x v="0"/>
    <s v="10"/>
  </r>
  <r>
    <n v="9402620001"/>
    <n v="2005"/>
    <n v="20051005"/>
    <n v="50"/>
    <n v="50"/>
    <m/>
    <s v="3F10511  100031 H01"/>
    <n v="210512"/>
    <n v="1"/>
    <s v="WHITE RIVER HATCHERY"/>
    <s v="WHITE RIVER HATCHERY"/>
    <s v="WHITE R      10.0031"/>
    <x v="0"/>
    <n v="74"/>
    <x v="0"/>
    <s v="10"/>
  </r>
  <r>
    <n v="9402620003"/>
    <n v="2005"/>
    <n v="20051005"/>
    <n v="50"/>
    <n v="50"/>
    <m/>
    <s v="3F10511  100031 H01"/>
    <n v="210512"/>
    <n v="1"/>
    <s v="WHITE RIVER HATCHERY"/>
    <s v="WHITE RIVER HATCHERY"/>
    <s v="WHITE R      10.0031"/>
    <x v="0"/>
    <n v="74"/>
    <x v="0"/>
    <s v="10"/>
  </r>
  <r>
    <n v="9402620005"/>
    <n v="2005"/>
    <n v="20051005"/>
    <n v="50"/>
    <n v="50"/>
    <m/>
    <s v="3F10511  100031 H01"/>
    <n v="210512"/>
    <n v="1"/>
    <s v="WHITE RIVER HATCHERY"/>
    <s v="WHITE RIVER HATCHERY"/>
    <s v="WHITE R      10.0031"/>
    <x v="0"/>
    <n v="74"/>
    <x v="0"/>
    <s v="10"/>
  </r>
  <r>
    <n v="9402620006"/>
    <n v="2005"/>
    <n v="20051005"/>
    <n v="50"/>
    <n v="50"/>
    <m/>
    <s v="3F10511  100031 H01"/>
    <n v="210512"/>
    <n v="1"/>
    <s v="WHITE RIVER HATCHERY"/>
    <s v="WHITE RIVER HATCHERY"/>
    <s v="WHITE R      10.0031"/>
    <x v="0"/>
    <n v="74"/>
    <x v="0"/>
    <s v="10"/>
  </r>
  <r>
    <n v="9402620007"/>
    <n v="2005"/>
    <n v="20051005"/>
    <n v="50"/>
    <n v="50"/>
    <m/>
    <s v="3F10511  100031 H01"/>
    <n v="210512"/>
    <n v="1"/>
    <s v="WHITE RIVER HATCHERY"/>
    <s v="WHITE RIVER HATCHERY"/>
    <s v="WHITE R      10.0031"/>
    <x v="0"/>
    <n v="74"/>
    <x v="0"/>
    <s v="10"/>
  </r>
  <r>
    <n v="9402620008"/>
    <n v="2005"/>
    <n v="20051005"/>
    <n v="50"/>
    <n v="50"/>
    <m/>
    <s v="3F10511  100031 H01"/>
    <n v="210512"/>
    <n v="1"/>
    <s v="WHITE RIVER HATCHERY"/>
    <s v="WHITE RIVER HATCHERY"/>
    <s v="WHITE R      10.0031"/>
    <x v="0"/>
    <n v="74"/>
    <x v="0"/>
    <s v="10"/>
  </r>
  <r>
    <n v="9402620009"/>
    <n v="2005"/>
    <n v="20051005"/>
    <n v="50"/>
    <n v="50"/>
    <m/>
    <s v="3F10511  100031 H01"/>
    <n v="210512"/>
    <n v="1"/>
    <s v="WHITE RIVER HATCHERY"/>
    <s v="WHITE RIVER HATCHERY"/>
    <s v="WHITE R      10.0031"/>
    <x v="0"/>
    <n v="74"/>
    <x v="0"/>
    <s v="10"/>
  </r>
  <r>
    <n v="9402620011"/>
    <n v="2005"/>
    <n v="20051005"/>
    <n v="50"/>
    <n v="50"/>
    <m/>
    <s v="3F10511  100031 H01"/>
    <n v="210512"/>
    <n v="1"/>
    <s v="WHITE RIVER HATCHERY"/>
    <s v="WHITE RIVER HATCHERY"/>
    <s v="WHITE R      10.0031"/>
    <x v="0"/>
    <n v="74"/>
    <x v="0"/>
    <s v="10"/>
  </r>
  <r>
    <n v="9402620012"/>
    <n v="2005"/>
    <n v="20051005"/>
    <n v="50"/>
    <n v="50"/>
    <m/>
    <s v="3F10511  100031 H01"/>
    <n v="210512"/>
    <n v="1"/>
    <s v="WHITE RIVER HATCHERY"/>
    <s v="WHITE RIVER HATCHERY"/>
    <s v="WHITE R      10.0031"/>
    <x v="0"/>
    <n v="74"/>
    <x v="0"/>
    <s v="10"/>
  </r>
  <r>
    <n v="9402620013"/>
    <n v="2005"/>
    <n v="20051005"/>
    <n v="50"/>
    <n v="50"/>
    <m/>
    <s v="3F10511  100031 H01"/>
    <n v="210512"/>
    <n v="1"/>
    <s v="WHITE RIVER HATCHERY"/>
    <s v="WHITE RIVER HATCHERY"/>
    <s v="WHITE R      10.0031"/>
    <x v="0"/>
    <n v="74"/>
    <x v="0"/>
    <s v="10"/>
  </r>
  <r>
    <n v="9402620014"/>
    <n v="2005"/>
    <n v="20051005"/>
    <n v="50"/>
    <n v="50"/>
    <m/>
    <s v="3F10511  100031 H01"/>
    <n v="210512"/>
    <n v="1"/>
    <s v="WHITE RIVER HATCHERY"/>
    <s v="WHITE RIVER HATCHERY"/>
    <s v="WHITE R      10.0031"/>
    <x v="0"/>
    <n v="74"/>
    <x v="0"/>
    <s v="10"/>
  </r>
  <r>
    <n v="9402620015"/>
    <n v="2005"/>
    <n v="20051005"/>
    <n v="50"/>
    <n v="50"/>
    <m/>
    <s v="3F10511  100031 H01"/>
    <n v="210512"/>
    <n v="1"/>
    <s v="WHITE RIVER HATCHERY"/>
    <s v="WHITE RIVER HATCHERY"/>
    <s v="WHITE R      10.0031"/>
    <x v="0"/>
    <n v="74"/>
    <x v="0"/>
    <s v="10"/>
  </r>
  <r>
    <n v="9402620016"/>
    <n v="2005"/>
    <n v="20051005"/>
    <n v="50"/>
    <n v="50"/>
    <m/>
    <s v="3F10511  100031 H01"/>
    <n v="210512"/>
    <n v="1"/>
    <s v="WHITE RIVER HATCHERY"/>
    <s v="WHITE RIVER HATCHERY"/>
    <s v="WHITE R      10.0031"/>
    <x v="0"/>
    <n v="74"/>
    <x v="0"/>
    <s v="10"/>
  </r>
  <r>
    <n v="9402620017"/>
    <n v="2005"/>
    <n v="20051005"/>
    <n v="50"/>
    <n v="50"/>
    <m/>
    <s v="3F10511  100031 H01"/>
    <n v="210512"/>
    <n v="1"/>
    <s v="WHITE RIVER HATCHERY"/>
    <s v="WHITE RIVER HATCHERY"/>
    <s v="WHITE R      10.0031"/>
    <x v="0"/>
    <n v="74"/>
    <x v="0"/>
    <s v="10"/>
  </r>
  <r>
    <n v="9402620021"/>
    <n v="2005"/>
    <n v="20051005"/>
    <n v="50"/>
    <n v="50"/>
    <m/>
    <s v="3F10511  100031 H01"/>
    <n v="210512"/>
    <n v="1"/>
    <s v="WHITE RIVER HATCHERY"/>
    <s v="WHITE RIVER HATCHERY"/>
    <s v="WHITE R      10.0031"/>
    <x v="0"/>
    <n v="74"/>
    <x v="0"/>
    <s v="10"/>
  </r>
  <r>
    <n v="9402620022"/>
    <n v="2005"/>
    <n v="20051005"/>
    <n v="50"/>
    <n v="50"/>
    <m/>
    <s v="3F10511  100031 H01"/>
    <n v="210512"/>
    <n v="1"/>
    <s v="WHITE RIVER HATCHERY"/>
    <s v="WHITE RIVER HATCHERY"/>
    <s v="WHITE R      10.0031"/>
    <x v="0"/>
    <n v="74"/>
    <x v="0"/>
    <s v="10"/>
  </r>
  <r>
    <n v="9402620025"/>
    <n v="2005"/>
    <n v="20051005"/>
    <n v="50"/>
    <n v="50"/>
    <m/>
    <s v="3F10511  100031 H01"/>
    <n v="210512"/>
    <n v="1"/>
    <s v="WHITE RIVER HATCHERY"/>
    <s v="WHITE RIVER HATCHERY"/>
    <s v="WHITE R      10.0031"/>
    <x v="0"/>
    <n v="74"/>
    <x v="0"/>
    <s v="10"/>
  </r>
  <r>
    <n v="9402620026"/>
    <n v="2005"/>
    <n v="20051005"/>
    <n v="50"/>
    <n v="50"/>
    <m/>
    <s v="3F10511  100031 H01"/>
    <n v="210512"/>
    <n v="1"/>
    <s v="WHITE RIVER HATCHERY"/>
    <s v="WHITE RIVER HATCHERY"/>
    <s v="WHITE R      10.0031"/>
    <x v="0"/>
    <n v="74"/>
    <x v="0"/>
    <s v="10"/>
  </r>
  <r>
    <n v="9402620028"/>
    <n v="2005"/>
    <n v="20051005"/>
    <n v="50"/>
    <n v="50"/>
    <m/>
    <s v="3F10511  100031 H01"/>
    <n v="210512"/>
    <n v="1"/>
    <s v="WHITE RIVER HATCHERY"/>
    <s v="WHITE RIVER HATCHERY"/>
    <s v="WHITE R      10.0031"/>
    <x v="0"/>
    <n v="74"/>
    <x v="0"/>
    <s v="10"/>
  </r>
  <r>
    <n v="9402620029"/>
    <n v="2005"/>
    <n v="20051005"/>
    <n v="50"/>
    <n v="50"/>
    <m/>
    <s v="3F10511  100031 H01"/>
    <n v="210512"/>
    <n v="1"/>
    <s v="WHITE RIVER HATCHERY"/>
    <s v="WHITE RIVER HATCHERY"/>
    <s v="WHITE R      10.0031"/>
    <x v="0"/>
    <n v="74"/>
    <x v="0"/>
    <s v="10"/>
  </r>
  <r>
    <n v="9402620030"/>
    <n v="2005"/>
    <n v="20051005"/>
    <n v="50"/>
    <n v="50"/>
    <m/>
    <s v="3F10511  100031 H01"/>
    <n v="210512"/>
    <n v="1"/>
    <s v="WHITE RIVER HATCHERY"/>
    <s v="WHITE RIVER HATCHERY"/>
    <s v="WHITE R      10.0031"/>
    <x v="0"/>
    <n v="74"/>
    <x v="0"/>
    <s v="10"/>
  </r>
  <r>
    <n v="9402620032"/>
    <n v="2005"/>
    <n v="20051005"/>
    <n v="50"/>
    <n v="50"/>
    <m/>
    <s v="3F10511  100031 H01"/>
    <n v="210512"/>
    <n v="1"/>
    <s v="WHITE RIVER HATCHERY"/>
    <s v="WHITE RIVER HATCHERY"/>
    <s v="WHITE R      10.0031"/>
    <x v="0"/>
    <n v="74"/>
    <x v="0"/>
    <s v="10"/>
  </r>
  <r>
    <n v="9402620033"/>
    <n v="2005"/>
    <n v="20051005"/>
    <n v="50"/>
    <n v="50"/>
    <m/>
    <s v="3F10511  100031 H01"/>
    <n v="210512"/>
    <n v="1"/>
    <s v="WHITE RIVER HATCHERY"/>
    <s v="WHITE RIVER HATCHERY"/>
    <s v="WHITE R      10.0031"/>
    <x v="0"/>
    <n v="74"/>
    <x v="0"/>
    <s v="10"/>
  </r>
  <r>
    <n v="9402620034"/>
    <n v="2005"/>
    <n v="20051005"/>
    <n v="50"/>
    <n v="50"/>
    <m/>
    <s v="3F10511  100031 H01"/>
    <n v="210512"/>
    <n v="1"/>
    <s v="WHITE RIVER HATCHERY"/>
    <s v="WHITE RIVER HATCHERY"/>
    <s v="WHITE R      10.0031"/>
    <x v="0"/>
    <n v="74"/>
    <x v="0"/>
    <s v="10"/>
  </r>
  <r>
    <n v="9402620035"/>
    <n v="2005"/>
    <n v="20051005"/>
    <n v="50"/>
    <n v="50"/>
    <m/>
    <s v="3F10511  100031 H01"/>
    <n v="210512"/>
    <n v="1"/>
    <s v="WHITE RIVER HATCHERY"/>
    <s v="WHITE RIVER HATCHERY"/>
    <s v="WHITE R      10.0031"/>
    <x v="0"/>
    <n v="74"/>
    <x v="0"/>
    <s v="10"/>
  </r>
  <r>
    <n v="9402620036"/>
    <n v="2005"/>
    <n v="20051005"/>
    <n v="50"/>
    <n v="50"/>
    <m/>
    <s v="3F10511  100031 H01"/>
    <n v="210512"/>
    <n v="1"/>
    <s v="WHITE RIVER HATCHERY"/>
    <s v="WHITE RIVER HATCHERY"/>
    <s v="WHITE R      10.0031"/>
    <x v="0"/>
    <n v="74"/>
    <x v="0"/>
    <s v="10"/>
  </r>
  <r>
    <n v="9402620037"/>
    <n v="2005"/>
    <n v="20051005"/>
    <n v="50"/>
    <n v="50"/>
    <m/>
    <s v="3F10511  100031 H01"/>
    <n v="210512"/>
    <n v="1"/>
    <s v="WHITE RIVER HATCHERY"/>
    <s v="WHITE RIVER HATCHERY"/>
    <s v="WHITE R      10.0031"/>
    <x v="0"/>
    <n v="74"/>
    <x v="0"/>
    <s v="10"/>
  </r>
  <r>
    <n v="9402620038"/>
    <n v="2005"/>
    <n v="20051005"/>
    <n v="50"/>
    <n v="50"/>
    <m/>
    <s v="3F10511  100031 H01"/>
    <n v="210512"/>
    <n v="1"/>
    <s v="WHITE RIVER HATCHERY"/>
    <s v="WHITE RIVER HATCHERY"/>
    <s v="WHITE R      10.0031"/>
    <x v="0"/>
    <n v="74"/>
    <x v="0"/>
    <s v="10"/>
  </r>
  <r>
    <n v="9402620039"/>
    <n v="2005"/>
    <n v="20051005"/>
    <n v="50"/>
    <n v="50"/>
    <m/>
    <s v="3F10511  100031 H01"/>
    <n v="210512"/>
    <n v="1"/>
    <s v="WHITE RIVER HATCHERY"/>
    <s v="WHITE RIVER HATCHERY"/>
    <s v="WHITE R      10.0031"/>
    <x v="0"/>
    <n v="74"/>
    <x v="0"/>
    <s v="10"/>
  </r>
  <r>
    <n v="9402620040"/>
    <n v="2005"/>
    <n v="20051005"/>
    <n v="50"/>
    <n v="50"/>
    <m/>
    <s v="3F10511  100031 H01"/>
    <n v="210512"/>
    <n v="1"/>
    <s v="WHITE RIVER HATCHERY"/>
    <s v="WHITE RIVER HATCHERY"/>
    <s v="WHITE R      10.0031"/>
    <x v="0"/>
    <n v="74"/>
    <x v="0"/>
    <s v="10"/>
  </r>
  <r>
    <n v="9402620041"/>
    <n v="2005"/>
    <n v="20051005"/>
    <n v="50"/>
    <n v="50"/>
    <m/>
    <s v="3F10511  100031 H01"/>
    <n v="210512"/>
    <n v="1"/>
    <s v="WHITE RIVER HATCHERY"/>
    <s v="WHITE RIVER HATCHERY"/>
    <s v="WHITE R      10.0031"/>
    <x v="0"/>
    <n v="74"/>
    <x v="0"/>
    <s v="10"/>
  </r>
  <r>
    <n v="9402620043"/>
    <n v="2005"/>
    <n v="20051005"/>
    <n v="50"/>
    <n v="50"/>
    <m/>
    <s v="3F10511  100031 H01"/>
    <n v="210512"/>
    <n v="1"/>
    <s v="WHITE RIVER HATCHERY"/>
    <s v="WHITE RIVER HATCHERY"/>
    <s v="WHITE R      10.0031"/>
    <x v="0"/>
    <n v="74"/>
    <x v="0"/>
    <s v="10"/>
  </r>
  <r>
    <n v="9402620044"/>
    <n v="2005"/>
    <n v="20051005"/>
    <n v="50"/>
    <n v="50"/>
    <m/>
    <s v="3F10511  100031 H01"/>
    <n v="210512"/>
    <n v="1"/>
    <s v="WHITE RIVER HATCHERY"/>
    <s v="WHITE RIVER HATCHERY"/>
    <s v="WHITE R      10.0031"/>
    <x v="0"/>
    <n v="74"/>
    <x v="0"/>
    <s v="10"/>
  </r>
  <r>
    <n v="9402620045"/>
    <n v="2005"/>
    <n v="20051005"/>
    <n v="50"/>
    <n v="50"/>
    <m/>
    <s v="3F10511  100031 H01"/>
    <n v="210512"/>
    <n v="1"/>
    <s v="WHITE RIVER HATCHERY"/>
    <s v="WHITE RIVER HATCHERY"/>
    <s v="WHITE R      10.0031"/>
    <x v="0"/>
    <n v="74"/>
    <x v="0"/>
    <s v="10"/>
  </r>
  <r>
    <n v="9402620048"/>
    <n v="2005"/>
    <n v="20051005"/>
    <n v="50"/>
    <n v="50"/>
    <m/>
    <s v="3F10511  100031 H01"/>
    <n v="210512"/>
    <n v="1"/>
    <s v="WHITE RIVER HATCHERY"/>
    <s v="WHITE RIVER HATCHERY"/>
    <s v="WHITE R      10.0031"/>
    <x v="0"/>
    <n v="74"/>
    <x v="0"/>
    <s v="10"/>
  </r>
  <r>
    <n v="9402620049"/>
    <n v="2005"/>
    <n v="20051005"/>
    <n v="50"/>
    <n v="50"/>
    <m/>
    <s v="3F10511  100031 H01"/>
    <n v="210512"/>
    <n v="1"/>
    <s v="WHITE RIVER HATCHERY"/>
    <s v="WHITE RIVER HATCHERY"/>
    <s v="WHITE R      10.0031"/>
    <x v="0"/>
    <n v="74"/>
    <x v="0"/>
    <s v="10"/>
  </r>
  <r>
    <n v="9402620050"/>
    <n v="2005"/>
    <n v="20051005"/>
    <n v="50"/>
    <n v="50"/>
    <m/>
    <s v="3F10511  100031 H01"/>
    <n v="210512"/>
    <n v="1"/>
    <s v="WHITE RIVER HATCHERY"/>
    <s v="WHITE RIVER HATCHERY"/>
    <s v="WHITE R      10.0031"/>
    <x v="0"/>
    <n v="74"/>
    <x v="0"/>
    <s v="10"/>
  </r>
  <r>
    <n v="9402620051"/>
    <n v="2005"/>
    <n v="20051005"/>
    <n v="50"/>
    <n v="50"/>
    <m/>
    <s v="3F10511  100031 H01"/>
    <n v="210512"/>
    <n v="1"/>
    <s v="WHITE RIVER HATCHERY"/>
    <s v="WHITE RIVER HATCHERY"/>
    <s v="WHITE R      10.0031"/>
    <x v="0"/>
    <n v="74"/>
    <x v="0"/>
    <s v="10"/>
  </r>
  <r>
    <n v="9402620053"/>
    <n v="2005"/>
    <n v="20051005"/>
    <n v="50"/>
    <n v="50"/>
    <m/>
    <s v="3F10511  100031 H01"/>
    <n v="210512"/>
    <n v="1"/>
    <s v="WHITE RIVER HATCHERY"/>
    <s v="WHITE RIVER HATCHERY"/>
    <s v="WHITE R      10.0031"/>
    <x v="0"/>
    <n v="74"/>
    <x v="0"/>
    <s v="10"/>
  </r>
  <r>
    <n v="9402620054"/>
    <n v="2005"/>
    <n v="20051005"/>
    <n v="50"/>
    <n v="50"/>
    <m/>
    <s v="3F10511  100031 H01"/>
    <n v="210512"/>
    <n v="1"/>
    <s v="WHITE RIVER HATCHERY"/>
    <s v="WHITE RIVER HATCHERY"/>
    <s v="WHITE R      10.0031"/>
    <x v="0"/>
    <n v="74"/>
    <x v="0"/>
    <s v="10"/>
  </r>
  <r>
    <n v="9402620055"/>
    <n v="2005"/>
    <n v="20051005"/>
    <n v="50"/>
    <n v="50"/>
    <m/>
    <s v="3F10511  100031 H01"/>
    <n v="210512"/>
    <n v="1"/>
    <s v="WHITE RIVER HATCHERY"/>
    <s v="WHITE RIVER HATCHERY"/>
    <s v="WHITE R      10.0031"/>
    <x v="0"/>
    <n v="74"/>
    <x v="0"/>
    <s v="10"/>
  </r>
  <r>
    <n v="9402620057"/>
    <n v="2005"/>
    <n v="20051005"/>
    <n v="50"/>
    <n v="50"/>
    <m/>
    <s v="3F10511  100031 H01"/>
    <n v="210512"/>
    <n v="1"/>
    <s v="WHITE RIVER HATCHERY"/>
    <s v="WHITE RIVER HATCHERY"/>
    <s v="WHITE R      10.0031"/>
    <x v="0"/>
    <n v="74"/>
    <x v="0"/>
    <s v="10"/>
  </r>
  <r>
    <n v="9402620058"/>
    <n v="2005"/>
    <n v="20051005"/>
    <n v="50"/>
    <n v="50"/>
    <m/>
    <s v="3F10511  100031 H01"/>
    <n v="210512"/>
    <n v="1"/>
    <s v="WHITE RIVER HATCHERY"/>
    <s v="WHITE RIVER HATCHERY"/>
    <s v="WHITE R      10.0031"/>
    <x v="0"/>
    <n v="74"/>
    <x v="0"/>
    <s v="10"/>
  </r>
  <r>
    <n v="9402620059"/>
    <n v="2005"/>
    <n v="20051005"/>
    <n v="50"/>
    <n v="50"/>
    <m/>
    <s v="3F10511  100031 H01"/>
    <n v="210512"/>
    <n v="1"/>
    <s v="WHITE RIVER HATCHERY"/>
    <s v="WHITE RIVER HATCHERY"/>
    <s v="WHITE R      10.0031"/>
    <x v="0"/>
    <n v="74"/>
    <x v="0"/>
    <s v="10"/>
  </r>
  <r>
    <n v="9402620060"/>
    <n v="2005"/>
    <n v="20051005"/>
    <n v="50"/>
    <n v="50"/>
    <m/>
    <s v="3F10511  100031 H01"/>
    <n v="210512"/>
    <n v="1"/>
    <s v="WHITE RIVER HATCHERY"/>
    <s v="WHITE RIVER HATCHERY"/>
    <s v="WHITE R      10.0031"/>
    <x v="0"/>
    <n v="74"/>
    <x v="0"/>
    <s v="10"/>
  </r>
  <r>
    <n v="9402630002"/>
    <n v="2005"/>
    <n v="20051005"/>
    <n v="50"/>
    <n v="50"/>
    <m/>
    <s v="3F10511  100031 H01"/>
    <n v="210512"/>
    <n v="1"/>
    <s v="WHITE RIVER HATCHERY"/>
    <s v="WHITE RIVER HATCHERY"/>
    <s v="WHITE R      10.0031"/>
    <x v="0"/>
    <n v="74"/>
    <x v="0"/>
    <s v="10"/>
  </r>
  <r>
    <n v="9402630005"/>
    <n v="2005"/>
    <n v="20051005"/>
    <n v="50"/>
    <n v="50"/>
    <m/>
    <s v="3F10511  100031 H01"/>
    <n v="210512"/>
    <n v="1"/>
    <s v="WHITE RIVER HATCHERY"/>
    <s v="WHITE RIVER HATCHERY"/>
    <s v="WHITE R      10.0031"/>
    <x v="0"/>
    <n v="74"/>
    <x v="0"/>
    <s v="10"/>
  </r>
  <r>
    <n v="9402630007"/>
    <n v="2005"/>
    <n v="20051005"/>
    <n v="50"/>
    <n v="50"/>
    <m/>
    <s v="3F10511  100031 H01"/>
    <n v="210512"/>
    <n v="1"/>
    <s v="WHITE RIVER HATCHERY"/>
    <s v="WHITE RIVER HATCHERY"/>
    <s v="WHITE R      10.0031"/>
    <x v="0"/>
    <n v="74"/>
    <x v="0"/>
    <s v="10"/>
  </r>
  <r>
    <n v="9402630011"/>
    <n v="2005"/>
    <n v="20051005"/>
    <n v="50"/>
    <n v="50"/>
    <m/>
    <s v="3F10511  100031 H01"/>
    <n v="210512"/>
    <n v="1"/>
    <s v="WHITE RIVER HATCHERY"/>
    <s v="WHITE RIVER HATCHERY"/>
    <s v="WHITE R      10.0031"/>
    <x v="0"/>
    <n v="74"/>
    <x v="0"/>
    <s v="10"/>
  </r>
  <r>
    <n v="9402630012"/>
    <n v="2005"/>
    <n v="20051005"/>
    <n v="50"/>
    <n v="50"/>
    <m/>
    <s v="3F10511  100031 H01"/>
    <n v="210512"/>
    <n v="1"/>
    <s v="WHITE RIVER HATCHERY"/>
    <s v="WHITE RIVER HATCHERY"/>
    <s v="WHITE R      10.0031"/>
    <x v="0"/>
    <n v="74"/>
    <x v="0"/>
    <s v="10"/>
  </r>
  <r>
    <n v="9402630013"/>
    <n v="2005"/>
    <n v="20051005"/>
    <n v="50"/>
    <n v="50"/>
    <m/>
    <s v="3F10511  100031 H01"/>
    <n v="210512"/>
    <n v="1"/>
    <s v="WHITE RIVER HATCHERY"/>
    <s v="WHITE RIVER HATCHERY"/>
    <s v="WHITE R      10.0031"/>
    <x v="0"/>
    <n v="74"/>
    <x v="0"/>
    <s v="10"/>
  </r>
  <r>
    <n v="9402630014"/>
    <n v="2005"/>
    <n v="20051005"/>
    <n v="50"/>
    <n v="50"/>
    <m/>
    <s v="3F10511  100031 H01"/>
    <n v="210512"/>
    <n v="1"/>
    <s v="WHITE RIVER HATCHERY"/>
    <s v="WHITE RIVER HATCHERY"/>
    <s v="WHITE R      10.0031"/>
    <x v="0"/>
    <n v="74"/>
    <x v="0"/>
    <s v="10"/>
  </r>
  <r>
    <n v="9402630015"/>
    <n v="2005"/>
    <n v="20051005"/>
    <n v="50"/>
    <n v="50"/>
    <m/>
    <s v="3F10511  100031 H01"/>
    <n v="210512"/>
    <n v="1"/>
    <s v="WHITE RIVER HATCHERY"/>
    <s v="WHITE RIVER HATCHERY"/>
    <s v="WHITE R      10.0031"/>
    <x v="0"/>
    <n v="74"/>
    <x v="0"/>
    <s v="10"/>
  </r>
  <r>
    <n v="9402630017"/>
    <n v="2005"/>
    <n v="20051005"/>
    <n v="50"/>
    <n v="50"/>
    <m/>
    <s v="3F10511  100031 H01"/>
    <n v="210512"/>
    <n v="1"/>
    <s v="WHITE RIVER HATCHERY"/>
    <s v="WHITE RIVER HATCHERY"/>
    <s v="WHITE R      10.0031"/>
    <x v="0"/>
    <n v="74"/>
    <x v="0"/>
    <s v="10"/>
  </r>
  <r>
    <n v="9402630018"/>
    <n v="2005"/>
    <n v="20051005"/>
    <n v="50"/>
    <n v="50"/>
    <m/>
    <s v="3F10511  100031 H01"/>
    <n v="210512"/>
    <n v="1"/>
    <s v="WHITE RIVER HATCHERY"/>
    <s v="WHITE RIVER HATCHERY"/>
    <s v="WHITE R      10.0031"/>
    <x v="0"/>
    <n v="74"/>
    <x v="0"/>
    <s v="10"/>
  </r>
  <r>
    <n v="9402630019"/>
    <n v="2005"/>
    <n v="20051005"/>
    <n v="50"/>
    <n v="50"/>
    <m/>
    <s v="3F10511  100031 H01"/>
    <n v="210512"/>
    <n v="1"/>
    <s v="WHITE RIVER HATCHERY"/>
    <s v="WHITE RIVER HATCHERY"/>
    <s v="WHITE R      10.0031"/>
    <x v="0"/>
    <n v="74"/>
    <x v="0"/>
    <s v="10"/>
  </r>
  <r>
    <n v="9402630020"/>
    <n v="2005"/>
    <n v="20051005"/>
    <n v="50"/>
    <n v="50"/>
    <m/>
    <s v="3F10511  100031 H01"/>
    <n v="210512"/>
    <n v="1"/>
    <s v="WHITE RIVER HATCHERY"/>
    <s v="WHITE RIVER HATCHERY"/>
    <s v="WHITE R      10.0031"/>
    <x v="0"/>
    <n v="74"/>
    <x v="0"/>
    <s v="10"/>
  </r>
  <r>
    <n v="9402630021"/>
    <n v="2005"/>
    <n v="20051005"/>
    <n v="50"/>
    <n v="50"/>
    <m/>
    <s v="3F10511  100031 H01"/>
    <n v="210512"/>
    <n v="1"/>
    <s v="WHITE RIVER HATCHERY"/>
    <s v="WHITE RIVER HATCHERY"/>
    <s v="WHITE R      10.0031"/>
    <x v="0"/>
    <n v="74"/>
    <x v="0"/>
    <s v="10"/>
  </r>
  <r>
    <n v="9402630022"/>
    <n v="2005"/>
    <n v="20051005"/>
    <n v="50"/>
    <n v="50"/>
    <m/>
    <s v="3F10511  100031 H01"/>
    <n v="210512"/>
    <n v="1"/>
    <s v="WHITE RIVER HATCHERY"/>
    <s v="WHITE RIVER HATCHERY"/>
    <s v="WHITE R      10.0031"/>
    <x v="0"/>
    <n v="74"/>
    <x v="0"/>
    <s v="10"/>
  </r>
  <r>
    <n v="9402630023"/>
    <n v="2005"/>
    <n v="20051005"/>
    <n v="50"/>
    <n v="50"/>
    <m/>
    <s v="3F10511  100031 H01"/>
    <n v="210512"/>
    <n v="1"/>
    <s v="WHITE RIVER HATCHERY"/>
    <s v="WHITE RIVER HATCHERY"/>
    <s v="WHITE R      10.0031"/>
    <x v="0"/>
    <n v="74"/>
    <x v="0"/>
    <s v="10"/>
  </r>
  <r>
    <n v="9402630024"/>
    <n v="2005"/>
    <n v="20051005"/>
    <n v="50"/>
    <n v="50"/>
    <m/>
    <s v="3F10511  100031 H01"/>
    <n v="210512"/>
    <n v="1"/>
    <s v="WHITE RIVER HATCHERY"/>
    <s v="WHITE RIVER HATCHERY"/>
    <s v="WHITE R      10.0031"/>
    <x v="0"/>
    <n v="74"/>
    <x v="0"/>
    <s v="10"/>
  </r>
  <r>
    <n v="9402630025"/>
    <n v="2005"/>
    <n v="20051005"/>
    <n v="50"/>
    <n v="50"/>
    <m/>
    <s v="3F10511  100031 H01"/>
    <n v="210512"/>
    <n v="1"/>
    <s v="WHITE RIVER HATCHERY"/>
    <s v="WHITE RIVER HATCHERY"/>
    <s v="WHITE R      10.0031"/>
    <x v="0"/>
    <n v="74"/>
    <x v="0"/>
    <s v="10"/>
  </r>
  <r>
    <n v="9402630026"/>
    <n v="2005"/>
    <n v="20051005"/>
    <n v="50"/>
    <n v="50"/>
    <m/>
    <s v="3F10511  100031 H01"/>
    <n v="210512"/>
    <n v="1"/>
    <s v="WHITE RIVER HATCHERY"/>
    <s v="WHITE RIVER HATCHERY"/>
    <s v="WHITE R      10.0031"/>
    <x v="0"/>
    <n v="74"/>
    <x v="0"/>
    <s v="10"/>
  </r>
  <r>
    <n v="9402630028"/>
    <n v="2005"/>
    <n v="20051005"/>
    <n v="50"/>
    <n v="50"/>
    <m/>
    <s v="3F10511  100031 H01"/>
    <n v="210512"/>
    <n v="1"/>
    <s v="WHITE RIVER HATCHERY"/>
    <s v="WHITE RIVER HATCHERY"/>
    <s v="WHITE R      10.0031"/>
    <x v="0"/>
    <n v="74"/>
    <x v="0"/>
    <s v="10"/>
  </r>
  <r>
    <n v="9402630029"/>
    <n v="2005"/>
    <n v="20051005"/>
    <n v="50"/>
    <n v="50"/>
    <m/>
    <s v="3F10511  100031 H01"/>
    <n v="210512"/>
    <n v="1"/>
    <s v="WHITE RIVER HATCHERY"/>
    <s v="WHITE RIVER HATCHERY"/>
    <s v="WHITE R      10.0031"/>
    <x v="0"/>
    <n v="74"/>
    <x v="0"/>
    <s v="10"/>
  </r>
  <r>
    <n v="9402630030"/>
    <n v="2005"/>
    <n v="20051005"/>
    <n v="50"/>
    <n v="50"/>
    <m/>
    <s v="3F10511  100031 H01"/>
    <n v="210512"/>
    <n v="1"/>
    <s v="WHITE RIVER HATCHERY"/>
    <s v="WHITE RIVER HATCHERY"/>
    <s v="WHITE R      10.0031"/>
    <x v="0"/>
    <n v="74"/>
    <x v="0"/>
    <s v="10"/>
  </r>
  <r>
    <n v="9402630031"/>
    <n v="2005"/>
    <n v="20051005"/>
    <n v="50"/>
    <n v="50"/>
    <m/>
    <s v="3F10511  100031 H01"/>
    <n v="210512"/>
    <n v="1"/>
    <s v="WHITE RIVER HATCHERY"/>
    <s v="WHITE RIVER HATCHERY"/>
    <s v="WHITE R      10.0031"/>
    <x v="0"/>
    <n v="74"/>
    <x v="0"/>
    <s v="10"/>
  </r>
  <r>
    <n v="9402630033"/>
    <n v="2005"/>
    <n v="20051005"/>
    <n v="50"/>
    <n v="50"/>
    <m/>
    <s v="3F10511  100031 H01"/>
    <n v="210512"/>
    <n v="1"/>
    <s v="WHITE RIVER HATCHERY"/>
    <s v="WHITE RIVER HATCHERY"/>
    <s v="WHITE R      10.0031"/>
    <x v="0"/>
    <n v="74"/>
    <x v="0"/>
    <s v="10"/>
  </r>
  <r>
    <n v="9402630035"/>
    <n v="2005"/>
    <n v="20051005"/>
    <n v="50"/>
    <n v="50"/>
    <m/>
    <s v="3F10511  100031 H01"/>
    <n v="210512"/>
    <n v="1"/>
    <s v="WHITE RIVER HATCHERY"/>
    <s v="WHITE RIVER HATCHERY"/>
    <s v="WHITE R      10.0031"/>
    <x v="0"/>
    <n v="74"/>
    <x v="0"/>
    <s v="10"/>
  </r>
  <r>
    <n v="9402630036"/>
    <n v="2005"/>
    <n v="20051005"/>
    <n v="50"/>
    <n v="50"/>
    <m/>
    <s v="3F10511  100031 H01"/>
    <n v="210512"/>
    <n v="1"/>
    <s v="WHITE RIVER HATCHERY"/>
    <s v="WHITE RIVER HATCHERY"/>
    <s v="WHITE R      10.0031"/>
    <x v="0"/>
    <n v="74"/>
    <x v="0"/>
    <s v="10"/>
  </r>
  <r>
    <n v="9402630037"/>
    <n v="2005"/>
    <n v="20051005"/>
    <n v="50"/>
    <n v="50"/>
    <m/>
    <s v="3F10511  100031 H01"/>
    <n v="210512"/>
    <n v="1"/>
    <s v="WHITE RIVER HATCHERY"/>
    <s v="WHITE RIVER HATCHERY"/>
    <s v="WHITE R      10.0031"/>
    <x v="0"/>
    <n v="74"/>
    <x v="0"/>
    <s v="10"/>
  </r>
  <r>
    <n v="9402630038"/>
    <n v="2005"/>
    <n v="20051005"/>
    <n v="50"/>
    <n v="50"/>
    <m/>
    <s v="3F10511  100031 H01"/>
    <n v="210512"/>
    <n v="1"/>
    <s v="WHITE RIVER HATCHERY"/>
    <s v="WHITE RIVER HATCHERY"/>
    <s v="WHITE R      10.0031"/>
    <x v="0"/>
    <n v="74"/>
    <x v="0"/>
    <s v="10"/>
  </r>
  <r>
    <n v="9402630039"/>
    <n v="2005"/>
    <n v="20051005"/>
    <n v="50"/>
    <n v="50"/>
    <m/>
    <s v="3F10511  100031 H01"/>
    <n v="210512"/>
    <n v="1"/>
    <s v="WHITE RIVER HATCHERY"/>
    <s v="WHITE RIVER HATCHERY"/>
    <s v="WHITE R      10.0031"/>
    <x v="0"/>
    <n v="74"/>
    <x v="0"/>
    <s v="10"/>
  </r>
  <r>
    <n v="9402630040"/>
    <n v="2005"/>
    <n v="20051005"/>
    <n v="50"/>
    <n v="50"/>
    <m/>
    <s v="3F10511  100031 H01"/>
    <n v="210512"/>
    <n v="1"/>
    <s v="WHITE RIVER HATCHERY"/>
    <s v="WHITE RIVER HATCHERY"/>
    <s v="WHITE R      10.0031"/>
    <x v="0"/>
    <n v="74"/>
    <x v="0"/>
    <s v="10"/>
  </r>
  <r>
    <n v="9402630041"/>
    <n v="2005"/>
    <n v="20051005"/>
    <n v="50"/>
    <n v="50"/>
    <m/>
    <s v="3F10511  100031 H01"/>
    <n v="210512"/>
    <n v="1"/>
    <s v="WHITE RIVER HATCHERY"/>
    <s v="WHITE RIVER HATCHERY"/>
    <s v="WHITE R      10.0031"/>
    <x v="0"/>
    <n v="74"/>
    <x v="0"/>
    <s v="10"/>
  </r>
  <r>
    <n v="9402630044"/>
    <n v="2005"/>
    <n v="20051005"/>
    <n v="50"/>
    <n v="50"/>
    <m/>
    <s v="3F10511  100031 H01"/>
    <n v="210512"/>
    <n v="1"/>
    <s v="WHITE RIVER HATCHERY"/>
    <s v="WHITE RIVER HATCHERY"/>
    <s v="WHITE R      10.0031"/>
    <x v="0"/>
    <n v="74"/>
    <x v="0"/>
    <s v="10"/>
  </r>
  <r>
    <n v="9402630046"/>
    <n v="2005"/>
    <n v="20051005"/>
    <n v="50"/>
    <n v="50"/>
    <m/>
    <s v="3F10511  100031 H01"/>
    <n v="210512"/>
    <n v="1"/>
    <s v="WHITE RIVER HATCHERY"/>
    <s v="WHITE RIVER HATCHERY"/>
    <s v="WHITE R      10.0031"/>
    <x v="0"/>
    <n v="74"/>
    <x v="0"/>
    <s v="10"/>
  </r>
  <r>
    <n v="9402630047"/>
    <n v="2005"/>
    <n v="20051005"/>
    <n v="50"/>
    <n v="50"/>
    <m/>
    <s v="3F10511  100031 H01"/>
    <n v="210512"/>
    <n v="1"/>
    <s v="WHITE RIVER HATCHERY"/>
    <s v="WHITE RIVER HATCHERY"/>
    <s v="WHITE R      10.0031"/>
    <x v="0"/>
    <n v="74"/>
    <x v="0"/>
    <s v="10"/>
  </r>
  <r>
    <n v="9402630048"/>
    <n v="2005"/>
    <n v="20051005"/>
    <n v="50"/>
    <n v="50"/>
    <m/>
    <s v="3F10511  100031 H01"/>
    <n v="210512"/>
    <n v="1"/>
    <s v="WHITE RIVER HATCHERY"/>
    <s v="WHITE RIVER HATCHERY"/>
    <s v="WHITE R      10.0031"/>
    <x v="0"/>
    <n v="74"/>
    <x v="0"/>
    <s v="10"/>
  </r>
  <r>
    <n v="9402630049"/>
    <n v="2005"/>
    <n v="20051005"/>
    <n v="50"/>
    <n v="50"/>
    <m/>
    <s v="3F10511  100031 H01"/>
    <n v="210512"/>
    <n v="1"/>
    <s v="WHITE RIVER HATCHERY"/>
    <s v="WHITE RIVER HATCHERY"/>
    <s v="WHITE R      10.0031"/>
    <x v="0"/>
    <n v="74"/>
    <x v="0"/>
    <s v="10"/>
  </r>
  <r>
    <n v="9402630050"/>
    <n v="2005"/>
    <n v="20051005"/>
    <n v="50"/>
    <n v="50"/>
    <m/>
    <s v="3F10511  100031 H01"/>
    <n v="210512"/>
    <n v="1"/>
    <s v="WHITE RIVER HATCHERY"/>
    <s v="WHITE RIVER HATCHERY"/>
    <s v="WHITE R      10.0031"/>
    <x v="0"/>
    <n v="74"/>
    <x v="0"/>
    <s v="10"/>
  </r>
  <r>
    <n v="9402630051"/>
    <n v="2005"/>
    <n v="20051005"/>
    <n v="50"/>
    <n v="50"/>
    <m/>
    <s v="3F10511  100031 H01"/>
    <n v="210512"/>
    <n v="1"/>
    <s v="WHITE RIVER HATCHERY"/>
    <s v="WHITE RIVER HATCHERY"/>
    <s v="WHITE R      10.0031"/>
    <x v="0"/>
    <n v="74"/>
    <x v="0"/>
    <s v="10"/>
  </r>
  <r>
    <n v="9402630054"/>
    <n v="2005"/>
    <n v="20051005"/>
    <n v="50"/>
    <n v="50"/>
    <m/>
    <s v="3F10511  100031 H01"/>
    <n v="210512"/>
    <n v="1"/>
    <s v="WHITE RIVER HATCHERY"/>
    <s v="WHITE RIVER HATCHERY"/>
    <s v="WHITE R      10.0031"/>
    <x v="0"/>
    <n v="74"/>
    <x v="0"/>
    <s v="10"/>
  </r>
  <r>
    <n v="9402630056"/>
    <n v="2005"/>
    <n v="20051005"/>
    <n v="50"/>
    <n v="50"/>
    <m/>
    <s v="3F10511  100031 H01"/>
    <n v="210512"/>
    <n v="1"/>
    <s v="WHITE RIVER HATCHERY"/>
    <s v="WHITE RIVER HATCHERY"/>
    <s v="WHITE R      10.0031"/>
    <x v="0"/>
    <n v="74"/>
    <x v="0"/>
    <s v="10"/>
  </r>
  <r>
    <n v="9402630057"/>
    <n v="2005"/>
    <n v="20051005"/>
    <n v="50"/>
    <n v="50"/>
    <m/>
    <s v="3F10511  100031 H01"/>
    <n v="210512"/>
    <n v="1"/>
    <s v="WHITE RIVER HATCHERY"/>
    <s v="WHITE RIVER HATCHERY"/>
    <s v="WHITE R      10.0031"/>
    <x v="0"/>
    <n v="74"/>
    <x v="0"/>
    <s v="10"/>
  </r>
  <r>
    <n v="9402630058"/>
    <n v="2005"/>
    <n v="20051005"/>
    <n v="50"/>
    <n v="50"/>
    <m/>
    <s v="3F10511  100031 H01"/>
    <n v="210512"/>
    <n v="1"/>
    <s v="WHITE RIVER HATCHERY"/>
    <s v="WHITE RIVER HATCHERY"/>
    <s v="WHITE R      10.0031"/>
    <x v="0"/>
    <n v="74"/>
    <x v="0"/>
    <s v="10"/>
  </r>
  <r>
    <n v="9402630059"/>
    <n v="2005"/>
    <n v="20051005"/>
    <n v="50"/>
    <n v="50"/>
    <m/>
    <s v="3F10511  100031 H01"/>
    <n v="210512"/>
    <n v="1"/>
    <s v="WHITE RIVER HATCHERY"/>
    <s v="WHITE RIVER HATCHERY"/>
    <s v="WHITE R      10.0031"/>
    <x v="0"/>
    <n v="74"/>
    <x v="0"/>
    <s v="10"/>
  </r>
  <r>
    <n v="9402630060"/>
    <n v="2005"/>
    <n v="20051005"/>
    <n v="50"/>
    <n v="50"/>
    <m/>
    <s v="3F10511  100031 H01"/>
    <n v="210512"/>
    <n v="1"/>
    <s v="WHITE RIVER HATCHERY"/>
    <s v="WHITE RIVER HATCHERY"/>
    <s v="WHITE R      10.0031"/>
    <x v="0"/>
    <n v="74"/>
    <x v="0"/>
    <s v="10"/>
  </r>
  <r>
    <n v="9402630062"/>
    <n v="2005"/>
    <n v="20051005"/>
    <n v="50"/>
    <n v="50"/>
    <m/>
    <s v="3F10511  100031 H01"/>
    <n v="210512"/>
    <n v="1"/>
    <s v="WHITE RIVER HATCHERY"/>
    <s v="WHITE RIVER HATCHERY"/>
    <s v="WHITE R      10.0031"/>
    <x v="0"/>
    <n v="74"/>
    <x v="0"/>
    <s v="10"/>
  </r>
  <r>
    <n v="9402630063"/>
    <n v="2005"/>
    <n v="20051005"/>
    <n v="50"/>
    <n v="50"/>
    <m/>
    <s v="3F10511  100031 H01"/>
    <n v="210512"/>
    <n v="1"/>
    <s v="WHITE RIVER HATCHERY"/>
    <s v="WHITE RIVER HATCHERY"/>
    <s v="WHITE R      10.0031"/>
    <x v="0"/>
    <n v="74"/>
    <x v="0"/>
    <s v="10"/>
  </r>
  <r>
    <n v="9402630064"/>
    <n v="2005"/>
    <n v="20051005"/>
    <n v="50"/>
    <n v="50"/>
    <m/>
    <s v="3F10511  100031 H01"/>
    <n v="210512"/>
    <n v="1"/>
    <s v="WHITE RIVER HATCHERY"/>
    <s v="WHITE RIVER HATCHERY"/>
    <s v="WHITE R      10.0031"/>
    <x v="0"/>
    <n v="74"/>
    <x v="0"/>
    <s v="10"/>
  </r>
  <r>
    <n v="9402630065"/>
    <n v="2005"/>
    <n v="20051005"/>
    <n v="50"/>
    <n v="50"/>
    <m/>
    <s v="3F10511  100031 H01"/>
    <n v="210512"/>
    <n v="1"/>
    <s v="WHITE RIVER HATCHERY"/>
    <s v="WHITE RIVER HATCHERY"/>
    <s v="WHITE R      10.0031"/>
    <x v="0"/>
    <n v="74"/>
    <x v="0"/>
    <s v="10"/>
  </r>
  <r>
    <n v="9402630066"/>
    <n v="2005"/>
    <n v="20051005"/>
    <n v="50"/>
    <n v="50"/>
    <m/>
    <s v="3F10511  100031 H01"/>
    <n v="210512"/>
    <n v="1"/>
    <s v="WHITE RIVER HATCHERY"/>
    <s v="WHITE RIVER HATCHERY"/>
    <s v="WHITE R      10.0031"/>
    <x v="0"/>
    <n v="74"/>
    <x v="0"/>
    <s v="10"/>
  </r>
  <r>
    <n v="9402630067"/>
    <n v="2005"/>
    <n v="20051005"/>
    <n v="50"/>
    <n v="50"/>
    <m/>
    <s v="3F10511  100031 H01"/>
    <n v="210512"/>
    <n v="1"/>
    <s v="WHITE RIVER HATCHERY"/>
    <s v="WHITE RIVER HATCHERY"/>
    <s v="WHITE R      10.0031"/>
    <x v="0"/>
    <n v="74"/>
    <x v="0"/>
    <s v="10"/>
  </r>
  <r>
    <n v="9402630069"/>
    <n v="2005"/>
    <n v="20051005"/>
    <n v="50"/>
    <n v="50"/>
    <m/>
    <s v="3F10511  100031 H01"/>
    <n v="210512"/>
    <n v="1"/>
    <s v="WHITE RIVER HATCHERY"/>
    <s v="WHITE RIVER HATCHERY"/>
    <s v="WHITE R      10.0031"/>
    <x v="0"/>
    <n v="74"/>
    <x v="0"/>
    <s v="10"/>
  </r>
  <r>
    <n v="9402630072"/>
    <n v="2005"/>
    <n v="20051005"/>
    <n v="50"/>
    <n v="50"/>
    <m/>
    <s v="3F10511  100031 H01"/>
    <n v="210512"/>
    <n v="1"/>
    <s v="WHITE RIVER HATCHERY"/>
    <s v="WHITE RIVER HATCHERY"/>
    <s v="WHITE R      10.0031"/>
    <x v="0"/>
    <n v="74"/>
    <x v="0"/>
    <s v="10"/>
  </r>
  <r>
    <n v="9402630073"/>
    <n v="2005"/>
    <n v="20051005"/>
    <n v="50"/>
    <n v="50"/>
    <m/>
    <s v="3F10511  100031 H01"/>
    <n v="210512"/>
    <n v="1"/>
    <s v="WHITE RIVER HATCHERY"/>
    <s v="WHITE RIVER HATCHERY"/>
    <s v="WHITE R      10.0031"/>
    <x v="0"/>
    <n v="74"/>
    <x v="0"/>
    <s v="10"/>
  </r>
  <r>
    <n v="9402630075"/>
    <n v="2005"/>
    <n v="20051005"/>
    <n v="50"/>
    <n v="50"/>
    <m/>
    <s v="3F10511  100031 H01"/>
    <n v="210512"/>
    <n v="1"/>
    <s v="WHITE RIVER HATCHERY"/>
    <s v="WHITE RIVER HATCHERY"/>
    <s v="WHITE R      10.0031"/>
    <x v="0"/>
    <n v="74"/>
    <x v="0"/>
    <s v="10"/>
  </r>
  <r>
    <n v="9402630076"/>
    <n v="2005"/>
    <n v="20051005"/>
    <n v="50"/>
    <n v="50"/>
    <m/>
    <s v="3F10511  100031 H01"/>
    <n v="210512"/>
    <n v="1"/>
    <s v="WHITE RIVER HATCHERY"/>
    <s v="WHITE RIVER HATCHERY"/>
    <s v="WHITE R      10.0031"/>
    <x v="0"/>
    <n v="74"/>
    <x v="0"/>
    <s v="10"/>
  </r>
  <r>
    <n v="9402630077"/>
    <n v="2005"/>
    <n v="20051005"/>
    <n v="50"/>
    <n v="50"/>
    <m/>
    <s v="3F10511  100031 H01"/>
    <n v="210512"/>
    <n v="1"/>
    <s v="WHITE RIVER HATCHERY"/>
    <s v="WHITE RIVER HATCHERY"/>
    <s v="WHITE R      10.0031"/>
    <x v="0"/>
    <n v="74"/>
    <x v="0"/>
    <s v="10"/>
  </r>
  <r>
    <n v="9402630078"/>
    <n v="2005"/>
    <n v="20051005"/>
    <n v="50"/>
    <n v="50"/>
    <m/>
    <s v="3F10511  100031 H01"/>
    <n v="210512"/>
    <n v="1"/>
    <s v="WHITE RIVER HATCHERY"/>
    <s v="WHITE RIVER HATCHERY"/>
    <s v="WHITE R      10.0031"/>
    <x v="0"/>
    <n v="74"/>
    <x v="0"/>
    <s v="10"/>
  </r>
  <r>
    <n v="9402630079"/>
    <n v="2005"/>
    <n v="20051005"/>
    <n v="50"/>
    <n v="50"/>
    <m/>
    <s v="3F10511  100031 H01"/>
    <n v="210512"/>
    <n v="1"/>
    <s v="WHITE RIVER HATCHERY"/>
    <s v="WHITE RIVER HATCHERY"/>
    <s v="WHITE R      10.0031"/>
    <x v="0"/>
    <n v="74"/>
    <x v="0"/>
    <s v="10"/>
  </r>
  <r>
    <n v="9402630080"/>
    <n v="2005"/>
    <n v="20051005"/>
    <n v="50"/>
    <n v="50"/>
    <m/>
    <s v="3F10511  100031 H01"/>
    <n v="210512"/>
    <n v="1"/>
    <s v="WHITE RIVER HATCHERY"/>
    <s v="WHITE RIVER HATCHERY"/>
    <s v="WHITE R      10.0031"/>
    <x v="0"/>
    <n v="74"/>
    <x v="0"/>
    <s v="10"/>
  </r>
  <r>
    <n v="9402630081"/>
    <n v="2005"/>
    <n v="20051005"/>
    <n v="50"/>
    <n v="50"/>
    <m/>
    <s v="3F10511  100031 H01"/>
    <n v="210512"/>
    <n v="1"/>
    <s v="WHITE RIVER HATCHERY"/>
    <s v="WHITE RIVER HATCHERY"/>
    <s v="WHITE R      10.0031"/>
    <x v="0"/>
    <n v="74"/>
    <x v="0"/>
    <s v="10"/>
  </r>
  <r>
    <n v="9402630082"/>
    <n v="2005"/>
    <n v="20051005"/>
    <n v="50"/>
    <n v="50"/>
    <m/>
    <s v="3F10511  100031 H01"/>
    <n v="210512"/>
    <n v="1"/>
    <s v="WHITE RIVER HATCHERY"/>
    <s v="WHITE RIVER HATCHERY"/>
    <s v="WHITE R      10.0031"/>
    <x v="0"/>
    <n v="74"/>
    <x v="0"/>
    <s v="10"/>
  </r>
  <r>
    <n v="9402630083"/>
    <n v="2005"/>
    <n v="20051005"/>
    <n v="50"/>
    <n v="50"/>
    <m/>
    <s v="3F10511  100031 H01"/>
    <n v="210512"/>
    <n v="1"/>
    <s v="WHITE RIVER HATCHERY"/>
    <s v="WHITE RIVER HATCHERY"/>
    <s v="WHITE R      10.0031"/>
    <x v="0"/>
    <n v="74"/>
    <x v="0"/>
    <s v="10"/>
  </r>
  <r>
    <n v="9402630084"/>
    <n v="2005"/>
    <n v="20051005"/>
    <n v="50"/>
    <n v="50"/>
    <m/>
    <s v="3F10511  100031 H01"/>
    <n v="210512"/>
    <n v="1"/>
    <s v="WHITE RIVER HATCHERY"/>
    <s v="WHITE RIVER HATCHERY"/>
    <s v="WHITE R      10.0031"/>
    <x v="0"/>
    <n v="74"/>
    <x v="0"/>
    <s v="10"/>
  </r>
  <r>
    <n v="9402630085"/>
    <n v="2005"/>
    <n v="20051005"/>
    <n v="50"/>
    <n v="50"/>
    <m/>
    <s v="3F10511  100031 H01"/>
    <n v="210512"/>
    <n v="1"/>
    <s v="WHITE RIVER HATCHERY"/>
    <s v="WHITE RIVER HATCHERY"/>
    <s v="WHITE R      10.0031"/>
    <x v="0"/>
    <n v="74"/>
    <x v="0"/>
    <s v="10"/>
  </r>
  <r>
    <n v="9402630087"/>
    <n v="2005"/>
    <n v="20051005"/>
    <n v="50"/>
    <n v="50"/>
    <m/>
    <s v="3F10511  100031 H01"/>
    <n v="210512"/>
    <n v="1"/>
    <s v="WHITE RIVER HATCHERY"/>
    <s v="WHITE RIVER HATCHERY"/>
    <s v="WHITE R      10.0031"/>
    <x v="0"/>
    <n v="74"/>
    <x v="0"/>
    <s v="10"/>
  </r>
  <r>
    <n v="9402630088"/>
    <n v="2005"/>
    <n v="20051005"/>
    <n v="50"/>
    <n v="50"/>
    <m/>
    <s v="3F10511  100031 H01"/>
    <n v="210512"/>
    <n v="1"/>
    <s v="WHITE RIVER HATCHERY"/>
    <s v="WHITE RIVER HATCHERY"/>
    <s v="WHITE R      10.0031"/>
    <x v="0"/>
    <n v="74"/>
    <x v="0"/>
    <s v="10"/>
  </r>
  <r>
    <n v="9402640001"/>
    <n v="2005"/>
    <n v="20051005"/>
    <n v="50"/>
    <n v="50"/>
    <m/>
    <s v="3F10511  100031 H01"/>
    <n v="210512"/>
    <n v="1"/>
    <s v="WHITE RIVER HATCHERY"/>
    <s v="WHITE RIVER HATCHERY"/>
    <s v="WHITE R      10.0031"/>
    <x v="0"/>
    <n v="74"/>
    <x v="0"/>
    <s v="10"/>
  </r>
  <r>
    <n v="9402640002"/>
    <n v="2005"/>
    <n v="20051005"/>
    <n v="50"/>
    <n v="50"/>
    <m/>
    <s v="3F10511  100031 H01"/>
    <n v="210512"/>
    <n v="1"/>
    <s v="WHITE RIVER HATCHERY"/>
    <s v="WHITE RIVER HATCHERY"/>
    <s v="WHITE R      10.0031"/>
    <x v="0"/>
    <n v="74"/>
    <x v="0"/>
    <s v="10"/>
  </r>
  <r>
    <n v="9402640003"/>
    <n v="2005"/>
    <n v="20051005"/>
    <n v="50"/>
    <n v="50"/>
    <m/>
    <s v="3F10511  100031 H01"/>
    <n v="210512"/>
    <n v="1"/>
    <s v="WHITE RIVER HATCHERY"/>
    <s v="WHITE RIVER HATCHERY"/>
    <s v="WHITE R      10.0031"/>
    <x v="0"/>
    <n v="74"/>
    <x v="0"/>
    <s v="10"/>
  </r>
  <r>
    <n v="9402640004"/>
    <n v="2005"/>
    <n v="20051005"/>
    <n v="50"/>
    <n v="50"/>
    <m/>
    <s v="3F10511  100031 H01"/>
    <n v="210512"/>
    <n v="1"/>
    <s v="WHITE RIVER HATCHERY"/>
    <s v="WHITE RIVER HATCHERY"/>
    <s v="WHITE R      10.0031"/>
    <x v="0"/>
    <n v="74"/>
    <x v="0"/>
    <s v="10"/>
  </r>
  <r>
    <n v="9402640005"/>
    <n v="2005"/>
    <n v="20051005"/>
    <n v="50"/>
    <n v="50"/>
    <m/>
    <s v="3F10511  100031 H01"/>
    <n v="210512"/>
    <n v="1.04"/>
    <s v="WHITE RIVER HATCHERY"/>
    <s v="WHITE RIVER HATCHERY"/>
    <s v="WHITE R      10.0031"/>
    <x v="0"/>
    <n v="74"/>
    <x v="0"/>
    <s v="10"/>
  </r>
  <r>
    <n v="9402640006"/>
    <n v="2005"/>
    <n v="20051005"/>
    <n v="50"/>
    <n v="50"/>
    <m/>
    <s v="3F10511  100031 H01"/>
    <n v="210512"/>
    <n v="1"/>
    <s v="WHITE RIVER HATCHERY"/>
    <s v="WHITE RIVER HATCHERY"/>
    <s v="WHITE R      10.0031"/>
    <x v="0"/>
    <n v="74"/>
    <x v="0"/>
    <s v="10"/>
  </r>
  <r>
    <n v="9402640007"/>
    <n v="2005"/>
    <n v="20051005"/>
    <n v="50"/>
    <n v="50"/>
    <m/>
    <s v="3F10511  100031 H01"/>
    <n v="210512"/>
    <n v="1"/>
    <s v="WHITE RIVER HATCHERY"/>
    <s v="WHITE RIVER HATCHERY"/>
    <s v="WHITE R      10.0031"/>
    <x v="0"/>
    <n v="74"/>
    <x v="0"/>
    <s v="10"/>
  </r>
  <r>
    <n v="9402640009"/>
    <n v="2005"/>
    <n v="20051005"/>
    <n v="50"/>
    <n v="50"/>
    <m/>
    <s v="3F10511  100031 H01"/>
    <n v="210512"/>
    <n v="1"/>
    <s v="WHITE RIVER HATCHERY"/>
    <s v="WHITE RIVER HATCHERY"/>
    <s v="WHITE R      10.0031"/>
    <x v="0"/>
    <n v="74"/>
    <x v="0"/>
    <s v="10"/>
  </r>
  <r>
    <n v="9402640010"/>
    <n v="2005"/>
    <n v="20051005"/>
    <n v="50"/>
    <n v="50"/>
    <m/>
    <s v="3F10511  100031 H01"/>
    <n v="210512"/>
    <n v="1"/>
    <s v="WHITE RIVER HATCHERY"/>
    <s v="WHITE RIVER HATCHERY"/>
    <s v="WHITE R      10.0031"/>
    <x v="0"/>
    <n v="74"/>
    <x v="0"/>
    <s v="10"/>
  </r>
  <r>
    <n v="9402640011"/>
    <n v="2005"/>
    <n v="20051005"/>
    <n v="50"/>
    <n v="50"/>
    <m/>
    <s v="3F10511  100031 H01"/>
    <n v="210512"/>
    <n v="1"/>
    <s v="WHITE RIVER HATCHERY"/>
    <s v="WHITE RIVER HATCHERY"/>
    <s v="WHITE R      10.0031"/>
    <x v="0"/>
    <n v="74"/>
    <x v="0"/>
    <s v="10"/>
  </r>
  <r>
    <n v="9402640015"/>
    <n v="2005"/>
    <n v="20051005"/>
    <n v="50"/>
    <n v="50"/>
    <m/>
    <s v="3F10511  100031 H01"/>
    <n v="210512"/>
    <n v="1"/>
    <s v="WHITE RIVER HATCHERY"/>
    <s v="WHITE RIVER HATCHERY"/>
    <s v="WHITE R      10.0031"/>
    <x v="0"/>
    <n v="74"/>
    <x v="0"/>
    <s v="10"/>
  </r>
  <r>
    <n v="9402640018"/>
    <n v="2005"/>
    <n v="20051005"/>
    <n v="50"/>
    <n v="50"/>
    <m/>
    <s v="3F10511  100031 H01"/>
    <n v="210512"/>
    <n v="1"/>
    <s v="WHITE RIVER HATCHERY"/>
    <s v="WHITE RIVER HATCHERY"/>
    <s v="WHITE R      10.0031"/>
    <x v="0"/>
    <n v="74"/>
    <x v="0"/>
    <s v="10"/>
  </r>
  <r>
    <n v="9402640019"/>
    <n v="2005"/>
    <n v="20051005"/>
    <n v="50"/>
    <n v="50"/>
    <m/>
    <s v="3F10511  100031 H01"/>
    <n v="210512"/>
    <n v="1"/>
    <s v="WHITE RIVER HATCHERY"/>
    <s v="WHITE RIVER HATCHERY"/>
    <s v="WHITE R      10.0031"/>
    <x v="0"/>
    <n v="74"/>
    <x v="0"/>
    <s v="10"/>
  </r>
  <r>
    <n v="9402640021"/>
    <n v="2005"/>
    <n v="20051005"/>
    <n v="50"/>
    <n v="50"/>
    <m/>
    <s v="3F10511  100031 H01"/>
    <n v="210512"/>
    <n v="1"/>
    <s v="WHITE RIVER HATCHERY"/>
    <s v="WHITE RIVER HATCHERY"/>
    <s v="WHITE R      10.0031"/>
    <x v="0"/>
    <n v="74"/>
    <x v="0"/>
    <s v="10"/>
  </r>
  <r>
    <n v="9402640023"/>
    <n v="2005"/>
    <n v="20051005"/>
    <n v="50"/>
    <n v="50"/>
    <m/>
    <s v="3F10511  100031 H01"/>
    <n v="210512"/>
    <n v="1"/>
    <s v="WHITE RIVER HATCHERY"/>
    <s v="WHITE RIVER HATCHERY"/>
    <s v="WHITE R      10.0031"/>
    <x v="0"/>
    <n v="74"/>
    <x v="0"/>
    <s v="10"/>
  </r>
  <r>
    <n v="9402640024"/>
    <n v="2005"/>
    <n v="20051005"/>
    <n v="50"/>
    <n v="50"/>
    <m/>
    <s v="3F10511  100031 H01"/>
    <n v="210512"/>
    <n v="1"/>
    <s v="WHITE RIVER HATCHERY"/>
    <s v="WHITE RIVER HATCHERY"/>
    <s v="WHITE R      10.0031"/>
    <x v="0"/>
    <n v="74"/>
    <x v="0"/>
    <s v="10"/>
  </r>
  <r>
    <n v="9402640025"/>
    <n v="2005"/>
    <n v="20051005"/>
    <n v="50"/>
    <n v="50"/>
    <m/>
    <s v="3F10511  100031 H01"/>
    <n v="210512"/>
    <n v="1"/>
    <s v="WHITE RIVER HATCHERY"/>
    <s v="WHITE RIVER HATCHERY"/>
    <s v="WHITE R      10.0031"/>
    <x v="0"/>
    <n v="74"/>
    <x v="0"/>
    <s v="10"/>
  </r>
  <r>
    <n v="9402640026"/>
    <n v="2005"/>
    <n v="20051005"/>
    <n v="50"/>
    <n v="50"/>
    <m/>
    <s v="3F10511  100031 H01"/>
    <n v="210512"/>
    <n v="1"/>
    <s v="WHITE RIVER HATCHERY"/>
    <s v="WHITE RIVER HATCHERY"/>
    <s v="WHITE R      10.0031"/>
    <x v="0"/>
    <n v="74"/>
    <x v="0"/>
    <s v="10"/>
  </r>
  <r>
    <n v="9402640027"/>
    <n v="2005"/>
    <n v="20051005"/>
    <n v="50"/>
    <n v="50"/>
    <m/>
    <s v="3F10511  100031 H01"/>
    <n v="210512"/>
    <n v="1"/>
    <s v="WHITE RIVER HATCHERY"/>
    <s v="WHITE RIVER HATCHERY"/>
    <s v="WHITE R      10.0031"/>
    <x v="0"/>
    <n v="74"/>
    <x v="0"/>
    <s v="10"/>
  </r>
  <r>
    <n v="9402640029"/>
    <n v="2005"/>
    <n v="20051005"/>
    <n v="50"/>
    <n v="50"/>
    <m/>
    <s v="3F10511  100031 H01"/>
    <n v="210512"/>
    <n v="1"/>
    <s v="WHITE RIVER HATCHERY"/>
    <s v="WHITE RIVER HATCHERY"/>
    <s v="WHITE R      10.0031"/>
    <x v="0"/>
    <n v="74"/>
    <x v="0"/>
    <s v="10"/>
  </r>
  <r>
    <n v="9402640030"/>
    <n v="2005"/>
    <n v="20051005"/>
    <n v="50"/>
    <n v="50"/>
    <m/>
    <s v="3F10511  100031 H01"/>
    <n v="210512"/>
    <n v="1"/>
    <s v="WHITE RIVER HATCHERY"/>
    <s v="WHITE RIVER HATCHERY"/>
    <s v="WHITE R      10.0031"/>
    <x v="0"/>
    <n v="74"/>
    <x v="0"/>
    <s v="10"/>
  </r>
  <r>
    <n v="9402640031"/>
    <n v="2005"/>
    <n v="20051005"/>
    <n v="50"/>
    <n v="50"/>
    <m/>
    <s v="3F10511  100031 H01"/>
    <n v="210512"/>
    <n v="1"/>
    <s v="WHITE RIVER HATCHERY"/>
    <s v="WHITE RIVER HATCHERY"/>
    <s v="WHITE R      10.0031"/>
    <x v="0"/>
    <n v="74"/>
    <x v="0"/>
    <s v="10"/>
  </r>
  <r>
    <n v="9402650001"/>
    <n v="2005"/>
    <n v="20051005"/>
    <n v="50"/>
    <n v="50"/>
    <m/>
    <s v="3F10511  100031 H01"/>
    <n v="210512"/>
    <n v="1"/>
    <s v="WHITE RIVER HATCHERY"/>
    <s v="WHITE RIVER HATCHERY"/>
    <s v="WHITE R      10.0031"/>
    <x v="0"/>
    <n v="74"/>
    <x v="0"/>
    <s v="10"/>
  </r>
  <r>
    <n v="9402650002"/>
    <n v="2005"/>
    <n v="20051005"/>
    <n v="50"/>
    <n v="50"/>
    <m/>
    <s v="3F10511  100031 H01"/>
    <n v="210512"/>
    <n v="1"/>
    <s v="WHITE RIVER HATCHERY"/>
    <s v="WHITE RIVER HATCHERY"/>
    <s v="WHITE R      10.0031"/>
    <x v="0"/>
    <n v="74"/>
    <x v="0"/>
    <s v="10"/>
  </r>
  <r>
    <n v="9402650004"/>
    <n v="2005"/>
    <n v="20051005"/>
    <n v="50"/>
    <n v="50"/>
    <m/>
    <s v="3F10511  100031 H01"/>
    <n v="210512"/>
    <n v="1.04"/>
    <s v="WHITE RIVER HATCHERY"/>
    <s v="WHITE RIVER HATCHERY"/>
    <s v="WHITE R      10.0031"/>
    <x v="0"/>
    <n v="74"/>
    <x v="0"/>
    <s v="10"/>
  </r>
  <r>
    <n v="9402650007"/>
    <n v="2005"/>
    <n v="20051005"/>
    <n v="50"/>
    <n v="50"/>
    <m/>
    <s v="3F10511  100031 H01"/>
    <n v="210512"/>
    <n v="1"/>
    <s v="WHITE RIVER HATCHERY"/>
    <s v="WHITE RIVER HATCHERY"/>
    <s v="WHITE R      10.0031"/>
    <x v="0"/>
    <n v="74"/>
    <x v="0"/>
    <s v="10"/>
  </r>
  <r>
    <n v="9402650009"/>
    <n v="2005"/>
    <n v="20051005"/>
    <n v="50"/>
    <n v="50"/>
    <m/>
    <s v="3F10511  100031 H01"/>
    <n v="210512"/>
    <n v="1"/>
    <s v="WHITE RIVER HATCHERY"/>
    <s v="WHITE RIVER HATCHERY"/>
    <s v="WHITE R      10.0031"/>
    <x v="0"/>
    <n v="74"/>
    <x v="0"/>
    <s v="10"/>
  </r>
  <r>
    <n v="9402650010"/>
    <n v="2005"/>
    <n v="20051005"/>
    <n v="50"/>
    <n v="50"/>
    <m/>
    <s v="3F10511  100031 H01"/>
    <n v="210512"/>
    <n v="1"/>
    <s v="WHITE RIVER HATCHERY"/>
    <s v="WHITE RIVER HATCHERY"/>
    <s v="WHITE R      10.0031"/>
    <x v="0"/>
    <n v="74"/>
    <x v="0"/>
    <s v="10"/>
  </r>
  <r>
    <n v="9402650012"/>
    <n v="2005"/>
    <n v="20051005"/>
    <n v="50"/>
    <n v="50"/>
    <m/>
    <s v="3F10511  100031 H01"/>
    <n v="210512"/>
    <n v="1"/>
    <s v="WHITE RIVER HATCHERY"/>
    <s v="WHITE RIVER HATCHERY"/>
    <s v="WHITE R      10.0031"/>
    <x v="0"/>
    <n v="74"/>
    <x v="0"/>
    <s v="10"/>
  </r>
  <r>
    <n v="9402650013"/>
    <n v="2005"/>
    <n v="20051005"/>
    <n v="50"/>
    <n v="50"/>
    <m/>
    <s v="3F10511  100031 H01"/>
    <n v="210512"/>
    <n v="1"/>
    <s v="WHITE RIVER HATCHERY"/>
    <s v="WHITE RIVER HATCHERY"/>
    <s v="WHITE R      10.0031"/>
    <x v="0"/>
    <n v="74"/>
    <x v="0"/>
    <s v="10"/>
  </r>
  <r>
    <n v="9402650014"/>
    <n v="2005"/>
    <n v="20051005"/>
    <n v="50"/>
    <n v="50"/>
    <m/>
    <s v="3F10511  100031 H01"/>
    <n v="210512"/>
    <n v="1"/>
    <s v="WHITE RIVER HATCHERY"/>
    <s v="WHITE RIVER HATCHERY"/>
    <s v="WHITE R      10.0031"/>
    <x v="0"/>
    <n v="74"/>
    <x v="0"/>
    <s v="10"/>
  </r>
  <r>
    <n v="9402650015"/>
    <n v="2005"/>
    <n v="20051005"/>
    <n v="50"/>
    <n v="50"/>
    <m/>
    <s v="3F10511  100031 H01"/>
    <n v="210512"/>
    <n v="1"/>
    <s v="WHITE RIVER HATCHERY"/>
    <s v="WHITE RIVER HATCHERY"/>
    <s v="WHITE R      10.0031"/>
    <x v="0"/>
    <n v="74"/>
    <x v="0"/>
    <s v="10"/>
  </r>
  <r>
    <n v="9402650016"/>
    <n v="2005"/>
    <n v="20051005"/>
    <n v="50"/>
    <n v="50"/>
    <m/>
    <s v="3F10511  100031 H01"/>
    <n v="210512"/>
    <n v="1"/>
    <s v="WHITE RIVER HATCHERY"/>
    <s v="WHITE RIVER HATCHERY"/>
    <s v="WHITE R      10.0031"/>
    <x v="0"/>
    <n v="74"/>
    <x v="0"/>
    <s v="10"/>
  </r>
  <r>
    <n v="9402650017"/>
    <n v="2005"/>
    <n v="20051005"/>
    <n v="50"/>
    <n v="50"/>
    <m/>
    <s v="3F10511  100031 H01"/>
    <n v="210512"/>
    <n v="1"/>
    <s v="WHITE RIVER HATCHERY"/>
    <s v="WHITE RIVER HATCHERY"/>
    <s v="WHITE R      10.0031"/>
    <x v="0"/>
    <n v="74"/>
    <x v="0"/>
    <s v="10"/>
  </r>
  <r>
    <n v="9402650018"/>
    <n v="2005"/>
    <n v="20051005"/>
    <n v="50"/>
    <n v="50"/>
    <m/>
    <s v="3F10511  100031 H01"/>
    <n v="210512"/>
    <n v="1"/>
    <s v="WHITE RIVER HATCHERY"/>
    <s v="WHITE RIVER HATCHERY"/>
    <s v="WHITE R      10.0031"/>
    <x v="0"/>
    <n v="74"/>
    <x v="0"/>
    <s v="10"/>
  </r>
  <r>
    <n v="9402650019"/>
    <n v="2005"/>
    <n v="20051005"/>
    <n v="50"/>
    <n v="50"/>
    <m/>
    <s v="3F10511  100031 H01"/>
    <n v="210512"/>
    <n v="1"/>
    <s v="WHITE RIVER HATCHERY"/>
    <s v="WHITE RIVER HATCHERY"/>
    <s v="WHITE R      10.0031"/>
    <x v="0"/>
    <n v="74"/>
    <x v="0"/>
    <s v="10"/>
  </r>
  <r>
    <n v="9402650020"/>
    <n v="2005"/>
    <n v="20051005"/>
    <n v="50"/>
    <n v="50"/>
    <m/>
    <s v="3F10511  100031 H01"/>
    <n v="210512"/>
    <n v="1"/>
    <s v="WHITE RIVER HATCHERY"/>
    <s v="WHITE RIVER HATCHERY"/>
    <s v="WHITE R      10.0031"/>
    <x v="0"/>
    <n v="74"/>
    <x v="0"/>
    <s v="10"/>
  </r>
  <r>
    <n v="9402650021"/>
    <n v="2005"/>
    <n v="20051005"/>
    <n v="50"/>
    <n v="50"/>
    <m/>
    <s v="3F10511  100031 H01"/>
    <n v="210512"/>
    <n v="1"/>
    <s v="WHITE RIVER HATCHERY"/>
    <s v="WHITE RIVER HATCHERY"/>
    <s v="WHITE R      10.0031"/>
    <x v="0"/>
    <n v="74"/>
    <x v="0"/>
    <s v="10"/>
  </r>
  <r>
    <n v="9402650022"/>
    <n v="2005"/>
    <n v="20051005"/>
    <n v="50"/>
    <n v="50"/>
    <m/>
    <s v="3F10511  100031 H01"/>
    <n v="210512"/>
    <n v="1"/>
    <s v="WHITE RIVER HATCHERY"/>
    <s v="WHITE RIVER HATCHERY"/>
    <s v="WHITE R      10.0031"/>
    <x v="0"/>
    <n v="74"/>
    <x v="0"/>
    <s v="10"/>
  </r>
  <r>
    <n v="9402650023"/>
    <n v="2005"/>
    <n v="20051005"/>
    <n v="50"/>
    <n v="50"/>
    <m/>
    <s v="3F10511  100031 H01"/>
    <n v="210512"/>
    <n v="1"/>
    <s v="WHITE RIVER HATCHERY"/>
    <s v="WHITE RIVER HATCHERY"/>
    <s v="WHITE R      10.0031"/>
    <x v="0"/>
    <n v="74"/>
    <x v="0"/>
    <s v="10"/>
  </r>
  <r>
    <n v="9402650024"/>
    <n v="2005"/>
    <n v="20051005"/>
    <n v="50"/>
    <n v="50"/>
    <m/>
    <s v="3F10511  100031 H01"/>
    <n v="210512"/>
    <n v="1"/>
    <s v="WHITE RIVER HATCHERY"/>
    <s v="WHITE RIVER HATCHERY"/>
    <s v="WHITE R      10.0031"/>
    <x v="0"/>
    <n v="74"/>
    <x v="0"/>
    <s v="10"/>
  </r>
  <r>
    <n v="9402650025"/>
    <n v="2005"/>
    <n v="20051005"/>
    <n v="50"/>
    <n v="50"/>
    <m/>
    <s v="3F10511  100031 H01"/>
    <n v="210512"/>
    <n v="1"/>
    <s v="WHITE RIVER HATCHERY"/>
    <s v="WHITE RIVER HATCHERY"/>
    <s v="WHITE R      10.0031"/>
    <x v="0"/>
    <n v="74"/>
    <x v="0"/>
    <s v="10"/>
  </r>
  <r>
    <n v="9402650026"/>
    <n v="2005"/>
    <n v="20051005"/>
    <n v="50"/>
    <n v="50"/>
    <m/>
    <s v="3F10511  100031 H01"/>
    <n v="210512"/>
    <n v="1"/>
    <s v="WHITE RIVER HATCHERY"/>
    <s v="WHITE RIVER HATCHERY"/>
    <s v="WHITE R      10.0031"/>
    <x v="0"/>
    <n v="74"/>
    <x v="0"/>
    <s v="10"/>
  </r>
  <r>
    <n v="9402650028"/>
    <n v="2005"/>
    <n v="20051005"/>
    <n v="50"/>
    <n v="50"/>
    <m/>
    <s v="3F10511  100031 H01"/>
    <n v="210512"/>
    <n v="1"/>
    <s v="WHITE RIVER HATCHERY"/>
    <s v="WHITE RIVER HATCHERY"/>
    <s v="WHITE R      10.0031"/>
    <x v="0"/>
    <n v="74"/>
    <x v="0"/>
    <s v="10"/>
  </r>
  <r>
    <n v="9402650030"/>
    <n v="2005"/>
    <n v="20051005"/>
    <n v="50"/>
    <n v="50"/>
    <m/>
    <s v="3F10511  100031 H01"/>
    <n v="210512"/>
    <n v="1"/>
    <s v="WHITE RIVER HATCHERY"/>
    <s v="WHITE RIVER HATCHERY"/>
    <s v="WHITE R      10.0031"/>
    <x v="0"/>
    <n v="74"/>
    <x v="0"/>
    <s v="10"/>
  </r>
  <r>
    <n v="9402650031"/>
    <n v="2005"/>
    <n v="20051005"/>
    <n v="50"/>
    <n v="50"/>
    <m/>
    <s v="3F10511  100031 H01"/>
    <n v="210512"/>
    <n v="1"/>
    <s v="WHITE RIVER HATCHERY"/>
    <s v="WHITE RIVER HATCHERY"/>
    <s v="WHITE R      10.0031"/>
    <x v="0"/>
    <n v="74"/>
    <x v="0"/>
    <s v="10"/>
  </r>
  <r>
    <n v="9402650032"/>
    <n v="2005"/>
    <n v="20051005"/>
    <n v="50"/>
    <n v="50"/>
    <m/>
    <s v="3F10511  100031 H01"/>
    <n v="210512"/>
    <n v="1"/>
    <s v="WHITE RIVER HATCHERY"/>
    <s v="WHITE RIVER HATCHERY"/>
    <s v="WHITE R      10.0031"/>
    <x v="0"/>
    <n v="74"/>
    <x v="0"/>
    <s v="10"/>
  </r>
  <r>
    <n v="9402650033"/>
    <n v="2005"/>
    <n v="20051005"/>
    <n v="50"/>
    <n v="50"/>
    <m/>
    <s v="3F10511  100031 H01"/>
    <n v="210512"/>
    <n v="1"/>
    <s v="WHITE RIVER HATCHERY"/>
    <s v="WHITE RIVER HATCHERY"/>
    <s v="WHITE R      10.0031"/>
    <x v="0"/>
    <n v="74"/>
    <x v="0"/>
    <s v="10"/>
  </r>
  <r>
    <n v="9402650034"/>
    <n v="2005"/>
    <n v="20051005"/>
    <n v="50"/>
    <n v="50"/>
    <m/>
    <s v="3F10511  100031 H01"/>
    <n v="210512"/>
    <n v="1"/>
    <s v="WHITE RIVER HATCHERY"/>
    <s v="WHITE RIVER HATCHERY"/>
    <s v="WHITE R      10.0031"/>
    <x v="0"/>
    <n v="74"/>
    <x v="0"/>
    <s v="10"/>
  </r>
  <r>
    <n v="9402650035"/>
    <n v="2005"/>
    <n v="20051005"/>
    <n v="50"/>
    <n v="50"/>
    <m/>
    <s v="3F10511  100031 H01"/>
    <n v="210512"/>
    <n v="1"/>
    <s v="WHITE RIVER HATCHERY"/>
    <s v="WHITE RIVER HATCHERY"/>
    <s v="WHITE R      10.0031"/>
    <x v="0"/>
    <n v="74"/>
    <x v="0"/>
    <s v="10"/>
  </r>
  <r>
    <n v="9402650037"/>
    <n v="2005"/>
    <n v="20051005"/>
    <n v="50"/>
    <n v="50"/>
    <m/>
    <s v="3F10511  100031 H01"/>
    <n v="210512"/>
    <n v="1"/>
    <s v="WHITE RIVER HATCHERY"/>
    <s v="WHITE RIVER HATCHERY"/>
    <s v="WHITE R      10.0031"/>
    <x v="0"/>
    <n v="74"/>
    <x v="0"/>
    <s v="10"/>
  </r>
  <r>
    <n v="9402650038"/>
    <n v="2005"/>
    <n v="20051005"/>
    <n v="50"/>
    <n v="50"/>
    <m/>
    <s v="3F10511  100031 H01"/>
    <n v="210512"/>
    <n v="1"/>
    <s v="WHITE RIVER HATCHERY"/>
    <s v="WHITE RIVER HATCHERY"/>
    <s v="WHITE R      10.0031"/>
    <x v="0"/>
    <n v="74"/>
    <x v="0"/>
    <s v="10"/>
  </r>
  <r>
    <n v="9402650039"/>
    <n v="2005"/>
    <n v="20051005"/>
    <n v="50"/>
    <n v="50"/>
    <m/>
    <s v="3F10511  100031 H01"/>
    <n v="210512"/>
    <n v="1"/>
    <s v="WHITE RIVER HATCHERY"/>
    <s v="WHITE RIVER HATCHERY"/>
    <s v="WHITE R      10.0031"/>
    <x v="0"/>
    <n v="74"/>
    <x v="0"/>
    <s v="10"/>
  </r>
  <r>
    <n v="9402650043"/>
    <n v="2005"/>
    <n v="20051005"/>
    <n v="50"/>
    <n v="50"/>
    <m/>
    <s v="3F10511  100031 H01"/>
    <n v="210512"/>
    <n v="1"/>
    <s v="WHITE RIVER HATCHERY"/>
    <s v="WHITE RIVER HATCHERY"/>
    <s v="WHITE R      10.0031"/>
    <x v="0"/>
    <n v="74"/>
    <x v="0"/>
    <s v="10"/>
  </r>
  <r>
    <n v="9402650047"/>
    <n v="2005"/>
    <n v="20051005"/>
    <n v="50"/>
    <n v="50"/>
    <m/>
    <s v="3F10511  100031 H01"/>
    <n v="210512"/>
    <n v="1"/>
    <s v="WHITE RIVER HATCHERY"/>
    <s v="WHITE RIVER HATCHERY"/>
    <s v="WHITE R      10.0031"/>
    <x v="0"/>
    <n v="74"/>
    <x v="0"/>
    <s v="10"/>
  </r>
  <r>
    <n v="9402650048"/>
    <n v="2005"/>
    <n v="20051005"/>
    <n v="50"/>
    <n v="50"/>
    <m/>
    <s v="3F10511  100031 H01"/>
    <n v="210512"/>
    <n v="1"/>
    <s v="WHITE RIVER HATCHERY"/>
    <s v="WHITE RIVER HATCHERY"/>
    <s v="WHITE R      10.0031"/>
    <x v="0"/>
    <n v="74"/>
    <x v="0"/>
    <s v="10"/>
  </r>
  <r>
    <n v="9402650049"/>
    <n v="2005"/>
    <n v="20051005"/>
    <n v="50"/>
    <n v="50"/>
    <m/>
    <s v="3F10511  100031 H01"/>
    <n v="210512"/>
    <n v="1"/>
    <s v="WHITE RIVER HATCHERY"/>
    <s v="WHITE RIVER HATCHERY"/>
    <s v="WHITE R      10.0031"/>
    <x v="0"/>
    <n v="74"/>
    <x v="0"/>
    <s v="10"/>
  </r>
  <r>
    <n v="9402650052"/>
    <n v="2005"/>
    <n v="20051005"/>
    <n v="50"/>
    <n v="50"/>
    <m/>
    <s v="3F10511  100031 H01"/>
    <n v="210512"/>
    <n v="1"/>
    <s v="WHITE RIVER HATCHERY"/>
    <s v="WHITE RIVER HATCHERY"/>
    <s v="WHITE R      10.0031"/>
    <x v="0"/>
    <n v="74"/>
    <x v="0"/>
    <s v="10"/>
  </r>
  <r>
    <n v="9402650053"/>
    <n v="2005"/>
    <n v="20051005"/>
    <n v="50"/>
    <n v="50"/>
    <m/>
    <s v="3F10511  100031 H01"/>
    <n v="210512"/>
    <n v="1"/>
    <s v="WHITE RIVER HATCHERY"/>
    <s v="WHITE RIVER HATCHERY"/>
    <s v="WHITE R      10.0031"/>
    <x v="0"/>
    <n v="74"/>
    <x v="0"/>
    <s v="10"/>
  </r>
  <r>
    <n v="9402650054"/>
    <n v="2005"/>
    <n v="20051005"/>
    <n v="50"/>
    <n v="50"/>
    <m/>
    <s v="3F10511  100031 H01"/>
    <n v="210512"/>
    <n v="1"/>
    <s v="WHITE RIVER HATCHERY"/>
    <s v="WHITE RIVER HATCHERY"/>
    <s v="WHITE R      10.0031"/>
    <x v="0"/>
    <n v="74"/>
    <x v="0"/>
    <s v="10"/>
  </r>
  <r>
    <n v="9402650055"/>
    <n v="2005"/>
    <n v="20051005"/>
    <n v="50"/>
    <n v="50"/>
    <m/>
    <s v="3F10511  100031 H01"/>
    <n v="210512"/>
    <n v="1.04"/>
    <s v="WHITE RIVER HATCHERY"/>
    <s v="WHITE RIVER HATCHERY"/>
    <s v="WHITE R      10.0031"/>
    <x v="0"/>
    <n v="74"/>
    <x v="0"/>
    <s v="10"/>
  </r>
  <r>
    <n v="9402650056"/>
    <n v="2005"/>
    <n v="20051005"/>
    <n v="50"/>
    <n v="50"/>
    <m/>
    <s v="3F10511  100031 H01"/>
    <n v="210512"/>
    <n v="1"/>
    <s v="WHITE RIVER HATCHERY"/>
    <s v="WHITE RIVER HATCHERY"/>
    <s v="WHITE R      10.0031"/>
    <x v="0"/>
    <n v="74"/>
    <x v="0"/>
    <s v="10"/>
  </r>
  <r>
    <n v="9402650057"/>
    <n v="2005"/>
    <n v="20051005"/>
    <n v="50"/>
    <n v="50"/>
    <m/>
    <s v="3F10511  100031 H01"/>
    <n v="210512"/>
    <n v="1"/>
    <s v="WHITE RIVER HATCHERY"/>
    <s v="WHITE RIVER HATCHERY"/>
    <s v="WHITE R      10.0031"/>
    <x v="0"/>
    <n v="74"/>
    <x v="0"/>
    <s v="10"/>
  </r>
  <r>
    <n v="9402650058"/>
    <n v="2005"/>
    <n v="20051005"/>
    <n v="50"/>
    <n v="50"/>
    <m/>
    <s v="3F10511  100031 H01"/>
    <n v="210512"/>
    <n v="1"/>
    <s v="WHITE RIVER HATCHERY"/>
    <s v="WHITE RIVER HATCHERY"/>
    <s v="WHITE R      10.0031"/>
    <x v="0"/>
    <n v="74"/>
    <x v="0"/>
    <s v="10"/>
  </r>
  <r>
    <n v="9402650062"/>
    <n v="2005"/>
    <n v="20051005"/>
    <n v="50"/>
    <n v="50"/>
    <m/>
    <s v="3F10511  100031 H01"/>
    <n v="210512"/>
    <n v="1"/>
    <s v="WHITE RIVER HATCHERY"/>
    <s v="WHITE RIVER HATCHERY"/>
    <s v="WHITE R      10.0031"/>
    <x v="0"/>
    <n v="74"/>
    <x v="0"/>
    <s v="10"/>
  </r>
  <r>
    <n v="9402650064"/>
    <n v="2005"/>
    <n v="20051005"/>
    <n v="50"/>
    <n v="50"/>
    <m/>
    <s v="3F10511  100031 H01"/>
    <n v="210512"/>
    <n v="1"/>
    <s v="WHITE RIVER HATCHERY"/>
    <s v="WHITE RIVER HATCHERY"/>
    <s v="WHITE R      10.0031"/>
    <x v="0"/>
    <n v="74"/>
    <x v="0"/>
    <s v="10"/>
  </r>
  <r>
    <n v="9402650065"/>
    <n v="2005"/>
    <n v="20051005"/>
    <n v="50"/>
    <n v="50"/>
    <m/>
    <s v="3F10511  100031 H01"/>
    <n v="210512"/>
    <n v="1"/>
    <s v="WHITE RIVER HATCHERY"/>
    <s v="WHITE RIVER HATCHERY"/>
    <s v="WHITE R      10.0031"/>
    <x v="0"/>
    <n v="74"/>
    <x v="0"/>
    <s v="10"/>
  </r>
  <r>
    <n v="9402650066"/>
    <n v="2005"/>
    <n v="20051005"/>
    <n v="50"/>
    <n v="50"/>
    <m/>
    <s v="3F10511  100031 H01"/>
    <n v="210512"/>
    <n v="1"/>
    <s v="WHITE RIVER HATCHERY"/>
    <s v="WHITE RIVER HATCHERY"/>
    <s v="WHITE R      10.0031"/>
    <x v="0"/>
    <n v="74"/>
    <x v="0"/>
    <s v="10"/>
  </r>
  <r>
    <n v="9402650068"/>
    <n v="2005"/>
    <n v="20051005"/>
    <n v="50"/>
    <n v="50"/>
    <m/>
    <s v="3F10511  100031 H01"/>
    <n v="210512"/>
    <n v="1"/>
    <s v="WHITE RIVER HATCHERY"/>
    <s v="WHITE RIVER HATCHERY"/>
    <s v="WHITE R      10.0031"/>
    <x v="0"/>
    <n v="74"/>
    <x v="0"/>
    <s v="10"/>
  </r>
  <r>
    <n v="9402650069"/>
    <n v="2005"/>
    <n v="20051005"/>
    <n v="50"/>
    <n v="50"/>
    <m/>
    <s v="3F10511  100031 H01"/>
    <n v="210512"/>
    <n v="1.04"/>
    <s v="WHITE RIVER HATCHERY"/>
    <s v="WHITE RIVER HATCHERY"/>
    <s v="WHITE R      10.0031"/>
    <x v="0"/>
    <n v="74"/>
    <x v="0"/>
    <s v="10"/>
  </r>
  <r>
    <n v="9402650070"/>
    <n v="2005"/>
    <n v="20051005"/>
    <n v="50"/>
    <n v="50"/>
    <m/>
    <s v="3F10511  100031 H01"/>
    <n v="210512"/>
    <n v="1"/>
    <s v="WHITE RIVER HATCHERY"/>
    <s v="WHITE RIVER HATCHERY"/>
    <s v="WHITE R      10.0031"/>
    <x v="0"/>
    <n v="74"/>
    <x v="0"/>
    <s v="10"/>
  </r>
  <r>
    <n v="9402650071"/>
    <n v="2005"/>
    <n v="20051005"/>
    <n v="50"/>
    <n v="50"/>
    <m/>
    <s v="3F10511  100031 H01"/>
    <n v="210512"/>
    <n v="1"/>
    <s v="WHITE RIVER HATCHERY"/>
    <s v="WHITE RIVER HATCHERY"/>
    <s v="WHITE R      10.0031"/>
    <x v="0"/>
    <n v="74"/>
    <x v="0"/>
    <s v="10"/>
  </r>
  <r>
    <n v="9402650087"/>
    <n v="2005"/>
    <n v="20051005"/>
    <n v="50"/>
    <n v="50"/>
    <m/>
    <s v="3F10511  100031 H01"/>
    <n v="210512"/>
    <n v="1"/>
    <s v="WHITE RIVER HATCHERY"/>
    <s v="WHITE RIVER HATCHERY"/>
    <s v="WHITE R      10.0031"/>
    <x v="0"/>
    <n v="74"/>
    <x v="0"/>
    <s v="10"/>
  </r>
  <r>
    <n v="9402650089"/>
    <n v="2005"/>
    <n v="20051005"/>
    <n v="50"/>
    <n v="50"/>
    <m/>
    <s v="3F10511  100031 H01"/>
    <n v="210512"/>
    <n v="1"/>
    <s v="WHITE RIVER HATCHERY"/>
    <s v="WHITE RIVER HATCHERY"/>
    <s v="WHITE R      10.0031"/>
    <x v="0"/>
    <n v="74"/>
    <x v="0"/>
    <s v="10"/>
  </r>
  <r>
    <n v="9402650090"/>
    <n v="2005"/>
    <n v="20051005"/>
    <n v="50"/>
    <n v="50"/>
    <m/>
    <s v="3F10511  100031 H01"/>
    <n v="210512"/>
    <n v="1"/>
    <s v="WHITE RIVER HATCHERY"/>
    <s v="WHITE RIVER HATCHERY"/>
    <s v="WHITE R      10.0031"/>
    <x v="0"/>
    <n v="74"/>
    <x v="0"/>
    <s v="10"/>
  </r>
  <r>
    <n v="9402650092"/>
    <n v="2005"/>
    <n v="20051005"/>
    <n v="50"/>
    <n v="50"/>
    <m/>
    <s v="3F10511  100031 H01"/>
    <n v="210512"/>
    <n v="1"/>
    <s v="WHITE RIVER HATCHERY"/>
    <s v="WHITE RIVER HATCHERY"/>
    <s v="WHITE R      10.0031"/>
    <x v="0"/>
    <n v="74"/>
    <x v="0"/>
    <s v="10"/>
  </r>
  <r>
    <n v="9402650093"/>
    <n v="2005"/>
    <n v="20051005"/>
    <n v="50"/>
    <n v="50"/>
    <m/>
    <s v="3F10511  100031 H01"/>
    <n v="210512"/>
    <n v="1"/>
    <s v="WHITE RIVER HATCHERY"/>
    <s v="WHITE RIVER HATCHERY"/>
    <s v="WHITE R      10.0031"/>
    <x v="0"/>
    <n v="74"/>
    <x v="0"/>
    <s v="10"/>
  </r>
  <r>
    <n v="9402650094"/>
    <n v="2005"/>
    <n v="20051005"/>
    <n v="50"/>
    <n v="50"/>
    <m/>
    <s v="3F10511  100031 H01"/>
    <n v="210512"/>
    <n v="1"/>
    <s v="WHITE RIVER HATCHERY"/>
    <s v="WHITE RIVER HATCHERY"/>
    <s v="WHITE R      10.0031"/>
    <x v="0"/>
    <n v="74"/>
    <x v="0"/>
    <s v="10"/>
  </r>
  <r>
    <n v="9402660001"/>
    <n v="2005"/>
    <n v="20051005"/>
    <n v="50"/>
    <n v="50"/>
    <m/>
    <s v="3F10511  100031 H01"/>
    <n v="210512"/>
    <n v="1"/>
    <s v="WHITE RIVER HATCHERY"/>
    <s v="WHITE RIVER HATCHERY"/>
    <s v="WHITE R      10.0031"/>
    <x v="0"/>
    <n v="74"/>
    <x v="0"/>
    <s v="10"/>
  </r>
  <r>
    <n v="9402660003"/>
    <n v="2005"/>
    <n v="20051005"/>
    <n v="50"/>
    <n v="50"/>
    <m/>
    <s v="3F10511  100031 H01"/>
    <n v="210512"/>
    <n v="1"/>
    <s v="WHITE RIVER HATCHERY"/>
    <s v="WHITE RIVER HATCHERY"/>
    <s v="WHITE R      10.0031"/>
    <x v="0"/>
    <n v="74"/>
    <x v="0"/>
    <s v="10"/>
  </r>
  <r>
    <n v="9402670008"/>
    <n v="2005"/>
    <n v="20051005"/>
    <n v="50"/>
    <n v="50"/>
    <m/>
    <s v="3F10511  100031 H01"/>
    <n v="210512"/>
    <n v="1"/>
    <s v="WHITE RIVER HATCHERY"/>
    <s v="WHITE RIVER HATCHERY"/>
    <s v="WHITE R      10.0031"/>
    <x v="0"/>
    <n v="74"/>
    <x v="0"/>
    <s v="10"/>
  </r>
  <r>
    <n v="9402670009"/>
    <n v="2005"/>
    <n v="20051005"/>
    <n v="50"/>
    <n v="50"/>
    <m/>
    <s v="3F10511  100031 H01"/>
    <n v="210512"/>
    <n v="1"/>
    <s v="WHITE RIVER HATCHERY"/>
    <s v="WHITE RIVER HATCHERY"/>
    <s v="WHITE R      10.0031"/>
    <x v="0"/>
    <n v="74"/>
    <x v="0"/>
    <s v="10"/>
  </r>
  <r>
    <n v="9402670010"/>
    <n v="2005"/>
    <n v="20051005"/>
    <n v="50"/>
    <n v="50"/>
    <m/>
    <s v="3F10511  100031 H01"/>
    <n v="210512"/>
    <n v="1"/>
    <s v="WHITE RIVER HATCHERY"/>
    <s v="WHITE RIVER HATCHERY"/>
    <s v="WHITE R      10.0031"/>
    <x v="0"/>
    <n v="74"/>
    <x v="0"/>
    <s v="10"/>
  </r>
  <r>
    <n v="9402670011"/>
    <n v="2005"/>
    <n v="20051005"/>
    <n v="50"/>
    <n v="50"/>
    <m/>
    <s v="3F10511  100031 H01"/>
    <n v="210512"/>
    <n v="1"/>
    <s v="WHITE RIVER HATCHERY"/>
    <s v="WHITE RIVER HATCHERY"/>
    <s v="WHITE R      10.0031"/>
    <x v="0"/>
    <n v="74"/>
    <x v="0"/>
    <s v="10"/>
  </r>
  <r>
    <n v="9402670012"/>
    <n v="2005"/>
    <n v="20051005"/>
    <n v="50"/>
    <n v="50"/>
    <m/>
    <s v="3F10511  100031 H01"/>
    <n v="210512"/>
    <n v="1"/>
    <s v="WHITE RIVER HATCHERY"/>
    <s v="WHITE RIVER HATCHERY"/>
    <s v="WHITE R      10.0031"/>
    <x v="0"/>
    <n v="74"/>
    <x v="0"/>
    <s v="10"/>
  </r>
  <r>
    <n v="9402670013"/>
    <n v="2005"/>
    <n v="20051005"/>
    <n v="50"/>
    <n v="50"/>
    <m/>
    <s v="3F10511  100031 H01"/>
    <n v="210512"/>
    <n v="1"/>
    <s v="WHITE RIVER HATCHERY"/>
    <s v="WHITE RIVER HATCHERY"/>
    <s v="WHITE R      10.0031"/>
    <x v="0"/>
    <n v="74"/>
    <x v="0"/>
    <s v="10"/>
  </r>
  <r>
    <n v="9402670014"/>
    <n v="2005"/>
    <n v="20051005"/>
    <n v="50"/>
    <n v="50"/>
    <m/>
    <s v="3F10511  100031 H01"/>
    <n v="210512"/>
    <n v="1"/>
    <s v="WHITE RIVER HATCHERY"/>
    <s v="WHITE RIVER HATCHERY"/>
    <s v="WHITE R      10.0031"/>
    <x v="0"/>
    <n v="74"/>
    <x v="0"/>
    <s v="10"/>
  </r>
  <r>
    <n v="9402670017"/>
    <n v="2005"/>
    <n v="20051005"/>
    <n v="50"/>
    <n v="50"/>
    <m/>
    <s v="3F10511  100031 H01"/>
    <n v="210512"/>
    <n v="1"/>
    <s v="WHITE RIVER HATCHERY"/>
    <s v="WHITE RIVER HATCHERY"/>
    <s v="WHITE R      10.0031"/>
    <x v="0"/>
    <n v="74"/>
    <x v="0"/>
    <s v="10"/>
  </r>
  <r>
    <n v="9402670034"/>
    <n v="2005"/>
    <n v="20051005"/>
    <n v="50"/>
    <n v="50"/>
    <m/>
    <s v="3F10511  100031 H01"/>
    <n v="210512"/>
    <n v="1.04"/>
    <s v="WHITE RIVER HATCHERY"/>
    <s v="WHITE RIVER HATCHERY"/>
    <s v="WHITE R      10.0031"/>
    <x v="0"/>
    <n v="74"/>
    <x v="0"/>
    <s v="10"/>
  </r>
  <r>
    <n v="9402670035"/>
    <n v="2005"/>
    <n v="20051005"/>
    <n v="50"/>
    <n v="50"/>
    <m/>
    <s v="3F10511  100031 H01"/>
    <n v="210512"/>
    <n v="1"/>
    <s v="WHITE RIVER HATCHERY"/>
    <s v="WHITE RIVER HATCHERY"/>
    <s v="WHITE R      10.0031"/>
    <x v="0"/>
    <n v="74"/>
    <x v="0"/>
    <s v="10"/>
  </r>
  <r>
    <n v="9402670036"/>
    <n v="2005"/>
    <n v="20051005"/>
    <n v="50"/>
    <n v="50"/>
    <m/>
    <s v="3F10511  100031 H01"/>
    <n v="210512"/>
    <n v="1"/>
    <s v="WHITE RIVER HATCHERY"/>
    <s v="WHITE RIVER HATCHERY"/>
    <s v="WHITE R      10.0031"/>
    <x v="0"/>
    <n v="74"/>
    <x v="0"/>
    <s v="10"/>
  </r>
  <r>
    <n v="9402670037"/>
    <n v="2005"/>
    <n v="20051005"/>
    <n v="50"/>
    <n v="50"/>
    <m/>
    <s v="3F10511  100031 H01"/>
    <n v="210512"/>
    <n v="1"/>
    <s v="WHITE RIVER HATCHERY"/>
    <s v="WHITE RIVER HATCHERY"/>
    <s v="WHITE R      10.0031"/>
    <x v="0"/>
    <n v="74"/>
    <x v="0"/>
    <s v="10"/>
  </r>
  <r>
    <n v="9402670039"/>
    <n v="2005"/>
    <n v="20051005"/>
    <n v="50"/>
    <n v="50"/>
    <m/>
    <s v="3F10511  100031 H01"/>
    <n v="210512"/>
    <n v="1"/>
    <s v="WHITE RIVER HATCHERY"/>
    <s v="WHITE RIVER HATCHERY"/>
    <s v="WHITE R      10.0031"/>
    <x v="0"/>
    <n v="74"/>
    <x v="0"/>
    <s v="10"/>
  </r>
  <r>
    <n v="9402670040"/>
    <n v="2005"/>
    <n v="20051005"/>
    <n v="50"/>
    <n v="50"/>
    <m/>
    <s v="3F10511  100031 H01"/>
    <n v="210512"/>
    <n v="1"/>
    <s v="WHITE RIVER HATCHERY"/>
    <s v="WHITE RIVER HATCHERY"/>
    <s v="WHITE R      10.0031"/>
    <x v="0"/>
    <n v="74"/>
    <x v="0"/>
    <s v="10"/>
  </r>
  <r>
    <n v="9402670041"/>
    <n v="2005"/>
    <n v="20051005"/>
    <n v="50"/>
    <n v="50"/>
    <m/>
    <s v="3F10511  100031 H01"/>
    <n v="210512"/>
    <n v="1"/>
    <s v="WHITE RIVER HATCHERY"/>
    <s v="WHITE RIVER HATCHERY"/>
    <s v="WHITE R      10.0031"/>
    <x v="0"/>
    <n v="74"/>
    <x v="0"/>
    <s v="10"/>
  </r>
  <r>
    <n v="9402670042"/>
    <n v="2005"/>
    <n v="20051005"/>
    <n v="50"/>
    <n v="50"/>
    <m/>
    <s v="3F10511  100031 H01"/>
    <n v="210512"/>
    <n v="1"/>
    <s v="WHITE RIVER HATCHERY"/>
    <s v="WHITE RIVER HATCHERY"/>
    <s v="WHITE R      10.0031"/>
    <x v="0"/>
    <n v="74"/>
    <x v="0"/>
    <s v="10"/>
  </r>
  <r>
    <n v="9402670043"/>
    <n v="2005"/>
    <n v="20051005"/>
    <n v="50"/>
    <n v="50"/>
    <m/>
    <s v="3F10511  100031 H01"/>
    <n v="210512"/>
    <n v="1"/>
    <s v="WHITE RIVER HATCHERY"/>
    <s v="WHITE RIVER HATCHERY"/>
    <s v="WHITE R      10.0031"/>
    <x v="0"/>
    <n v="74"/>
    <x v="0"/>
    <s v="10"/>
  </r>
  <r>
    <n v="9402670045"/>
    <n v="2005"/>
    <n v="20051005"/>
    <n v="50"/>
    <n v="50"/>
    <m/>
    <s v="3F10511  100031 H01"/>
    <n v="210512"/>
    <n v="1"/>
    <s v="WHITE RIVER HATCHERY"/>
    <s v="WHITE RIVER HATCHERY"/>
    <s v="WHITE R      10.0031"/>
    <x v="0"/>
    <n v="74"/>
    <x v="0"/>
    <s v="10"/>
  </r>
  <r>
    <n v="9402670046"/>
    <n v="2005"/>
    <n v="20051005"/>
    <n v="50"/>
    <n v="50"/>
    <m/>
    <s v="3F10511  100031 H01"/>
    <n v="210512"/>
    <n v="1"/>
    <s v="WHITE RIVER HATCHERY"/>
    <s v="WHITE RIVER HATCHERY"/>
    <s v="WHITE R      10.0031"/>
    <x v="0"/>
    <n v="74"/>
    <x v="0"/>
    <s v="10"/>
  </r>
  <r>
    <n v="9402700114"/>
    <n v="2005"/>
    <n v="20051005"/>
    <n v="50"/>
    <n v="50"/>
    <m/>
    <s v="3F10511  100031 H01"/>
    <n v="210512"/>
    <n v="1"/>
    <s v="WHITE RIVER HATCHERY"/>
    <s v="WHITE RIVER HATCHERY"/>
    <s v="WHITE R      10.0031"/>
    <x v="0"/>
    <n v="74"/>
    <x v="0"/>
    <s v="10"/>
  </r>
  <r>
    <n v="9402700115"/>
    <n v="2005"/>
    <n v="20051005"/>
    <n v="50"/>
    <n v="50"/>
    <m/>
    <s v="3F10511  100031 H01"/>
    <n v="210512"/>
    <n v="1"/>
    <s v="WHITE RIVER HATCHERY"/>
    <s v="WHITE RIVER HATCHERY"/>
    <s v="WHITE R      10.0031"/>
    <x v="0"/>
    <n v="74"/>
    <x v="0"/>
    <s v="10"/>
  </r>
  <r>
    <n v="9402700116"/>
    <n v="2005"/>
    <n v="20051005"/>
    <n v="50"/>
    <n v="50"/>
    <m/>
    <s v="3F10511  100031 H01"/>
    <n v="210512"/>
    <n v="1"/>
    <s v="WHITE RIVER HATCHERY"/>
    <s v="WHITE RIVER HATCHERY"/>
    <s v="WHITE R      10.0031"/>
    <x v="0"/>
    <n v="74"/>
    <x v="0"/>
    <s v="10"/>
  </r>
  <r>
    <n v="9402700117"/>
    <n v="2005"/>
    <n v="20051005"/>
    <n v="50"/>
    <n v="50"/>
    <m/>
    <s v="3F10511  100031 H01"/>
    <n v="210512"/>
    <n v="1"/>
    <s v="WHITE RIVER HATCHERY"/>
    <s v="WHITE RIVER HATCHERY"/>
    <s v="WHITE R      10.0031"/>
    <x v="0"/>
    <n v="74"/>
    <x v="0"/>
    <s v="10"/>
  </r>
  <r>
    <n v="9402700118"/>
    <n v="2005"/>
    <n v="20051005"/>
    <n v="50"/>
    <n v="50"/>
    <m/>
    <s v="3F10511  100031 H01"/>
    <n v="210512"/>
    <n v="1"/>
    <s v="WHITE RIVER HATCHERY"/>
    <s v="WHITE RIVER HATCHERY"/>
    <s v="WHITE R      10.0031"/>
    <x v="0"/>
    <n v="74"/>
    <x v="0"/>
    <s v="10"/>
  </r>
  <r>
    <n v="9402700120"/>
    <n v="2005"/>
    <n v="20051005"/>
    <n v="50"/>
    <n v="50"/>
    <m/>
    <s v="3F10511  100031 H01"/>
    <n v="210512"/>
    <n v="1"/>
    <s v="WHITE RIVER HATCHERY"/>
    <s v="WHITE RIVER HATCHERY"/>
    <s v="WHITE R      10.0031"/>
    <x v="0"/>
    <n v="74"/>
    <x v="0"/>
    <s v="10"/>
  </r>
  <r>
    <n v="9402700121"/>
    <n v="2005"/>
    <n v="20051005"/>
    <n v="50"/>
    <n v="50"/>
    <m/>
    <s v="3F10511  100031 H01"/>
    <n v="210512"/>
    <n v="1"/>
    <s v="WHITE RIVER HATCHERY"/>
    <s v="WHITE RIVER HATCHERY"/>
    <s v="WHITE R      10.0031"/>
    <x v="0"/>
    <n v="74"/>
    <x v="0"/>
    <s v="10"/>
  </r>
  <r>
    <n v="9402700123"/>
    <n v="2005"/>
    <n v="20051005"/>
    <n v="50"/>
    <n v="50"/>
    <m/>
    <s v="3F10511  100031 H01"/>
    <n v="210512"/>
    <n v="1"/>
    <s v="WHITE RIVER HATCHERY"/>
    <s v="WHITE RIVER HATCHERY"/>
    <s v="WHITE R      10.0031"/>
    <x v="0"/>
    <n v="74"/>
    <x v="0"/>
    <s v="10"/>
  </r>
  <r>
    <n v="9402700125"/>
    <n v="2005"/>
    <n v="20051005"/>
    <n v="50"/>
    <n v="50"/>
    <m/>
    <s v="3F10511  100031 H01"/>
    <n v="210512"/>
    <n v="1.04"/>
    <s v="WHITE RIVER HATCHERY"/>
    <s v="WHITE RIVER HATCHERY"/>
    <s v="WHITE R      10.0031"/>
    <x v="0"/>
    <n v="74"/>
    <x v="0"/>
    <s v="10"/>
  </r>
  <r>
    <n v="9402670019"/>
    <n v="2005"/>
    <n v="20051005"/>
    <n v="50"/>
    <n v="50"/>
    <m/>
    <s v="3F10511  100031 H01"/>
    <n v="210512"/>
    <n v="1"/>
    <s v="WHITE RIVER HATCHERY"/>
    <s v="WHITE RIVER HATCHERY"/>
    <s v="WHITE R      10.0031"/>
    <x v="0"/>
    <n v="74"/>
    <x v="0"/>
    <s v="10"/>
  </r>
  <r>
    <n v="9402670020"/>
    <n v="2005"/>
    <n v="20051005"/>
    <n v="50"/>
    <n v="50"/>
    <m/>
    <s v="3F10511  100031 H01"/>
    <n v="210512"/>
    <n v="1"/>
    <s v="WHITE RIVER HATCHERY"/>
    <s v="WHITE RIVER HATCHERY"/>
    <s v="WHITE R      10.0031"/>
    <x v="0"/>
    <n v="74"/>
    <x v="0"/>
    <s v="10"/>
  </r>
  <r>
    <n v="9402670021"/>
    <n v="2005"/>
    <n v="20051005"/>
    <n v="50"/>
    <n v="50"/>
    <m/>
    <s v="3F10511  100031 H01"/>
    <n v="210512"/>
    <n v="1"/>
    <s v="WHITE RIVER HATCHERY"/>
    <s v="WHITE RIVER HATCHERY"/>
    <s v="WHITE R      10.0031"/>
    <x v="0"/>
    <n v="74"/>
    <x v="0"/>
    <s v="10"/>
  </r>
  <r>
    <n v="9402670022"/>
    <n v="2005"/>
    <n v="20051005"/>
    <n v="50"/>
    <n v="50"/>
    <m/>
    <s v="3F10511  100031 H01"/>
    <n v="210512"/>
    <n v="1"/>
    <s v="WHITE RIVER HATCHERY"/>
    <s v="WHITE RIVER HATCHERY"/>
    <s v="WHITE R      10.0031"/>
    <x v="0"/>
    <n v="74"/>
    <x v="0"/>
    <s v="10"/>
  </r>
  <r>
    <n v="9402670024"/>
    <n v="2005"/>
    <n v="20051005"/>
    <n v="50"/>
    <n v="50"/>
    <m/>
    <s v="3F10511  100031 H01"/>
    <n v="210512"/>
    <n v="1"/>
    <s v="WHITE RIVER HATCHERY"/>
    <s v="WHITE RIVER HATCHERY"/>
    <s v="WHITE R      10.0031"/>
    <x v="0"/>
    <n v="74"/>
    <x v="0"/>
    <s v="10"/>
  </r>
  <r>
    <n v="9402670025"/>
    <n v="2005"/>
    <n v="20051005"/>
    <n v="50"/>
    <n v="50"/>
    <m/>
    <s v="3F10511  100031 H01"/>
    <n v="210512"/>
    <n v="1"/>
    <s v="WHITE RIVER HATCHERY"/>
    <s v="WHITE RIVER HATCHERY"/>
    <s v="WHITE R      10.0031"/>
    <x v="0"/>
    <n v="74"/>
    <x v="0"/>
    <s v="10"/>
  </r>
  <r>
    <n v="9402670026"/>
    <n v="2005"/>
    <n v="20051005"/>
    <n v="50"/>
    <n v="50"/>
    <m/>
    <s v="3F10511  100031 H01"/>
    <n v="210512"/>
    <n v="1"/>
    <s v="WHITE RIVER HATCHERY"/>
    <s v="WHITE RIVER HATCHERY"/>
    <s v="WHITE R      10.0031"/>
    <x v="0"/>
    <n v="74"/>
    <x v="0"/>
    <s v="10"/>
  </r>
  <r>
    <n v="9402670030"/>
    <n v="2005"/>
    <n v="20051005"/>
    <n v="50"/>
    <n v="50"/>
    <m/>
    <s v="3F10511  100031 H01"/>
    <n v="210512"/>
    <n v="1"/>
    <s v="WHITE RIVER HATCHERY"/>
    <s v="WHITE RIVER HATCHERY"/>
    <s v="WHITE R      10.0031"/>
    <x v="0"/>
    <n v="74"/>
    <x v="0"/>
    <s v="10"/>
  </r>
  <r>
    <n v="9402670031"/>
    <n v="2005"/>
    <n v="20051005"/>
    <n v="50"/>
    <n v="50"/>
    <m/>
    <s v="3F10511  100031 H01"/>
    <n v="210512"/>
    <n v="1"/>
    <s v="WHITE RIVER HATCHERY"/>
    <s v="WHITE RIVER HATCHERY"/>
    <s v="WHITE R      10.0031"/>
    <x v="0"/>
    <n v="74"/>
    <x v="0"/>
    <s v="10"/>
  </r>
  <r>
    <n v="9402670032"/>
    <n v="2005"/>
    <n v="20051005"/>
    <n v="50"/>
    <n v="50"/>
    <m/>
    <s v="3F10511  100031 H01"/>
    <n v="210512"/>
    <n v="1"/>
    <s v="WHITE RIVER HATCHERY"/>
    <s v="WHITE RIVER HATCHERY"/>
    <s v="WHITE R      10.0031"/>
    <x v="0"/>
    <n v="74"/>
    <x v="0"/>
    <s v="10"/>
  </r>
  <r>
    <n v="9402670048"/>
    <n v="2005"/>
    <n v="20051005"/>
    <n v="50"/>
    <n v="50"/>
    <m/>
    <s v="3F10511  100031 H01"/>
    <n v="210512"/>
    <n v="1"/>
    <s v="WHITE RIVER HATCHERY"/>
    <s v="WHITE RIVER HATCHERY"/>
    <s v="WHITE R      10.0031"/>
    <x v="0"/>
    <n v="74"/>
    <x v="0"/>
    <s v="10"/>
  </r>
  <r>
    <n v="9402670049"/>
    <n v="2005"/>
    <n v="20051005"/>
    <n v="50"/>
    <n v="50"/>
    <m/>
    <s v="3F10511  100031 H01"/>
    <n v="210512"/>
    <n v="1"/>
    <s v="WHITE RIVER HATCHERY"/>
    <s v="WHITE RIVER HATCHERY"/>
    <s v="WHITE R      10.0031"/>
    <x v="0"/>
    <n v="74"/>
    <x v="0"/>
    <s v="10"/>
  </r>
  <r>
    <n v="9402670050"/>
    <n v="2005"/>
    <n v="20051005"/>
    <n v="50"/>
    <n v="50"/>
    <m/>
    <s v="3F10511  100031 H01"/>
    <n v="210512"/>
    <n v="1"/>
    <s v="WHITE RIVER HATCHERY"/>
    <s v="WHITE RIVER HATCHERY"/>
    <s v="WHITE R      10.0031"/>
    <x v="0"/>
    <n v="74"/>
    <x v="0"/>
    <s v="10"/>
  </r>
  <r>
    <n v="9402670051"/>
    <n v="2005"/>
    <n v="20051005"/>
    <n v="50"/>
    <n v="50"/>
    <m/>
    <s v="3F10511  100031 H01"/>
    <n v="210512"/>
    <n v="1"/>
    <s v="WHITE RIVER HATCHERY"/>
    <s v="WHITE RIVER HATCHERY"/>
    <s v="WHITE R      10.0031"/>
    <x v="0"/>
    <n v="74"/>
    <x v="0"/>
    <s v="10"/>
  </r>
  <r>
    <n v="9402670052"/>
    <n v="2005"/>
    <n v="20051005"/>
    <n v="50"/>
    <n v="50"/>
    <m/>
    <s v="3F10511  100031 H01"/>
    <n v="210512"/>
    <n v="1"/>
    <s v="WHITE RIVER HATCHERY"/>
    <s v="WHITE RIVER HATCHERY"/>
    <s v="WHITE R      10.0031"/>
    <x v="0"/>
    <n v="74"/>
    <x v="0"/>
    <s v="10"/>
  </r>
  <r>
    <n v="9402670053"/>
    <n v="2005"/>
    <n v="20051005"/>
    <n v="50"/>
    <n v="50"/>
    <m/>
    <s v="3F10511  100031 H01"/>
    <n v="210512"/>
    <n v="1"/>
    <s v="WHITE RIVER HATCHERY"/>
    <s v="WHITE RIVER HATCHERY"/>
    <s v="WHITE R      10.0031"/>
    <x v="0"/>
    <n v="74"/>
    <x v="0"/>
    <s v="10"/>
  </r>
  <r>
    <n v="9402670054"/>
    <n v="2005"/>
    <n v="20051005"/>
    <n v="50"/>
    <n v="50"/>
    <m/>
    <s v="3F10511  100031 H01"/>
    <n v="210512"/>
    <n v="1"/>
    <s v="WHITE RIVER HATCHERY"/>
    <s v="WHITE RIVER HATCHERY"/>
    <s v="WHITE R      10.0031"/>
    <x v="0"/>
    <n v="74"/>
    <x v="0"/>
    <s v="10"/>
  </r>
  <r>
    <n v="9402670055"/>
    <n v="2005"/>
    <n v="20051005"/>
    <n v="50"/>
    <n v="50"/>
    <m/>
    <s v="3F10511  100031 H01"/>
    <n v="210512"/>
    <n v="1"/>
    <s v="WHITE RIVER HATCHERY"/>
    <s v="WHITE RIVER HATCHERY"/>
    <s v="WHITE R      10.0031"/>
    <x v="0"/>
    <n v="74"/>
    <x v="0"/>
    <s v="10"/>
  </r>
  <r>
    <n v="9402670056"/>
    <n v="2005"/>
    <n v="20051005"/>
    <n v="50"/>
    <n v="50"/>
    <m/>
    <s v="3F10511  100031 H01"/>
    <n v="210512"/>
    <n v="1"/>
    <s v="WHITE RIVER HATCHERY"/>
    <s v="WHITE RIVER HATCHERY"/>
    <s v="WHITE R      10.0031"/>
    <x v="0"/>
    <n v="74"/>
    <x v="0"/>
    <s v="10"/>
  </r>
  <r>
    <n v="9402670057"/>
    <n v="2005"/>
    <n v="20051005"/>
    <n v="50"/>
    <n v="50"/>
    <m/>
    <s v="3F10511  100031 H01"/>
    <n v="210512"/>
    <n v="1"/>
    <s v="WHITE RIVER HATCHERY"/>
    <s v="WHITE RIVER HATCHERY"/>
    <s v="WHITE R      10.0031"/>
    <x v="0"/>
    <n v="74"/>
    <x v="0"/>
    <s v="10"/>
  </r>
  <r>
    <n v="9402670058"/>
    <n v="2005"/>
    <n v="20051005"/>
    <n v="50"/>
    <n v="50"/>
    <m/>
    <s v="3F10511  100031 H01"/>
    <n v="210512"/>
    <n v="1"/>
    <s v="WHITE RIVER HATCHERY"/>
    <s v="WHITE RIVER HATCHERY"/>
    <s v="WHITE R      10.0031"/>
    <x v="0"/>
    <n v="74"/>
    <x v="0"/>
    <s v="10"/>
  </r>
  <r>
    <n v="9402670060"/>
    <n v="2005"/>
    <n v="20051005"/>
    <n v="50"/>
    <n v="50"/>
    <m/>
    <s v="3F10511  100031 H01"/>
    <n v="210512"/>
    <n v="1"/>
    <s v="WHITE RIVER HATCHERY"/>
    <s v="WHITE RIVER HATCHERY"/>
    <s v="WHITE R      10.0031"/>
    <x v="0"/>
    <n v="74"/>
    <x v="0"/>
    <s v="10"/>
  </r>
  <r>
    <n v="9402670061"/>
    <n v="2005"/>
    <n v="20051005"/>
    <n v="50"/>
    <n v="50"/>
    <m/>
    <s v="3F10511  100031 H01"/>
    <n v="210512"/>
    <n v="1"/>
    <s v="WHITE RIVER HATCHERY"/>
    <s v="WHITE RIVER HATCHERY"/>
    <s v="WHITE R      10.0031"/>
    <x v="0"/>
    <n v="74"/>
    <x v="0"/>
    <s v="10"/>
  </r>
  <r>
    <n v="9402670062"/>
    <n v="2005"/>
    <n v="20051005"/>
    <n v="50"/>
    <n v="50"/>
    <m/>
    <s v="3F10511  100031 H01"/>
    <n v="210512"/>
    <n v="1"/>
    <s v="WHITE RIVER HATCHERY"/>
    <s v="WHITE RIVER HATCHERY"/>
    <s v="WHITE R      10.0031"/>
    <x v="0"/>
    <n v="74"/>
    <x v="0"/>
    <s v="10"/>
  </r>
  <r>
    <n v="9402670063"/>
    <n v="2005"/>
    <n v="20051005"/>
    <n v="50"/>
    <n v="50"/>
    <m/>
    <s v="3F10511  100031 H01"/>
    <n v="210512"/>
    <n v="1"/>
    <s v="WHITE RIVER HATCHERY"/>
    <s v="WHITE RIVER HATCHERY"/>
    <s v="WHITE R      10.0031"/>
    <x v="0"/>
    <n v="74"/>
    <x v="0"/>
    <s v="10"/>
  </r>
  <r>
    <n v="9402670065"/>
    <n v="2005"/>
    <n v="20051005"/>
    <n v="50"/>
    <n v="50"/>
    <m/>
    <s v="3F10511  100031 H01"/>
    <n v="210512"/>
    <n v="1"/>
    <s v="WHITE RIVER HATCHERY"/>
    <s v="WHITE RIVER HATCHERY"/>
    <s v="WHITE R      10.0031"/>
    <x v="0"/>
    <n v="74"/>
    <x v="0"/>
    <s v="10"/>
  </r>
  <r>
    <n v="9402670067"/>
    <n v="2005"/>
    <n v="20051005"/>
    <n v="50"/>
    <n v="50"/>
    <m/>
    <s v="3F10511  100031 H01"/>
    <n v="210512"/>
    <n v="1"/>
    <s v="WHITE RIVER HATCHERY"/>
    <s v="WHITE RIVER HATCHERY"/>
    <s v="WHITE R      10.0031"/>
    <x v="0"/>
    <n v="74"/>
    <x v="0"/>
    <s v="10"/>
  </r>
  <r>
    <n v="9402670068"/>
    <n v="2005"/>
    <n v="20051005"/>
    <n v="50"/>
    <n v="50"/>
    <m/>
    <s v="3F10511  100031 H01"/>
    <n v="210512"/>
    <n v="1"/>
    <s v="WHITE RIVER HATCHERY"/>
    <s v="WHITE RIVER HATCHERY"/>
    <s v="WHITE R      10.0031"/>
    <x v="0"/>
    <n v="74"/>
    <x v="0"/>
    <s v="10"/>
  </r>
  <r>
    <n v="9402670069"/>
    <n v="2005"/>
    <n v="20051005"/>
    <n v="50"/>
    <n v="50"/>
    <m/>
    <s v="3F10511  100031 H01"/>
    <n v="210512"/>
    <n v="1"/>
    <s v="WHITE RIVER HATCHERY"/>
    <s v="WHITE RIVER HATCHERY"/>
    <s v="WHITE R      10.0031"/>
    <x v="0"/>
    <n v="74"/>
    <x v="0"/>
    <s v="10"/>
  </r>
  <r>
    <n v="9402670071"/>
    <n v="2005"/>
    <n v="20051005"/>
    <n v="50"/>
    <n v="50"/>
    <m/>
    <s v="3F10511  100031 H01"/>
    <n v="210512"/>
    <n v="1"/>
    <s v="WHITE RIVER HATCHERY"/>
    <s v="WHITE RIVER HATCHERY"/>
    <s v="WHITE R      10.0031"/>
    <x v="0"/>
    <n v="74"/>
    <x v="0"/>
    <s v="10"/>
  </r>
  <r>
    <n v="9402670072"/>
    <n v="2005"/>
    <n v="20051005"/>
    <n v="50"/>
    <n v="50"/>
    <m/>
    <s v="3F10511  100031 H01"/>
    <n v="210512"/>
    <n v="1"/>
    <s v="WHITE RIVER HATCHERY"/>
    <s v="WHITE RIVER HATCHERY"/>
    <s v="WHITE R      10.0031"/>
    <x v="0"/>
    <n v="74"/>
    <x v="0"/>
    <s v="10"/>
  </r>
  <r>
    <n v="9402670075"/>
    <n v="2005"/>
    <n v="20051005"/>
    <n v="50"/>
    <n v="50"/>
    <m/>
    <s v="3F10511  100031 H01"/>
    <n v="210512"/>
    <n v="1"/>
    <s v="WHITE RIVER HATCHERY"/>
    <s v="WHITE RIVER HATCHERY"/>
    <s v="WHITE R      10.0031"/>
    <x v="0"/>
    <n v="74"/>
    <x v="0"/>
    <s v="10"/>
  </r>
  <r>
    <n v="9402670078"/>
    <n v="2005"/>
    <n v="20051005"/>
    <n v="50"/>
    <n v="50"/>
    <m/>
    <s v="3F10511  100031 H01"/>
    <n v="210512"/>
    <n v="1"/>
    <s v="WHITE RIVER HATCHERY"/>
    <s v="WHITE RIVER HATCHERY"/>
    <s v="WHITE R      10.0031"/>
    <x v="0"/>
    <n v="74"/>
    <x v="0"/>
    <s v="10"/>
  </r>
  <r>
    <n v="9402670079"/>
    <n v="2005"/>
    <n v="20051005"/>
    <n v="50"/>
    <n v="50"/>
    <m/>
    <s v="3F10511  100031 H01"/>
    <n v="210512"/>
    <n v="1"/>
    <s v="WHITE RIVER HATCHERY"/>
    <s v="WHITE RIVER HATCHERY"/>
    <s v="WHITE R      10.0031"/>
    <x v="0"/>
    <n v="74"/>
    <x v="0"/>
    <s v="10"/>
  </r>
  <r>
    <n v="9402670081"/>
    <n v="2005"/>
    <n v="20051005"/>
    <n v="50"/>
    <n v="50"/>
    <m/>
    <s v="3F10511  100031 H01"/>
    <n v="210512"/>
    <n v="1"/>
    <s v="WHITE RIVER HATCHERY"/>
    <s v="WHITE RIVER HATCHERY"/>
    <s v="WHITE R      10.0031"/>
    <x v="0"/>
    <n v="74"/>
    <x v="0"/>
    <s v="10"/>
  </r>
  <r>
    <n v="9402680001"/>
    <n v="2005"/>
    <n v="20051005"/>
    <n v="50"/>
    <n v="50"/>
    <m/>
    <s v="3F10511  100031 H01"/>
    <n v="210512"/>
    <n v="1"/>
    <s v="WHITE RIVER HATCHERY"/>
    <s v="WHITE RIVER HATCHERY"/>
    <s v="WHITE R      10.0031"/>
    <x v="0"/>
    <n v="74"/>
    <x v="0"/>
    <s v="10"/>
  </r>
  <r>
    <n v="9402680002"/>
    <n v="2005"/>
    <n v="20051005"/>
    <n v="50"/>
    <n v="50"/>
    <m/>
    <s v="3F10511  100031 H01"/>
    <n v="210512"/>
    <n v="1"/>
    <s v="WHITE RIVER HATCHERY"/>
    <s v="WHITE RIVER HATCHERY"/>
    <s v="WHITE R      10.0031"/>
    <x v="0"/>
    <n v="74"/>
    <x v="0"/>
    <s v="10"/>
  </r>
  <r>
    <n v="9402680003"/>
    <n v="2005"/>
    <n v="20051005"/>
    <n v="50"/>
    <n v="50"/>
    <m/>
    <s v="3F10511  100031 H01"/>
    <n v="210512"/>
    <n v="1"/>
    <s v="WHITE RIVER HATCHERY"/>
    <s v="WHITE RIVER HATCHERY"/>
    <s v="WHITE R      10.0031"/>
    <x v="0"/>
    <n v="74"/>
    <x v="0"/>
    <s v="10"/>
  </r>
  <r>
    <n v="9402680004"/>
    <n v="2005"/>
    <n v="20051005"/>
    <n v="50"/>
    <n v="50"/>
    <m/>
    <s v="3F10511  100031 H01"/>
    <n v="210512"/>
    <n v="1"/>
    <s v="WHITE RIVER HATCHERY"/>
    <s v="WHITE RIVER HATCHERY"/>
    <s v="WHITE R      10.0031"/>
    <x v="0"/>
    <n v="74"/>
    <x v="0"/>
    <s v="10"/>
  </r>
  <r>
    <n v="9402680005"/>
    <n v="2005"/>
    <n v="20051005"/>
    <n v="50"/>
    <n v="50"/>
    <m/>
    <s v="3F10511  100031 H01"/>
    <n v="210512"/>
    <n v="1"/>
    <s v="WHITE RIVER HATCHERY"/>
    <s v="WHITE RIVER HATCHERY"/>
    <s v="WHITE R      10.0031"/>
    <x v="0"/>
    <n v="74"/>
    <x v="0"/>
    <s v="10"/>
  </r>
  <r>
    <n v="9402680006"/>
    <n v="2005"/>
    <n v="20051005"/>
    <n v="50"/>
    <n v="50"/>
    <m/>
    <s v="3F10511  100031 H01"/>
    <n v="210512"/>
    <n v="1"/>
    <s v="WHITE RIVER HATCHERY"/>
    <s v="WHITE RIVER HATCHERY"/>
    <s v="WHITE R      10.0031"/>
    <x v="0"/>
    <n v="74"/>
    <x v="0"/>
    <s v="10"/>
  </r>
  <r>
    <n v="9402680007"/>
    <n v="2005"/>
    <n v="20051005"/>
    <n v="50"/>
    <n v="50"/>
    <m/>
    <s v="3F10511  100031 H01"/>
    <n v="210512"/>
    <n v="1"/>
    <s v="WHITE RIVER HATCHERY"/>
    <s v="WHITE RIVER HATCHERY"/>
    <s v="WHITE R      10.0031"/>
    <x v="0"/>
    <n v="74"/>
    <x v="0"/>
    <s v="10"/>
  </r>
  <r>
    <n v="9402680008"/>
    <n v="2005"/>
    <n v="20051005"/>
    <n v="50"/>
    <n v="50"/>
    <m/>
    <s v="3F10511  100031 H01"/>
    <n v="210512"/>
    <n v="1"/>
    <s v="WHITE RIVER HATCHERY"/>
    <s v="WHITE RIVER HATCHERY"/>
    <s v="WHITE R      10.0031"/>
    <x v="0"/>
    <n v="74"/>
    <x v="0"/>
    <s v="10"/>
  </r>
  <r>
    <n v="9402680009"/>
    <n v="2005"/>
    <n v="20051005"/>
    <n v="50"/>
    <n v="50"/>
    <m/>
    <s v="3F10511  100031 H01"/>
    <n v="210512"/>
    <n v="1"/>
    <s v="WHITE RIVER HATCHERY"/>
    <s v="WHITE RIVER HATCHERY"/>
    <s v="WHITE R      10.0031"/>
    <x v="0"/>
    <n v="74"/>
    <x v="0"/>
    <s v="10"/>
  </r>
  <r>
    <n v="9402680010"/>
    <n v="2005"/>
    <n v="20051005"/>
    <n v="50"/>
    <n v="50"/>
    <m/>
    <s v="3F10511  100031 H01"/>
    <n v="210512"/>
    <n v="1"/>
    <s v="WHITE RIVER HATCHERY"/>
    <s v="WHITE RIVER HATCHERY"/>
    <s v="WHITE R      10.0031"/>
    <x v="0"/>
    <n v="74"/>
    <x v="0"/>
    <s v="10"/>
  </r>
  <r>
    <n v="9402680012"/>
    <n v="2005"/>
    <n v="20051005"/>
    <n v="50"/>
    <n v="50"/>
    <m/>
    <s v="3F10511  100031 H01"/>
    <n v="210512"/>
    <n v="1"/>
    <s v="WHITE RIVER HATCHERY"/>
    <s v="WHITE RIVER HATCHERY"/>
    <s v="WHITE R      10.0031"/>
    <x v="0"/>
    <n v="74"/>
    <x v="0"/>
    <s v="10"/>
  </r>
  <r>
    <n v="9402680015"/>
    <n v="2005"/>
    <n v="20051005"/>
    <n v="50"/>
    <n v="50"/>
    <m/>
    <s v="3F10511  100031 H01"/>
    <n v="210512"/>
    <n v="1"/>
    <s v="WHITE RIVER HATCHERY"/>
    <s v="WHITE RIVER HATCHERY"/>
    <s v="WHITE R      10.0031"/>
    <x v="0"/>
    <n v="74"/>
    <x v="0"/>
    <s v="10"/>
  </r>
  <r>
    <n v="9402680016"/>
    <n v="2005"/>
    <n v="20051005"/>
    <n v="50"/>
    <n v="50"/>
    <m/>
    <s v="3F10511  100031 H01"/>
    <n v="210512"/>
    <n v="1"/>
    <s v="WHITE RIVER HATCHERY"/>
    <s v="WHITE RIVER HATCHERY"/>
    <s v="WHITE R      10.0031"/>
    <x v="0"/>
    <n v="74"/>
    <x v="0"/>
    <s v="10"/>
  </r>
  <r>
    <n v="9402680018"/>
    <n v="2005"/>
    <n v="20051005"/>
    <n v="50"/>
    <n v="50"/>
    <m/>
    <s v="3F10511  100031 H01"/>
    <n v="210512"/>
    <n v="1"/>
    <s v="WHITE RIVER HATCHERY"/>
    <s v="WHITE RIVER HATCHERY"/>
    <s v="WHITE R      10.0031"/>
    <x v="0"/>
    <n v="74"/>
    <x v="0"/>
    <s v="10"/>
  </r>
  <r>
    <n v="9402680019"/>
    <n v="2005"/>
    <n v="20051005"/>
    <n v="50"/>
    <n v="50"/>
    <m/>
    <s v="3F10511  100031 H01"/>
    <n v="210512"/>
    <n v="1"/>
    <s v="WHITE RIVER HATCHERY"/>
    <s v="WHITE RIVER HATCHERY"/>
    <s v="WHITE R      10.0031"/>
    <x v="0"/>
    <n v="74"/>
    <x v="0"/>
    <s v="10"/>
  </r>
  <r>
    <n v="9402680022"/>
    <n v="2005"/>
    <n v="20051005"/>
    <n v="50"/>
    <n v="50"/>
    <m/>
    <s v="3F10511  100031 H01"/>
    <n v="210512"/>
    <n v="1"/>
    <s v="WHITE RIVER HATCHERY"/>
    <s v="WHITE RIVER HATCHERY"/>
    <s v="WHITE R      10.0031"/>
    <x v="0"/>
    <n v="74"/>
    <x v="0"/>
    <s v="10"/>
  </r>
  <r>
    <n v="9402680023"/>
    <n v="2005"/>
    <n v="20051005"/>
    <n v="50"/>
    <n v="50"/>
    <m/>
    <s v="3F10511  100031 H01"/>
    <n v="210512"/>
    <n v="1"/>
    <s v="WHITE RIVER HATCHERY"/>
    <s v="WHITE RIVER HATCHERY"/>
    <s v="WHITE R      10.0031"/>
    <x v="0"/>
    <n v="74"/>
    <x v="0"/>
    <s v="10"/>
  </r>
  <r>
    <n v="9402680024"/>
    <n v="2005"/>
    <n v="20051005"/>
    <n v="50"/>
    <n v="50"/>
    <m/>
    <s v="3F10511  100031 H01"/>
    <n v="210512"/>
    <n v="1"/>
    <s v="WHITE RIVER HATCHERY"/>
    <s v="WHITE RIVER HATCHERY"/>
    <s v="WHITE R      10.0031"/>
    <x v="0"/>
    <n v="74"/>
    <x v="0"/>
    <s v="10"/>
  </r>
  <r>
    <n v="9402680025"/>
    <n v="2005"/>
    <n v="20051005"/>
    <n v="50"/>
    <n v="50"/>
    <m/>
    <s v="3F10511  100031 H01"/>
    <n v="210512"/>
    <n v="1.04"/>
    <s v="WHITE RIVER HATCHERY"/>
    <s v="WHITE RIVER HATCHERY"/>
    <s v="WHITE R      10.0031"/>
    <x v="0"/>
    <n v="74"/>
    <x v="0"/>
    <s v="10"/>
  </r>
  <r>
    <n v="9402680026"/>
    <n v="2005"/>
    <n v="20051005"/>
    <n v="50"/>
    <n v="50"/>
    <m/>
    <s v="3F10511  100031 H01"/>
    <n v="210512"/>
    <n v="1"/>
    <s v="WHITE RIVER HATCHERY"/>
    <s v="WHITE RIVER HATCHERY"/>
    <s v="WHITE R      10.0031"/>
    <x v="0"/>
    <n v="74"/>
    <x v="0"/>
    <s v="10"/>
  </r>
  <r>
    <n v="9402680028"/>
    <n v="2005"/>
    <n v="20051005"/>
    <n v="50"/>
    <n v="50"/>
    <m/>
    <s v="3F10511  100031 H01"/>
    <n v="210512"/>
    <n v="1"/>
    <s v="WHITE RIVER HATCHERY"/>
    <s v="WHITE RIVER HATCHERY"/>
    <s v="WHITE R      10.0031"/>
    <x v="0"/>
    <n v="74"/>
    <x v="0"/>
    <s v="10"/>
  </r>
  <r>
    <n v="9402680029"/>
    <n v="2005"/>
    <n v="20051005"/>
    <n v="50"/>
    <n v="50"/>
    <m/>
    <s v="3F10511  100031 H01"/>
    <n v="210512"/>
    <n v="1"/>
    <s v="WHITE RIVER HATCHERY"/>
    <s v="WHITE RIVER HATCHERY"/>
    <s v="WHITE R      10.0031"/>
    <x v="0"/>
    <n v="74"/>
    <x v="0"/>
    <s v="10"/>
  </r>
  <r>
    <n v="9402680031"/>
    <n v="2005"/>
    <n v="20051005"/>
    <n v="50"/>
    <n v="50"/>
    <m/>
    <s v="3F10511  100031 H01"/>
    <n v="210512"/>
    <n v="1"/>
    <s v="WHITE RIVER HATCHERY"/>
    <s v="WHITE RIVER HATCHERY"/>
    <s v="WHITE R      10.0031"/>
    <x v="0"/>
    <n v="74"/>
    <x v="0"/>
    <s v="10"/>
  </r>
  <r>
    <n v="9402680033"/>
    <n v="2005"/>
    <n v="20051005"/>
    <n v="50"/>
    <n v="50"/>
    <m/>
    <s v="3F10511  100031 H01"/>
    <n v="210512"/>
    <n v="1"/>
    <s v="WHITE RIVER HATCHERY"/>
    <s v="WHITE RIVER HATCHERY"/>
    <s v="WHITE R      10.0031"/>
    <x v="0"/>
    <n v="74"/>
    <x v="0"/>
    <s v="10"/>
  </r>
  <r>
    <n v="9402680035"/>
    <n v="2005"/>
    <n v="20051005"/>
    <n v="50"/>
    <n v="50"/>
    <m/>
    <s v="3F10511  100031 H01"/>
    <n v="210512"/>
    <n v="1"/>
    <s v="WHITE RIVER HATCHERY"/>
    <s v="WHITE RIVER HATCHERY"/>
    <s v="WHITE R      10.0031"/>
    <x v="0"/>
    <n v="74"/>
    <x v="0"/>
    <s v="10"/>
  </r>
  <r>
    <n v="9402680036"/>
    <n v="2005"/>
    <n v="20051005"/>
    <n v="50"/>
    <n v="50"/>
    <m/>
    <s v="3F10511  100031 H01"/>
    <n v="210512"/>
    <n v="1"/>
    <s v="WHITE RIVER HATCHERY"/>
    <s v="WHITE RIVER HATCHERY"/>
    <s v="WHITE R      10.0031"/>
    <x v="0"/>
    <n v="74"/>
    <x v="0"/>
    <s v="10"/>
  </r>
  <r>
    <n v="9402680037"/>
    <n v="2005"/>
    <n v="20051005"/>
    <n v="50"/>
    <n v="50"/>
    <m/>
    <s v="3F10511  100031 H01"/>
    <n v="210512"/>
    <n v="1"/>
    <s v="WHITE RIVER HATCHERY"/>
    <s v="WHITE RIVER HATCHERY"/>
    <s v="WHITE R      10.0031"/>
    <x v="0"/>
    <n v="74"/>
    <x v="0"/>
    <s v="10"/>
  </r>
  <r>
    <n v="9402680038"/>
    <n v="2005"/>
    <n v="20051005"/>
    <n v="50"/>
    <n v="50"/>
    <m/>
    <s v="3F10511  100031 H01"/>
    <n v="210512"/>
    <n v="1"/>
    <s v="WHITE RIVER HATCHERY"/>
    <s v="WHITE RIVER HATCHERY"/>
    <s v="WHITE R      10.0031"/>
    <x v="0"/>
    <n v="74"/>
    <x v="0"/>
    <s v="10"/>
  </r>
  <r>
    <n v="9402680039"/>
    <n v="2005"/>
    <n v="20051005"/>
    <n v="50"/>
    <n v="50"/>
    <m/>
    <s v="3F10511  100031 H01"/>
    <n v="210512"/>
    <n v="1"/>
    <s v="WHITE RIVER HATCHERY"/>
    <s v="WHITE RIVER HATCHERY"/>
    <s v="WHITE R      10.0031"/>
    <x v="0"/>
    <n v="74"/>
    <x v="0"/>
    <s v="10"/>
  </r>
  <r>
    <n v="9402680040"/>
    <n v="2005"/>
    <n v="20051005"/>
    <n v="50"/>
    <n v="50"/>
    <m/>
    <s v="3F10511  100031 H01"/>
    <n v="210512"/>
    <n v="1.04"/>
    <s v="WHITE RIVER HATCHERY"/>
    <s v="WHITE RIVER HATCHERY"/>
    <s v="WHITE R      10.0031"/>
    <x v="0"/>
    <n v="74"/>
    <x v="0"/>
    <s v="10"/>
  </r>
  <r>
    <n v="9402690001"/>
    <n v="2005"/>
    <n v="20051005"/>
    <n v="50"/>
    <n v="50"/>
    <m/>
    <s v="3F10511  100031 H01"/>
    <n v="210512"/>
    <n v="1"/>
    <s v="WHITE RIVER HATCHERY"/>
    <s v="WHITE RIVER HATCHERY"/>
    <s v="WHITE R      10.0031"/>
    <x v="0"/>
    <n v="74"/>
    <x v="0"/>
    <s v="10"/>
  </r>
  <r>
    <n v="9402690002"/>
    <n v="2005"/>
    <n v="20051005"/>
    <n v="50"/>
    <n v="50"/>
    <m/>
    <s v="3F10511  100031 H01"/>
    <n v="210512"/>
    <n v="1"/>
    <s v="WHITE RIVER HATCHERY"/>
    <s v="WHITE RIVER HATCHERY"/>
    <s v="WHITE R      10.0031"/>
    <x v="0"/>
    <n v="74"/>
    <x v="0"/>
    <s v="10"/>
  </r>
  <r>
    <n v="9402690004"/>
    <n v="2005"/>
    <n v="20051005"/>
    <n v="50"/>
    <n v="50"/>
    <m/>
    <s v="3F10511  100031 H01"/>
    <n v="210512"/>
    <n v="1"/>
    <s v="WHITE RIVER HATCHERY"/>
    <s v="WHITE RIVER HATCHERY"/>
    <s v="WHITE R      10.0031"/>
    <x v="0"/>
    <n v="74"/>
    <x v="0"/>
    <s v="10"/>
  </r>
  <r>
    <n v="9402690005"/>
    <n v="2005"/>
    <n v="20051005"/>
    <n v="50"/>
    <n v="50"/>
    <m/>
    <s v="3F10511  100031 H01"/>
    <n v="210512"/>
    <n v="1"/>
    <s v="WHITE RIVER HATCHERY"/>
    <s v="WHITE RIVER HATCHERY"/>
    <s v="WHITE R      10.0031"/>
    <x v="0"/>
    <n v="74"/>
    <x v="0"/>
    <s v="10"/>
  </r>
  <r>
    <n v="9402690006"/>
    <n v="2005"/>
    <n v="20051005"/>
    <n v="50"/>
    <n v="50"/>
    <m/>
    <s v="3F10511  100031 H01"/>
    <n v="210512"/>
    <n v="1"/>
    <s v="WHITE RIVER HATCHERY"/>
    <s v="WHITE RIVER HATCHERY"/>
    <s v="WHITE R      10.0031"/>
    <x v="0"/>
    <n v="74"/>
    <x v="0"/>
    <s v="10"/>
  </r>
  <r>
    <n v="9402690007"/>
    <n v="2005"/>
    <n v="20051005"/>
    <n v="50"/>
    <n v="50"/>
    <m/>
    <s v="3F10511  100031 H01"/>
    <n v="210512"/>
    <n v="1"/>
    <s v="WHITE RIVER HATCHERY"/>
    <s v="WHITE RIVER HATCHERY"/>
    <s v="WHITE R      10.0031"/>
    <x v="0"/>
    <n v="74"/>
    <x v="0"/>
    <s v="10"/>
  </r>
  <r>
    <n v="9402690008"/>
    <n v="2005"/>
    <n v="20051005"/>
    <n v="50"/>
    <n v="50"/>
    <m/>
    <s v="3F10511  100031 H01"/>
    <n v="210512"/>
    <n v="1"/>
    <s v="WHITE RIVER HATCHERY"/>
    <s v="WHITE RIVER HATCHERY"/>
    <s v="WHITE R      10.0031"/>
    <x v="0"/>
    <n v="74"/>
    <x v="0"/>
    <s v="10"/>
  </r>
  <r>
    <n v="9402690009"/>
    <n v="2005"/>
    <n v="20051005"/>
    <n v="50"/>
    <n v="50"/>
    <m/>
    <s v="3F10511  100031 H01"/>
    <n v="210512"/>
    <n v="1"/>
    <s v="WHITE RIVER HATCHERY"/>
    <s v="WHITE RIVER HATCHERY"/>
    <s v="WHITE R      10.0031"/>
    <x v="0"/>
    <n v="74"/>
    <x v="0"/>
    <s v="10"/>
  </r>
  <r>
    <n v="9402690010"/>
    <n v="2005"/>
    <n v="20051005"/>
    <n v="50"/>
    <n v="50"/>
    <m/>
    <s v="3F10511  100031 H01"/>
    <n v="210512"/>
    <n v="1"/>
    <s v="WHITE RIVER HATCHERY"/>
    <s v="WHITE RIVER HATCHERY"/>
    <s v="WHITE R      10.0031"/>
    <x v="0"/>
    <n v="74"/>
    <x v="0"/>
    <s v="10"/>
  </r>
  <r>
    <n v="9402690011"/>
    <n v="2005"/>
    <n v="20051005"/>
    <n v="50"/>
    <n v="50"/>
    <m/>
    <s v="3F10511  100031 H01"/>
    <n v="210512"/>
    <n v="1"/>
    <s v="WHITE RIVER HATCHERY"/>
    <s v="WHITE RIVER HATCHERY"/>
    <s v="WHITE R      10.0031"/>
    <x v="0"/>
    <n v="74"/>
    <x v="0"/>
    <s v="10"/>
  </r>
  <r>
    <n v="9402690012"/>
    <n v="2005"/>
    <n v="20051005"/>
    <n v="50"/>
    <n v="50"/>
    <m/>
    <s v="3F10511  100031 H01"/>
    <n v="210512"/>
    <n v="1"/>
    <s v="WHITE RIVER HATCHERY"/>
    <s v="WHITE RIVER HATCHERY"/>
    <s v="WHITE R      10.0031"/>
    <x v="0"/>
    <n v="74"/>
    <x v="0"/>
    <s v="10"/>
  </r>
  <r>
    <n v="9402690014"/>
    <n v="2005"/>
    <n v="20051005"/>
    <n v="50"/>
    <n v="50"/>
    <m/>
    <s v="3F10511  100031 H01"/>
    <n v="210512"/>
    <n v="1"/>
    <s v="WHITE RIVER HATCHERY"/>
    <s v="WHITE RIVER HATCHERY"/>
    <s v="WHITE R      10.0031"/>
    <x v="0"/>
    <n v="74"/>
    <x v="0"/>
    <s v="10"/>
  </r>
  <r>
    <n v="9402690015"/>
    <n v="2005"/>
    <n v="20051005"/>
    <n v="50"/>
    <n v="50"/>
    <m/>
    <s v="3F10511  100031 H01"/>
    <n v="210512"/>
    <n v="1"/>
    <s v="WHITE RIVER HATCHERY"/>
    <s v="WHITE RIVER HATCHERY"/>
    <s v="WHITE R      10.0031"/>
    <x v="0"/>
    <n v="74"/>
    <x v="0"/>
    <s v="10"/>
  </r>
  <r>
    <n v="9402690016"/>
    <n v="2005"/>
    <n v="20051005"/>
    <n v="50"/>
    <n v="50"/>
    <m/>
    <s v="3F10511  100031 H01"/>
    <n v="210512"/>
    <n v="1"/>
    <s v="WHITE RIVER HATCHERY"/>
    <s v="WHITE RIVER HATCHERY"/>
    <s v="WHITE R      10.0031"/>
    <x v="0"/>
    <n v="74"/>
    <x v="0"/>
    <s v="10"/>
  </r>
  <r>
    <n v="9402690017"/>
    <n v="2005"/>
    <n v="20051005"/>
    <n v="50"/>
    <n v="50"/>
    <m/>
    <s v="3F10511  100031 H01"/>
    <n v="210512"/>
    <n v="1"/>
    <s v="WHITE RIVER HATCHERY"/>
    <s v="WHITE RIVER HATCHERY"/>
    <s v="WHITE R      10.0031"/>
    <x v="0"/>
    <n v="74"/>
    <x v="0"/>
    <s v="10"/>
  </r>
  <r>
    <n v="9402690018"/>
    <n v="2005"/>
    <n v="20051005"/>
    <n v="50"/>
    <n v="50"/>
    <m/>
    <s v="3F10511  100031 H01"/>
    <n v="210512"/>
    <n v="1"/>
    <s v="WHITE RIVER HATCHERY"/>
    <s v="WHITE RIVER HATCHERY"/>
    <s v="WHITE R      10.0031"/>
    <x v="0"/>
    <n v="74"/>
    <x v="0"/>
    <s v="10"/>
  </r>
  <r>
    <n v="9402690019"/>
    <n v="2005"/>
    <n v="20051005"/>
    <n v="50"/>
    <n v="50"/>
    <m/>
    <s v="3F10511  100031 H01"/>
    <n v="210512"/>
    <n v="1"/>
    <s v="WHITE RIVER HATCHERY"/>
    <s v="WHITE RIVER HATCHERY"/>
    <s v="WHITE R      10.0031"/>
    <x v="0"/>
    <n v="74"/>
    <x v="0"/>
    <s v="10"/>
  </r>
  <r>
    <n v="9402690020"/>
    <n v="2005"/>
    <n v="20051005"/>
    <n v="50"/>
    <n v="50"/>
    <m/>
    <s v="3F10511  100031 H01"/>
    <n v="210512"/>
    <n v="1"/>
    <s v="WHITE RIVER HATCHERY"/>
    <s v="WHITE RIVER HATCHERY"/>
    <s v="WHITE R      10.0031"/>
    <x v="0"/>
    <n v="74"/>
    <x v="0"/>
    <s v="10"/>
  </r>
  <r>
    <n v="9402690021"/>
    <n v="2005"/>
    <n v="20051005"/>
    <n v="50"/>
    <n v="50"/>
    <m/>
    <s v="3F10511  100031 H01"/>
    <n v="210512"/>
    <n v="1"/>
    <s v="WHITE RIVER HATCHERY"/>
    <s v="WHITE RIVER HATCHERY"/>
    <s v="WHITE R      10.0031"/>
    <x v="0"/>
    <n v="74"/>
    <x v="0"/>
    <s v="10"/>
  </r>
  <r>
    <n v="9402690023"/>
    <n v="2005"/>
    <n v="20051005"/>
    <n v="50"/>
    <n v="50"/>
    <m/>
    <s v="3F10511  100031 H01"/>
    <n v="210512"/>
    <n v="1"/>
    <s v="WHITE RIVER HATCHERY"/>
    <s v="WHITE RIVER HATCHERY"/>
    <s v="WHITE R      10.0031"/>
    <x v="0"/>
    <n v="74"/>
    <x v="0"/>
    <s v="10"/>
  </r>
  <r>
    <n v="9402690025"/>
    <n v="2005"/>
    <n v="20051005"/>
    <n v="50"/>
    <n v="50"/>
    <m/>
    <s v="3F10511  100031 H01"/>
    <n v="210512"/>
    <n v="1"/>
    <s v="WHITE RIVER HATCHERY"/>
    <s v="WHITE RIVER HATCHERY"/>
    <s v="WHITE R      10.0031"/>
    <x v="0"/>
    <n v="74"/>
    <x v="0"/>
    <s v="10"/>
  </r>
  <r>
    <n v="9402690026"/>
    <n v="2005"/>
    <n v="20051005"/>
    <n v="50"/>
    <n v="50"/>
    <m/>
    <s v="3F10511  100031 H01"/>
    <n v="210512"/>
    <n v="1"/>
    <s v="WHITE RIVER HATCHERY"/>
    <s v="WHITE RIVER HATCHERY"/>
    <s v="WHITE R      10.0031"/>
    <x v="0"/>
    <n v="74"/>
    <x v="0"/>
    <s v="10"/>
  </r>
  <r>
    <n v="9402690027"/>
    <n v="2005"/>
    <n v="20051005"/>
    <n v="50"/>
    <n v="50"/>
    <m/>
    <s v="3F10511  100031 H01"/>
    <n v="210512"/>
    <n v="1"/>
    <s v="WHITE RIVER HATCHERY"/>
    <s v="WHITE RIVER HATCHERY"/>
    <s v="WHITE R      10.0031"/>
    <x v="0"/>
    <n v="74"/>
    <x v="0"/>
    <s v="10"/>
  </r>
  <r>
    <n v="9402690028"/>
    <n v="2005"/>
    <n v="20051005"/>
    <n v="50"/>
    <n v="50"/>
    <m/>
    <s v="3F10511  100031 H01"/>
    <n v="210512"/>
    <n v="1"/>
    <s v="WHITE RIVER HATCHERY"/>
    <s v="WHITE RIVER HATCHERY"/>
    <s v="WHITE R      10.0031"/>
    <x v="0"/>
    <n v="74"/>
    <x v="0"/>
    <s v="10"/>
  </r>
  <r>
    <n v="9402690029"/>
    <n v="2005"/>
    <n v="20051005"/>
    <n v="50"/>
    <n v="50"/>
    <m/>
    <s v="3F10511  100031 H01"/>
    <n v="210512"/>
    <n v="1"/>
    <s v="WHITE RIVER HATCHERY"/>
    <s v="WHITE RIVER HATCHERY"/>
    <s v="WHITE R      10.0031"/>
    <x v="0"/>
    <n v="74"/>
    <x v="0"/>
    <s v="10"/>
  </r>
  <r>
    <n v="9402690031"/>
    <n v="2005"/>
    <n v="20051005"/>
    <n v="50"/>
    <n v="50"/>
    <m/>
    <s v="3F10511  100031 H01"/>
    <n v="210512"/>
    <n v="1"/>
    <s v="WHITE RIVER HATCHERY"/>
    <s v="WHITE RIVER HATCHERY"/>
    <s v="WHITE R      10.0031"/>
    <x v="0"/>
    <n v="74"/>
    <x v="0"/>
    <s v="10"/>
  </r>
  <r>
    <n v="9402690032"/>
    <n v="2005"/>
    <n v="20051005"/>
    <n v="50"/>
    <n v="50"/>
    <m/>
    <s v="3F10511  100031 H01"/>
    <n v="210512"/>
    <n v="1"/>
    <s v="WHITE RIVER HATCHERY"/>
    <s v="WHITE RIVER HATCHERY"/>
    <s v="WHITE R      10.0031"/>
    <x v="0"/>
    <n v="74"/>
    <x v="0"/>
    <s v="10"/>
  </r>
  <r>
    <n v="9402700002"/>
    <n v="2005"/>
    <n v="20051005"/>
    <n v="50"/>
    <n v="50"/>
    <m/>
    <s v="3F10511  100031 H01"/>
    <n v="210512"/>
    <n v="1"/>
    <s v="WHITE RIVER HATCHERY"/>
    <s v="WHITE RIVER HATCHERY"/>
    <s v="WHITE R      10.0031"/>
    <x v="0"/>
    <n v="74"/>
    <x v="0"/>
    <s v="10"/>
  </r>
  <r>
    <n v="9402700003"/>
    <n v="2005"/>
    <n v="20051005"/>
    <n v="50"/>
    <n v="50"/>
    <m/>
    <s v="3F10511  100031 H01"/>
    <n v="210512"/>
    <n v="1"/>
    <s v="WHITE RIVER HATCHERY"/>
    <s v="WHITE RIVER HATCHERY"/>
    <s v="WHITE R      10.0031"/>
    <x v="0"/>
    <n v="74"/>
    <x v="0"/>
    <s v="10"/>
  </r>
  <r>
    <n v="9402700004"/>
    <n v="2005"/>
    <n v="20051005"/>
    <n v="50"/>
    <n v="50"/>
    <m/>
    <s v="3F10511  100031 H01"/>
    <n v="210512"/>
    <n v="1"/>
    <s v="WHITE RIVER HATCHERY"/>
    <s v="WHITE RIVER HATCHERY"/>
    <s v="WHITE R      10.0031"/>
    <x v="0"/>
    <n v="74"/>
    <x v="0"/>
    <s v="10"/>
  </r>
  <r>
    <n v="9402700005"/>
    <n v="2005"/>
    <n v="20051005"/>
    <n v="50"/>
    <n v="50"/>
    <m/>
    <s v="3F10511  100031 H01"/>
    <n v="210512"/>
    <n v="1"/>
    <s v="WHITE RIVER HATCHERY"/>
    <s v="WHITE RIVER HATCHERY"/>
    <s v="WHITE R      10.0031"/>
    <x v="0"/>
    <n v="74"/>
    <x v="0"/>
    <s v="10"/>
  </r>
  <r>
    <n v="9402700007"/>
    <n v="2005"/>
    <n v="20051005"/>
    <n v="50"/>
    <n v="50"/>
    <m/>
    <s v="3F10511  100031 H01"/>
    <n v="210512"/>
    <n v="1"/>
    <s v="WHITE RIVER HATCHERY"/>
    <s v="WHITE RIVER HATCHERY"/>
    <s v="WHITE R      10.0031"/>
    <x v="0"/>
    <n v="74"/>
    <x v="0"/>
    <s v="10"/>
  </r>
  <r>
    <n v="9402700008"/>
    <n v="2005"/>
    <n v="20051005"/>
    <n v="50"/>
    <n v="50"/>
    <m/>
    <s v="3F10511  100031 H01"/>
    <n v="210512"/>
    <n v="1"/>
    <s v="WHITE RIVER HATCHERY"/>
    <s v="WHITE RIVER HATCHERY"/>
    <s v="WHITE R      10.0031"/>
    <x v="0"/>
    <n v="74"/>
    <x v="0"/>
    <s v="10"/>
  </r>
  <r>
    <n v="9402700009"/>
    <n v="2005"/>
    <n v="20051005"/>
    <n v="50"/>
    <n v="50"/>
    <m/>
    <s v="3F10511  100031 H01"/>
    <n v="210512"/>
    <n v="1"/>
    <s v="WHITE RIVER HATCHERY"/>
    <s v="WHITE RIVER HATCHERY"/>
    <s v="WHITE R      10.0031"/>
    <x v="0"/>
    <n v="74"/>
    <x v="0"/>
    <s v="10"/>
  </r>
  <r>
    <n v="9402700010"/>
    <n v="2005"/>
    <n v="20051005"/>
    <n v="50"/>
    <n v="50"/>
    <m/>
    <s v="3F10511  100031 H01"/>
    <n v="210512"/>
    <n v="1"/>
    <s v="WHITE RIVER HATCHERY"/>
    <s v="WHITE RIVER HATCHERY"/>
    <s v="WHITE R      10.0031"/>
    <x v="0"/>
    <n v="74"/>
    <x v="0"/>
    <s v="10"/>
  </r>
  <r>
    <n v="9402700011"/>
    <n v="2005"/>
    <n v="20051005"/>
    <n v="50"/>
    <n v="50"/>
    <m/>
    <s v="3F10511  100031 H01"/>
    <n v="210512"/>
    <n v="1"/>
    <s v="WHITE RIVER HATCHERY"/>
    <s v="WHITE RIVER HATCHERY"/>
    <s v="WHITE R      10.0031"/>
    <x v="0"/>
    <n v="74"/>
    <x v="0"/>
    <s v="10"/>
  </r>
  <r>
    <n v="9402700012"/>
    <n v="2005"/>
    <n v="20051005"/>
    <n v="50"/>
    <n v="50"/>
    <m/>
    <s v="3F10511  100031 H01"/>
    <n v="210512"/>
    <n v="1"/>
    <s v="WHITE RIVER HATCHERY"/>
    <s v="WHITE RIVER HATCHERY"/>
    <s v="WHITE R      10.0031"/>
    <x v="0"/>
    <n v="74"/>
    <x v="0"/>
    <s v="10"/>
  </r>
  <r>
    <n v="9402700013"/>
    <n v="2005"/>
    <n v="20051005"/>
    <n v="50"/>
    <n v="50"/>
    <m/>
    <s v="3F10511  100031 H01"/>
    <n v="210512"/>
    <n v="1"/>
    <s v="WHITE RIVER HATCHERY"/>
    <s v="WHITE RIVER HATCHERY"/>
    <s v="WHITE R      10.0031"/>
    <x v="0"/>
    <n v="74"/>
    <x v="0"/>
    <s v="10"/>
  </r>
  <r>
    <n v="9402700014"/>
    <n v="2005"/>
    <n v="20051005"/>
    <n v="50"/>
    <n v="50"/>
    <m/>
    <s v="3F10511  100031 H01"/>
    <n v="210512"/>
    <n v="1"/>
    <s v="WHITE RIVER HATCHERY"/>
    <s v="WHITE RIVER HATCHERY"/>
    <s v="WHITE R      10.0031"/>
    <x v="0"/>
    <n v="74"/>
    <x v="0"/>
    <s v="10"/>
  </r>
  <r>
    <n v="9402700018"/>
    <n v="2005"/>
    <n v="20051005"/>
    <n v="50"/>
    <n v="50"/>
    <m/>
    <s v="3F10511  100031 H01"/>
    <n v="210512"/>
    <n v="1"/>
    <s v="WHITE RIVER HATCHERY"/>
    <s v="WHITE RIVER HATCHERY"/>
    <s v="WHITE R      10.0031"/>
    <x v="0"/>
    <n v="74"/>
    <x v="0"/>
    <s v="10"/>
  </r>
  <r>
    <n v="9402700019"/>
    <n v="2005"/>
    <n v="20051005"/>
    <n v="50"/>
    <n v="50"/>
    <m/>
    <s v="3F10511  100031 H01"/>
    <n v="210512"/>
    <n v="1"/>
    <s v="WHITE RIVER HATCHERY"/>
    <s v="WHITE RIVER HATCHERY"/>
    <s v="WHITE R      10.0031"/>
    <x v="0"/>
    <n v="74"/>
    <x v="0"/>
    <s v="10"/>
  </r>
  <r>
    <n v="9402700020"/>
    <n v="2005"/>
    <n v="20051005"/>
    <n v="50"/>
    <n v="50"/>
    <m/>
    <s v="3F10511  100031 H01"/>
    <n v="210512"/>
    <n v="1"/>
    <s v="WHITE RIVER HATCHERY"/>
    <s v="WHITE RIVER HATCHERY"/>
    <s v="WHITE R      10.0031"/>
    <x v="0"/>
    <n v="74"/>
    <x v="0"/>
    <s v="10"/>
  </r>
  <r>
    <n v="9402700021"/>
    <n v="2005"/>
    <n v="20051005"/>
    <n v="50"/>
    <n v="50"/>
    <m/>
    <s v="3F10511  100031 H01"/>
    <n v="210512"/>
    <n v="1"/>
    <s v="WHITE RIVER HATCHERY"/>
    <s v="WHITE RIVER HATCHERY"/>
    <s v="WHITE R      10.0031"/>
    <x v="0"/>
    <n v="74"/>
    <x v="0"/>
    <s v="10"/>
  </r>
  <r>
    <n v="9402700024"/>
    <n v="2005"/>
    <n v="20051005"/>
    <n v="50"/>
    <n v="50"/>
    <m/>
    <s v="3F10511  100031 H01"/>
    <n v="210512"/>
    <n v="1"/>
    <s v="WHITE RIVER HATCHERY"/>
    <s v="WHITE RIVER HATCHERY"/>
    <s v="WHITE R      10.0031"/>
    <x v="0"/>
    <n v="74"/>
    <x v="0"/>
    <s v="10"/>
  </r>
  <r>
    <n v="9402700026"/>
    <n v="2005"/>
    <n v="20051005"/>
    <n v="50"/>
    <n v="50"/>
    <m/>
    <s v="3F10511  100031 H01"/>
    <n v="210512"/>
    <n v="1"/>
    <s v="WHITE RIVER HATCHERY"/>
    <s v="WHITE RIVER HATCHERY"/>
    <s v="WHITE R      10.0031"/>
    <x v="0"/>
    <n v="74"/>
    <x v="0"/>
    <s v="10"/>
  </r>
  <r>
    <n v="9402700027"/>
    <n v="2005"/>
    <n v="20051005"/>
    <n v="50"/>
    <n v="50"/>
    <m/>
    <s v="3F10511  100031 H01"/>
    <n v="210512"/>
    <n v="1"/>
    <s v="WHITE RIVER HATCHERY"/>
    <s v="WHITE RIVER HATCHERY"/>
    <s v="WHITE R      10.0031"/>
    <x v="0"/>
    <n v="74"/>
    <x v="0"/>
    <s v="10"/>
  </r>
  <r>
    <n v="9402700028"/>
    <n v="2005"/>
    <n v="20051005"/>
    <n v="50"/>
    <n v="50"/>
    <m/>
    <s v="3F10511  100031 H01"/>
    <n v="210512"/>
    <n v="1"/>
    <s v="WHITE RIVER HATCHERY"/>
    <s v="WHITE RIVER HATCHERY"/>
    <s v="WHITE R      10.0031"/>
    <x v="0"/>
    <n v="74"/>
    <x v="0"/>
    <s v="10"/>
  </r>
  <r>
    <n v="9402700029"/>
    <n v="2005"/>
    <n v="20051005"/>
    <n v="50"/>
    <n v="50"/>
    <m/>
    <s v="3F10511  100031 H01"/>
    <n v="210512"/>
    <n v="1"/>
    <s v="WHITE RIVER HATCHERY"/>
    <s v="WHITE RIVER HATCHERY"/>
    <s v="WHITE R      10.0031"/>
    <x v="0"/>
    <n v="74"/>
    <x v="0"/>
    <s v="10"/>
  </r>
  <r>
    <n v="9402700030"/>
    <n v="2005"/>
    <n v="20051005"/>
    <n v="50"/>
    <n v="50"/>
    <m/>
    <s v="3F10511  100031 H01"/>
    <n v="210512"/>
    <n v="1"/>
    <s v="WHITE RIVER HATCHERY"/>
    <s v="WHITE RIVER HATCHERY"/>
    <s v="WHITE R      10.0031"/>
    <x v="0"/>
    <n v="74"/>
    <x v="0"/>
    <s v="10"/>
  </r>
  <r>
    <n v="9402700032"/>
    <n v="2005"/>
    <n v="20051005"/>
    <n v="50"/>
    <n v="50"/>
    <m/>
    <s v="3F10511  100031 H01"/>
    <n v="210512"/>
    <n v="1"/>
    <s v="WHITE RIVER HATCHERY"/>
    <s v="WHITE RIVER HATCHERY"/>
    <s v="WHITE R      10.0031"/>
    <x v="0"/>
    <n v="74"/>
    <x v="0"/>
    <s v="10"/>
  </r>
  <r>
    <n v="9402700034"/>
    <n v="2005"/>
    <n v="20051005"/>
    <n v="50"/>
    <n v="50"/>
    <m/>
    <s v="3F10511  100031 H01"/>
    <n v="210512"/>
    <n v="1"/>
    <s v="WHITE RIVER HATCHERY"/>
    <s v="WHITE RIVER HATCHERY"/>
    <s v="WHITE R      10.0031"/>
    <x v="0"/>
    <n v="74"/>
    <x v="0"/>
    <s v="10"/>
  </r>
  <r>
    <n v="9402700035"/>
    <n v="2005"/>
    <n v="20051005"/>
    <n v="50"/>
    <n v="50"/>
    <m/>
    <s v="3F10511  100031 H01"/>
    <n v="210512"/>
    <n v="1"/>
    <s v="WHITE RIVER HATCHERY"/>
    <s v="WHITE RIVER HATCHERY"/>
    <s v="WHITE R      10.0031"/>
    <x v="0"/>
    <n v="74"/>
    <x v="0"/>
    <s v="10"/>
  </r>
  <r>
    <n v="9402700036"/>
    <n v="2005"/>
    <n v="20051005"/>
    <n v="50"/>
    <n v="50"/>
    <m/>
    <s v="3F10511  100031 H01"/>
    <n v="210512"/>
    <n v="1"/>
    <s v="WHITE RIVER HATCHERY"/>
    <s v="WHITE RIVER HATCHERY"/>
    <s v="WHITE R      10.0031"/>
    <x v="0"/>
    <n v="74"/>
    <x v="0"/>
    <s v="10"/>
  </r>
  <r>
    <n v="9402700037"/>
    <n v="2005"/>
    <n v="20051005"/>
    <n v="50"/>
    <n v="50"/>
    <m/>
    <s v="3F10511  100031 H01"/>
    <n v="210512"/>
    <n v="1"/>
    <s v="WHITE RIVER HATCHERY"/>
    <s v="WHITE RIVER HATCHERY"/>
    <s v="WHITE R      10.0031"/>
    <x v="0"/>
    <n v="74"/>
    <x v="0"/>
    <s v="10"/>
  </r>
  <r>
    <n v="9402700040"/>
    <n v="2005"/>
    <n v="20051005"/>
    <n v="50"/>
    <n v="50"/>
    <m/>
    <s v="3F10511  100031 H01"/>
    <n v="210512"/>
    <n v="1"/>
    <s v="WHITE RIVER HATCHERY"/>
    <s v="WHITE RIVER HATCHERY"/>
    <s v="WHITE R      10.0031"/>
    <x v="0"/>
    <n v="74"/>
    <x v="0"/>
    <s v="10"/>
  </r>
  <r>
    <n v="9402700041"/>
    <n v="2005"/>
    <n v="20051005"/>
    <n v="50"/>
    <n v="50"/>
    <m/>
    <s v="3F10511  100031 H01"/>
    <n v="210512"/>
    <n v="1"/>
    <s v="WHITE RIVER HATCHERY"/>
    <s v="WHITE RIVER HATCHERY"/>
    <s v="WHITE R      10.0031"/>
    <x v="0"/>
    <n v="74"/>
    <x v="0"/>
    <s v="10"/>
  </r>
  <r>
    <n v="9402700042"/>
    <n v="2005"/>
    <n v="20051005"/>
    <n v="50"/>
    <n v="50"/>
    <m/>
    <s v="3F10511  100031 H01"/>
    <n v="210512"/>
    <n v="1"/>
    <s v="WHITE RIVER HATCHERY"/>
    <s v="WHITE RIVER HATCHERY"/>
    <s v="WHITE R      10.0031"/>
    <x v="0"/>
    <n v="74"/>
    <x v="0"/>
    <s v="10"/>
  </r>
  <r>
    <n v="9402700043"/>
    <n v="2005"/>
    <n v="20051005"/>
    <n v="50"/>
    <n v="50"/>
    <m/>
    <s v="3F10511  100031 H01"/>
    <n v="210512"/>
    <n v="1.04"/>
    <s v="WHITE RIVER HATCHERY"/>
    <s v="WHITE RIVER HATCHERY"/>
    <s v="WHITE R      10.0031"/>
    <x v="0"/>
    <n v="74"/>
    <x v="0"/>
    <s v="10"/>
  </r>
  <r>
    <n v="9402700047"/>
    <n v="2005"/>
    <n v="20051005"/>
    <n v="50"/>
    <n v="50"/>
    <m/>
    <s v="3F10511  100031 H01"/>
    <n v="210512"/>
    <n v="1"/>
    <s v="WHITE RIVER HATCHERY"/>
    <s v="WHITE RIVER HATCHERY"/>
    <s v="WHITE R      10.0031"/>
    <x v="0"/>
    <n v="74"/>
    <x v="0"/>
    <s v="10"/>
  </r>
  <r>
    <n v="9402700048"/>
    <n v="2005"/>
    <n v="20051005"/>
    <n v="50"/>
    <n v="50"/>
    <m/>
    <s v="3F10511  100031 H01"/>
    <n v="210512"/>
    <n v="1"/>
    <s v="WHITE RIVER HATCHERY"/>
    <s v="WHITE RIVER HATCHERY"/>
    <s v="WHITE R      10.0031"/>
    <x v="0"/>
    <n v="74"/>
    <x v="0"/>
    <s v="10"/>
  </r>
  <r>
    <n v="9402700049"/>
    <n v="2005"/>
    <n v="20051005"/>
    <n v="50"/>
    <n v="50"/>
    <m/>
    <s v="3F10511  100031 H01"/>
    <n v="210512"/>
    <n v="1"/>
    <s v="WHITE RIVER HATCHERY"/>
    <s v="WHITE RIVER HATCHERY"/>
    <s v="WHITE R      10.0031"/>
    <x v="0"/>
    <n v="74"/>
    <x v="0"/>
    <s v="10"/>
  </r>
  <r>
    <n v="9402700050"/>
    <n v="2005"/>
    <n v="20051005"/>
    <n v="50"/>
    <n v="50"/>
    <m/>
    <s v="3F10511  100031 H01"/>
    <n v="210512"/>
    <n v="1"/>
    <s v="WHITE RIVER HATCHERY"/>
    <s v="WHITE RIVER HATCHERY"/>
    <s v="WHITE R      10.0031"/>
    <x v="0"/>
    <n v="74"/>
    <x v="0"/>
    <s v="10"/>
  </r>
  <r>
    <n v="9402700051"/>
    <n v="2005"/>
    <n v="20051005"/>
    <n v="50"/>
    <n v="50"/>
    <m/>
    <s v="3F10511  100031 H01"/>
    <n v="210512"/>
    <n v="1"/>
    <s v="WHITE RIVER HATCHERY"/>
    <s v="WHITE RIVER HATCHERY"/>
    <s v="WHITE R      10.0031"/>
    <x v="0"/>
    <n v="74"/>
    <x v="0"/>
    <s v="10"/>
  </r>
  <r>
    <n v="9402700052"/>
    <n v="2005"/>
    <n v="20051005"/>
    <n v="50"/>
    <n v="50"/>
    <m/>
    <s v="3F10511  100031 H01"/>
    <n v="210512"/>
    <n v="1"/>
    <s v="WHITE RIVER HATCHERY"/>
    <s v="WHITE RIVER HATCHERY"/>
    <s v="WHITE R      10.0031"/>
    <x v="0"/>
    <n v="74"/>
    <x v="0"/>
    <s v="10"/>
  </r>
  <r>
    <n v="9402700053"/>
    <n v="2005"/>
    <n v="20051005"/>
    <n v="50"/>
    <n v="50"/>
    <m/>
    <s v="3F10511  100031 H01"/>
    <n v="210512"/>
    <n v="1"/>
    <s v="WHITE RIVER HATCHERY"/>
    <s v="WHITE RIVER HATCHERY"/>
    <s v="WHITE R      10.0031"/>
    <x v="0"/>
    <n v="74"/>
    <x v="0"/>
    <s v="10"/>
  </r>
  <r>
    <n v="9402700054"/>
    <n v="2005"/>
    <n v="20051005"/>
    <n v="50"/>
    <n v="50"/>
    <m/>
    <s v="3F10511  100031 H01"/>
    <n v="210512"/>
    <n v="1"/>
    <s v="WHITE RIVER HATCHERY"/>
    <s v="WHITE RIVER HATCHERY"/>
    <s v="WHITE R      10.0031"/>
    <x v="0"/>
    <n v="74"/>
    <x v="0"/>
    <s v="10"/>
  </r>
  <r>
    <n v="9402700055"/>
    <n v="2005"/>
    <n v="20051005"/>
    <n v="50"/>
    <n v="50"/>
    <m/>
    <s v="3F10511  100031 H01"/>
    <n v="210512"/>
    <n v="1"/>
    <s v="WHITE RIVER HATCHERY"/>
    <s v="WHITE RIVER HATCHERY"/>
    <s v="WHITE R      10.0031"/>
    <x v="0"/>
    <n v="74"/>
    <x v="0"/>
    <s v="10"/>
  </r>
  <r>
    <n v="9402700056"/>
    <n v="2005"/>
    <n v="20051005"/>
    <n v="50"/>
    <n v="50"/>
    <m/>
    <s v="3F10511  100031 H01"/>
    <n v="210512"/>
    <n v="1"/>
    <s v="WHITE RIVER HATCHERY"/>
    <s v="WHITE RIVER HATCHERY"/>
    <s v="WHITE R      10.0031"/>
    <x v="0"/>
    <n v="74"/>
    <x v="0"/>
    <s v="10"/>
  </r>
  <r>
    <n v="9402700057"/>
    <n v="2005"/>
    <n v="20051005"/>
    <n v="50"/>
    <n v="50"/>
    <m/>
    <s v="3F10511  100031 H01"/>
    <n v="210512"/>
    <n v="1"/>
    <s v="WHITE RIVER HATCHERY"/>
    <s v="WHITE RIVER HATCHERY"/>
    <s v="WHITE R      10.0031"/>
    <x v="0"/>
    <n v="74"/>
    <x v="0"/>
    <s v="10"/>
  </r>
  <r>
    <n v="9402700059"/>
    <n v="2005"/>
    <n v="20051005"/>
    <n v="50"/>
    <n v="50"/>
    <m/>
    <s v="3F10511  100031 H01"/>
    <n v="210512"/>
    <n v="1.04"/>
    <s v="WHITE RIVER HATCHERY"/>
    <s v="WHITE RIVER HATCHERY"/>
    <s v="WHITE R      10.0031"/>
    <x v="0"/>
    <n v="74"/>
    <x v="0"/>
    <s v="10"/>
  </r>
  <r>
    <n v="9402700060"/>
    <n v="2005"/>
    <n v="20051005"/>
    <n v="50"/>
    <n v="50"/>
    <m/>
    <s v="3F10511  100031 H01"/>
    <n v="210512"/>
    <n v="1"/>
    <s v="WHITE RIVER HATCHERY"/>
    <s v="WHITE RIVER HATCHERY"/>
    <s v="WHITE R      10.0031"/>
    <x v="0"/>
    <n v="74"/>
    <x v="0"/>
    <s v="10"/>
  </r>
  <r>
    <n v="9402700061"/>
    <n v="2005"/>
    <n v="20051005"/>
    <n v="50"/>
    <n v="50"/>
    <m/>
    <s v="3F10511  100031 H01"/>
    <n v="210512"/>
    <n v="1"/>
    <s v="WHITE RIVER HATCHERY"/>
    <s v="WHITE RIVER HATCHERY"/>
    <s v="WHITE R      10.0031"/>
    <x v="0"/>
    <n v="74"/>
    <x v="0"/>
    <s v="10"/>
  </r>
  <r>
    <n v="9402700062"/>
    <n v="2005"/>
    <n v="20051005"/>
    <n v="50"/>
    <n v="50"/>
    <m/>
    <s v="3F10511  100031 H01"/>
    <n v="210512"/>
    <n v="1"/>
    <s v="WHITE RIVER HATCHERY"/>
    <s v="WHITE RIVER HATCHERY"/>
    <s v="WHITE R      10.0031"/>
    <x v="0"/>
    <n v="74"/>
    <x v="0"/>
    <s v="10"/>
  </r>
  <r>
    <n v="9402700063"/>
    <n v="2005"/>
    <n v="20051005"/>
    <n v="50"/>
    <n v="50"/>
    <m/>
    <s v="3F10511  100031 H01"/>
    <n v="210512"/>
    <n v="1"/>
    <s v="WHITE RIVER HATCHERY"/>
    <s v="WHITE RIVER HATCHERY"/>
    <s v="WHITE R      10.0031"/>
    <x v="0"/>
    <n v="74"/>
    <x v="0"/>
    <s v="10"/>
  </r>
  <r>
    <n v="9402700065"/>
    <n v="2005"/>
    <n v="20051005"/>
    <n v="50"/>
    <n v="50"/>
    <m/>
    <s v="3F10511  100031 H01"/>
    <n v="210512"/>
    <n v="1"/>
    <s v="WHITE RIVER HATCHERY"/>
    <s v="WHITE RIVER HATCHERY"/>
    <s v="WHITE R      10.0031"/>
    <x v="0"/>
    <n v="74"/>
    <x v="0"/>
    <s v="10"/>
  </r>
  <r>
    <n v="9402700067"/>
    <n v="2005"/>
    <n v="20051005"/>
    <n v="50"/>
    <n v="50"/>
    <m/>
    <s v="3F10511  100031 H01"/>
    <n v="210512"/>
    <n v="1"/>
    <s v="WHITE RIVER HATCHERY"/>
    <s v="WHITE RIVER HATCHERY"/>
    <s v="WHITE R      10.0031"/>
    <x v="0"/>
    <n v="74"/>
    <x v="0"/>
    <s v="10"/>
  </r>
  <r>
    <n v="9402700068"/>
    <n v="2005"/>
    <n v="20051005"/>
    <n v="50"/>
    <n v="50"/>
    <m/>
    <s v="3F10511  100031 H01"/>
    <n v="210512"/>
    <n v="1"/>
    <s v="WHITE RIVER HATCHERY"/>
    <s v="WHITE RIVER HATCHERY"/>
    <s v="WHITE R      10.0031"/>
    <x v="0"/>
    <n v="74"/>
    <x v="0"/>
    <s v="10"/>
  </r>
  <r>
    <n v="9402700069"/>
    <n v="2005"/>
    <n v="20051005"/>
    <n v="50"/>
    <n v="50"/>
    <m/>
    <s v="3F10511  100031 H01"/>
    <n v="210512"/>
    <n v="1"/>
    <s v="WHITE RIVER HATCHERY"/>
    <s v="WHITE RIVER HATCHERY"/>
    <s v="WHITE R      10.0031"/>
    <x v="0"/>
    <n v="74"/>
    <x v="0"/>
    <s v="10"/>
  </r>
  <r>
    <n v="9402700070"/>
    <n v="2005"/>
    <n v="20051005"/>
    <n v="50"/>
    <n v="50"/>
    <m/>
    <s v="3F10511  100031 H01"/>
    <n v="210512"/>
    <n v="1"/>
    <s v="WHITE RIVER HATCHERY"/>
    <s v="WHITE RIVER HATCHERY"/>
    <s v="WHITE R      10.0031"/>
    <x v="0"/>
    <n v="74"/>
    <x v="0"/>
    <s v="10"/>
  </r>
  <r>
    <n v="9402700072"/>
    <n v="2005"/>
    <n v="20051005"/>
    <n v="50"/>
    <n v="50"/>
    <m/>
    <s v="3F10511  100031 H01"/>
    <n v="210512"/>
    <n v="1"/>
    <s v="WHITE RIVER HATCHERY"/>
    <s v="WHITE RIVER HATCHERY"/>
    <s v="WHITE R      10.0031"/>
    <x v="0"/>
    <n v="74"/>
    <x v="0"/>
    <s v="10"/>
  </r>
  <r>
    <n v="9402700073"/>
    <n v="2005"/>
    <n v="20051005"/>
    <n v="50"/>
    <n v="50"/>
    <m/>
    <s v="3F10511  100031 H01"/>
    <n v="210512"/>
    <n v="1"/>
    <s v="WHITE RIVER HATCHERY"/>
    <s v="WHITE RIVER HATCHERY"/>
    <s v="WHITE R      10.0031"/>
    <x v="0"/>
    <n v="74"/>
    <x v="0"/>
    <s v="10"/>
  </r>
  <r>
    <n v="9402700074"/>
    <n v="2005"/>
    <n v="20051005"/>
    <n v="50"/>
    <n v="50"/>
    <m/>
    <s v="3F10511  100031 H01"/>
    <n v="210512"/>
    <n v="1"/>
    <s v="WHITE RIVER HATCHERY"/>
    <s v="WHITE RIVER HATCHERY"/>
    <s v="WHITE R      10.0031"/>
    <x v="0"/>
    <n v="74"/>
    <x v="0"/>
    <s v="10"/>
  </r>
  <r>
    <n v="9402700075"/>
    <n v="2005"/>
    <n v="20051005"/>
    <n v="50"/>
    <n v="50"/>
    <m/>
    <s v="3F10511  100031 H01"/>
    <n v="210512"/>
    <n v="1"/>
    <s v="WHITE RIVER HATCHERY"/>
    <s v="WHITE RIVER HATCHERY"/>
    <s v="WHITE R      10.0031"/>
    <x v="0"/>
    <n v="74"/>
    <x v="0"/>
    <s v="10"/>
  </r>
  <r>
    <n v="9402700076"/>
    <n v="2005"/>
    <n v="20051005"/>
    <n v="50"/>
    <n v="50"/>
    <m/>
    <s v="3F10511  100031 H01"/>
    <n v="210512"/>
    <n v="1"/>
    <s v="WHITE RIVER HATCHERY"/>
    <s v="WHITE RIVER HATCHERY"/>
    <s v="WHITE R      10.0031"/>
    <x v="0"/>
    <n v="74"/>
    <x v="0"/>
    <s v="10"/>
  </r>
  <r>
    <n v="9402700077"/>
    <n v="2005"/>
    <n v="20051005"/>
    <n v="50"/>
    <n v="50"/>
    <m/>
    <s v="3F10511  100031 H01"/>
    <n v="210512"/>
    <n v="1"/>
    <s v="WHITE RIVER HATCHERY"/>
    <s v="WHITE RIVER HATCHERY"/>
    <s v="WHITE R      10.0031"/>
    <x v="0"/>
    <n v="74"/>
    <x v="0"/>
    <s v="10"/>
  </r>
  <r>
    <n v="9402700079"/>
    <n v="2005"/>
    <n v="20051005"/>
    <n v="50"/>
    <n v="50"/>
    <m/>
    <s v="3F10511  100031 H01"/>
    <n v="210512"/>
    <n v="1"/>
    <s v="WHITE RIVER HATCHERY"/>
    <s v="WHITE RIVER HATCHERY"/>
    <s v="WHITE R      10.0031"/>
    <x v="0"/>
    <n v="74"/>
    <x v="0"/>
    <s v="10"/>
  </r>
  <r>
    <n v="9402700080"/>
    <n v="2005"/>
    <n v="20051005"/>
    <n v="50"/>
    <n v="50"/>
    <m/>
    <s v="3F10511  100031 H01"/>
    <n v="210512"/>
    <n v="1"/>
    <s v="WHITE RIVER HATCHERY"/>
    <s v="WHITE RIVER HATCHERY"/>
    <s v="WHITE R      10.0031"/>
    <x v="0"/>
    <n v="74"/>
    <x v="0"/>
    <s v="10"/>
  </r>
  <r>
    <n v="9402700081"/>
    <n v="2005"/>
    <n v="20051005"/>
    <n v="50"/>
    <n v="50"/>
    <m/>
    <s v="3F10511  100031 H01"/>
    <n v="210512"/>
    <n v="1"/>
    <s v="WHITE RIVER HATCHERY"/>
    <s v="WHITE RIVER HATCHERY"/>
    <s v="WHITE R      10.0031"/>
    <x v="0"/>
    <n v="74"/>
    <x v="0"/>
    <s v="10"/>
  </r>
  <r>
    <n v="9402700084"/>
    <n v="2005"/>
    <n v="20051005"/>
    <n v="50"/>
    <n v="50"/>
    <m/>
    <s v="3F10511  100031 H01"/>
    <n v="210512"/>
    <n v="1"/>
    <s v="WHITE RIVER HATCHERY"/>
    <s v="WHITE RIVER HATCHERY"/>
    <s v="WHITE R      10.0031"/>
    <x v="0"/>
    <n v="74"/>
    <x v="0"/>
    <s v="10"/>
  </r>
  <r>
    <n v="9402700085"/>
    <n v="2005"/>
    <n v="20051005"/>
    <n v="50"/>
    <n v="50"/>
    <m/>
    <s v="3F10511  100031 H01"/>
    <n v="210512"/>
    <n v="1.04"/>
    <s v="WHITE RIVER HATCHERY"/>
    <s v="WHITE RIVER HATCHERY"/>
    <s v="WHITE R      10.0031"/>
    <x v="0"/>
    <n v="74"/>
    <x v="0"/>
    <s v="10"/>
  </r>
  <r>
    <n v="9402700086"/>
    <n v="2005"/>
    <n v="20051005"/>
    <n v="50"/>
    <n v="50"/>
    <m/>
    <s v="3F10511  100031 H01"/>
    <n v="210512"/>
    <n v="1"/>
    <s v="WHITE RIVER HATCHERY"/>
    <s v="WHITE RIVER HATCHERY"/>
    <s v="WHITE R      10.0031"/>
    <x v="0"/>
    <n v="74"/>
    <x v="0"/>
    <s v="10"/>
  </r>
  <r>
    <n v="9402700087"/>
    <n v="2005"/>
    <n v="20051005"/>
    <n v="50"/>
    <n v="50"/>
    <m/>
    <s v="3F10511  100031 H01"/>
    <n v="210512"/>
    <n v="1"/>
    <s v="WHITE RIVER HATCHERY"/>
    <s v="WHITE RIVER HATCHERY"/>
    <s v="WHITE R      10.0031"/>
    <x v="0"/>
    <n v="74"/>
    <x v="0"/>
    <s v="10"/>
  </r>
  <r>
    <n v="9402700088"/>
    <n v="2005"/>
    <n v="20051005"/>
    <n v="50"/>
    <n v="50"/>
    <m/>
    <s v="3F10511  100031 H01"/>
    <n v="210512"/>
    <n v="1"/>
    <s v="WHITE RIVER HATCHERY"/>
    <s v="WHITE RIVER HATCHERY"/>
    <s v="WHITE R      10.0031"/>
    <x v="0"/>
    <n v="74"/>
    <x v="0"/>
    <s v="10"/>
  </r>
  <r>
    <n v="9402700089"/>
    <n v="2005"/>
    <n v="20051005"/>
    <n v="50"/>
    <n v="50"/>
    <m/>
    <s v="3F10511  100031 H01"/>
    <n v="210512"/>
    <n v="1"/>
    <s v="WHITE RIVER HATCHERY"/>
    <s v="WHITE RIVER HATCHERY"/>
    <s v="WHITE R      10.0031"/>
    <x v="0"/>
    <n v="74"/>
    <x v="0"/>
    <s v="10"/>
  </r>
  <r>
    <n v="9402700090"/>
    <n v="2005"/>
    <n v="20051005"/>
    <n v="50"/>
    <n v="50"/>
    <m/>
    <s v="3F10511  100031 H01"/>
    <n v="210512"/>
    <n v="1"/>
    <s v="WHITE RIVER HATCHERY"/>
    <s v="WHITE RIVER HATCHERY"/>
    <s v="WHITE R      10.0031"/>
    <x v="0"/>
    <n v="74"/>
    <x v="0"/>
    <s v="10"/>
  </r>
  <r>
    <n v="9402700092"/>
    <n v="2005"/>
    <n v="20051005"/>
    <n v="50"/>
    <n v="50"/>
    <m/>
    <s v="3F10511  100031 H01"/>
    <n v="210512"/>
    <n v="1"/>
    <s v="WHITE RIVER HATCHERY"/>
    <s v="WHITE RIVER HATCHERY"/>
    <s v="WHITE R      10.0031"/>
    <x v="0"/>
    <n v="74"/>
    <x v="0"/>
    <s v="10"/>
  </r>
  <r>
    <n v="9402700096"/>
    <n v="2005"/>
    <n v="20051005"/>
    <n v="50"/>
    <n v="50"/>
    <m/>
    <s v="3F10511  100031 H01"/>
    <n v="210512"/>
    <n v="1"/>
    <s v="WHITE RIVER HATCHERY"/>
    <s v="WHITE RIVER HATCHERY"/>
    <s v="WHITE R      10.0031"/>
    <x v="0"/>
    <n v="74"/>
    <x v="0"/>
    <s v="10"/>
  </r>
  <r>
    <n v="9402700097"/>
    <n v="2005"/>
    <n v="20051005"/>
    <n v="50"/>
    <n v="50"/>
    <m/>
    <s v="3F10511  100031 H01"/>
    <n v="210512"/>
    <n v="1"/>
    <s v="WHITE RIVER HATCHERY"/>
    <s v="WHITE RIVER HATCHERY"/>
    <s v="WHITE R      10.0031"/>
    <x v="0"/>
    <n v="74"/>
    <x v="0"/>
    <s v="10"/>
  </r>
  <r>
    <n v="9402700098"/>
    <n v="2005"/>
    <n v="20051005"/>
    <n v="50"/>
    <n v="50"/>
    <m/>
    <s v="3F10511  100031 H01"/>
    <n v="210512"/>
    <n v="1"/>
    <s v="WHITE RIVER HATCHERY"/>
    <s v="WHITE RIVER HATCHERY"/>
    <s v="WHITE R      10.0031"/>
    <x v="0"/>
    <n v="74"/>
    <x v="0"/>
    <s v="10"/>
  </r>
  <r>
    <n v="9402700099"/>
    <n v="2005"/>
    <n v="20051005"/>
    <n v="50"/>
    <n v="50"/>
    <m/>
    <s v="3F10511  100031 H01"/>
    <n v="210512"/>
    <n v="1"/>
    <s v="WHITE RIVER HATCHERY"/>
    <s v="WHITE RIVER HATCHERY"/>
    <s v="WHITE R      10.0031"/>
    <x v="0"/>
    <n v="74"/>
    <x v="0"/>
    <s v="10"/>
  </r>
  <r>
    <n v="9402700101"/>
    <n v="2005"/>
    <n v="20051005"/>
    <n v="50"/>
    <n v="50"/>
    <m/>
    <s v="3F10511  100031 H01"/>
    <n v="210512"/>
    <n v="1"/>
    <s v="WHITE RIVER HATCHERY"/>
    <s v="WHITE RIVER HATCHERY"/>
    <s v="WHITE R      10.0031"/>
    <x v="0"/>
    <n v="74"/>
    <x v="0"/>
    <s v="10"/>
  </r>
  <r>
    <n v="9402700102"/>
    <n v="2005"/>
    <n v="20051005"/>
    <n v="50"/>
    <n v="50"/>
    <m/>
    <s v="3F10511  100031 H01"/>
    <n v="210512"/>
    <n v="1"/>
    <s v="WHITE RIVER HATCHERY"/>
    <s v="WHITE RIVER HATCHERY"/>
    <s v="WHITE R      10.0031"/>
    <x v="0"/>
    <n v="74"/>
    <x v="0"/>
    <s v="10"/>
  </r>
  <r>
    <n v="9402700103"/>
    <n v="2005"/>
    <n v="20051005"/>
    <n v="50"/>
    <n v="50"/>
    <m/>
    <s v="3F10511  100031 H01"/>
    <n v="210512"/>
    <n v="1"/>
    <s v="WHITE RIVER HATCHERY"/>
    <s v="WHITE RIVER HATCHERY"/>
    <s v="WHITE R      10.0031"/>
    <x v="0"/>
    <n v="74"/>
    <x v="0"/>
    <s v="10"/>
  </r>
  <r>
    <n v="9402700104"/>
    <n v="2005"/>
    <n v="20051005"/>
    <n v="50"/>
    <n v="50"/>
    <m/>
    <s v="3F10511  100031 H01"/>
    <n v="210512"/>
    <n v="1"/>
    <s v="WHITE RIVER HATCHERY"/>
    <s v="WHITE RIVER HATCHERY"/>
    <s v="WHITE R      10.0031"/>
    <x v="0"/>
    <n v="74"/>
    <x v="0"/>
    <s v="10"/>
  </r>
  <r>
    <n v="9402700105"/>
    <n v="2005"/>
    <n v="20051005"/>
    <n v="50"/>
    <n v="50"/>
    <m/>
    <s v="3F10511  100031 H01"/>
    <n v="210512"/>
    <n v="1"/>
    <s v="WHITE RIVER HATCHERY"/>
    <s v="WHITE RIVER HATCHERY"/>
    <s v="WHITE R      10.0031"/>
    <x v="0"/>
    <n v="74"/>
    <x v="0"/>
    <s v="10"/>
  </r>
  <r>
    <n v="9402700106"/>
    <n v="2005"/>
    <n v="20051005"/>
    <n v="50"/>
    <n v="50"/>
    <m/>
    <s v="3F10511  100031 H01"/>
    <n v="210512"/>
    <n v="1"/>
    <s v="WHITE RIVER HATCHERY"/>
    <s v="WHITE RIVER HATCHERY"/>
    <s v="WHITE R      10.0031"/>
    <x v="0"/>
    <n v="74"/>
    <x v="0"/>
    <s v="10"/>
  </r>
  <r>
    <n v="9402700107"/>
    <n v="2005"/>
    <n v="20051005"/>
    <n v="50"/>
    <n v="50"/>
    <m/>
    <s v="3F10511  100031 H01"/>
    <n v="210512"/>
    <n v="1"/>
    <s v="WHITE RIVER HATCHERY"/>
    <s v="WHITE RIVER HATCHERY"/>
    <s v="WHITE R      10.0031"/>
    <x v="0"/>
    <n v="74"/>
    <x v="0"/>
    <s v="10"/>
  </r>
  <r>
    <n v="9402700108"/>
    <n v="2005"/>
    <n v="20051005"/>
    <n v="50"/>
    <n v="50"/>
    <m/>
    <s v="3F10511  100031 H01"/>
    <n v="210512"/>
    <n v="1"/>
    <s v="WHITE RIVER HATCHERY"/>
    <s v="WHITE RIVER HATCHERY"/>
    <s v="WHITE R      10.0031"/>
    <x v="0"/>
    <n v="74"/>
    <x v="0"/>
    <s v="10"/>
  </r>
  <r>
    <n v="9402700109"/>
    <n v="2005"/>
    <n v="20051005"/>
    <n v="50"/>
    <n v="50"/>
    <m/>
    <s v="3F10511  100031 H01"/>
    <n v="210512"/>
    <n v="1"/>
    <s v="WHITE RIVER HATCHERY"/>
    <s v="WHITE RIVER HATCHERY"/>
    <s v="WHITE R      10.0031"/>
    <x v="0"/>
    <n v="74"/>
    <x v="0"/>
    <s v="10"/>
  </r>
  <r>
    <n v="9402700110"/>
    <n v="2005"/>
    <n v="20051005"/>
    <n v="50"/>
    <n v="50"/>
    <m/>
    <s v="3F10511  100031 H01"/>
    <n v="210512"/>
    <n v="1"/>
    <s v="WHITE RIVER HATCHERY"/>
    <s v="WHITE RIVER HATCHERY"/>
    <s v="WHITE R      10.0031"/>
    <x v="0"/>
    <n v="74"/>
    <x v="0"/>
    <s v="10"/>
  </r>
  <r>
    <n v="9402780005"/>
    <n v="2005"/>
    <n v="20051005"/>
    <n v="50"/>
    <n v="50"/>
    <m/>
    <s v="3F10511  100031 H01"/>
    <n v="210512"/>
    <n v="1"/>
    <s v="WHITE RIVER HATCHERY"/>
    <s v="WHITE RIVER HATCHERY"/>
    <s v="WHITE R      10.0031"/>
    <x v="0"/>
    <n v="74"/>
    <x v="0"/>
    <s v="10"/>
  </r>
  <r>
    <n v="9402780006"/>
    <n v="2005"/>
    <n v="20051005"/>
    <n v="50"/>
    <n v="50"/>
    <m/>
    <s v="3F10511  100031 H01"/>
    <n v="210512"/>
    <n v="1"/>
    <s v="WHITE RIVER HATCHERY"/>
    <s v="WHITE RIVER HATCHERY"/>
    <s v="WHITE R      10.0031"/>
    <x v="0"/>
    <n v="74"/>
    <x v="0"/>
    <s v="10"/>
  </r>
  <r>
    <n v="9402780007"/>
    <n v="2005"/>
    <n v="20051005"/>
    <n v="50"/>
    <n v="50"/>
    <m/>
    <s v="3F10511  100031 H01"/>
    <n v="210512"/>
    <n v="1"/>
    <s v="WHITE RIVER HATCHERY"/>
    <s v="WHITE RIVER HATCHERY"/>
    <s v="WHITE R      10.0031"/>
    <x v="0"/>
    <n v="74"/>
    <x v="0"/>
    <s v="10"/>
  </r>
  <r>
    <n v="9402780008"/>
    <n v="2005"/>
    <n v="20051005"/>
    <n v="50"/>
    <n v="50"/>
    <m/>
    <s v="3F10511  100031 H01"/>
    <n v="210512"/>
    <n v="1"/>
    <s v="WHITE RIVER HATCHERY"/>
    <s v="WHITE RIVER HATCHERY"/>
    <s v="WHITE R      10.0031"/>
    <x v="0"/>
    <n v="74"/>
    <x v="0"/>
    <s v="10"/>
  </r>
  <r>
    <n v="9402780009"/>
    <n v="2005"/>
    <n v="20051005"/>
    <n v="50"/>
    <n v="50"/>
    <m/>
    <s v="3F10511  100031 H01"/>
    <n v="210512"/>
    <n v="1"/>
    <s v="WHITE RIVER HATCHERY"/>
    <s v="WHITE RIVER HATCHERY"/>
    <s v="WHITE R      10.0031"/>
    <x v="0"/>
    <n v="74"/>
    <x v="0"/>
    <s v="10"/>
  </r>
  <r>
    <n v="9402780010"/>
    <n v="2005"/>
    <n v="20051005"/>
    <n v="50"/>
    <n v="50"/>
    <m/>
    <s v="3F10511  100031 H01"/>
    <n v="210512"/>
    <n v="1"/>
    <s v="WHITE RIVER HATCHERY"/>
    <s v="WHITE RIVER HATCHERY"/>
    <s v="WHITE R      10.0031"/>
    <x v="0"/>
    <n v="74"/>
    <x v="0"/>
    <s v="10"/>
  </r>
  <r>
    <n v="9402780013"/>
    <n v="2005"/>
    <n v="20051005"/>
    <n v="50"/>
    <n v="50"/>
    <m/>
    <s v="3F10511  100031 H01"/>
    <n v="210512"/>
    <n v="1"/>
    <s v="WHITE RIVER HATCHERY"/>
    <s v="WHITE RIVER HATCHERY"/>
    <s v="WHITE R      10.0031"/>
    <x v="0"/>
    <n v="74"/>
    <x v="0"/>
    <s v="10"/>
  </r>
  <r>
    <n v="9402780017"/>
    <n v="2005"/>
    <n v="20051005"/>
    <n v="50"/>
    <n v="50"/>
    <m/>
    <s v="3F10511  100031 H01"/>
    <n v="210512"/>
    <n v="1"/>
    <s v="WHITE RIVER HATCHERY"/>
    <s v="WHITE RIVER HATCHERY"/>
    <s v="WHITE R      10.0031"/>
    <x v="0"/>
    <n v="74"/>
    <x v="0"/>
    <s v="10"/>
  </r>
  <r>
    <n v="9402780018"/>
    <n v="2005"/>
    <n v="20051005"/>
    <n v="50"/>
    <n v="50"/>
    <m/>
    <s v="3F10511  100031 H01"/>
    <n v="210512"/>
    <n v="1"/>
    <s v="WHITE RIVER HATCHERY"/>
    <s v="WHITE RIVER HATCHERY"/>
    <s v="WHITE R      10.0031"/>
    <x v="0"/>
    <n v="74"/>
    <x v="0"/>
    <s v="10"/>
  </r>
  <r>
    <n v="9402780019"/>
    <n v="2005"/>
    <n v="20051005"/>
    <n v="50"/>
    <n v="50"/>
    <m/>
    <s v="3F10511  100031 H01"/>
    <n v="210512"/>
    <n v="1"/>
    <s v="WHITE RIVER HATCHERY"/>
    <s v="WHITE RIVER HATCHERY"/>
    <s v="WHITE R      10.0031"/>
    <x v="0"/>
    <n v="74"/>
    <x v="0"/>
    <s v="10"/>
  </r>
  <r>
    <n v="9402780020"/>
    <n v="2005"/>
    <n v="20051005"/>
    <n v="50"/>
    <n v="50"/>
    <m/>
    <s v="3F10511  100031 H01"/>
    <n v="210512"/>
    <n v="1"/>
    <s v="WHITE RIVER HATCHERY"/>
    <s v="WHITE RIVER HATCHERY"/>
    <s v="WHITE R      10.0031"/>
    <x v="0"/>
    <n v="74"/>
    <x v="0"/>
    <s v="10"/>
  </r>
  <r>
    <n v="9402780021"/>
    <n v="2005"/>
    <n v="20051005"/>
    <n v="50"/>
    <n v="50"/>
    <m/>
    <s v="3F10511  100031 H01"/>
    <n v="210512"/>
    <n v="1"/>
    <s v="WHITE RIVER HATCHERY"/>
    <s v="WHITE RIVER HATCHERY"/>
    <s v="WHITE R      10.0031"/>
    <x v="0"/>
    <n v="74"/>
    <x v="0"/>
    <s v="10"/>
  </r>
  <r>
    <n v="9402780022"/>
    <n v="2005"/>
    <n v="20051005"/>
    <n v="50"/>
    <n v="50"/>
    <m/>
    <s v="3F10511  100031 H01"/>
    <n v="210512"/>
    <n v="1"/>
    <s v="WHITE RIVER HATCHERY"/>
    <s v="WHITE RIVER HATCHERY"/>
    <s v="WHITE R      10.0031"/>
    <x v="0"/>
    <n v="74"/>
    <x v="0"/>
    <s v="10"/>
  </r>
  <r>
    <n v="9402780023"/>
    <n v="2005"/>
    <n v="20051005"/>
    <n v="50"/>
    <n v="50"/>
    <m/>
    <s v="3F10511  100031 H01"/>
    <n v="210512"/>
    <n v="1"/>
    <s v="WHITE RIVER HATCHERY"/>
    <s v="WHITE RIVER HATCHERY"/>
    <s v="WHITE R      10.0031"/>
    <x v="0"/>
    <n v="74"/>
    <x v="0"/>
    <s v="10"/>
  </r>
  <r>
    <n v="9402780024"/>
    <n v="2005"/>
    <n v="20051005"/>
    <n v="50"/>
    <n v="50"/>
    <m/>
    <s v="3F10511  100031 H01"/>
    <n v="210512"/>
    <n v="1"/>
    <s v="WHITE RIVER HATCHERY"/>
    <s v="WHITE RIVER HATCHERY"/>
    <s v="WHITE R      10.0031"/>
    <x v="0"/>
    <n v="74"/>
    <x v="0"/>
    <s v="10"/>
  </r>
  <r>
    <n v="9402780026"/>
    <n v="2005"/>
    <n v="20051005"/>
    <n v="50"/>
    <n v="50"/>
    <m/>
    <s v="3F10511  100031 H01"/>
    <n v="210512"/>
    <n v="1"/>
    <s v="WHITE RIVER HATCHERY"/>
    <s v="WHITE RIVER HATCHERY"/>
    <s v="WHITE R      10.0031"/>
    <x v="0"/>
    <n v="74"/>
    <x v="0"/>
    <s v="10"/>
  </r>
  <r>
    <n v="9402780027"/>
    <n v="2005"/>
    <n v="20051005"/>
    <n v="50"/>
    <n v="50"/>
    <m/>
    <s v="3F10511  100031 H01"/>
    <n v="210512"/>
    <n v="1"/>
    <s v="WHITE RIVER HATCHERY"/>
    <s v="WHITE RIVER HATCHERY"/>
    <s v="WHITE R      10.0031"/>
    <x v="0"/>
    <n v="74"/>
    <x v="0"/>
    <s v="10"/>
  </r>
  <r>
    <n v="9402780028"/>
    <n v="2005"/>
    <n v="20051005"/>
    <n v="50"/>
    <n v="50"/>
    <m/>
    <s v="3F10511  100031 H01"/>
    <n v="210512"/>
    <n v="1"/>
    <s v="WHITE RIVER HATCHERY"/>
    <s v="WHITE RIVER HATCHERY"/>
    <s v="WHITE R      10.0031"/>
    <x v="0"/>
    <n v="74"/>
    <x v="0"/>
    <s v="10"/>
  </r>
  <r>
    <n v="9402780029"/>
    <n v="2005"/>
    <n v="20051005"/>
    <n v="50"/>
    <n v="50"/>
    <m/>
    <s v="3F10511  100031 H01"/>
    <n v="210512"/>
    <n v="1"/>
    <s v="WHITE RIVER HATCHERY"/>
    <s v="WHITE RIVER HATCHERY"/>
    <s v="WHITE R      10.0031"/>
    <x v="0"/>
    <n v="74"/>
    <x v="0"/>
    <s v="10"/>
  </r>
  <r>
    <n v="9402780030"/>
    <n v="2005"/>
    <n v="20051005"/>
    <n v="50"/>
    <n v="50"/>
    <m/>
    <s v="3F10511  100031 H01"/>
    <n v="210512"/>
    <n v="1"/>
    <s v="WHITE RIVER HATCHERY"/>
    <s v="WHITE RIVER HATCHERY"/>
    <s v="WHITE R      10.0031"/>
    <x v="0"/>
    <n v="74"/>
    <x v="0"/>
    <s v="10"/>
  </r>
  <r>
    <n v="9402780033"/>
    <n v="2005"/>
    <n v="20051005"/>
    <n v="50"/>
    <n v="50"/>
    <m/>
    <s v="3F10511  100031 H01"/>
    <n v="210512"/>
    <n v="1"/>
    <s v="WHITE RIVER HATCHERY"/>
    <s v="WHITE RIVER HATCHERY"/>
    <s v="WHITE R      10.0031"/>
    <x v="0"/>
    <n v="74"/>
    <x v="0"/>
    <s v="10"/>
  </r>
  <r>
    <n v="9402780034"/>
    <n v="2005"/>
    <n v="20051005"/>
    <n v="50"/>
    <n v="50"/>
    <m/>
    <s v="3F10511  100031 H01"/>
    <n v="210512"/>
    <n v="1"/>
    <s v="WHITE RIVER HATCHERY"/>
    <s v="WHITE RIVER HATCHERY"/>
    <s v="WHITE R      10.0031"/>
    <x v="0"/>
    <n v="74"/>
    <x v="0"/>
    <s v="10"/>
  </r>
  <r>
    <n v="9402780035"/>
    <n v="2005"/>
    <n v="20051005"/>
    <n v="50"/>
    <n v="50"/>
    <m/>
    <s v="3F10511  100031 H01"/>
    <n v="210512"/>
    <n v="1"/>
    <s v="WHITE RIVER HATCHERY"/>
    <s v="WHITE RIVER HATCHERY"/>
    <s v="WHITE R      10.0031"/>
    <x v="0"/>
    <n v="74"/>
    <x v="0"/>
    <s v="10"/>
  </r>
  <r>
    <n v="9402780036"/>
    <n v="2005"/>
    <n v="20051005"/>
    <n v="50"/>
    <n v="50"/>
    <m/>
    <s v="3F10511  100031 H01"/>
    <n v="210512"/>
    <n v="1"/>
    <s v="WHITE RIVER HATCHERY"/>
    <s v="WHITE RIVER HATCHERY"/>
    <s v="WHITE R      10.0031"/>
    <x v="0"/>
    <n v="74"/>
    <x v="0"/>
    <s v="10"/>
  </r>
  <r>
    <n v="9402780037"/>
    <n v="2005"/>
    <n v="20051005"/>
    <n v="50"/>
    <n v="50"/>
    <m/>
    <s v="3F10511  100031 H01"/>
    <n v="210512"/>
    <n v="1"/>
    <s v="WHITE RIVER HATCHERY"/>
    <s v="WHITE RIVER HATCHERY"/>
    <s v="WHITE R      10.0031"/>
    <x v="0"/>
    <n v="74"/>
    <x v="0"/>
    <s v="10"/>
  </r>
  <r>
    <n v="9402780038"/>
    <n v="2005"/>
    <n v="20051005"/>
    <n v="50"/>
    <n v="50"/>
    <m/>
    <s v="3F10511  100031 H01"/>
    <n v="210512"/>
    <n v="1"/>
    <s v="WHITE RIVER HATCHERY"/>
    <s v="WHITE RIVER HATCHERY"/>
    <s v="WHITE R      10.0031"/>
    <x v="0"/>
    <n v="74"/>
    <x v="0"/>
    <s v="10"/>
  </r>
  <r>
    <n v="9402780040"/>
    <n v="2005"/>
    <n v="20051005"/>
    <n v="50"/>
    <n v="50"/>
    <m/>
    <s v="3F10511  100031 H01"/>
    <n v="210512"/>
    <n v="1"/>
    <s v="WHITE RIVER HATCHERY"/>
    <s v="WHITE RIVER HATCHERY"/>
    <s v="WHITE R      10.0031"/>
    <x v="0"/>
    <n v="74"/>
    <x v="0"/>
    <s v="10"/>
  </r>
  <r>
    <n v="9402780041"/>
    <n v="2005"/>
    <n v="20051005"/>
    <n v="50"/>
    <n v="50"/>
    <m/>
    <s v="3F10511  100031 H01"/>
    <n v="210512"/>
    <n v="1"/>
    <s v="WHITE RIVER HATCHERY"/>
    <s v="WHITE RIVER HATCHERY"/>
    <s v="WHITE R      10.0031"/>
    <x v="0"/>
    <n v="74"/>
    <x v="0"/>
    <s v="10"/>
  </r>
  <r>
    <n v="9402780042"/>
    <n v="2005"/>
    <n v="20051005"/>
    <n v="50"/>
    <n v="50"/>
    <m/>
    <s v="3F10511  100031 H01"/>
    <n v="210512"/>
    <n v="1"/>
    <s v="WHITE RIVER HATCHERY"/>
    <s v="WHITE RIVER HATCHERY"/>
    <s v="WHITE R      10.0031"/>
    <x v="0"/>
    <n v="74"/>
    <x v="0"/>
    <s v="10"/>
  </r>
  <r>
    <n v="9402780043"/>
    <n v="2005"/>
    <n v="20051005"/>
    <n v="50"/>
    <n v="50"/>
    <m/>
    <s v="3F10511  100031 H01"/>
    <n v="210512"/>
    <n v="1"/>
    <s v="WHITE RIVER HATCHERY"/>
    <s v="WHITE RIVER HATCHERY"/>
    <s v="WHITE R      10.0031"/>
    <x v="0"/>
    <n v="74"/>
    <x v="0"/>
    <s v="10"/>
  </r>
  <r>
    <n v="9402780044"/>
    <n v="2005"/>
    <n v="20051005"/>
    <n v="50"/>
    <n v="50"/>
    <m/>
    <s v="3F10511  100031 H01"/>
    <n v="210512"/>
    <n v="1"/>
    <s v="WHITE RIVER HATCHERY"/>
    <s v="WHITE RIVER HATCHERY"/>
    <s v="WHITE R      10.0031"/>
    <x v="0"/>
    <n v="74"/>
    <x v="0"/>
    <s v="10"/>
  </r>
  <r>
    <n v="9402780046"/>
    <n v="2005"/>
    <n v="20051005"/>
    <n v="50"/>
    <n v="50"/>
    <m/>
    <s v="3F10511  100031 H01"/>
    <n v="210512"/>
    <n v="1"/>
    <s v="WHITE RIVER HATCHERY"/>
    <s v="WHITE RIVER HATCHERY"/>
    <s v="WHITE R      10.0031"/>
    <x v="0"/>
    <n v="74"/>
    <x v="0"/>
    <s v="10"/>
  </r>
  <r>
    <n v="9402780001"/>
    <n v="2005"/>
    <n v="20051005"/>
    <n v="50"/>
    <n v="50"/>
    <m/>
    <s v="3F10511  100031 H01"/>
    <n v="210512"/>
    <n v="1"/>
    <s v="WHITE RIVER HATCHERY"/>
    <s v="WHITE RIVER HATCHERY"/>
    <s v="WHITE R      10.0031"/>
    <x v="0"/>
    <n v="74"/>
    <x v="0"/>
    <s v="10"/>
  </r>
  <r>
    <n v="9402780002"/>
    <n v="2005"/>
    <n v="20051005"/>
    <n v="50"/>
    <n v="50"/>
    <m/>
    <s v="3F10511  100031 H01"/>
    <n v="210512"/>
    <n v="1"/>
    <s v="WHITE RIVER HATCHERY"/>
    <s v="WHITE RIVER HATCHERY"/>
    <s v="WHITE R      10.0031"/>
    <x v="0"/>
    <n v="74"/>
    <x v="0"/>
    <s v="10"/>
  </r>
  <r>
    <n v="9402780003"/>
    <n v="2005"/>
    <n v="20051005"/>
    <n v="50"/>
    <n v="50"/>
    <m/>
    <s v="3F10511  100031 H01"/>
    <n v="210512"/>
    <n v="1"/>
    <s v="WHITE RIVER HATCHERY"/>
    <s v="WHITE RIVER HATCHERY"/>
    <s v="WHITE R      10.0031"/>
    <x v="0"/>
    <n v="74"/>
    <x v="0"/>
    <s v="10"/>
  </r>
  <r>
    <n v="9402780004"/>
    <n v="2005"/>
    <n v="20051005"/>
    <n v="50"/>
    <n v="50"/>
    <m/>
    <s v="3F10511  100031 H01"/>
    <n v="210512"/>
    <n v="1"/>
    <s v="WHITE RIVER HATCHERY"/>
    <s v="WHITE RIVER HATCHERY"/>
    <s v="WHITE R      10.0031"/>
    <x v="0"/>
    <n v="74"/>
    <x v="0"/>
    <s v="10"/>
  </r>
  <r>
    <n v="9402780047"/>
    <n v="2005"/>
    <n v="20051005"/>
    <n v="50"/>
    <n v="50"/>
    <m/>
    <s v="3F10511  100031 H01"/>
    <n v="210512"/>
    <n v="1"/>
    <s v="WHITE RIVER HATCHERY"/>
    <s v="WHITE RIVER HATCHERY"/>
    <s v="WHITE R      10.0031"/>
    <x v="0"/>
    <n v="74"/>
    <x v="0"/>
    <s v="10"/>
  </r>
  <r>
    <n v="9402780048"/>
    <n v="2005"/>
    <n v="20051005"/>
    <n v="50"/>
    <n v="50"/>
    <m/>
    <s v="3F10511  100031 H01"/>
    <n v="210512"/>
    <n v="1"/>
    <s v="WHITE RIVER HATCHERY"/>
    <s v="WHITE RIVER HATCHERY"/>
    <s v="WHITE R      10.0031"/>
    <x v="0"/>
    <n v="74"/>
    <x v="0"/>
    <s v="10"/>
  </r>
  <r>
    <n v="9402780051"/>
    <n v="2005"/>
    <n v="20051005"/>
    <n v="50"/>
    <n v="50"/>
    <m/>
    <s v="3F10511  100031 H01"/>
    <n v="210512"/>
    <n v="1"/>
    <s v="WHITE RIVER HATCHERY"/>
    <s v="WHITE RIVER HATCHERY"/>
    <s v="WHITE R      10.0031"/>
    <x v="0"/>
    <n v="74"/>
    <x v="0"/>
    <s v="10"/>
  </r>
  <r>
    <n v="9402780052"/>
    <n v="2005"/>
    <n v="20051005"/>
    <n v="50"/>
    <n v="50"/>
    <m/>
    <s v="3F10511  100031 H01"/>
    <n v="210512"/>
    <n v="1"/>
    <s v="WHITE RIVER HATCHERY"/>
    <s v="WHITE RIVER HATCHERY"/>
    <s v="WHITE R      10.0031"/>
    <x v="0"/>
    <n v="74"/>
    <x v="0"/>
    <s v="10"/>
  </r>
  <r>
    <n v="9402780053"/>
    <n v="2005"/>
    <n v="20051005"/>
    <n v="50"/>
    <n v="50"/>
    <m/>
    <s v="3F10511  100031 H01"/>
    <n v="210512"/>
    <n v="1"/>
    <s v="WHITE RIVER HATCHERY"/>
    <s v="WHITE RIVER HATCHERY"/>
    <s v="WHITE R      10.0031"/>
    <x v="0"/>
    <n v="74"/>
    <x v="0"/>
    <s v="10"/>
  </r>
  <r>
    <n v="9402780054"/>
    <n v="2005"/>
    <n v="20051005"/>
    <n v="50"/>
    <n v="50"/>
    <m/>
    <s v="3F10511  100031 H01"/>
    <n v="210512"/>
    <n v="1"/>
    <s v="WHITE RIVER HATCHERY"/>
    <s v="WHITE RIVER HATCHERY"/>
    <s v="WHITE R      10.0031"/>
    <x v="0"/>
    <n v="74"/>
    <x v="0"/>
    <s v="10"/>
  </r>
  <r>
    <n v="9402780055"/>
    <n v="2005"/>
    <n v="20051005"/>
    <n v="50"/>
    <n v="50"/>
    <m/>
    <s v="3F10511  100031 H01"/>
    <n v="210512"/>
    <n v="1"/>
    <s v="WHITE RIVER HATCHERY"/>
    <s v="WHITE RIVER HATCHERY"/>
    <s v="WHITE R      10.0031"/>
    <x v="0"/>
    <n v="74"/>
    <x v="0"/>
    <s v="10"/>
  </r>
  <r>
    <n v="9402780056"/>
    <n v="2005"/>
    <n v="20051005"/>
    <n v="50"/>
    <n v="50"/>
    <m/>
    <s v="3F10511  100031 H01"/>
    <n v="210512"/>
    <n v="1"/>
    <s v="WHITE RIVER HATCHERY"/>
    <s v="WHITE RIVER HATCHERY"/>
    <s v="WHITE R      10.0031"/>
    <x v="0"/>
    <n v="74"/>
    <x v="0"/>
    <s v="10"/>
  </r>
  <r>
    <n v="9402780058"/>
    <n v="2005"/>
    <n v="20051005"/>
    <n v="50"/>
    <n v="50"/>
    <m/>
    <s v="3F10511  100031 H01"/>
    <n v="210512"/>
    <n v="1"/>
    <s v="WHITE RIVER HATCHERY"/>
    <s v="WHITE RIVER HATCHERY"/>
    <s v="WHITE R      10.0031"/>
    <x v="0"/>
    <n v="74"/>
    <x v="0"/>
    <s v="10"/>
  </r>
  <r>
    <n v="9402780059"/>
    <n v="2005"/>
    <n v="20051005"/>
    <n v="50"/>
    <n v="50"/>
    <m/>
    <s v="3F10511  100031 H01"/>
    <n v="210512"/>
    <n v="1"/>
    <s v="WHITE RIVER HATCHERY"/>
    <s v="WHITE RIVER HATCHERY"/>
    <s v="WHITE R      10.0031"/>
    <x v="0"/>
    <n v="74"/>
    <x v="0"/>
    <s v="10"/>
  </r>
  <r>
    <n v="9402780060"/>
    <n v="2005"/>
    <n v="20051005"/>
    <n v="50"/>
    <n v="50"/>
    <m/>
    <s v="3F10511  100031 H01"/>
    <n v="210512"/>
    <n v="1"/>
    <s v="WHITE RIVER HATCHERY"/>
    <s v="WHITE RIVER HATCHERY"/>
    <s v="WHITE R      10.0031"/>
    <x v="0"/>
    <n v="74"/>
    <x v="0"/>
    <s v="10"/>
  </r>
  <r>
    <n v="9402790002"/>
    <n v="2005"/>
    <n v="20051005"/>
    <n v="50"/>
    <n v="50"/>
    <m/>
    <s v="3F10511  100031 H01"/>
    <n v="210512"/>
    <n v="1"/>
    <s v="WHITE RIVER HATCHERY"/>
    <s v="WHITE RIVER HATCHERY"/>
    <s v="WHITE R      10.0031"/>
    <x v="0"/>
    <n v="74"/>
    <x v="0"/>
    <s v="10"/>
  </r>
  <r>
    <n v="9402790003"/>
    <n v="2005"/>
    <n v="20051005"/>
    <n v="50"/>
    <n v="50"/>
    <m/>
    <s v="3F10511  100031 H01"/>
    <n v="210512"/>
    <n v="1"/>
    <s v="WHITE RIVER HATCHERY"/>
    <s v="WHITE RIVER HATCHERY"/>
    <s v="WHITE R      10.0031"/>
    <x v="0"/>
    <n v="74"/>
    <x v="0"/>
    <s v="10"/>
  </r>
  <r>
    <n v="9402790004"/>
    <n v="2005"/>
    <n v="20051005"/>
    <n v="50"/>
    <n v="50"/>
    <m/>
    <s v="3F10511  100031 H01"/>
    <n v="210512"/>
    <n v="1"/>
    <s v="WHITE RIVER HATCHERY"/>
    <s v="WHITE RIVER HATCHERY"/>
    <s v="WHITE R      10.0031"/>
    <x v="0"/>
    <n v="74"/>
    <x v="0"/>
    <s v="10"/>
  </r>
  <r>
    <n v="9402790006"/>
    <n v="2005"/>
    <n v="20051005"/>
    <n v="50"/>
    <n v="50"/>
    <m/>
    <s v="3F10511  100031 H01"/>
    <n v="210512"/>
    <n v="1"/>
    <s v="WHITE RIVER HATCHERY"/>
    <s v="WHITE RIVER HATCHERY"/>
    <s v="WHITE R      10.0031"/>
    <x v="0"/>
    <n v="74"/>
    <x v="0"/>
    <s v="10"/>
  </r>
  <r>
    <n v="9402790011"/>
    <n v="2005"/>
    <n v="20051005"/>
    <n v="50"/>
    <n v="50"/>
    <m/>
    <s v="3F10511  100031 H01"/>
    <n v="210512"/>
    <n v="1"/>
    <s v="WHITE RIVER HATCHERY"/>
    <s v="WHITE RIVER HATCHERY"/>
    <s v="WHITE R      10.0031"/>
    <x v="0"/>
    <n v="74"/>
    <x v="0"/>
    <s v="10"/>
  </r>
  <r>
    <n v="9402790012"/>
    <n v="2005"/>
    <n v="20051005"/>
    <n v="50"/>
    <n v="50"/>
    <m/>
    <s v="3F10511  100031 H01"/>
    <n v="210512"/>
    <n v="1"/>
    <s v="WHITE RIVER HATCHERY"/>
    <s v="WHITE RIVER HATCHERY"/>
    <s v="WHITE R      10.0031"/>
    <x v="0"/>
    <n v="74"/>
    <x v="0"/>
    <s v="10"/>
  </r>
  <r>
    <n v="9402790013"/>
    <n v="2005"/>
    <n v="20051005"/>
    <n v="50"/>
    <n v="50"/>
    <m/>
    <s v="3F10511  100031 H01"/>
    <n v="210512"/>
    <n v="1"/>
    <s v="WHITE RIVER HATCHERY"/>
    <s v="WHITE RIVER HATCHERY"/>
    <s v="WHITE R      10.0031"/>
    <x v="0"/>
    <n v="74"/>
    <x v="0"/>
    <s v="10"/>
  </r>
  <r>
    <n v="9402790029"/>
    <n v="2005"/>
    <n v="20051005"/>
    <n v="50"/>
    <n v="50"/>
    <m/>
    <s v="3F10511  100031 H01"/>
    <n v="210512"/>
    <n v="1"/>
    <s v="WHITE RIVER HATCHERY"/>
    <s v="WHITE RIVER HATCHERY"/>
    <s v="WHITE R      10.0031"/>
    <x v="0"/>
    <n v="74"/>
    <x v="0"/>
    <s v="10"/>
  </r>
  <r>
    <n v="9402790034"/>
    <n v="2005"/>
    <n v="20051005"/>
    <n v="50"/>
    <n v="50"/>
    <m/>
    <s v="3F10511  100031 H01"/>
    <n v="210512"/>
    <n v="1"/>
    <s v="WHITE RIVER HATCHERY"/>
    <s v="WHITE RIVER HATCHERY"/>
    <s v="WHITE R      10.0031"/>
    <x v="0"/>
    <n v="74"/>
    <x v="0"/>
    <s v="10"/>
  </r>
  <r>
    <n v="9402790036"/>
    <n v="2005"/>
    <n v="20051005"/>
    <n v="50"/>
    <n v="50"/>
    <m/>
    <s v="3F10511  100031 H01"/>
    <n v="210512"/>
    <n v="1"/>
    <s v="WHITE RIVER HATCHERY"/>
    <s v="WHITE RIVER HATCHERY"/>
    <s v="WHITE R      10.0031"/>
    <x v="0"/>
    <n v="74"/>
    <x v="0"/>
    <s v="10"/>
  </r>
  <r>
    <n v="9402790037"/>
    <n v="2005"/>
    <n v="20051005"/>
    <n v="50"/>
    <n v="50"/>
    <m/>
    <s v="3F10511  100031 H01"/>
    <n v="210512"/>
    <n v="1"/>
    <s v="WHITE RIVER HATCHERY"/>
    <s v="WHITE RIVER HATCHERY"/>
    <s v="WHITE R      10.0031"/>
    <x v="0"/>
    <n v="74"/>
    <x v="0"/>
    <s v="10"/>
  </r>
  <r>
    <n v="9402790050"/>
    <n v="2005"/>
    <n v="20051005"/>
    <n v="50"/>
    <n v="50"/>
    <m/>
    <s v="3F10511  100031 H01"/>
    <n v="210512"/>
    <n v="1"/>
    <s v="WHITE RIVER HATCHERY"/>
    <s v="WHITE RIVER HATCHERY"/>
    <s v="WHITE R      10.0031"/>
    <x v="0"/>
    <n v="74"/>
    <x v="0"/>
    <s v="10"/>
  </r>
  <r>
    <n v="9402790052"/>
    <n v="2005"/>
    <n v="20051005"/>
    <n v="50"/>
    <n v="50"/>
    <m/>
    <s v="3F10511  100031 H01"/>
    <n v="210512"/>
    <n v="1"/>
    <s v="WHITE RIVER HATCHERY"/>
    <s v="WHITE RIVER HATCHERY"/>
    <s v="WHITE R      10.0031"/>
    <x v="0"/>
    <n v="74"/>
    <x v="0"/>
    <s v="10"/>
  </r>
  <r>
    <n v="9402790055"/>
    <n v="2005"/>
    <n v="20051005"/>
    <n v="50"/>
    <n v="50"/>
    <m/>
    <s v="3F10511  100031 H01"/>
    <n v="210512"/>
    <n v="1"/>
    <s v="WHITE RIVER HATCHERY"/>
    <s v="WHITE RIVER HATCHERY"/>
    <s v="WHITE R      10.0031"/>
    <x v="0"/>
    <n v="74"/>
    <x v="0"/>
    <s v="10"/>
  </r>
  <r>
    <n v="9402790057"/>
    <n v="2005"/>
    <n v="20051005"/>
    <n v="50"/>
    <n v="50"/>
    <m/>
    <s v="3F10511  100031 H01"/>
    <n v="210512"/>
    <n v="1"/>
    <s v="WHITE RIVER HATCHERY"/>
    <s v="WHITE RIVER HATCHERY"/>
    <s v="WHITE R      10.0031"/>
    <x v="0"/>
    <n v="74"/>
    <x v="0"/>
    <s v="10"/>
  </r>
  <r>
    <n v="9402790059"/>
    <n v="2005"/>
    <n v="20051005"/>
    <n v="50"/>
    <n v="50"/>
    <m/>
    <s v="3F10511  100031 H01"/>
    <n v="210512"/>
    <n v="1"/>
    <s v="WHITE RIVER HATCHERY"/>
    <s v="WHITE RIVER HATCHERY"/>
    <s v="WHITE R      10.0031"/>
    <x v="0"/>
    <n v="74"/>
    <x v="0"/>
    <s v="10"/>
  </r>
  <r>
    <n v="9402800001"/>
    <n v="2005"/>
    <n v="20051007"/>
    <n v="50"/>
    <n v="50"/>
    <m/>
    <s v="3F10511  100031 H01"/>
    <n v="210512"/>
    <n v="1"/>
    <s v="WHITE RIVER HATCHERY"/>
    <s v="WHITE RIVER HATCHERY"/>
    <s v="WHITE R      10.0031"/>
    <x v="0"/>
    <n v="74"/>
    <x v="0"/>
    <s v="10"/>
  </r>
  <r>
    <n v="9402800002"/>
    <n v="2005"/>
    <n v="20051007"/>
    <n v="50"/>
    <n v="50"/>
    <m/>
    <s v="3F10511  100031 H01"/>
    <n v="210512"/>
    <n v="1"/>
    <s v="WHITE RIVER HATCHERY"/>
    <s v="WHITE RIVER HATCHERY"/>
    <s v="WHITE R      10.0031"/>
    <x v="0"/>
    <n v="74"/>
    <x v="0"/>
    <s v="10"/>
  </r>
  <r>
    <n v="9402780062"/>
    <n v="2005"/>
    <n v="20051005"/>
    <n v="50"/>
    <n v="50"/>
    <m/>
    <s v="3F10511  100031 H01"/>
    <n v="210512"/>
    <n v="1"/>
    <s v="WHITE RIVER HATCHERY"/>
    <s v="WHITE RIVER HATCHERY"/>
    <s v="WHITE R      10.0031"/>
    <x v="0"/>
    <n v="74"/>
    <x v="0"/>
    <s v="10"/>
  </r>
  <r>
    <n v="9402780063"/>
    <n v="2005"/>
    <n v="20051005"/>
    <n v="50"/>
    <n v="50"/>
    <m/>
    <s v="3F10511  100031 H01"/>
    <n v="210512"/>
    <n v="1"/>
    <s v="WHITE RIVER HATCHERY"/>
    <s v="WHITE RIVER HATCHERY"/>
    <s v="WHITE R      10.0031"/>
    <x v="0"/>
    <n v="74"/>
    <x v="0"/>
    <s v="10"/>
  </r>
  <r>
    <n v="9402780064"/>
    <n v="2005"/>
    <n v="20051005"/>
    <n v="50"/>
    <n v="50"/>
    <m/>
    <s v="3F10511  100031 H01"/>
    <n v="210512"/>
    <n v="1"/>
    <s v="WHITE RIVER HATCHERY"/>
    <s v="WHITE RIVER HATCHERY"/>
    <s v="WHITE R      10.0031"/>
    <x v="0"/>
    <n v="74"/>
    <x v="0"/>
    <s v="10"/>
  </r>
  <r>
    <n v="9402780065"/>
    <n v="2005"/>
    <n v="20051005"/>
    <n v="50"/>
    <n v="50"/>
    <m/>
    <s v="3F10511  100031 H01"/>
    <n v="210512"/>
    <n v="1"/>
    <s v="WHITE RIVER HATCHERY"/>
    <s v="WHITE RIVER HATCHERY"/>
    <s v="WHITE R      10.0031"/>
    <x v="0"/>
    <n v="74"/>
    <x v="0"/>
    <s v="10"/>
  </r>
  <r>
    <n v="9402780066"/>
    <n v="2005"/>
    <n v="20051005"/>
    <n v="50"/>
    <n v="50"/>
    <m/>
    <s v="3F10511  100031 H01"/>
    <n v="210512"/>
    <n v="1"/>
    <s v="WHITE RIVER HATCHERY"/>
    <s v="WHITE RIVER HATCHERY"/>
    <s v="WHITE R      10.0031"/>
    <x v="0"/>
    <n v="74"/>
    <x v="0"/>
    <s v="10"/>
  </r>
  <r>
    <n v="9402780068"/>
    <n v="2005"/>
    <n v="20051005"/>
    <n v="50"/>
    <n v="50"/>
    <m/>
    <s v="3F10511  100031 H01"/>
    <n v="210512"/>
    <n v="1"/>
    <s v="WHITE RIVER HATCHERY"/>
    <s v="WHITE RIVER HATCHERY"/>
    <s v="WHITE R      10.0031"/>
    <x v="0"/>
    <n v="74"/>
    <x v="0"/>
    <s v="10"/>
  </r>
  <r>
    <n v="9402780070"/>
    <n v="2005"/>
    <n v="20051005"/>
    <n v="50"/>
    <n v="50"/>
    <m/>
    <s v="3F10511  100031 H01"/>
    <n v="210512"/>
    <n v="1"/>
    <s v="WHITE RIVER HATCHERY"/>
    <s v="WHITE RIVER HATCHERY"/>
    <s v="WHITE R      10.0031"/>
    <x v="0"/>
    <n v="74"/>
    <x v="0"/>
    <s v="10"/>
  </r>
  <r>
    <n v="9402790016"/>
    <n v="2005"/>
    <n v="20051005"/>
    <n v="50"/>
    <n v="50"/>
    <m/>
    <s v="3F10511  100031 H01"/>
    <n v="210512"/>
    <n v="1"/>
    <s v="WHITE RIVER HATCHERY"/>
    <s v="WHITE RIVER HATCHERY"/>
    <s v="WHITE R      10.0031"/>
    <x v="0"/>
    <n v="74"/>
    <x v="0"/>
    <s v="10"/>
  </r>
  <r>
    <n v="9402790018"/>
    <n v="2005"/>
    <n v="20051005"/>
    <n v="50"/>
    <n v="50"/>
    <m/>
    <s v="3F10511  100031 H01"/>
    <n v="210512"/>
    <n v="1"/>
    <s v="WHITE RIVER HATCHERY"/>
    <s v="WHITE RIVER HATCHERY"/>
    <s v="WHITE R      10.0031"/>
    <x v="0"/>
    <n v="74"/>
    <x v="0"/>
    <s v="10"/>
  </r>
  <r>
    <n v="9402790019"/>
    <n v="2005"/>
    <n v="20051005"/>
    <n v="50"/>
    <n v="50"/>
    <m/>
    <s v="3F10511  100031 H01"/>
    <n v="210512"/>
    <n v="1"/>
    <s v="WHITE RIVER HATCHERY"/>
    <s v="WHITE RIVER HATCHERY"/>
    <s v="WHITE R      10.0031"/>
    <x v="0"/>
    <n v="74"/>
    <x v="0"/>
    <s v="10"/>
  </r>
  <r>
    <n v="9402790022"/>
    <n v="2005"/>
    <n v="20051005"/>
    <n v="50"/>
    <n v="50"/>
    <m/>
    <s v="3F10511  100031 H01"/>
    <n v="210512"/>
    <n v="1.04"/>
    <s v="WHITE RIVER HATCHERY"/>
    <s v="WHITE RIVER HATCHERY"/>
    <s v="WHITE R      10.0031"/>
    <x v="0"/>
    <n v="74"/>
    <x v="0"/>
    <s v="10"/>
  </r>
  <r>
    <n v="9402790023"/>
    <n v="2005"/>
    <n v="20051005"/>
    <n v="50"/>
    <n v="50"/>
    <m/>
    <s v="3F10511  100031 H01"/>
    <n v="210512"/>
    <n v="1"/>
    <s v="WHITE RIVER HATCHERY"/>
    <s v="WHITE RIVER HATCHERY"/>
    <s v="WHITE R      10.0031"/>
    <x v="0"/>
    <n v="74"/>
    <x v="0"/>
    <s v="10"/>
  </r>
  <r>
    <n v="9402790024"/>
    <n v="2005"/>
    <n v="20051005"/>
    <n v="50"/>
    <n v="50"/>
    <m/>
    <s v="3F10511  100031 H01"/>
    <n v="210512"/>
    <n v="1"/>
    <s v="WHITE RIVER HATCHERY"/>
    <s v="WHITE RIVER HATCHERY"/>
    <s v="WHITE R      10.0031"/>
    <x v="0"/>
    <n v="74"/>
    <x v="0"/>
    <s v="10"/>
  </r>
  <r>
    <n v="9402790025"/>
    <n v="2005"/>
    <n v="20051005"/>
    <n v="50"/>
    <n v="50"/>
    <m/>
    <s v="3F10511  100031 H01"/>
    <n v="210512"/>
    <n v="1"/>
    <s v="WHITE RIVER HATCHERY"/>
    <s v="WHITE RIVER HATCHERY"/>
    <s v="WHITE R      10.0031"/>
    <x v="0"/>
    <n v="74"/>
    <x v="0"/>
    <s v="10"/>
  </r>
  <r>
    <n v="9402790040"/>
    <n v="2005"/>
    <n v="20051005"/>
    <n v="50"/>
    <n v="50"/>
    <m/>
    <s v="3F10511  100031 H01"/>
    <n v="210512"/>
    <n v="1"/>
    <s v="WHITE RIVER HATCHERY"/>
    <s v="WHITE RIVER HATCHERY"/>
    <s v="WHITE R      10.0031"/>
    <x v="0"/>
    <n v="74"/>
    <x v="0"/>
    <s v="10"/>
  </r>
  <r>
    <n v="9402790041"/>
    <n v="2005"/>
    <n v="20051005"/>
    <n v="50"/>
    <n v="50"/>
    <m/>
    <s v="3F10511  100031 H01"/>
    <n v="210512"/>
    <n v="1"/>
    <s v="WHITE RIVER HATCHERY"/>
    <s v="WHITE RIVER HATCHERY"/>
    <s v="WHITE R      10.0031"/>
    <x v="0"/>
    <n v="74"/>
    <x v="0"/>
    <s v="10"/>
  </r>
  <r>
    <n v="9402800003"/>
    <n v="2005"/>
    <n v="20051007"/>
    <n v="50"/>
    <n v="50"/>
    <m/>
    <s v="3F10511  100031 H01"/>
    <n v="210512"/>
    <n v="1"/>
    <s v="WHITE RIVER HATCHERY"/>
    <s v="WHITE RIVER HATCHERY"/>
    <s v="WHITE R      10.0031"/>
    <x v="0"/>
    <n v="74"/>
    <x v="0"/>
    <s v="10"/>
  </r>
  <r>
    <n v="9402800008"/>
    <n v="2005"/>
    <n v="20051007"/>
    <n v="50"/>
    <n v="50"/>
    <m/>
    <s v="3F10511  100031 H01"/>
    <n v="210512"/>
    <n v="1"/>
    <s v="WHITE RIVER HATCHERY"/>
    <s v="WHITE RIVER HATCHERY"/>
    <s v="WHITE R      10.0031"/>
    <x v="0"/>
    <n v="74"/>
    <x v="0"/>
    <s v="10"/>
  </r>
  <r>
    <n v="9402800009"/>
    <n v="2005"/>
    <n v="20051007"/>
    <n v="50"/>
    <n v="50"/>
    <m/>
    <s v="3F10511  100031 H01"/>
    <n v="210512"/>
    <n v="1"/>
    <s v="WHITE RIVER HATCHERY"/>
    <s v="WHITE RIVER HATCHERY"/>
    <s v="WHITE R      10.0031"/>
    <x v="0"/>
    <n v="74"/>
    <x v="0"/>
    <s v="10"/>
  </r>
  <r>
    <n v="9402800010"/>
    <n v="2005"/>
    <n v="20051007"/>
    <n v="50"/>
    <n v="50"/>
    <m/>
    <s v="3F10511  100031 H01"/>
    <n v="210512"/>
    <n v="1"/>
    <s v="WHITE RIVER HATCHERY"/>
    <s v="WHITE RIVER HATCHERY"/>
    <s v="WHITE R      10.0031"/>
    <x v="0"/>
    <n v="74"/>
    <x v="0"/>
    <s v="10"/>
  </r>
  <r>
    <n v="9402800011"/>
    <n v="2005"/>
    <n v="20051007"/>
    <n v="50"/>
    <n v="50"/>
    <m/>
    <s v="3F10511  100031 H01"/>
    <n v="210512"/>
    <n v="1"/>
    <s v="WHITE RIVER HATCHERY"/>
    <s v="WHITE RIVER HATCHERY"/>
    <s v="WHITE R      10.0031"/>
    <x v="0"/>
    <n v="74"/>
    <x v="0"/>
    <s v="10"/>
  </r>
  <r>
    <n v="9402800012"/>
    <n v="2005"/>
    <n v="20051007"/>
    <n v="50"/>
    <n v="50"/>
    <m/>
    <s v="3F10511  100031 H01"/>
    <n v="210512"/>
    <n v="1"/>
    <s v="WHITE RIVER HATCHERY"/>
    <s v="WHITE RIVER HATCHERY"/>
    <s v="WHITE R      10.0031"/>
    <x v="0"/>
    <n v="74"/>
    <x v="0"/>
    <s v="10"/>
  </r>
  <r>
    <n v="9402800014"/>
    <n v="2005"/>
    <n v="20051007"/>
    <n v="50"/>
    <n v="50"/>
    <m/>
    <s v="3F10511  100031 H01"/>
    <n v="210512"/>
    <n v="1"/>
    <s v="WHITE RIVER HATCHERY"/>
    <s v="WHITE RIVER HATCHERY"/>
    <s v="WHITE R      10.0031"/>
    <x v="0"/>
    <n v="74"/>
    <x v="0"/>
    <s v="10"/>
  </r>
  <r>
    <n v="9402800087"/>
    <n v="2005"/>
    <n v="20051007"/>
    <n v="50"/>
    <n v="50"/>
    <m/>
    <s v="3F10511  100031 H01"/>
    <n v="210512"/>
    <n v="1"/>
    <s v="WHITE RIVER HATCHERY"/>
    <s v="WHITE RIVER HATCHERY"/>
    <s v="WHITE R      10.0031"/>
    <x v="0"/>
    <n v="74"/>
    <x v="0"/>
    <s v="10"/>
  </r>
  <r>
    <n v="9402800088"/>
    <n v="2005"/>
    <n v="20051007"/>
    <n v="50"/>
    <n v="50"/>
    <m/>
    <s v="3F10511  100031 H01"/>
    <n v="210512"/>
    <n v="1.04"/>
    <s v="WHITE RIVER HATCHERY"/>
    <s v="WHITE RIVER HATCHERY"/>
    <s v="WHITE R      10.0031"/>
    <x v="0"/>
    <n v="74"/>
    <x v="0"/>
    <s v="10"/>
  </r>
  <r>
    <n v="9402810001"/>
    <n v="2005"/>
    <n v="20051007"/>
    <n v="50"/>
    <n v="50"/>
    <m/>
    <s v="3F10511  100031 H01"/>
    <n v="210512"/>
    <n v="1"/>
    <s v="WHITE RIVER HATCHERY"/>
    <s v="WHITE RIVER HATCHERY"/>
    <s v="WHITE R      10.0031"/>
    <x v="0"/>
    <n v="74"/>
    <x v="0"/>
    <s v="10"/>
  </r>
  <r>
    <n v="9402810002"/>
    <n v="2005"/>
    <n v="20051007"/>
    <n v="50"/>
    <n v="50"/>
    <m/>
    <s v="3F10511  100031 H01"/>
    <n v="210512"/>
    <n v="1"/>
    <s v="WHITE RIVER HATCHERY"/>
    <s v="WHITE RIVER HATCHERY"/>
    <s v="WHITE R      10.0031"/>
    <x v="0"/>
    <n v="74"/>
    <x v="0"/>
    <s v="10"/>
  </r>
  <r>
    <n v="9402800017"/>
    <n v="2005"/>
    <n v="20051007"/>
    <n v="50"/>
    <n v="50"/>
    <m/>
    <s v="3F10511  100031 H01"/>
    <n v="210512"/>
    <n v="1"/>
    <s v="WHITE RIVER HATCHERY"/>
    <s v="WHITE RIVER HATCHERY"/>
    <s v="WHITE R      10.0031"/>
    <x v="0"/>
    <n v="74"/>
    <x v="0"/>
    <s v="10"/>
  </r>
  <r>
    <n v="9402800021"/>
    <n v="2005"/>
    <n v="20051007"/>
    <n v="50"/>
    <n v="50"/>
    <m/>
    <s v="3F10511  100031 H01"/>
    <n v="210512"/>
    <n v="1"/>
    <s v="WHITE RIVER HATCHERY"/>
    <s v="WHITE RIVER HATCHERY"/>
    <s v="WHITE R      10.0031"/>
    <x v="0"/>
    <n v="74"/>
    <x v="0"/>
    <s v="10"/>
  </r>
  <r>
    <n v="9402800022"/>
    <n v="2005"/>
    <n v="20051007"/>
    <n v="50"/>
    <n v="50"/>
    <m/>
    <s v="3F10511  100031 H01"/>
    <n v="210512"/>
    <n v="1"/>
    <s v="WHITE RIVER HATCHERY"/>
    <s v="WHITE RIVER HATCHERY"/>
    <s v="WHITE R      10.0031"/>
    <x v="0"/>
    <n v="74"/>
    <x v="0"/>
    <s v="10"/>
  </r>
  <r>
    <n v="9402800023"/>
    <n v="2005"/>
    <n v="20051007"/>
    <n v="50"/>
    <n v="50"/>
    <m/>
    <s v="3F10511  100031 H01"/>
    <n v="210512"/>
    <n v="1"/>
    <s v="WHITE RIVER HATCHERY"/>
    <s v="WHITE RIVER HATCHERY"/>
    <s v="WHITE R      10.0031"/>
    <x v="0"/>
    <n v="74"/>
    <x v="0"/>
    <s v="10"/>
  </r>
  <r>
    <n v="9402800024"/>
    <n v="2005"/>
    <n v="20051007"/>
    <n v="50"/>
    <n v="50"/>
    <m/>
    <s v="3F10511  100031 H01"/>
    <n v="210512"/>
    <n v="1"/>
    <s v="WHITE RIVER HATCHERY"/>
    <s v="WHITE RIVER HATCHERY"/>
    <s v="WHITE R      10.0031"/>
    <x v="0"/>
    <n v="74"/>
    <x v="0"/>
    <s v="10"/>
  </r>
  <r>
    <n v="9402800025"/>
    <n v="2005"/>
    <n v="20051007"/>
    <n v="50"/>
    <n v="50"/>
    <m/>
    <s v="3F10511  100031 H01"/>
    <n v="210512"/>
    <n v="1"/>
    <s v="WHITE RIVER HATCHERY"/>
    <s v="WHITE RIVER HATCHERY"/>
    <s v="WHITE R      10.0031"/>
    <x v="0"/>
    <n v="74"/>
    <x v="0"/>
    <s v="10"/>
  </r>
  <r>
    <n v="9402800028"/>
    <n v="2005"/>
    <n v="20051007"/>
    <n v="50"/>
    <n v="50"/>
    <m/>
    <s v="3F10511  100031 H01"/>
    <n v="210512"/>
    <n v="1"/>
    <s v="WHITE RIVER HATCHERY"/>
    <s v="WHITE RIVER HATCHERY"/>
    <s v="WHITE R      10.0031"/>
    <x v="0"/>
    <n v="74"/>
    <x v="0"/>
    <s v="10"/>
  </r>
  <r>
    <n v="9402800037"/>
    <n v="2005"/>
    <n v="20051007"/>
    <n v="50"/>
    <n v="50"/>
    <m/>
    <s v="3F10511  100031 H01"/>
    <n v="210512"/>
    <n v="1"/>
    <s v="WHITE RIVER HATCHERY"/>
    <s v="WHITE RIVER HATCHERY"/>
    <s v="WHITE R      10.0031"/>
    <x v="0"/>
    <n v="74"/>
    <x v="0"/>
    <s v="10"/>
  </r>
  <r>
    <n v="9402800039"/>
    <n v="2005"/>
    <n v="20051007"/>
    <n v="50"/>
    <n v="50"/>
    <m/>
    <s v="3F10511  100031 H01"/>
    <n v="210512"/>
    <n v="1"/>
    <s v="WHITE RIVER HATCHERY"/>
    <s v="WHITE RIVER HATCHERY"/>
    <s v="WHITE R      10.0031"/>
    <x v="0"/>
    <n v="74"/>
    <x v="0"/>
    <s v="10"/>
  </r>
  <r>
    <n v="9402800040"/>
    <n v="2005"/>
    <n v="20051007"/>
    <n v="50"/>
    <n v="50"/>
    <m/>
    <s v="3F10511  100031 H01"/>
    <n v="210512"/>
    <n v="1"/>
    <s v="WHITE RIVER HATCHERY"/>
    <s v="WHITE RIVER HATCHERY"/>
    <s v="WHITE R      10.0031"/>
    <x v="0"/>
    <n v="74"/>
    <x v="0"/>
    <s v="10"/>
  </r>
  <r>
    <n v="9402800042"/>
    <n v="2005"/>
    <n v="20051007"/>
    <n v="50"/>
    <n v="50"/>
    <m/>
    <s v="3F10511  100031 H01"/>
    <n v="210512"/>
    <n v="1"/>
    <s v="WHITE RIVER HATCHERY"/>
    <s v="WHITE RIVER HATCHERY"/>
    <s v="WHITE R      10.0031"/>
    <x v="0"/>
    <n v="74"/>
    <x v="0"/>
    <s v="10"/>
  </r>
  <r>
    <n v="9402800043"/>
    <n v="2005"/>
    <n v="20051007"/>
    <n v="50"/>
    <n v="50"/>
    <m/>
    <s v="3F10511  100031 H01"/>
    <n v="210512"/>
    <n v="1"/>
    <s v="WHITE RIVER HATCHERY"/>
    <s v="WHITE RIVER HATCHERY"/>
    <s v="WHITE R      10.0031"/>
    <x v="0"/>
    <n v="74"/>
    <x v="0"/>
    <s v="10"/>
  </r>
  <r>
    <n v="9402800044"/>
    <n v="2005"/>
    <n v="20051007"/>
    <n v="50"/>
    <n v="50"/>
    <m/>
    <s v="3F10511  100031 H01"/>
    <n v="210512"/>
    <n v="1"/>
    <s v="WHITE RIVER HATCHERY"/>
    <s v="WHITE RIVER HATCHERY"/>
    <s v="WHITE R      10.0031"/>
    <x v="0"/>
    <n v="74"/>
    <x v="0"/>
    <s v="10"/>
  </r>
  <r>
    <n v="9402800046"/>
    <n v="2005"/>
    <n v="20051007"/>
    <n v="50"/>
    <n v="50"/>
    <m/>
    <s v="3F10511  100031 H01"/>
    <n v="210512"/>
    <n v="1"/>
    <s v="WHITE RIVER HATCHERY"/>
    <s v="WHITE RIVER HATCHERY"/>
    <s v="WHITE R      10.0031"/>
    <x v="0"/>
    <n v="74"/>
    <x v="0"/>
    <s v="10"/>
  </r>
  <r>
    <n v="9402800047"/>
    <n v="2005"/>
    <n v="20051007"/>
    <n v="50"/>
    <n v="50"/>
    <m/>
    <s v="3F10511  100031 H01"/>
    <n v="210512"/>
    <n v="1"/>
    <s v="WHITE RIVER HATCHERY"/>
    <s v="WHITE RIVER HATCHERY"/>
    <s v="WHITE R      10.0031"/>
    <x v="0"/>
    <n v="74"/>
    <x v="0"/>
    <s v="10"/>
  </r>
  <r>
    <n v="9402800049"/>
    <n v="2005"/>
    <n v="20051007"/>
    <n v="50"/>
    <n v="50"/>
    <m/>
    <s v="3F10511  100031 H01"/>
    <n v="210512"/>
    <n v="1"/>
    <s v="WHITE RIVER HATCHERY"/>
    <s v="WHITE RIVER HATCHERY"/>
    <s v="WHITE R      10.0031"/>
    <x v="0"/>
    <n v="74"/>
    <x v="0"/>
    <s v="10"/>
  </r>
  <r>
    <n v="9402800051"/>
    <n v="2005"/>
    <n v="20051007"/>
    <n v="50"/>
    <n v="50"/>
    <m/>
    <s v="3F10511  100031 H01"/>
    <n v="210512"/>
    <n v="1"/>
    <s v="WHITE RIVER HATCHERY"/>
    <s v="WHITE RIVER HATCHERY"/>
    <s v="WHITE R      10.0031"/>
    <x v="0"/>
    <n v="74"/>
    <x v="0"/>
    <s v="10"/>
  </r>
  <r>
    <n v="9402800052"/>
    <n v="2005"/>
    <n v="20051007"/>
    <n v="50"/>
    <n v="50"/>
    <m/>
    <s v="3F10511  100031 H01"/>
    <n v="210512"/>
    <n v="1"/>
    <s v="WHITE RIVER HATCHERY"/>
    <s v="WHITE RIVER HATCHERY"/>
    <s v="WHITE R      10.0031"/>
    <x v="0"/>
    <n v="74"/>
    <x v="0"/>
    <s v="10"/>
  </r>
  <r>
    <n v="9402800054"/>
    <n v="2005"/>
    <n v="20051007"/>
    <n v="50"/>
    <n v="50"/>
    <m/>
    <s v="3F10511  100031 H01"/>
    <n v="210512"/>
    <n v="1"/>
    <s v="WHITE RIVER HATCHERY"/>
    <s v="WHITE RIVER HATCHERY"/>
    <s v="WHITE R      10.0031"/>
    <x v="0"/>
    <n v="74"/>
    <x v="0"/>
    <s v="10"/>
  </r>
  <r>
    <n v="9402800056"/>
    <n v="2005"/>
    <n v="20051007"/>
    <n v="50"/>
    <n v="50"/>
    <m/>
    <s v="3F10511  100031 H01"/>
    <n v="210512"/>
    <n v="1"/>
    <s v="WHITE RIVER HATCHERY"/>
    <s v="WHITE RIVER HATCHERY"/>
    <s v="WHITE R      10.0031"/>
    <x v="0"/>
    <n v="74"/>
    <x v="0"/>
    <s v="10"/>
  </r>
  <r>
    <n v="9402800057"/>
    <n v="2005"/>
    <n v="20051007"/>
    <n v="50"/>
    <n v="50"/>
    <m/>
    <s v="3F10511  100031 H01"/>
    <n v="210512"/>
    <n v="1"/>
    <s v="WHITE RIVER HATCHERY"/>
    <s v="WHITE RIVER HATCHERY"/>
    <s v="WHITE R      10.0031"/>
    <x v="0"/>
    <n v="74"/>
    <x v="0"/>
    <s v="10"/>
  </r>
  <r>
    <n v="9402800060"/>
    <n v="2005"/>
    <n v="20051007"/>
    <n v="50"/>
    <n v="50"/>
    <m/>
    <s v="3F10511  100031 H01"/>
    <n v="210512"/>
    <n v="1"/>
    <s v="WHITE RIVER HATCHERY"/>
    <s v="WHITE RIVER HATCHERY"/>
    <s v="WHITE R      10.0031"/>
    <x v="0"/>
    <n v="74"/>
    <x v="0"/>
    <s v="10"/>
  </r>
  <r>
    <n v="9402800063"/>
    <n v="2005"/>
    <n v="20051007"/>
    <n v="50"/>
    <n v="50"/>
    <m/>
    <s v="3F10511  100031 H01"/>
    <n v="210512"/>
    <n v="1"/>
    <s v="WHITE RIVER HATCHERY"/>
    <s v="WHITE RIVER HATCHERY"/>
    <s v="WHITE R      10.0031"/>
    <x v="0"/>
    <n v="74"/>
    <x v="0"/>
    <s v="10"/>
  </r>
  <r>
    <n v="9402800065"/>
    <n v="2005"/>
    <n v="20051007"/>
    <n v="50"/>
    <n v="50"/>
    <m/>
    <s v="3F10511  100031 H01"/>
    <n v="210512"/>
    <n v="1"/>
    <s v="WHITE RIVER HATCHERY"/>
    <s v="WHITE RIVER HATCHERY"/>
    <s v="WHITE R      10.0031"/>
    <x v="0"/>
    <n v="74"/>
    <x v="0"/>
    <s v="10"/>
  </r>
  <r>
    <n v="9402800066"/>
    <n v="2005"/>
    <n v="20051007"/>
    <n v="50"/>
    <n v="50"/>
    <m/>
    <s v="3F10511  100031 H01"/>
    <n v="210512"/>
    <n v="1"/>
    <s v="WHITE RIVER HATCHERY"/>
    <s v="WHITE RIVER HATCHERY"/>
    <s v="WHITE R      10.0031"/>
    <x v="0"/>
    <n v="74"/>
    <x v="0"/>
    <s v="10"/>
  </r>
  <r>
    <n v="9402800069"/>
    <n v="2005"/>
    <n v="20051007"/>
    <n v="50"/>
    <n v="50"/>
    <m/>
    <s v="3F10511  100031 H01"/>
    <n v="210512"/>
    <n v="1"/>
    <s v="WHITE RIVER HATCHERY"/>
    <s v="WHITE RIVER HATCHERY"/>
    <s v="WHITE R      10.0031"/>
    <x v="0"/>
    <n v="74"/>
    <x v="0"/>
    <s v="10"/>
  </r>
  <r>
    <n v="9402800070"/>
    <n v="2005"/>
    <n v="20051007"/>
    <n v="50"/>
    <n v="50"/>
    <m/>
    <s v="3F10511  100031 H01"/>
    <n v="210512"/>
    <n v="1"/>
    <s v="WHITE RIVER HATCHERY"/>
    <s v="WHITE RIVER HATCHERY"/>
    <s v="WHITE R      10.0031"/>
    <x v="0"/>
    <n v="74"/>
    <x v="0"/>
    <s v="10"/>
  </r>
  <r>
    <n v="9402800071"/>
    <n v="2005"/>
    <n v="20051007"/>
    <n v="50"/>
    <n v="50"/>
    <m/>
    <s v="3F10511  100031 H01"/>
    <n v="210512"/>
    <n v="1"/>
    <s v="WHITE RIVER HATCHERY"/>
    <s v="WHITE RIVER HATCHERY"/>
    <s v="WHITE R      10.0031"/>
    <x v="0"/>
    <n v="74"/>
    <x v="0"/>
    <s v="10"/>
  </r>
  <r>
    <n v="9402800072"/>
    <n v="2005"/>
    <n v="20051007"/>
    <n v="50"/>
    <n v="50"/>
    <m/>
    <s v="3F10511  100031 H01"/>
    <n v="210512"/>
    <n v="1"/>
    <s v="WHITE RIVER HATCHERY"/>
    <s v="WHITE RIVER HATCHERY"/>
    <s v="WHITE R      10.0031"/>
    <x v="0"/>
    <n v="74"/>
    <x v="0"/>
    <s v="10"/>
  </r>
  <r>
    <n v="9402800077"/>
    <n v="2005"/>
    <n v="20051007"/>
    <n v="50"/>
    <n v="50"/>
    <m/>
    <s v="3F10511  100031 H01"/>
    <n v="210512"/>
    <n v="1"/>
    <s v="WHITE RIVER HATCHERY"/>
    <s v="WHITE RIVER HATCHERY"/>
    <s v="WHITE R      10.0031"/>
    <x v="0"/>
    <n v="74"/>
    <x v="0"/>
    <s v="10"/>
  </r>
  <r>
    <n v="9402800078"/>
    <n v="2005"/>
    <n v="20051007"/>
    <n v="50"/>
    <n v="50"/>
    <m/>
    <s v="3F10511  100031 H01"/>
    <n v="210512"/>
    <n v="1"/>
    <s v="WHITE RIVER HATCHERY"/>
    <s v="WHITE RIVER HATCHERY"/>
    <s v="WHITE R      10.0031"/>
    <x v="0"/>
    <n v="74"/>
    <x v="0"/>
    <s v="10"/>
  </r>
  <r>
    <n v="9402800080"/>
    <n v="2005"/>
    <n v="20051007"/>
    <n v="50"/>
    <n v="50"/>
    <m/>
    <s v="3F10511  100031 H01"/>
    <n v="210512"/>
    <n v="1"/>
    <s v="WHITE RIVER HATCHERY"/>
    <s v="WHITE RIVER HATCHERY"/>
    <s v="WHITE R      10.0031"/>
    <x v="0"/>
    <n v="74"/>
    <x v="0"/>
    <s v="10"/>
  </r>
  <r>
    <n v="9402800082"/>
    <n v="2005"/>
    <n v="20051007"/>
    <n v="50"/>
    <n v="50"/>
    <m/>
    <s v="3F10511  100031 H01"/>
    <n v="210512"/>
    <n v="1"/>
    <s v="WHITE RIVER HATCHERY"/>
    <s v="WHITE RIVER HATCHERY"/>
    <s v="WHITE R      10.0031"/>
    <x v="0"/>
    <n v="74"/>
    <x v="0"/>
    <s v="10"/>
  </r>
  <r>
    <n v="9402800083"/>
    <n v="2005"/>
    <n v="20051007"/>
    <n v="50"/>
    <n v="50"/>
    <m/>
    <s v="3F10511  100031 H01"/>
    <n v="210512"/>
    <n v="1"/>
    <s v="WHITE RIVER HATCHERY"/>
    <s v="WHITE RIVER HATCHERY"/>
    <s v="WHITE R      10.0031"/>
    <x v="0"/>
    <n v="74"/>
    <x v="0"/>
    <s v="10"/>
  </r>
  <r>
    <n v="9402800084"/>
    <n v="2005"/>
    <n v="20051007"/>
    <n v="50"/>
    <n v="50"/>
    <m/>
    <s v="3F10511  100031 H01"/>
    <n v="210512"/>
    <n v="1"/>
    <s v="WHITE RIVER HATCHERY"/>
    <s v="WHITE RIVER HATCHERY"/>
    <s v="WHITE R      10.0031"/>
    <x v="0"/>
    <n v="74"/>
    <x v="0"/>
    <s v="10"/>
  </r>
  <r>
    <n v="9402800085"/>
    <n v="2005"/>
    <n v="20051007"/>
    <n v="50"/>
    <n v="50"/>
    <m/>
    <s v="3F10511  100031 H01"/>
    <n v="210512"/>
    <n v="1"/>
    <s v="WHITE RIVER HATCHERY"/>
    <s v="WHITE RIVER HATCHERY"/>
    <s v="WHITE R      10.0031"/>
    <x v="0"/>
    <n v="74"/>
    <x v="0"/>
    <s v="10"/>
  </r>
  <r>
    <n v="9402810007"/>
    <n v="2005"/>
    <n v="20051007"/>
    <n v="50"/>
    <n v="50"/>
    <m/>
    <s v="3F10511  100031 H01"/>
    <n v="210512"/>
    <n v="1"/>
    <s v="WHITE RIVER HATCHERY"/>
    <s v="WHITE RIVER HATCHERY"/>
    <s v="WHITE R      10.0031"/>
    <x v="0"/>
    <n v="74"/>
    <x v="0"/>
    <s v="10"/>
  </r>
  <r>
    <n v="9402810008"/>
    <n v="2005"/>
    <n v="20051007"/>
    <n v="50"/>
    <n v="50"/>
    <m/>
    <s v="3F10511  100031 H01"/>
    <n v="210512"/>
    <n v="1"/>
    <s v="WHITE RIVER HATCHERY"/>
    <s v="WHITE RIVER HATCHERY"/>
    <s v="WHITE R      10.0031"/>
    <x v="0"/>
    <n v="74"/>
    <x v="0"/>
    <s v="10"/>
  </r>
  <r>
    <n v="9402810009"/>
    <n v="2005"/>
    <n v="20051007"/>
    <n v="50"/>
    <n v="50"/>
    <m/>
    <s v="3F10511  100031 H01"/>
    <n v="210512"/>
    <n v="1"/>
    <s v="WHITE RIVER HATCHERY"/>
    <s v="WHITE RIVER HATCHERY"/>
    <s v="WHITE R      10.0031"/>
    <x v="0"/>
    <n v="74"/>
    <x v="0"/>
    <s v="10"/>
  </r>
  <r>
    <n v="9402810010"/>
    <n v="2005"/>
    <n v="20051007"/>
    <n v="50"/>
    <n v="50"/>
    <m/>
    <s v="3F10511  100031 H01"/>
    <n v="210512"/>
    <n v="1"/>
    <s v="WHITE RIVER HATCHERY"/>
    <s v="WHITE RIVER HATCHERY"/>
    <s v="WHITE R      10.0031"/>
    <x v="0"/>
    <n v="74"/>
    <x v="0"/>
    <s v="10"/>
  </r>
  <r>
    <n v="9402810011"/>
    <n v="2005"/>
    <n v="20051007"/>
    <n v="50"/>
    <n v="50"/>
    <m/>
    <s v="3F10511  100031 H01"/>
    <n v="210512"/>
    <n v="1"/>
    <s v="WHITE RIVER HATCHERY"/>
    <s v="WHITE RIVER HATCHERY"/>
    <s v="WHITE R      10.0031"/>
    <x v="0"/>
    <n v="74"/>
    <x v="0"/>
    <s v="10"/>
  </r>
  <r>
    <n v="9402810013"/>
    <n v="2005"/>
    <n v="20051007"/>
    <n v="50"/>
    <n v="50"/>
    <m/>
    <s v="3F10511  100031 H01"/>
    <n v="210512"/>
    <n v="1"/>
    <s v="WHITE RIVER HATCHERY"/>
    <s v="WHITE RIVER HATCHERY"/>
    <s v="WHITE R      10.0031"/>
    <x v="0"/>
    <n v="74"/>
    <x v="0"/>
    <s v="10"/>
  </r>
  <r>
    <n v="9402810014"/>
    <n v="2005"/>
    <n v="20051007"/>
    <n v="50"/>
    <n v="50"/>
    <m/>
    <s v="3F10511  100031 H01"/>
    <n v="210512"/>
    <n v="1"/>
    <s v="WHITE RIVER HATCHERY"/>
    <s v="WHITE RIVER HATCHERY"/>
    <s v="WHITE R      10.0031"/>
    <x v="0"/>
    <n v="74"/>
    <x v="0"/>
    <s v="10"/>
  </r>
  <r>
    <n v="9402810015"/>
    <n v="2005"/>
    <n v="20051007"/>
    <n v="50"/>
    <n v="50"/>
    <m/>
    <s v="3F10511  100031 H01"/>
    <n v="210512"/>
    <n v="1"/>
    <s v="WHITE RIVER HATCHERY"/>
    <s v="WHITE RIVER HATCHERY"/>
    <s v="WHITE R      10.0031"/>
    <x v="0"/>
    <n v="74"/>
    <x v="0"/>
    <s v="10"/>
  </r>
  <r>
    <n v="9402810017"/>
    <n v="2005"/>
    <n v="20051007"/>
    <n v="50"/>
    <n v="50"/>
    <m/>
    <s v="3F10511  100031 H01"/>
    <n v="210512"/>
    <n v="1"/>
    <s v="WHITE RIVER HATCHERY"/>
    <s v="WHITE RIVER HATCHERY"/>
    <s v="WHITE R      10.0031"/>
    <x v="0"/>
    <n v="74"/>
    <x v="0"/>
    <s v="10"/>
  </r>
  <r>
    <n v="9402810018"/>
    <n v="2005"/>
    <n v="20051007"/>
    <n v="50"/>
    <n v="50"/>
    <m/>
    <s v="3F10511  100031 H01"/>
    <n v="210512"/>
    <n v="1"/>
    <s v="WHITE RIVER HATCHERY"/>
    <s v="WHITE RIVER HATCHERY"/>
    <s v="WHITE R      10.0031"/>
    <x v="0"/>
    <n v="74"/>
    <x v="0"/>
    <s v="10"/>
  </r>
  <r>
    <n v="9402810019"/>
    <n v="2005"/>
    <n v="20051007"/>
    <n v="50"/>
    <n v="50"/>
    <m/>
    <s v="3F10511  100031 H01"/>
    <n v="210512"/>
    <n v="1"/>
    <s v="WHITE RIVER HATCHERY"/>
    <s v="WHITE RIVER HATCHERY"/>
    <s v="WHITE R      10.0031"/>
    <x v="0"/>
    <n v="74"/>
    <x v="0"/>
    <s v="10"/>
  </r>
  <r>
    <n v="9402810020"/>
    <n v="2005"/>
    <n v="20051007"/>
    <n v="50"/>
    <n v="50"/>
    <m/>
    <s v="3F10511  100031 H01"/>
    <n v="210512"/>
    <n v="1"/>
    <s v="WHITE RIVER HATCHERY"/>
    <s v="WHITE RIVER HATCHERY"/>
    <s v="WHITE R      10.0031"/>
    <x v="0"/>
    <n v="74"/>
    <x v="0"/>
    <s v="10"/>
  </r>
  <r>
    <n v="9402810022"/>
    <n v="2005"/>
    <n v="20051007"/>
    <n v="50"/>
    <n v="50"/>
    <m/>
    <s v="3F10511  100031 H01"/>
    <n v="210512"/>
    <n v="1"/>
    <s v="WHITE RIVER HATCHERY"/>
    <s v="WHITE RIVER HATCHERY"/>
    <s v="WHITE R      10.0031"/>
    <x v="0"/>
    <n v="74"/>
    <x v="0"/>
    <s v="10"/>
  </r>
  <r>
    <n v="9402810025"/>
    <n v="2005"/>
    <n v="20051007"/>
    <n v="50"/>
    <n v="50"/>
    <m/>
    <s v="3F10511  100031 H01"/>
    <n v="210512"/>
    <n v="1"/>
    <s v="WHITE RIVER HATCHERY"/>
    <s v="WHITE RIVER HATCHERY"/>
    <s v="WHITE R      10.0031"/>
    <x v="0"/>
    <n v="74"/>
    <x v="0"/>
    <s v="10"/>
  </r>
  <r>
    <n v="9402810030"/>
    <n v="2005"/>
    <n v="20051007"/>
    <n v="50"/>
    <n v="50"/>
    <m/>
    <s v="3F10511  100031 H01"/>
    <n v="210512"/>
    <n v="1"/>
    <s v="WHITE RIVER HATCHERY"/>
    <s v="WHITE RIVER HATCHERY"/>
    <s v="WHITE R      10.0031"/>
    <x v="0"/>
    <n v="74"/>
    <x v="0"/>
    <s v="10"/>
  </r>
  <r>
    <n v="9402810031"/>
    <n v="2005"/>
    <n v="20051007"/>
    <n v="50"/>
    <n v="50"/>
    <m/>
    <s v="3F10511  100031 H01"/>
    <n v="210512"/>
    <n v="1.04"/>
    <s v="WHITE RIVER HATCHERY"/>
    <s v="WHITE RIVER HATCHERY"/>
    <s v="WHITE R      10.0031"/>
    <x v="0"/>
    <n v="74"/>
    <x v="0"/>
    <s v="10"/>
  </r>
  <r>
    <n v="9402810032"/>
    <n v="2005"/>
    <n v="20051007"/>
    <n v="50"/>
    <n v="50"/>
    <m/>
    <s v="3F10511  100031 H01"/>
    <n v="210512"/>
    <n v="1.04"/>
    <s v="WHITE RIVER HATCHERY"/>
    <s v="WHITE RIVER HATCHERY"/>
    <s v="WHITE R      10.0031"/>
    <x v="0"/>
    <n v="74"/>
    <x v="0"/>
    <s v="10"/>
  </r>
  <r>
    <n v="9402810035"/>
    <n v="2005"/>
    <n v="20051007"/>
    <n v="50"/>
    <n v="50"/>
    <m/>
    <s v="3F10511  100031 H01"/>
    <n v="210512"/>
    <n v="1.04"/>
    <s v="WHITE RIVER HATCHERY"/>
    <s v="WHITE RIVER HATCHERY"/>
    <s v="WHITE R      10.0031"/>
    <x v="0"/>
    <n v="74"/>
    <x v="0"/>
    <s v="10"/>
  </r>
  <r>
    <n v="9402810036"/>
    <n v="2005"/>
    <n v="20051007"/>
    <n v="50"/>
    <n v="50"/>
    <m/>
    <s v="3F10511  100031 H01"/>
    <n v="210512"/>
    <n v="1.04"/>
    <s v="WHITE RIVER HATCHERY"/>
    <s v="WHITE RIVER HATCHERY"/>
    <s v="WHITE R      10.0031"/>
    <x v="0"/>
    <n v="74"/>
    <x v="0"/>
    <s v="10"/>
  </r>
  <r>
    <n v="9402810038"/>
    <n v="2005"/>
    <n v="20051007"/>
    <n v="50"/>
    <n v="50"/>
    <m/>
    <s v="3F10511  100031 H01"/>
    <n v="210512"/>
    <n v="1"/>
    <s v="WHITE RIVER HATCHERY"/>
    <s v="WHITE RIVER HATCHERY"/>
    <s v="WHITE R      10.0031"/>
    <x v="0"/>
    <n v="74"/>
    <x v="0"/>
    <s v="10"/>
  </r>
  <r>
    <n v="9402810039"/>
    <n v="2005"/>
    <n v="20051007"/>
    <n v="50"/>
    <n v="50"/>
    <m/>
    <s v="3F10511  100031 H01"/>
    <n v="210512"/>
    <n v="1"/>
    <s v="WHITE RIVER HATCHERY"/>
    <s v="WHITE RIVER HATCHERY"/>
    <s v="WHITE R      10.0031"/>
    <x v="0"/>
    <n v="74"/>
    <x v="0"/>
    <s v="10"/>
  </r>
  <r>
    <n v="9402810040"/>
    <n v="2005"/>
    <n v="20051007"/>
    <n v="50"/>
    <n v="50"/>
    <m/>
    <s v="3F10511  100031 H01"/>
    <n v="210512"/>
    <n v="1"/>
    <s v="WHITE RIVER HATCHERY"/>
    <s v="WHITE RIVER HATCHERY"/>
    <s v="WHITE R      10.0031"/>
    <x v="0"/>
    <n v="74"/>
    <x v="0"/>
    <s v="10"/>
  </r>
  <r>
    <n v="9402810041"/>
    <n v="2005"/>
    <n v="20051007"/>
    <n v="50"/>
    <n v="50"/>
    <m/>
    <s v="3F10511  100031 H01"/>
    <n v="210512"/>
    <n v="1"/>
    <s v="WHITE RIVER HATCHERY"/>
    <s v="WHITE RIVER HATCHERY"/>
    <s v="WHITE R      10.0031"/>
    <x v="0"/>
    <n v="74"/>
    <x v="0"/>
    <s v="10"/>
  </r>
  <r>
    <n v="9402830001"/>
    <n v="2005"/>
    <n v="20051024"/>
    <n v="50"/>
    <n v="50"/>
    <m/>
    <s v="3F10511  100031 H01"/>
    <n v="210512"/>
    <n v="1"/>
    <s v="WHITE RIVER HATCHERY"/>
    <s v="WHITE RIVER HATCHERY"/>
    <s v="WHITE R      10.0031"/>
    <x v="0"/>
    <n v="74"/>
    <x v="0"/>
    <s v="10"/>
  </r>
  <r>
    <n v="9402830002"/>
    <n v="2005"/>
    <n v="20051024"/>
    <n v="50"/>
    <n v="50"/>
    <m/>
    <s v="3F10511  100031 H01"/>
    <n v="210512"/>
    <n v="1"/>
    <s v="WHITE RIVER HATCHERY"/>
    <s v="WHITE RIVER HATCHERY"/>
    <s v="WHITE R      10.0031"/>
    <x v="0"/>
    <n v="74"/>
    <x v="0"/>
    <s v="10"/>
  </r>
  <r>
    <n v="9402830003"/>
    <n v="2005"/>
    <n v="20051024"/>
    <n v="50"/>
    <n v="50"/>
    <m/>
    <s v="3F10511  100031 H01"/>
    <n v="210512"/>
    <n v="1"/>
    <s v="WHITE RIVER HATCHERY"/>
    <s v="WHITE RIVER HATCHERY"/>
    <s v="WHITE R      10.0031"/>
    <x v="0"/>
    <n v="74"/>
    <x v="0"/>
    <s v="10"/>
  </r>
  <r>
    <n v="9402830004"/>
    <n v="2005"/>
    <n v="20051024"/>
    <n v="50"/>
    <n v="50"/>
    <m/>
    <s v="3F10511  100031 H01"/>
    <n v="210512"/>
    <n v="1"/>
    <s v="WHITE RIVER HATCHERY"/>
    <s v="WHITE RIVER HATCHERY"/>
    <s v="WHITE R      10.0031"/>
    <x v="0"/>
    <n v="74"/>
    <x v="0"/>
    <s v="10"/>
  </r>
  <r>
    <n v="9402830006"/>
    <n v="2005"/>
    <n v="20051024"/>
    <n v="50"/>
    <n v="50"/>
    <m/>
    <s v="3F10511  100031 H01"/>
    <n v="210512"/>
    <n v="1"/>
    <s v="WHITE RIVER HATCHERY"/>
    <s v="WHITE RIVER HATCHERY"/>
    <s v="WHITE R      10.0031"/>
    <x v="0"/>
    <n v="74"/>
    <x v="0"/>
    <s v="10"/>
  </r>
  <r>
    <n v="9402830007"/>
    <n v="2005"/>
    <n v="20051024"/>
    <n v="50"/>
    <n v="50"/>
    <m/>
    <s v="3F10511  100031 H01"/>
    <n v="210512"/>
    <n v="1"/>
    <s v="WHITE RIVER HATCHERY"/>
    <s v="WHITE RIVER HATCHERY"/>
    <s v="WHITE R      10.0031"/>
    <x v="0"/>
    <n v="74"/>
    <x v="0"/>
    <s v="10"/>
  </r>
  <r>
    <n v="9402830009"/>
    <n v="2005"/>
    <n v="20051024"/>
    <n v="50"/>
    <n v="50"/>
    <m/>
    <s v="3F10511  100031 H01"/>
    <n v="210512"/>
    <n v="1"/>
    <s v="WHITE RIVER HATCHERY"/>
    <s v="WHITE RIVER HATCHERY"/>
    <s v="WHITE R      10.0031"/>
    <x v="0"/>
    <n v="74"/>
    <x v="0"/>
    <s v="10"/>
  </r>
  <r>
    <n v="9402830012"/>
    <n v="2005"/>
    <n v="20051024"/>
    <n v="50"/>
    <n v="50"/>
    <m/>
    <s v="3F10511  100031 H01"/>
    <n v="210512"/>
    <n v="1"/>
    <s v="WHITE RIVER HATCHERY"/>
    <s v="WHITE RIVER HATCHERY"/>
    <s v="WHITE R      10.0031"/>
    <x v="0"/>
    <n v="74"/>
    <x v="0"/>
    <s v="10"/>
  </r>
  <r>
    <n v="9402830013"/>
    <n v="2005"/>
    <n v="20051024"/>
    <n v="50"/>
    <n v="50"/>
    <m/>
    <s v="3F10511  100031 H01"/>
    <n v="210512"/>
    <n v="1"/>
    <s v="WHITE RIVER HATCHERY"/>
    <s v="WHITE RIVER HATCHERY"/>
    <s v="WHITE R      10.0031"/>
    <x v="0"/>
    <n v="74"/>
    <x v="0"/>
    <s v="10"/>
  </r>
  <r>
    <n v="9402830014"/>
    <n v="2005"/>
    <n v="20051024"/>
    <n v="50"/>
    <n v="50"/>
    <m/>
    <s v="3F10511  100031 H01"/>
    <n v="210512"/>
    <n v="1"/>
    <s v="WHITE RIVER HATCHERY"/>
    <s v="WHITE RIVER HATCHERY"/>
    <s v="WHITE R      10.0031"/>
    <x v="0"/>
    <n v="74"/>
    <x v="0"/>
    <s v="10"/>
  </r>
  <r>
    <n v="9402830015"/>
    <n v="2005"/>
    <n v="20051024"/>
    <n v="50"/>
    <n v="50"/>
    <m/>
    <s v="3F10511  100031 H01"/>
    <n v="210512"/>
    <n v="1"/>
    <s v="WHITE RIVER HATCHERY"/>
    <s v="WHITE RIVER HATCHERY"/>
    <s v="WHITE R      10.0031"/>
    <x v="0"/>
    <n v="74"/>
    <x v="0"/>
    <s v="10"/>
  </r>
  <r>
    <n v="9402830016"/>
    <n v="2005"/>
    <n v="20051024"/>
    <n v="50"/>
    <n v="50"/>
    <m/>
    <s v="3F10511  100031 H01"/>
    <n v="210512"/>
    <n v="1"/>
    <s v="WHITE RIVER HATCHERY"/>
    <s v="WHITE RIVER HATCHERY"/>
    <s v="WHITE R      10.0031"/>
    <x v="0"/>
    <n v="74"/>
    <x v="0"/>
    <s v="10"/>
  </r>
  <r>
    <n v="9402830017"/>
    <n v="2005"/>
    <n v="20051024"/>
    <n v="50"/>
    <n v="50"/>
    <m/>
    <s v="3F10511  100031 H01"/>
    <n v="210512"/>
    <n v="1"/>
    <s v="WHITE RIVER HATCHERY"/>
    <s v="WHITE RIVER HATCHERY"/>
    <s v="WHITE R      10.0031"/>
    <x v="0"/>
    <n v="74"/>
    <x v="0"/>
    <s v="10"/>
  </r>
  <r>
    <n v="9402830018"/>
    <n v="2005"/>
    <n v="20051024"/>
    <n v="50"/>
    <n v="50"/>
    <m/>
    <s v="3F10511  100031 H01"/>
    <n v="210512"/>
    <n v="1"/>
    <s v="WHITE RIVER HATCHERY"/>
    <s v="WHITE RIVER HATCHERY"/>
    <s v="WHITE R      10.0031"/>
    <x v="0"/>
    <n v="74"/>
    <x v="0"/>
    <s v="10"/>
  </r>
  <r>
    <n v="9402830020"/>
    <n v="2005"/>
    <n v="20051024"/>
    <n v="50"/>
    <n v="50"/>
    <m/>
    <s v="3F10511  100031 H01"/>
    <n v="210512"/>
    <n v="1"/>
    <s v="WHITE RIVER HATCHERY"/>
    <s v="WHITE RIVER HATCHERY"/>
    <s v="WHITE R      10.0031"/>
    <x v="0"/>
    <n v="74"/>
    <x v="0"/>
    <s v="10"/>
  </r>
  <r>
    <n v="9402830023"/>
    <n v="2005"/>
    <n v="20051024"/>
    <n v="50"/>
    <n v="50"/>
    <m/>
    <s v="3F10511  100031 H01"/>
    <n v="210512"/>
    <n v="1"/>
    <s v="WHITE RIVER HATCHERY"/>
    <s v="WHITE RIVER HATCHERY"/>
    <s v="WHITE R      10.0031"/>
    <x v="0"/>
    <n v="74"/>
    <x v="0"/>
    <s v="10"/>
  </r>
  <r>
    <n v="9402830026"/>
    <n v="2005"/>
    <n v="20051024"/>
    <n v="50"/>
    <n v="50"/>
    <m/>
    <s v="3F10511  100031 H01"/>
    <n v="210512"/>
    <n v="1"/>
    <s v="WHITE RIVER HATCHERY"/>
    <s v="WHITE RIVER HATCHERY"/>
    <s v="WHITE R      10.0031"/>
    <x v="0"/>
    <n v="74"/>
    <x v="0"/>
    <s v="10"/>
  </r>
  <r>
    <n v="9402830028"/>
    <n v="2005"/>
    <n v="20051024"/>
    <n v="50"/>
    <n v="50"/>
    <m/>
    <s v="3F10511  100031 H01"/>
    <n v="210512"/>
    <n v="1"/>
    <s v="WHITE RIVER HATCHERY"/>
    <s v="WHITE RIVER HATCHERY"/>
    <s v="WHITE R      10.0031"/>
    <x v="0"/>
    <n v="74"/>
    <x v="0"/>
    <s v="10"/>
  </r>
  <r>
    <n v="9406250016"/>
    <n v="2005"/>
    <n v="20051006"/>
    <n v="50"/>
    <n v="50"/>
    <m/>
    <s v="3F10511  100031 H01"/>
    <n v="210512"/>
    <n v="1"/>
    <s v="WHITE RIVER HATCHERY"/>
    <s v="WHITE RIVER HATCHERY"/>
    <s v="WHITE R      10.0031"/>
    <x v="0"/>
    <n v="74"/>
    <x v="0"/>
    <s v="10"/>
  </r>
  <r>
    <n v="9406250017"/>
    <n v="2005"/>
    <n v="20051006"/>
    <n v="50"/>
    <n v="50"/>
    <m/>
    <s v="3F10511  100031 H01"/>
    <n v="210512"/>
    <n v="1"/>
    <s v="WHITE RIVER HATCHERY"/>
    <s v="WHITE RIVER HATCHERY"/>
    <s v="WHITE R      10.0031"/>
    <x v="0"/>
    <n v="74"/>
    <x v="0"/>
    <s v="10"/>
  </r>
  <r>
    <n v="9406250021"/>
    <n v="2005"/>
    <n v="20051006"/>
    <n v="50"/>
    <n v="50"/>
    <m/>
    <s v="3F10511  100031 H01"/>
    <n v="210512"/>
    <n v="1"/>
    <s v="WHITE RIVER HATCHERY"/>
    <s v="WHITE RIVER HATCHERY"/>
    <s v="WHITE R      10.0031"/>
    <x v="0"/>
    <n v="74"/>
    <x v="0"/>
    <s v="10"/>
  </r>
  <r>
    <n v="9406250023"/>
    <n v="2005"/>
    <n v="20051006"/>
    <n v="50"/>
    <n v="50"/>
    <m/>
    <s v="3F10511  100031 H01"/>
    <n v="210512"/>
    <n v="1"/>
    <s v="WHITE RIVER HATCHERY"/>
    <s v="WHITE RIVER HATCHERY"/>
    <s v="WHITE R      10.0031"/>
    <x v="0"/>
    <n v="74"/>
    <x v="0"/>
    <s v="10"/>
  </r>
  <r>
    <n v="9406250024"/>
    <n v="2005"/>
    <n v="20051006"/>
    <n v="50"/>
    <n v="50"/>
    <m/>
    <s v="3F10511  100031 H01"/>
    <n v="210512"/>
    <n v="1"/>
    <s v="WHITE RIVER HATCHERY"/>
    <s v="WHITE RIVER HATCHERY"/>
    <s v="WHITE R      10.0031"/>
    <x v="0"/>
    <n v="74"/>
    <x v="0"/>
    <s v="10"/>
  </r>
  <r>
    <n v="9406250025"/>
    <n v="2005"/>
    <n v="20051006"/>
    <n v="50"/>
    <n v="50"/>
    <m/>
    <s v="3F10511  100031 H01"/>
    <n v="210512"/>
    <n v="1"/>
    <s v="WHITE RIVER HATCHERY"/>
    <s v="WHITE RIVER HATCHERY"/>
    <s v="WHITE R      10.0031"/>
    <x v="0"/>
    <n v="74"/>
    <x v="0"/>
    <s v="10"/>
  </r>
  <r>
    <n v="9406250026"/>
    <n v="2005"/>
    <n v="20051006"/>
    <n v="50"/>
    <n v="50"/>
    <m/>
    <s v="3F10511  100031 H01"/>
    <n v="210512"/>
    <n v="1"/>
    <s v="WHITE RIVER HATCHERY"/>
    <s v="WHITE RIVER HATCHERY"/>
    <s v="WHITE R      10.0031"/>
    <x v="0"/>
    <n v="74"/>
    <x v="0"/>
    <s v="10"/>
  </r>
  <r>
    <n v="9406250027"/>
    <n v="2005"/>
    <n v="20051006"/>
    <n v="50"/>
    <n v="50"/>
    <m/>
    <s v="3F10511  100031 H01"/>
    <n v="210512"/>
    <n v="1"/>
    <s v="WHITE RIVER HATCHERY"/>
    <s v="WHITE RIVER HATCHERY"/>
    <s v="WHITE R      10.0031"/>
    <x v="0"/>
    <n v="74"/>
    <x v="0"/>
    <s v="10"/>
  </r>
  <r>
    <n v="9406250029"/>
    <n v="2005"/>
    <n v="20051006"/>
    <n v="50"/>
    <n v="50"/>
    <m/>
    <s v="3F10511  100031 H01"/>
    <n v="210512"/>
    <n v="1"/>
    <s v="WHITE RIVER HATCHERY"/>
    <s v="WHITE RIVER HATCHERY"/>
    <s v="WHITE R      10.0031"/>
    <x v="0"/>
    <n v="74"/>
    <x v="0"/>
    <s v="10"/>
  </r>
  <r>
    <n v="9406250038"/>
    <n v="2005"/>
    <n v="20051006"/>
    <n v="50"/>
    <n v="50"/>
    <m/>
    <s v="3F10511  100031 H01"/>
    <n v="210512"/>
    <n v="1"/>
    <s v="WHITE RIVER HATCHERY"/>
    <s v="WHITE RIVER HATCHERY"/>
    <s v="WHITE R      10.0031"/>
    <x v="0"/>
    <n v="74"/>
    <x v="0"/>
    <s v="10"/>
  </r>
  <r>
    <n v="9401780035"/>
    <n v="2006"/>
    <n v="20061005"/>
    <n v="50"/>
    <n v="50"/>
    <m/>
    <s v="3F10511  100031 H01"/>
    <n v="210512"/>
    <n v="1"/>
    <s v="WHITE RIVER HATCHERY"/>
    <s v="WHITE RIVER HATCHERY"/>
    <s v="WHITE R      10.0031"/>
    <x v="0"/>
    <n v="74"/>
    <x v="0"/>
    <s v="10"/>
  </r>
  <r>
    <n v="9401780069"/>
    <n v="2006"/>
    <n v="20061005"/>
    <n v="50"/>
    <n v="50"/>
    <m/>
    <s v="3F10511  100031 H01"/>
    <n v="210512"/>
    <n v="1"/>
    <s v="WHITE RIVER HATCHERY"/>
    <s v="WHITE RIVER HATCHERY"/>
    <s v="WHITE R      10.0031"/>
    <x v="0"/>
    <n v="74"/>
    <x v="0"/>
    <s v="10"/>
  </r>
  <r>
    <n v="9401780070"/>
    <n v="2006"/>
    <n v="20061005"/>
    <n v="50"/>
    <n v="50"/>
    <m/>
    <s v="3F10511  100031 H01"/>
    <n v="210512"/>
    <n v="1"/>
    <s v="WHITE RIVER HATCHERY"/>
    <s v="WHITE RIVER HATCHERY"/>
    <s v="WHITE R      10.0031"/>
    <x v="0"/>
    <n v="74"/>
    <x v="0"/>
    <s v="10"/>
  </r>
  <r>
    <n v="9401780072"/>
    <n v="2006"/>
    <n v="20061005"/>
    <n v="50"/>
    <n v="50"/>
    <m/>
    <s v="3F10511  100031 H01"/>
    <n v="210512"/>
    <n v="1"/>
    <s v="WHITE RIVER HATCHERY"/>
    <s v="WHITE RIVER HATCHERY"/>
    <s v="WHITE R      10.0031"/>
    <x v="0"/>
    <n v="74"/>
    <x v="0"/>
    <s v="10"/>
  </r>
  <r>
    <n v="9401780087"/>
    <n v="2006"/>
    <n v="20061005"/>
    <n v="50"/>
    <n v="50"/>
    <m/>
    <s v="3F10511  100031 H01"/>
    <n v="210512"/>
    <n v="1"/>
    <s v="WHITE RIVER HATCHERY"/>
    <s v="WHITE RIVER HATCHERY"/>
    <s v="WHITE R      10.0031"/>
    <x v="0"/>
    <n v="74"/>
    <x v="0"/>
    <s v="10"/>
  </r>
  <r>
    <n v="9401780088"/>
    <n v="2006"/>
    <n v="20061005"/>
    <n v="50"/>
    <n v="50"/>
    <m/>
    <s v="3F10511  100031 H01"/>
    <n v="210512"/>
    <n v="1"/>
    <s v="WHITE RIVER HATCHERY"/>
    <s v="WHITE RIVER HATCHERY"/>
    <s v="WHITE R      10.0031"/>
    <x v="0"/>
    <n v="74"/>
    <x v="0"/>
    <s v="10"/>
  </r>
  <r>
    <n v="9401780089"/>
    <n v="2006"/>
    <n v="20061005"/>
    <n v="50"/>
    <n v="50"/>
    <m/>
    <s v="3F10511  100031 H01"/>
    <n v="210512"/>
    <n v="1"/>
    <s v="WHITE RIVER HATCHERY"/>
    <s v="WHITE RIVER HATCHERY"/>
    <s v="WHITE R      10.0031"/>
    <x v="0"/>
    <n v="74"/>
    <x v="0"/>
    <s v="10"/>
  </r>
  <r>
    <n v="9401780090"/>
    <n v="2006"/>
    <n v="20061005"/>
    <n v="50"/>
    <n v="50"/>
    <m/>
    <s v="3F10511  100031 H01"/>
    <n v="210512"/>
    <n v="1"/>
    <s v="WHITE RIVER HATCHERY"/>
    <s v="WHITE RIVER HATCHERY"/>
    <s v="WHITE R      10.0031"/>
    <x v="0"/>
    <n v="74"/>
    <x v="0"/>
    <s v="10"/>
  </r>
  <r>
    <n v="9401780092"/>
    <n v="2006"/>
    <n v="20061005"/>
    <n v="50"/>
    <n v="50"/>
    <m/>
    <s v="3F10511  100031 H01"/>
    <n v="210512"/>
    <n v="1"/>
    <s v="WHITE RIVER HATCHERY"/>
    <s v="WHITE RIVER HATCHERY"/>
    <s v="WHITE R      10.0031"/>
    <x v="0"/>
    <n v="74"/>
    <x v="0"/>
    <s v="10"/>
  </r>
  <r>
    <n v="9401780098"/>
    <n v="2006"/>
    <n v="20061005"/>
    <n v="50"/>
    <n v="50"/>
    <m/>
    <s v="3F10511  100031 H01"/>
    <n v="210512"/>
    <n v="1"/>
    <s v="WHITE RIVER HATCHERY"/>
    <s v="WHITE RIVER HATCHERY"/>
    <s v="WHITE R      10.0031"/>
    <x v="0"/>
    <n v="74"/>
    <x v="0"/>
    <s v="10"/>
  </r>
  <r>
    <n v="9401780099"/>
    <n v="2006"/>
    <n v="20061005"/>
    <n v="50"/>
    <n v="50"/>
    <m/>
    <s v="3F10511  100031 H01"/>
    <n v="210512"/>
    <n v="1"/>
    <s v="WHITE RIVER HATCHERY"/>
    <s v="WHITE RIVER HATCHERY"/>
    <s v="WHITE R      10.0031"/>
    <x v="0"/>
    <n v="74"/>
    <x v="0"/>
    <s v="10"/>
  </r>
  <r>
    <n v="9401780100"/>
    <n v="2006"/>
    <n v="20061005"/>
    <n v="50"/>
    <n v="50"/>
    <m/>
    <s v="3F10511  100031 H01"/>
    <n v="210512"/>
    <n v="1"/>
    <s v="WHITE RIVER HATCHERY"/>
    <s v="WHITE RIVER HATCHERY"/>
    <s v="WHITE R      10.0031"/>
    <x v="0"/>
    <n v="74"/>
    <x v="0"/>
    <s v="10"/>
  </r>
  <r>
    <n v="9401780115"/>
    <n v="2006"/>
    <n v="20061005"/>
    <n v="50"/>
    <n v="50"/>
    <m/>
    <s v="3F10511  100031 H01"/>
    <n v="210512"/>
    <n v="1"/>
    <s v="WHITE RIVER HATCHERY"/>
    <s v="WHITE RIVER HATCHERY"/>
    <s v="WHITE R      10.0031"/>
    <x v="0"/>
    <n v="74"/>
    <x v="0"/>
    <s v="10"/>
  </r>
  <r>
    <n v="9401780117"/>
    <n v="2006"/>
    <n v="20061005"/>
    <n v="50"/>
    <n v="50"/>
    <m/>
    <s v="3F10511  100031 H01"/>
    <n v="210512"/>
    <n v="1"/>
    <s v="WHITE RIVER HATCHERY"/>
    <s v="WHITE RIVER HATCHERY"/>
    <s v="WHITE R      10.0031"/>
    <x v="0"/>
    <n v="74"/>
    <x v="0"/>
    <s v="10"/>
  </r>
  <r>
    <n v="9401780118"/>
    <n v="2006"/>
    <n v="20061005"/>
    <n v="50"/>
    <n v="50"/>
    <m/>
    <s v="3F10511  100031 H01"/>
    <n v="210512"/>
    <n v="1"/>
    <s v="WHITE RIVER HATCHERY"/>
    <s v="WHITE RIVER HATCHERY"/>
    <s v="WHITE R      10.0031"/>
    <x v="0"/>
    <n v="74"/>
    <x v="0"/>
    <s v="10"/>
  </r>
  <r>
    <n v="9401780119"/>
    <n v="2006"/>
    <n v="20061005"/>
    <n v="50"/>
    <n v="50"/>
    <m/>
    <s v="3F10511  100031 H01"/>
    <n v="210512"/>
    <n v="1"/>
    <s v="WHITE RIVER HATCHERY"/>
    <s v="WHITE RIVER HATCHERY"/>
    <s v="WHITE R      10.0031"/>
    <x v="0"/>
    <n v="74"/>
    <x v="0"/>
    <s v="10"/>
  </r>
  <r>
    <n v="9401780123"/>
    <n v="2006"/>
    <n v="20061005"/>
    <n v="50"/>
    <n v="50"/>
    <m/>
    <s v="3F10511  100031 H01"/>
    <n v="210512"/>
    <n v="1"/>
    <s v="WHITE RIVER HATCHERY"/>
    <s v="WHITE RIVER HATCHERY"/>
    <s v="WHITE R      10.0031"/>
    <x v="0"/>
    <n v="74"/>
    <x v="0"/>
    <s v="10"/>
  </r>
  <r>
    <n v="9401780124"/>
    <n v="2006"/>
    <n v="20061005"/>
    <n v="50"/>
    <n v="50"/>
    <m/>
    <s v="3F10511  100031 H01"/>
    <n v="210512"/>
    <n v="1"/>
    <s v="WHITE RIVER HATCHERY"/>
    <s v="WHITE RIVER HATCHERY"/>
    <s v="WHITE R      10.0031"/>
    <x v="0"/>
    <n v="74"/>
    <x v="0"/>
    <s v="10"/>
  </r>
  <r>
    <n v="9401780128"/>
    <n v="2006"/>
    <n v="20061005"/>
    <n v="50"/>
    <n v="50"/>
    <m/>
    <s v="3F10511  100031 H01"/>
    <n v="210512"/>
    <n v="1"/>
    <s v="WHITE RIVER HATCHERY"/>
    <s v="WHITE RIVER HATCHERY"/>
    <s v="WHITE R      10.0031"/>
    <x v="0"/>
    <n v="74"/>
    <x v="0"/>
    <s v="10"/>
  </r>
  <r>
    <n v="9401780029"/>
    <n v="2006"/>
    <n v="20061005"/>
    <n v="50"/>
    <n v="50"/>
    <m/>
    <s v="3F10511  100031 H01"/>
    <n v="210512"/>
    <n v="1"/>
    <s v="WHITE RIVER HATCHERY"/>
    <s v="WHITE RIVER HATCHERY"/>
    <s v="WHITE R      10.0031"/>
    <x v="0"/>
    <n v="74"/>
    <x v="0"/>
    <s v="10"/>
  </r>
  <r>
    <n v="9401780074"/>
    <n v="2006"/>
    <n v="20061005"/>
    <n v="50"/>
    <n v="50"/>
    <m/>
    <s v="3F10511  100031 H01"/>
    <n v="210512"/>
    <n v="1"/>
    <s v="WHITE RIVER HATCHERY"/>
    <s v="WHITE RIVER HATCHERY"/>
    <s v="WHITE R      10.0031"/>
    <x v="0"/>
    <n v="74"/>
    <x v="0"/>
    <s v="10"/>
  </r>
  <r>
    <n v="9401780079"/>
    <n v="2006"/>
    <n v="20061005"/>
    <n v="50"/>
    <n v="50"/>
    <m/>
    <s v="3F10511  100031 H01"/>
    <n v="210512"/>
    <n v="1"/>
    <s v="WHITE RIVER HATCHERY"/>
    <s v="WHITE RIVER HATCHERY"/>
    <s v="WHITE R      10.0031"/>
    <x v="0"/>
    <n v="74"/>
    <x v="0"/>
    <s v="10"/>
  </r>
  <r>
    <n v="9401780082"/>
    <n v="2006"/>
    <n v="20061005"/>
    <n v="50"/>
    <n v="50"/>
    <m/>
    <s v="3F10511  100031 H01"/>
    <n v="210512"/>
    <n v="1"/>
    <s v="WHITE RIVER HATCHERY"/>
    <s v="WHITE RIVER HATCHERY"/>
    <s v="WHITE R      10.0031"/>
    <x v="0"/>
    <n v="74"/>
    <x v="0"/>
    <s v="10"/>
  </r>
  <r>
    <n v="9401780084"/>
    <n v="2006"/>
    <n v="20061005"/>
    <n v="50"/>
    <n v="50"/>
    <m/>
    <s v="3F10511  100031 H01"/>
    <n v="210512"/>
    <n v="1"/>
    <s v="WHITE RIVER HATCHERY"/>
    <s v="WHITE RIVER HATCHERY"/>
    <s v="WHITE R      10.0031"/>
    <x v="0"/>
    <n v="74"/>
    <x v="0"/>
    <s v="10"/>
  </r>
  <r>
    <n v="9401780101"/>
    <n v="2006"/>
    <n v="20061005"/>
    <n v="50"/>
    <n v="50"/>
    <m/>
    <s v="3F10511  100031 H01"/>
    <n v="210512"/>
    <n v="1"/>
    <s v="WHITE RIVER HATCHERY"/>
    <s v="WHITE RIVER HATCHERY"/>
    <s v="WHITE R      10.0031"/>
    <x v="0"/>
    <n v="74"/>
    <x v="0"/>
    <s v="10"/>
  </r>
  <r>
    <n v="9401780104"/>
    <n v="2006"/>
    <n v="20061005"/>
    <n v="50"/>
    <n v="50"/>
    <m/>
    <s v="3F10511  100031 H01"/>
    <n v="210512"/>
    <n v="1"/>
    <s v="WHITE RIVER HATCHERY"/>
    <s v="WHITE RIVER HATCHERY"/>
    <s v="WHITE R      10.0031"/>
    <x v="0"/>
    <n v="74"/>
    <x v="0"/>
    <s v="10"/>
  </r>
  <r>
    <n v="9401780107"/>
    <n v="2006"/>
    <n v="20061005"/>
    <n v="50"/>
    <n v="50"/>
    <m/>
    <s v="3F10511  100031 H01"/>
    <n v="210512"/>
    <n v="1"/>
    <s v="WHITE RIVER HATCHERY"/>
    <s v="WHITE RIVER HATCHERY"/>
    <s v="WHITE R      10.0031"/>
    <x v="0"/>
    <n v="74"/>
    <x v="0"/>
    <s v="10"/>
  </r>
  <r>
    <n v="9401780108"/>
    <n v="2006"/>
    <n v="20061005"/>
    <n v="50"/>
    <n v="50"/>
    <m/>
    <s v="3F10511  100031 H01"/>
    <n v="210512"/>
    <n v="1"/>
    <s v="WHITE RIVER HATCHERY"/>
    <s v="WHITE RIVER HATCHERY"/>
    <s v="WHITE R      10.0031"/>
    <x v="0"/>
    <n v="74"/>
    <x v="0"/>
    <s v="10"/>
  </r>
  <r>
    <n v="9401780110"/>
    <n v="2006"/>
    <n v="20061005"/>
    <n v="50"/>
    <n v="50"/>
    <m/>
    <s v="3F10511  100031 H01"/>
    <n v="210512"/>
    <n v="1"/>
    <s v="WHITE RIVER HATCHERY"/>
    <s v="WHITE RIVER HATCHERY"/>
    <s v="WHITE R      10.0031"/>
    <x v="0"/>
    <n v="74"/>
    <x v="0"/>
    <s v="10"/>
  </r>
  <r>
    <n v="9401780112"/>
    <n v="2006"/>
    <n v="20061005"/>
    <n v="50"/>
    <n v="50"/>
    <m/>
    <s v="3F10511  100031 H01"/>
    <n v="210512"/>
    <n v="1"/>
    <s v="WHITE RIVER HATCHERY"/>
    <s v="WHITE RIVER HATCHERY"/>
    <s v="WHITE R      10.0031"/>
    <x v="0"/>
    <n v="74"/>
    <x v="0"/>
    <s v="10"/>
  </r>
  <r>
    <n v="9401780113"/>
    <n v="2006"/>
    <n v="20061005"/>
    <n v="50"/>
    <n v="50"/>
    <m/>
    <s v="3F10511  100031 H01"/>
    <n v="210512"/>
    <n v="1"/>
    <s v="WHITE RIVER HATCHERY"/>
    <s v="WHITE RIVER HATCHERY"/>
    <s v="WHITE R      10.0031"/>
    <x v="0"/>
    <n v="74"/>
    <x v="0"/>
    <s v="10"/>
  </r>
  <r>
    <n v="9401780130"/>
    <n v="2006"/>
    <n v="20061005"/>
    <n v="50"/>
    <n v="50"/>
    <m/>
    <s v="3F10511  100031 H01"/>
    <n v="210512"/>
    <n v="1"/>
    <s v="WHITE RIVER HATCHERY"/>
    <s v="WHITE RIVER HATCHERY"/>
    <s v="WHITE R      10.0031"/>
    <x v="0"/>
    <n v="74"/>
    <x v="0"/>
    <s v="10"/>
  </r>
  <r>
    <n v="9401780133"/>
    <n v="2006"/>
    <n v="20061005"/>
    <n v="50"/>
    <n v="50"/>
    <m/>
    <s v="3F10511  100031 H01"/>
    <n v="210512"/>
    <n v="1"/>
    <s v="WHITE RIVER HATCHERY"/>
    <s v="WHITE RIVER HATCHERY"/>
    <s v="WHITE R      10.0031"/>
    <x v="0"/>
    <n v="74"/>
    <x v="0"/>
    <s v="10"/>
  </r>
  <r>
    <n v="9401780134"/>
    <n v="2006"/>
    <n v="20061005"/>
    <n v="50"/>
    <n v="50"/>
    <m/>
    <s v="3F10511  100031 H01"/>
    <n v="210512"/>
    <n v="1"/>
    <s v="WHITE RIVER HATCHERY"/>
    <s v="WHITE RIVER HATCHERY"/>
    <s v="WHITE R      10.0031"/>
    <x v="0"/>
    <n v="74"/>
    <x v="0"/>
    <s v="10"/>
  </r>
  <r>
    <n v="9401780135"/>
    <n v="2006"/>
    <n v="20061005"/>
    <n v="50"/>
    <n v="50"/>
    <m/>
    <s v="3F10511  100031 H01"/>
    <n v="210512"/>
    <n v="1"/>
    <s v="WHITE RIVER HATCHERY"/>
    <s v="WHITE RIVER HATCHERY"/>
    <s v="WHITE R      10.0031"/>
    <x v="0"/>
    <n v="74"/>
    <x v="0"/>
    <s v="10"/>
  </r>
  <r>
    <n v="9402890003"/>
    <n v="2006"/>
    <n v="20061028"/>
    <n v="50"/>
    <n v="50"/>
    <m/>
    <s v="3F10511  100031 H01"/>
    <n v="210512"/>
    <n v="1"/>
    <s v="WHITE RIVER HATCHERY"/>
    <s v="WHITE RIVER HATCHERY"/>
    <s v="WHITE R      10.0031"/>
    <x v="0"/>
    <n v="74"/>
    <x v="0"/>
    <s v="10"/>
  </r>
  <r>
    <n v="9402890006"/>
    <n v="2006"/>
    <n v="20061028"/>
    <n v="50"/>
    <n v="50"/>
    <m/>
    <s v="3F10511  100031 H01"/>
    <n v="210512"/>
    <n v="1"/>
    <s v="WHITE RIVER HATCHERY"/>
    <s v="WHITE RIVER HATCHERY"/>
    <s v="WHITE R      10.0031"/>
    <x v="0"/>
    <n v="74"/>
    <x v="0"/>
    <s v="10"/>
  </r>
  <r>
    <n v="9402890008"/>
    <n v="2006"/>
    <n v="20061028"/>
    <n v="50"/>
    <n v="50"/>
    <m/>
    <s v="3F10511  100031 H01"/>
    <n v="210512"/>
    <n v="1"/>
    <s v="WHITE RIVER HATCHERY"/>
    <s v="WHITE RIVER HATCHERY"/>
    <s v="WHITE R      10.0031"/>
    <x v="0"/>
    <n v="74"/>
    <x v="0"/>
    <s v="10"/>
  </r>
  <r>
    <n v="9402890009"/>
    <n v="2006"/>
    <n v="20061028"/>
    <n v="50"/>
    <n v="50"/>
    <m/>
    <s v="3F10511  100031 H01"/>
    <n v="210512"/>
    <n v="1"/>
    <s v="WHITE RIVER HATCHERY"/>
    <s v="WHITE RIVER HATCHERY"/>
    <s v="WHITE R      10.0031"/>
    <x v="0"/>
    <n v="74"/>
    <x v="0"/>
    <s v="10"/>
  </r>
  <r>
    <n v="9402890025"/>
    <n v="2006"/>
    <n v="20061028"/>
    <n v="50"/>
    <n v="50"/>
    <m/>
    <s v="3F10511  100031 H01"/>
    <n v="210512"/>
    <n v="1"/>
    <s v="WHITE RIVER HATCHERY"/>
    <s v="WHITE RIVER HATCHERY"/>
    <s v="WHITE R      10.0031"/>
    <x v="0"/>
    <n v="74"/>
    <x v="0"/>
    <s v="10"/>
  </r>
  <r>
    <n v="9402890034"/>
    <n v="2006"/>
    <n v="20061028"/>
    <n v="50"/>
    <n v="50"/>
    <m/>
    <s v="3F10511  100031 H01"/>
    <n v="210512"/>
    <n v="1"/>
    <s v="WHITE RIVER HATCHERY"/>
    <s v="WHITE RIVER HATCHERY"/>
    <s v="WHITE R      10.0031"/>
    <x v="0"/>
    <n v="74"/>
    <x v="0"/>
    <s v="10"/>
  </r>
  <r>
    <n v="9402890012"/>
    <n v="2006"/>
    <n v="20061028"/>
    <n v="50"/>
    <n v="50"/>
    <m/>
    <s v="3F10511  100031 H01"/>
    <n v="210512"/>
    <n v="1"/>
    <s v="WHITE RIVER HATCHERY"/>
    <s v="WHITE RIVER HATCHERY"/>
    <s v="WHITE R      10.0031"/>
    <x v="0"/>
    <n v="74"/>
    <x v="0"/>
    <s v="10"/>
  </r>
  <r>
    <n v="9402890013"/>
    <n v="2006"/>
    <n v="20061028"/>
    <n v="50"/>
    <n v="50"/>
    <m/>
    <s v="3F10511  100031 H01"/>
    <n v="210512"/>
    <n v="1"/>
    <s v="WHITE RIVER HATCHERY"/>
    <s v="WHITE RIVER HATCHERY"/>
    <s v="WHITE R      10.0031"/>
    <x v="0"/>
    <n v="74"/>
    <x v="0"/>
    <s v="10"/>
  </r>
  <r>
    <n v="9402890015"/>
    <n v="2006"/>
    <n v="20061028"/>
    <n v="50"/>
    <n v="50"/>
    <m/>
    <s v="3F10511  100031 H01"/>
    <n v="210512"/>
    <n v="1"/>
    <s v="WHITE RIVER HATCHERY"/>
    <s v="WHITE RIVER HATCHERY"/>
    <s v="WHITE R      10.0031"/>
    <x v="0"/>
    <n v="74"/>
    <x v="0"/>
    <s v="10"/>
  </r>
  <r>
    <n v="9408090001"/>
    <n v="2006"/>
    <n v="20061028"/>
    <n v="50"/>
    <n v="50"/>
    <m/>
    <s v="3F10511  100031 H01"/>
    <n v="210512"/>
    <n v="1"/>
    <s v="WHITE RIVER HATCHERY"/>
    <s v="WHITE RIVER HATCHERY"/>
    <s v="WHITE R      10.0031"/>
    <x v="0"/>
    <n v="74"/>
    <x v="0"/>
    <s v="10"/>
  </r>
  <r>
    <n v="9408090003"/>
    <n v="2006"/>
    <n v="20061028"/>
    <n v="50"/>
    <n v="50"/>
    <m/>
    <s v="3F10511  100031 H01"/>
    <n v="210512"/>
    <n v="1"/>
    <s v="WHITE RIVER HATCHERY"/>
    <s v="WHITE RIVER HATCHERY"/>
    <s v="WHITE R      10.0031"/>
    <x v="0"/>
    <n v="74"/>
    <x v="0"/>
    <s v="10"/>
  </r>
  <r>
    <n v="9408090022"/>
    <n v="2006"/>
    <n v="20061028"/>
    <n v="50"/>
    <n v="50"/>
    <m/>
    <s v="3F10511  100031 H01"/>
    <n v="210512"/>
    <n v="1"/>
    <s v="WHITE RIVER HATCHERY"/>
    <s v="WHITE RIVER HATCHERY"/>
    <s v="WHITE R      10.0031"/>
    <x v="0"/>
    <n v="74"/>
    <x v="0"/>
    <s v="10"/>
  </r>
  <r>
    <n v="9408090024"/>
    <n v="2006"/>
    <n v="20061028"/>
    <n v="50"/>
    <n v="50"/>
    <m/>
    <s v="3F10511  100031 H01"/>
    <n v="210512"/>
    <n v="1"/>
    <s v="WHITE RIVER HATCHERY"/>
    <s v="WHITE RIVER HATCHERY"/>
    <s v="WHITE R      10.0031"/>
    <x v="0"/>
    <n v="74"/>
    <x v="0"/>
    <s v="10"/>
  </r>
  <r>
    <n v="9408090027"/>
    <n v="2006"/>
    <n v="20061028"/>
    <n v="50"/>
    <n v="50"/>
    <m/>
    <s v="3F10511  100031 H01"/>
    <n v="210512"/>
    <n v="1"/>
    <s v="WHITE RIVER HATCHERY"/>
    <s v="WHITE RIVER HATCHERY"/>
    <s v="WHITE R      10.0031"/>
    <x v="0"/>
    <n v="74"/>
    <x v="0"/>
    <s v="10"/>
  </r>
  <r>
    <n v="9408090032"/>
    <n v="2006"/>
    <n v="20061028"/>
    <n v="50"/>
    <n v="50"/>
    <m/>
    <s v="3F10511  100031 H01"/>
    <n v="210512"/>
    <n v="1"/>
    <s v="WHITE RIVER HATCHERY"/>
    <s v="WHITE RIVER HATCHERY"/>
    <s v="WHITE R      10.0031"/>
    <x v="0"/>
    <n v="74"/>
    <x v="0"/>
    <s v="10"/>
  </r>
  <r>
    <n v="9408090015"/>
    <n v="2006"/>
    <n v="20061028"/>
    <n v="50"/>
    <n v="50"/>
    <m/>
    <s v="3F10511  100031 H01"/>
    <n v="210512"/>
    <n v="1"/>
    <s v="WHITE RIVER HATCHERY"/>
    <s v="WHITE RIVER HATCHERY"/>
    <s v="WHITE R      10.0031"/>
    <x v="0"/>
    <n v="74"/>
    <x v="0"/>
    <s v="10"/>
  </r>
  <r>
    <n v="9408090018"/>
    <n v="2006"/>
    <n v="20061028"/>
    <n v="50"/>
    <n v="50"/>
    <m/>
    <s v="3F10511  100031 H01"/>
    <n v="210512"/>
    <n v="1"/>
    <s v="WHITE RIVER HATCHERY"/>
    <s v="WHITE RIVER HATCHERY"/>
    <s v="WHITE R      10.0031"/>
    <x v="0"/>
    <n v="74"/>
    <x v="0"/>
    <s v="10"/>
  </r>
  <r>
    <n v="9408090033"/>
    <n v="2006"/>
    <n v="20061028"/>
    <n v="50"/>
    <n v="50"/>
    <m/>
    <s v="3F10511  100031 H01"/>
    <n v="210512"/>
    <n v="1"/>
    <s v="WHITE RIVER HATCHERY"/>
    <s v="WHITE RIVER HATCHERY"/>
    <s v="WHITE R      10.0031"/>
    <x v="0"/>
    <n v="74"/>
    <x v="0"/>
    <s v="10"/>
  </r>
  <r>
    <n v="9408090034"/>
    <n v="2006"/>
    <n v="20061028"/>
    <n v="50"/>
    <n v="50"/>
    <m/>
    <s v="3F10511  100031 H01"/>
    <n v="210512"/>
    <n v="1"/>
    <s v="WHITE RIVER HATCHERY"/>
    <s v="WHITE RIVER HATCHERY"/>
    <s v="WHITE R      10.0031"/>
    <x v="0"/>
    <n v="74"/>
    <x v="0"/>
    <s v="10"/>
  </r>
  <r>
    <n v="9408090035"/>
    <n v="2006"/>
    <n v="20061028"/>
    <n v="50"/>
    <n v="50"/>
    <m/>
    <s v="3F10511  100031 H01"/>
    <n v="210512"/>
    <n v="1"/>
    <s v="WHITE RIVER HATCHERY"/>
    <s v="WHITE RIVER HATCHERY"/>
    <s v="WHITE R      10.0031"/>
    <x v="0"/>
    <n v="74"/>
    <x v="0"/>
    <s v="10"/>
  </r>
  <r>
    <n v="9408090036"/>
    <n v="2006"/>
    <n v="20061028"/>
    <n v="50"/>
    <n v="50"/>
    <m/>
    <s v="3F10511  100031 H01"/>
    <n v="210512"/>
    <n v="1"/>
    <s v="WHITE RIVER HATCHERY"/>
    <s v="WHITE RIVER HATCHERY"/>
    <s v="WHITE R      10.0031"/>
    <x v="0"/>
    <n v="74"/>
    <x v="0"/>
    <s v="10"/>
  </r>
  <r>
    <n v="9408090037"/>
    <n v="2006"/>
    <n v="20061028"/>
    <n v="50"/>
    <n v="50"/>
    <m/>
    <s v="3F10511  100031 H01"/>
    <n v="210512"/>
    <n v="1"/>
    <s v="WHITE RIVER HATCHERY"/>
    <s v="WHITE RIVER HATCHERY"/>
    <s v="WHITE R      10.0031"/>
    <x v="0"/>
    <n v="74"/>
    <x v="0"/>
    <s v="10"/>
  </r>
  <r>
    <n v="9408090038"/>
    <n v="2006"/>
    <n v="20061028"/>
    <n v="50"/>
    <n v="50"/>
    <m/>
    <s v="3F10511  100031 H01"/>
    <n v="210512"/>
    <n v="1"/>
    <s v="WHITE RIVER HATCHERY"/>
    <s v="WHITE RIVER HATCHERY"/>
    <s v="WHITE R      10.0031"/>
    <x v="0"/>
    <n v="74"/>
    <x v="0"/>
    <s v="10"/>
  </r>
  <r>
    <n v="9408090039"/>
    <n v="2006"/>
    <n v="20061028"/>
    <n v="50"/>
    <n v="50"/>
    <m/>
    <s v="3F10511  100031 H01"/>
    <n v="210512"/>
    <n v="1"/>
    <s v="WHITE RIVER HATCHERY"/>
    <s v="WHITE RIVER HATCHERY"/>
    <s v="WHITE R      10.0031"/>
    <x v="0"/>
    <n v="74"/>
    <x v="0"/>
    <s v="10"/>
  </r>
  <r>
    <n v="9408090041"/>
    <n v="2006"/>
    <n v="20061028"/>
    <n v="50"/>
    <n v="50"/>
    <m/>
    <s v="3F10511  100031 H01"/>
    <n v="210512"/>
    <n v="1"/>
    <s v="WHITE RIVER HATCHERY"/>
    <s v="WHITE RIVER HATCHERY"/>
    <s v="WHITE R      10.0031"/>
    <x v="0"/>
    <n v="74"/>
    <x v="0"/>
    <s v="10"/>
  </r>
  <r>
    <n v="9408090042"/>
    <n v="2006"/>
    <n v="20061028"/>
    <n v="50"/>
    <n v="50"/>
    <m/>
    <s v="3F10511  100031 H01"/>
    <n v="210512"/>
    <n v="1"/>
    <s v="WHITE RIVER HATCHERY"/>
    <s v="WHITE RIVER HATCHERY"/>
    <s v="WHITE R      10.0031"/>
    <x v="0"/>
    <n v="74"/>
    <x v="0"/>
    <s v="10"/>
  </r>
  <r>
    <n v="9408090061"/>
    <n v="2006"/>
    <n v="20061028"/>
    <n v="50"/>
    <n v="50"/>
    <m/>
    <s v="3F10511  100031 H01"/>
    <n v="210512"/>
    <n v="1"/>
    <s v="WHITE RIVER HATCHERY"/>
    <s v="WHITE RIVER HATCHERY"/>
    <s v="WHITE R      10.0031"/>
    <x v="0"/>
    <n v="74"/>
    <x v="0"/>
    <s v="10"/>
  </r>
  <r>
    <n v="9408090068"/>
    <n v="2006"/>
    <n v="20061028"/>
    <n v="50"/>
    <n v="50"/>
    <m/>
    <s v="3F10511  100031 H01"/>
    <n v="210512"/>
    <n v="1"/>
    <s v="WHITE RIVER HATCHERY"/>
    <s v="WHITE RIVER HATCHERY"/>
    <s v="WHITE R      10.0031"/>
    <x v="0"/>
    <n v="74"/>
    <x v="0"/>
    <s v="10"/>
  </r>
  <r>
    <n v="9408090069"/>
    <n v="2006"/>
    <n v="20061028"/>
    <n v="50"/>
    <n v="50"/>
    <m/>
    <s v="3F10511  100031 H01"/>
    <n v="210512"/>
    <n v="1"/>
    <s v="WHITE RIVER HATCHERY"/>
    <s v="WHITE RIVER HATCHERY"/>
    <s v="WHITE R      10.0031"/>
    <x v="0"/>
    <n v="74"/>
    <x v="0"/>
    <s v="10"/>
  </r>
  <r>
    <n v="9408090070"/>
    <n v="2006"/>
    <n v="20061028"/>
    <n v="50"/>
    <n v="50"/>
    <m/>
    <s v="3F10511  100031 H01"/>
    <n v="210512"/>
    <n v="1"/>
    <s v="WHITE RIVER HATCHERY"/>
    <s v="WHITE RIVER HATCHERY"/>
    <s v="WHITE R      10.0031"/>
    <x v="0"/>
    <n v="74"/>
    <x v="0"/>
    <s v="10"/>
  </r>
  <r>
    <n v="9408090071"/>
    <n v="2006"/>
    <n v="20061028"/>
    <n v="50"/>
    <n v="50"/>
    <m/>
    <s v="3F10511  100031 H01"/>
    <n v="210512"/>
    <n v="1"/>
    <s v="WHITE RIVER HATCHERY"/>
    <s v="WHITE RIVER HATCHERY"/>
    <s v="WHITE R      10.0031"/>
    <x v="0"/>
    <n v="74"/>
    <x v="0"/>
    <s v="10"/>
  </r>
  <r>
    <n v="9408090072"/>
    <n v="2006"/>
    <n v="20061028"/>
    <n v="50"/>
    <n v="50"/>
    <m/>
    <s v="3F10511  100031 H01"/>
    <n v="210512"/>
    <n v="1"/>
    <s v="WHITE RIVER HATCHERY"/>
    <s v="WHITE RIVER HATCHERY"/>
    <s v="WHITE R      10.0031"/>
    <x v="0"/>
    <n v="74"/>
    <x v="0"/>
    <s v="10"/>
  </r>
  <r>
    <n v="9408090074"/>
    <n v="2006"/>
    <n v="20061028"/>
    <n v="50"/>
    <n v="50"/>
    <m/>
    <s v="3F10511  100031 H01"/>
    <n v="210512"/>
    <n v="1"/>
    <s v="WHITE RIVER HATCHERY"/>
    <s v="WHITE RIVER HATCHERY"/>
    <s v="WHITE R      10.0031"/>
    <x v="0"/>
    <n v="74"/>
    <x v="0"/>
    <s v="10"/>
  </r>
  <r>
    <n v="9408100003"/>
    <n v="2006"/>
    <n v="20061028"/>
    <n v="50"/>
    <n v="50"/>
    <m/>
    <s v="3F10511  100031 H01"/>
    <n v="210512"/>
    <n v="1"/>
    <s v="WHITE RIVER HATCHERY"/>
    <s v="WHITE RIVER HATCHERY"/>
    <s v="WHITE R      10.0031"/>
    <x v="0"/>
    <n v="74"/>
    <x v="0"/>
    <s v="10"/>
  </r>
  <r>
    <n v="9408100007"/>
    <n v="2006"/>
    <n v="20061028"/>
    <n v="50"/>
    <n v="50"/>
    <m/>
    <s v="3F10511  100031 H01"/>
    <n v="210512"/>
    <n v="1"/>
    <s v="WHITE RIVER HATCHERY"/>
    <s v="WHITE RIVER HATCHERY"/>
    <s v="WHITE R      10.0031"/>
    <x v="0"/>
    <n v="74"/>
    <x v="0"/>
    <s v="10"/>
  </r>
  <r>
    <n v="9408100008"/>
    <n v="2006"/>
    <n v="20061028"/>
    <n v="50"/>
    <n v="50"/>
    <m/>
    <s v="3F10511  100031 H01"/>
    <n v="210512"/>
    <n v="1"/>
    <s v="WHITE RIVER HATCHERY"/>
    <s v="WHITE RIVER HATCHERY"/>
    <s v="WHITE R      10.0031"/>
    <x v="0"/>
    <n v="74"/>
    <x v="0"/>
    <s v="10"/>
  </r>
  <r>
    <n v="9408100009"/>
    <n v="2006"/>
    <n v="20061028"/>
    <n v="50"/>
    <n v="50"/>
    <m/>
    <s v="3F10511  100031 H01"/>
    <n v="210512"/>
    <n v="1"/>
    <s v="WHITE RIVER HATCHERY"/>
    <s v="WHITE RIVER HATCHERY"/>
    <s v="WHITE R      10.0031"/>
    <x v="0"/>
    <n v="74"/>
    <x v="0"/>
    <s v="10"/>
  </r>
  <r>
    <n v="9408100011"/>
    <n v="2006"/>
    <n v="20061028"/>
    <n v="50"/>
    <n v="50"/>
    <m/>
    <s v="3F10511  100031 H01"/>
    <n v="210512"/>
    <n v="1"/>
    <s v="WHITE RIVER HATCHERY"/>
    <s v="WHITE RIVER HATCHERY"/>
    <s v="WHITE R      10.0031"/>
    <x v="0"/>
    <n v="74"/>
    <x v="0"/>
    <s v="10"/>
  </r>
  <r>
    <n v="9408100012"/>
    <n v="2006"/>
    <n v="20061028"/>
    <n v="50"/>
    <n v="50"/>
    <m/>
    <s v="3F10511  100031 H01"/>
    <n v="210512"/>
    <n v="1"/>
    <s v="WHITE RIVER HATCHERY"/>
    <s v="WHITE RIVER HATCHERY"/>
    <s v="WHITE R      10.0031"/>
    <x v="0"/>
    <n v="74"/>
    <x v="0"/>
    <s v="10"/>
  </r>
  <r>
    <n v="9408100013"/>
    <n v="2006"/>
    <n v="20061028"/>
    <n v="50"/>
    <n v="50"/>
    <m/>
    <s v="3F10511  100031 H01"/>
    <n v="210512"/>
    <n v="1"/>
    <s v="WHITE RIVER HATCHERY"/>
    <s v="WHITE RIVER HATCHERY"/>
    <s v="WHITE R      10.0031"/>
    <x v="0"/>
    <n v="74"/>
    <x v="0"/>
    <s v="10"/>
  </r>
  <r>
    <n v="9408100028"/>
    <n v="2006"/>
    <n v="20061028"/>
    <n v="50"/>
    <n v="50"/>
    <m/>
    <s v="3F10511  100031 H01"/>
    <n v="210512"/>
    <n v="1"/>
    <s v="WHITE RIVER HATCHERY"/>
    <s v="WHITE RIVER HATCHERY"/>
    <s v="WHITE R      10.0031"/>
    <x v="0"/>
    <n v="74"/>
    <x v="0"/>
    <s v="10"/>
  </r>
  <r>
    <n v="9408100030"/>
    <n v="2006"/>
    <n v="20061028"/>
    <n v="50"/>
    <n v="50"/>
    <m/>
    <s v="3F10511  100031 H01"/>
    <n v="210512"/>
    <n v="1"/>
    <s v="WHITE RIVER HATCHERY"/>
    <s v="WHITE RIVER HATCHERY"/>
    <s v="WHITE R      10.0031"/>
    <x v="0"/>
    <n v="74"/>
    <x v="0"/>
    <s v="10"/>
  </r>
  <r>
    <n v="9408100031"/>
    <n v="2006"/>
    <n v="20061028"/>
    <n v="50"/>
    <n v="50"/>
    <m/>
    <s v="3F10511  100031 H01"/>
    <n v="210512"/>
    <n v="1"/>
    <s v="WHITE RIVER HATCHERY"/>
    <s v="WHITE RIVER HATCHERY"/>
    <s v="WHITE R      10.0031"/>
    <x v="0"/>
    <n v="74"/>
    <x v="0"/>
    <s v="10"/>
  </r>
  <r>
    <n v="9408100034"/>
    <n v="2006"/>
    <n v="20061028"/>
    <n v="50"/>
    <n v="50"/>
    <m/>
    <s v="3F10511  100031 H01"/>
    <n v="210512"/>
    <n v="1"/>
    <s v="WHITE RIVER HATCHERY"/>
    <s v="WHITE RIVER HATCHERY"/>
    <s v="WHITE R      10.0031"/>
    <x v="0"/>
    <n v="74"/>
    <x v="0"/>
    <s v="10"/>
  </r>
  <r>
    <n v="9408100035"/>
    <n v="2006"/>
    <n v="20061028"/>
    <n v="50"/>
    <n v="50"/>
    <m/>
    <s v="3F10511  100031 H01"/>
    <n v="210512"/>
    <n v="1"/>
    <s v="WHITE RIVER HATCHERY"/>
    <s v="WHITE RIVER HATCHERY"/>
    <s v="WHITE R      10.0031"/>
    <x v="0"/>
    <n v="74"/>
    <x v="0"/>
    <s v="10"/>
  </r>
  <r>
    <n v="9408100036"/>
    <n v="2006"/>
    <n v="20061028"/>
    <n v="50"/>
    <n v="50"/>
    <m/>
    <s v="3F10511  100031 H01"/>
    <n v="210512"/>
    <n v="1"/>
    <s v="WHITE RIVER HATCHERY"/>
    <s v="WHITE RIVER HATCHERY"/>
    <s v="WHITE R      10.0031"/>
    <x v="0"/>
    <n v="74"/>
    <x v="0"/>
    <s v="10"/>
  </r>
  <r>
    <n v="9408100037"/>
    <n v="2006"/>
    <n v="20061028"/>
    <n v="50"/>
    <n v="50"/>
    <m/>
    <s v="3F10511  100031 H01"/>
    <n v="210512"/>
    <n v="1"/>
    <s v="WHITE RIVER HATCHERY"/>
    <s v="WHITE RIVER HATCHERY"/>
    <s v="WHITE R      10.0031"/>
    <x v="0"/>
    <n v="74"/>
    <x v="0"/>
    <s v="10"/>
  </r>
  <r>
    <n v="9408100038"/>
    <n v="2006"/>
    <n v="20061028"/>
    <n v="50"/>
    <n v="50"/>
    <m/>
    <s v="3F10511  100031 H01"/>
    <n v="210512"/>
    <n v="1"/>
    <s v="WHITE RIVER HATCHERY"/>
    <s v="WHITE RIVER HATCHERY"/>
    <s v="WHITE R      10.0031"/>
    <x v="0"/>
    <n v="74"/>
    <x v="0"/>
    <s v="10"/>
  </r>
  <r>
    <n v="9408100039"/>
    <n v="2006"/>
    <n v="20061028"/>
    <n v="50"/>
    <n v="50"/>
    <m/>
    <s v="3F10511  100031 H01"/>
    <n v="210512"/>
    <n v="1"/>
    <s v="WHITE RIVER HATCHERY"/>
    <s v="WHITE RIVER HATCHERY"/>
    <s v="WHITE R      10.0031"/>
    <x v="0"/>
    <n v="74"/>
    <x v="0"/>
    <s v="10"/>
  </r>
  <r>
    <n v="9408100056"/>
    <n v="2006"/>
    <n v="20061028"/>
    <n v="50"/>
    <n v="50"/>
    <m/>
    <s v="3F10511  100031 H01"/>
    <n v="210512"/>
    <n v="1"/>
    <s v="WHITE RIVER HATCHERY"/>
    <s v="WHITE RIVER HATCHERY"/>
    <s v="WHITE R      10.0031"/>
    <x v="0"/>
    <n v="74"/>
    <x v="0"/>
    <s v="10"/>
  </r>
  <r>
    <n v="9408100058"/>
    <n v="2006"/>
    <n v="20061028"/>
    <n v="50"/>
    <n v="50"/>
    <m/>
    <s v="3F10511  100031 H01"/>
    <n v="210512"/>
    <n v="1"/>
    <s v="WHITE RIVER HATCHERY"/>
    <s v="WHITE RIVER HATCHERY"/>
    <s v="WHITE R      10.0031"/>
    <x v="0"/>
    <n v="74"/>
    <x v="0"/>
    <s v="10"/>
  </r>
  <r>
    <n v="9408100062"/>
    <n v="2006"/>
    <n v="20061028"/>
    <n v="50"/>
    <n v="50"/>
    <m/>
    <s v="3F10511  100031 H01"/>
    <n v="210512"/>
    <n v="1"/>
    <s v="WHITE RIVER HATCHERY"/>
    <s v="WHITE RIVER HATCHERY"/>
    <s v="WHITE R      10.0031"/>
    <x v="0"/>
    <n v="74"/>
    <x v="0"/>
    <s v="10"/>
  </r>
  <r>
    <n v="9408100063"/>
    <n v="2006"/>
    <n v="20061028"/>
    <n v="50"/>
    <n v="50"/>
    <m/>
    <s v="3F10511  100031 H01"/>
    <n v="210512"/>
    <n v="1"/>
    <s v="WHITE RIVER HATCHERY"/>
    <s v="WHITE RIVER HATCHERY"/>
    <s v="WHITE R      10.0031"/>
    <x v="0"/>
    <n v="74"/>
    <x v="0"/>
    <s v="10"/>
  </r>
  <r>
    <n v="9408100064"/>
    <n v="2006"/>
    <n v="20061028"/>
    <n v="50"/>
    <n v="50"/>
    <m/>
    <s v="3F10511  100031 H01"/>
    <n v="210512"/>
    <n v="1"/>
    <s v="WHITE RIVER HATCHERY"/>
    <s v="WHITE RIVER HATCHERY"/>
    <s v="WHITE R      10.0031"/>
    <x v="0"/>
    <n v="74"/>
    <x v="0"/>
    <s v="10"/>
  </r>
  <r>
    <n v="9408100065"/>
    <n v="2006"/>
    <n v="20061028"/>
    <n v="50"/>
    <n v="50"/>
    <m/>
    <s v="3F10511  100031 H01"/>
    <n v="210512"/>
    <n v="1"/>
    <s v="WHITE RIVER HATCHERY"/>
    <s v="WHITE RIVER HATCHERY"/>
    <s v="WHITE R      10.0031"/>
    <x v="0"/>
    <n v="74"/>
    <x v="0"/>
    <s v="10"/>
  </r>
  <r>
    <n v="9408100066"/>
    <n v="2006"/>
    <n v="20061028"/>
    <n v="50"/>
    <n v="50"/>
    <m/>
    <s v="3F10511  100031 H01"/>
    <n v="210512"/>
    <n v="1"/>
    <s v="WHITE RIVER HATCHERY"/>
    <s v="WHITE RIVER HATCHERY"/>
    <s v="WHITE R      10.0031"/>
    <x v="0"/>
    <n v="74"/>
    <x v="0"/>
    <s v="10"/>
  </r>
  <r>
    <n v="9408100068"/>
    <n v="2006"/>
    <n v="20061028"/>
    <n v="50"/>
    <n v="50"/>
    <m/>
    <s v="3F10511  100031 H01"/>
    <n v="210512"/>
    <n v="1"/>
    <s v="WHITE RIVER HATCHERY"/>
    <s v="WHITE RIVER HATCHERY"/>
    <s v="WHITE R      10.0031"/>
    <x v="0"/>
    <n v="74"/>
    <x v="0"/>
    <s v="10"/>
  </r>
  <r>
    <n v="9408100069"/>
    <n v="2006"/>
    <n v="20061028"/>
    <n v="50"/>
    <n v="50"/>
    <m/>
    <s v="3F10511  100031 H01"/>
    <n v="210512"/>
    <n v="1"/>
    <s v="WHITE RIVER HATCHERY"/>
    <s v="WHITE RIVER HATCHERY"/>
    <s v="WHITE R      10.0031"/>
    <x v="0"/>
    <n v="74"/>
    <x v="0"/>
    <s v="10"/>
  </r>
  <r>
    <n v="9408100070"/>
    <n v="2006"/>
    <n v="20061028"/>
    <n v="50"/>
    <n v="50"/>
    <m/>
    <s v="3F10511  100031 H01"/>
    <n v="210512"/>
    <n v="1"/>
    <s v="WHITE RIVER HATCHERY"/>
    <s v="WHITE RIVER HATCHERY"/>
    <s v="WHITE R      10.0031"/>
    <x v="0"/>
    <n v="74"/>
    <x v="0"/>
    <s v="10"/>
  </r>
  <r>
    <n v="9408100072"/>
    <n v="2006"/>
    <n v="20061028"/>
    <n v="50"/>
    <n v="50"/>
    <m/>
    <s v="3F10511  100031 H01"/>
    <n v="210512"/>
    <n v="1"/>
    <s v="WHITE RIVER HATCHERY"/>
    <s v="WHITE RIVER HATCHERY"/>
    <s v="WHITE R      10.0031"/>
    <x v="0"/>
    <n v="74"/>
    <x v="0"/>
    <s v="10"/>
  </r>
  <r>
    <n v="9408100074"/>
    <n v="2006"/>
    <n v="20061028"/>
    <n v="50"/>
    <n v="50"/>
    <m/>
    <s v="3F10511  100031 H01"/>
    <n v="210512"/>
    <n v="1"/>
    <s v="WHITE RIVER HATCHERY"/>
    <s v="WHITE RIVER HATCHERY"/>
    <s v="WHITE R      10.0031"/>
    <x v="0"/>
    <n v="74"/>
    <x v="0"/>
    <s v="10"/>
  </r>
  <r>
    <n v="9408100082"/>
    <n v="2006"/>
    <n v="20061028"/>
    <n v="50"/>
    <n v="50"/>
    <m/>
    <s v="3F10511  100031 H01"/>
    <n v="210512"/>
    <n v="1"/>
    <s v="WHITE RIVER HATCHERY"/>
    <s v="WHITE RIVER HATCHERY"/>
    <s v="WHITE R      10.0031"/>
    <x v="0"/>
    <n v="74"/>
    <x v="0"/>
    <s v="10"/>
  </r>
  <r>
    <n v="9408100083"/>
    <n v="2006"/>
    <n v="20061028"/>
    <n v="50"/>
    <n v="50"/>
    <m/>
    <s v="3F10511  100031 H01"/>
    <n v="210512"/>
    <n v="1"/>
    <s v="WHITE RIVER HATCHERY"/>
    <s v="WHITE RIVER HATCHERY"/>
    <s v="WHITE R      10.0031"/>
    <x v="0"/>
    <n v="74"/>
    <x v="0"/>
    <s v="10"/>
  </r>
  <r>
    <n v="9408090047"/>
    <n v="2006"/>
    <n v="20061028"/>
    <n v="50"/>
    <n v="50"/>
    <m/>
    <s v="3F10511  100031 H01"/>
    <n v="210512"/>
    <n v="1"/>
    <s v="WHITE RIVER HATCHERY"/>
    <s v="WHITE RIVER HATCHERY"/>
    <s v="WHITE R      10.0031"/>
    <x v="0"/>
    <n v="74"/>
    <x v="0"/>
    <s v="10"/>
  </r>
  <r>
    <n v="9408090048"/>
    <n v="2006"/>
    <n v="20061028"/>
    <n v="50"/>
    <n v="50"/>
    <m/>
    <s v="3F10511  100031 H01"/>
    <n v="210512"/>
    <n v="1"/>
    <s v="WHITE RIVER HATCHERY"/>
    <s v="WHITE RIVER HATCHERY"/>
    <s v="WHITE R      10.0031"/>
    <x v="0"/>
    <n v="74"/>
    <x v="0"/>
    <s v="10"/>
  </r>
  <r>
    <n v="9408090049"/>
    <n v="2006"/>
    <n v="20061028"/>
    <n v="50"/>
    <n v="50"/>
    <m/>
    <s v="3F10511  100031 H01"/>
    <n v="210512"/>
    <n v="1"/>
    <s v="WHITE RIVER HATCHERY"/>
    <s v="WHITE RIVER HATCHERY"/>
    <s v="WHITE R      10.0031"/>
    <x v="0"/>
    <n v="74"/>
    <x v="0"/>
    <s v="10"/>
  </r>
  <r>
    <n v="9408090050"/>
    <n v="2006"/>
    <n v="20061028"/>
    <n v="50"/>
    <n v="50"/>
    <m/>
    <s v="3F10511  100031 H01"/>
    <n v="210512"/>
    <n v="1"/>
    <s v="WHITE RIVER HATCHERY"/>
    <s v="WHITE RIVER HATCHERY"/>
    <s v="WHITE R      10.0031"/>
    <x v="0"/>
    <n v="74"/>
    <x v="0"/>
    <s v="10"/>
  </r>
  <r>
    <n v="9408090051"/>
    <n v="2006"/>
    <n v="20061028"/>
    <n v="50"/>
    <n v="50"/>
    <m/>
    <s v="3F10511  100031 H01"/>
    <n v="210512"/>
    <n v="1"/>
    <s v="WHITE RIVER HATCHERY"/>
    <s v="WHITE RIVER HATCHERY"/>
    <s v="WHITE R      10.0031"/>
    <x v="0"/>
    <n v="74"/>
    <x v="0"/>
    <s v="10"/>
  </r>
  <r>
    <n v="9408090053"/>
    <n v="2006"/>
    <n v="20061028"/>
    <n v="50"/>
    <n v="50"/>
    <m/>
    <s v="3F10511  100031 H01"/>
    <n v="210512"/>
    <n v="1"/>
    <s v="WHITE RIVER HATCHERY"/>
    <s v="WHITE RIVER HATCHERY"/>
    <s v="WHITE R      10.0031"/>
    <x v="0"/>
    <n v="74"/>
    <x v="0"/>
    <s v="10"/>
  </r>
  <r>
    <n v="9408090054"/>
    <n v="2006"/>
    <n v="20061028"/>
    <n v="50"/>
    <n v="50"/>
    <m/>
    <s v="3F10511  100031 H01"/>
    <n v="210512"/>
    <n v="1"/>
    <s v="WHITE RIVER HATCHERY"/>
    <s v="WHITE RIVER HATCHERY"/>
    <s v="WHITE R      10.0031"/>
    <x v="0"/>
    <n v="74"/>
    <x v="0"/>
    <s v="10"/>
  </r>
  <r>
    <n v="9408090055"/>
    <n v="2006"/>
    <n v="20061028"/>
    <n v="50"/>
    <n v="50"/>
    <m/>
    <s v="3F10511  100031 H01"/>
    <n v="210512"/>
    <n v="1"/>
    <s v="WHITE RIVER HATCHERY"/>
    <s v="WHITE RIVER HATCHERY"/>
    <s v="WHITE R      10.0031"/>
    <x v="0"/>
    <n v="74"/>
    <x v="0"/>
    <s v="10"/>
  </r>
  <r>
    <n v="9408090056"/>
    <n v="2006"/>
    <n v="20061028"/>
    <n v="50"/>
    <n v="50"/>
    <m/>
    <s v="3F10511  100031 H01"/>
    <n v="210512"/>
    <n v="1"/>
    <s v="WHITE RIVER HATCHERY"/>
    <s v="WHITE RIVER HATCHERY"/>
    <s v="WHITE R      10.0031"/>
    <x v="0"/>
    <n v="74"/>
    <x v="0"/>
    <s v="10"/>
  </r>
  <r>
    <n v="9408090058"/>
    <n v="2006"/>
    <n v="20061028"/>
    <n v="50"/>
    <n v="50"/>
    <m/>
    <s v="3F10511  100031 H01"/>
    <n v="210512"/>
    <n v="1"/>
    <s v="WHITE RIVER HATCHERY"/>
    <s v="WHITE RIVER HATCHERY"/>
    <s v="WHITE R      10.0031"/>
    <x v="0"/>
    <n v="74"/>
    <x v="0"/>
    <s v="10"/>
  </r>
  <r>
    <n v="9408090075"/>
    <n v="2006"/>
    <n v="20061028"/>
    <n v="50"/>
    <n v="50"/>
    <m/>
    <s v="3F10511  100031 H01"/>
    <n v="210512"/>
    <n v="1"/>
    <s v="WHITE RIVER HATCHERY"/>
    <s v="WHITE RIVER HATCHERY"/>
    <s v="WHITE R      10.0031"/>
    <x v="0"/>
    <n v="74"/>
    <x v="0"/>
    <s v="10"/>
  </r>
  <r>
    <n v="9408090076"/>
    <n v="2006"/>
    <n v="20061028"/>
    <n v="50"/>
    <n v="50"/>
    <m/>
    <s v="3F10511  100031 H01"/>
    <n v="210512"/>
    <n v="1"/>
    <s v="WHITE RIVER HATCHERY"/>
    <s v="WHITE RIVER HATCHERY"/>
    <s v="WHITE R      10.0031"/>
    <x v="0"/>
    <n v="74"/>
    <x v="0"/>
    <s v="10"/>
  </r>
  <r>
    <n v="9408090077"/>
    <n v="2006"/>
    <n v="20061028"/>
    <n v="50"/>
    <n v="50"/>
    <m/>
    <s v="3F10511  100031 H01"/>
    <n v="210512"/>
    <n v="1"/>
    <s v="WHITE RIVER HATCHERY"/>
    <s v="WHITE RIVER HATCHERY"/>
    <s v="WHITE R      10.0031"/>
    <x v="0"/>
    <n v="74"/>
    <x v="0"/>
    <s v="10"/>
  </r>
  <r>
    <n v="9408090081"/>
    <n v="2006"/>
    <n v="20061028"/>
    <n v="50"/>
    <n v="50"/>
    <m/>
    <s v="3F10511  100031 H01"/>
    <n v="210512"/>
    <n v="1"/>
    <s v="WHITE RIVER HATCHERY"/>
    <s v="WHITE RIVER HATCHERY"/>
    <s v="WHITE R      10.0031"/>
    <x v="0"/>
    <n v="74"/>
    <x v="0"/>
    <s v="10"/>
  </r>
  <r>
    <n v="9408100015"/>
    <n v="2006"/>
    <n v="20061028"/>
    <n v="50"/>
    <n v="50"/>
    <m/>
    <s v="3F10511  100031 H01"/>
    <n v="210512"/>
    <n v="1"/>
    <s v="WHITE RIVER HATCHERY"/>
    <s v="WHITE RIVER HATCHERY"/>
    <s v="WHITE R      10.0031"/>
    <x v="0"/>
    <n v="74"/>
    <x v="0"/>
    <s v="10"/>
  </r>
  <r>
    <n v="9408100016"/>
    <n v="2006"/>
    <n v="20061028"/>
    <n v="50"/>
    <n v="50"/>
    <m/>
    <s v="3F10511  100031 H01"/>
    <n v="210512"/>
    <n v="1"/>
    <s v="WHITE RIVER HATCHERY"/>
    <s v="WHITE RIVER HATCHERY"/>
    <s v="WHITE R      10.0031"/>
    <x v="0"/>
    <n v="74"/>
    <x v="0"/>
    <s v="10"/>
  </r>
  <r>
    <n v="9408100017"/>
    <n v="2006"/>
    <n v="20061028"/>
    <n v="50"/>
    <n v="50"/>
    <m/>
    <s v="3F10511  100031 H01"/>
    <n v="210512"/>
    <n v="1"/>
    <s v="WHITE RIVER HATCHERY"/>
    <s v="WHITE RIVER HATCHERY"/>
    <s v="WHITE R      10.0031"/>
    <x v="0"/>
    <n v="74"/>
    <x v="0"/>
    <s v="10"/>
  </r>
  <r>
    <n v="9408100019"/>
    <n v="2006"/>
    <n v="20061028"/>
    <n v="50"/>
    <n v="50"/>
    <m/>
    <s v="3F10511  100031 H01"/>
    <n v="210512"/>
    <n v="1"/>
    <s v="WHITE RIVER HATCHERY"/>
    <s v="WHITE RIVER HATCHERY"/>
    <s v="WHITE R      10.0031"/>
    <x v="0"/>
    <n v="74"/>
    <x v="0"/>
    <s v="10"/>
  </r>
  <r>
    <n v="9408100021"/>
    <n v="2006"/>
    <n v="20061028"/>
    <n v="50"/>
    <n v="50"/>
    <m/>
    <s v="3F10511  100031 H01"/>
    <n v="210512"/>
    <n v="1"/>
    <s v="WHITE RIVER HATCHERY"/>
    <s v="WHITE RIVER HATCHERY"/>
    <s v="WHITE R      10.0031"/>
    <x v="0"/>
    <n v="74"/>
    <x v="0"/>
    <s v="10"/>
  </r>
  <r>
    <n v="9408100022"/>
    <n v="2006"/>
    <n v="20061028"/>
    <n v="50"/>
    <n v="50"/>
    <m/>
    <s v="3F10511  100031 H01"/>
    <n v="210512"/>
    <n v="1"/>
    <s v="WHITE RIVER HATCHERY"/>
    <s v="WHITE RIVER HATCHERY"/>
    <s v="WHITE R      10.0031"/>
    <x v="0"/>
    <n v="74"/>
    <x v="0"/>
    <s v="10"/>
  </r>
  <r>
    <n v="9408100024"/>
    <n v="2006"/>
    <n v="20061028"/>
    <n v="50"/>
    <n v="50"/>
    <m/>
    <s v="3F10511  100031 H01"/>
    <n v="210512"/>
    <n v="1"/>
    <s v="WHITE RIVER HATCHERY"/>
    <s v="WHITE RIVER HATCHERY"/>
    <s v="WHITE R      10.0031"/>
    <x v="0"/>
    <n v="74"/>
    <x v="0"/>
    <s v="10"/>
  </r>
  <r>
    <n v="9408100025"/>
    <n v="2006"/>
    <n v="20061028"/>
    <n v="50"/>
    <n v="50"/>
    <m/>
    <s v="3F10511  100031 H01"/>
    <n v="210512"/>
    <n v="1"/>
    <s v="WHITE RIVER HATCHERY"/>
    <s v="WHITE RIVER HATCHERY"/>
    <s v="WHITE R      10.0031"/>
    <x v="0"/>
    <n v="74"/>
    <x v="0"/>
    <s v="10"/>
  </r>
  <r>
    <n v="9408100042"/>
    <n v="2006"/>
    <n v="20061028"/>
    <n v="50"/>
    <n v="50"/>
    <m/>
    <s v="3F10511  100031 H01"/>
    <n v="210512"/>
    <n v="1"/>
    <s v="WHITE RIVER HATCHERY"/>
    <s v="WHITE RIVER HATCHERY"/>
    <s v="WHITE R      10.0031"/>
    <x v="0"/>
    <n v="74"/>
    <x v="0"/>
    <s v="10"/>
  </r>
  <r>
    <n v="9408100043"/>
    <n v="2006"/>
    <n v="20061028"/>
    <n v="50"/>
    <n v="50"/>
    <m/>
    <s v="3F10511  100031 H01"/>
    <n v="210512"/>
    <n v="1"/>
    <s v="WHITE RIVER HATCHERY"/>
    <s v="WHITE RIVER HATCHERY"/>
    <s v="WHITE R      10.0031"/>
    <x v="0"/>
    <n v="74"/>
    <x v="0"/>
    <s v="10"/>
  </r>
  <r>
    <n v="9408100044"/>
    <n v="2006"/>
    <n v="20061028"/>
    <n v="50"/>
    <n v="50"/>
    <m/>
    <s v="3F10511  100031 H01"/>
    <n v="210512"/>
    <n v="1"/>
    <s v="WHITE RIVER HATCHERY"/>
    <s v="WHITE RIVER HATCHERY"/>
    <s v="WHITE R      10.0031"/>
    <x v="0"/>
    <n v="74"/>
    <x v="0"/>
    <s v="10"/>
  </r>
  <r>
    <n v="9408100045"/>
    <n v="2006"/>
    <n v="20061028"/>
    <n v="50"/>
    <n v="50"/>
    <m/>
    <s v="3F10511  100031 H01"/>
    <n v="210512"/>
    <n v="1"/>
    <s v="WHITE RIVER HATCHERY"/>
    <s v="WHITE RIVER HATCHERY"/>
    <s v="WHITE R      10.0031"/>
    <x v="0"/>
    <n v="74"/>
    <x v="0"/>
    <s v="10"/>
  </r>
  <r>
    <n v="9408100046"/>
    <n v="2006"/>
    <n v="20061028"/>
    <n v="50"/>
    <n v="50"/>
    <m/>
    <s v="3F10511  100031 H01"/>
    <n v="210512"/>
    <n v="1"/>
    <s v="WHITE RIVER HATCHERY"/>
    <s v="WHITE RIVER HATCHERY"/>
    <s v="WHITE R      10.0031"/>
    <x v="0"/>
    <n v="74"/>
    <x v="0"/>
    <s v="10"/>
  </r>
  <r>
    <n v="9408100047"/>
    <n v="2006"/>
    <n v="20061028"/>
    <n v="50"/>
    <n v="50"/>
    <m/>
    <s v="3F10511  100031 H01"/>
    <n v="210512"/>
    <n v="1"/>
    <s v="WHITE RIVER HATCHERY"/>
    <s v="WHITE RIVER HATCHERY"/>
    <s v="WHITE R      10.0031"/>
    <x v="0"/>
    <n v="74"/>
    <x v="0"/>
    <s v="10"/>
  </r>
  <r>
    <n v="9408100050"/>
    <n v="2006"/>
    <n v="20061028"/>
    <n v="50"/>
    <n v="50"/>
    <m/>
    <s v="3F10511  100031 H01"/>
    <n v="210512"/>
    <n v="1"/>
    <s v="WHITE RIVER HATCHERY"/>
    <s v="WHITE RIVER HATCHERY"/>
    <s v="WHITE R      10.0031"/>
    <x v="0"/>
    <n v="74"/>
    <x v="0"/>
    <s v="10"/>
  </r>
  <r>
    <n v="9408100051"/>
    <n v="2006"/>
    <n v="20061028"/>
    <n v="50"/>
    <n v="50"/>
    <m/>
    <s v="3F10511  100031 H01"/>
    <n v="210512"/>
    <n v="1"/>
    <s v="WHITE RIVER HATCHERY"/>
    <s v="WHITE RIVER HATCHERY"/>
    <s v="WHITE R      10.0031"/>
    <x v="0"/>
    <n v="74"/>
    <x v="0"/>
    <s v="10"/>
  </r>
  <r>
    <n v="9408100052"/>
    <n v="2006"/>
    <n v="20061028"/>
    <n v="50"/>
    <n v="50"/>
    <m/>
    <s v="3F10511  100031 H01"/>
    <n v="210512"/>
    <n v="1"/>
    <s v="WHITE RIVER HATCHERY"/>
    <s v="WHITE RIVER HATCHERY"/>
    <s v="WHITE R      10.0031"/>
    <x v="0"/>
    <n v="74"/>
    <x v="0"/>
    <s v="10"/>
  </r>
  <r>
    <n v="9408100053"/>
    <n v="2006"/>
    <n v="20061028"/>
    <n v="50"/>
    <n v="50"/>
    <m/>
    <s v="3F10511  100031 H01"/>
    <n v="210512"/>
    <n v="1"/>
    <s v="WHITE RIVER HATCHERY"/>
    <s v="WHITE RIVER HATCHERY"/>
    <s v="WHITE R      10.0031"/>
    <x v="0"/>
    <n v="74"/>
    <x v="0"/>
    <s v="10"/>
  </r>
  <r>
    <n v="9408100055"/>
    <n v="2006"/>
    <n v="20061028"/>
    <n v="50"/>
    <n v="50"/>
    <m/>
    <s v="3F10511  100031 H01"/>
    <n v="210512"/>
    <n v="1"/>
    <s v="WHITE RIVER HATCHERY"/>
    <s v="WHITE RIVER HATCHERY"/>
    <s v="WHITE R      10.0031"/>
    <x v="0"/>
    <n v="74"/>
    <x v="0"/>
    <s v="10"/>
  </r>
  <r>
    <n v="9408100086"/>
    <n v="2006"/>
    <n v="20061028"/>
    <n v="50"/>
    <n v="50"/>
    <m/>
    <s v="3F10511  100031 H01"/>
    <n v="210512"/>
    <n v="1"/>
    <s v="WHITE RIVER HATCHERY"/>
    <s v="WHITE RIVER HATCHERY"/>
    <s v="WHITE R      10.0031"/>
    <x v="0"/>
    <n v="74"/>
    <x v="0"/>
    <s v="10"/>
  </r>
  <r>
    <n v="9408100089"/>
    <n v="2006"/>
    <n v="20061028"/>
    <n v="50"/>
    <n v="50"/>
    <m/>
    <s v="3F10511  100031 H01"/>
    <n v="210512"/>
    <n v="1"/>
    <s v="WHITE RIVER HATCHERY"/>
    <s v="WHITE RIVER HATCHERY"/>
    <s v="WHITE R      10.0031"/>
    <x v="0"/>
    <n v="74"/>
    <x v="0"/>
    <s v="10"/>
  </r>
  <r>
    <n v="9408100090"/>
    <n v="2006"/>
    <n v="20061028"/>
    <n v="50"/>
    <n v="50"/>
    <m/>
    <s v="3F10511  100031 H01"/>
    <n v="210512"/>
    <n v="1"/>
    <s v="WHITE RIVER HATCHERY"/>
    <s v="WHITE RIVER HATCHERY"/>
    <s v="WHITE R      10.0031"/>
    <x v="0"/>
    <n v="74"/>
    <x v="0"/>
    <s v="10"/>
  </r>
  <r>
    <n v="9408100091"/>
    <n v="2006"/>
    <n v="20061028"/>
    <n v="50"/>
    <n v="50"/>
    <m/>
    <s v="3F10511  100031 H01"/>
    <n v="210512"/>
    <n v="1"/>
    <s v="WHITE RIVER HATCHERY"/>
    <s v="WHITE RIVER HATCHERY"/>
    <s v="WHITE R      10.0031"/>
    <x v="0"/>
    <n v="74"/>
    <x v="0"/>
    <s v="10"/>
  </r>
  <r>
    <n v="9408100092"/>
    <n v="2006"/>
    <n v="20061028"/>
    <n v="50"/>
    <n v="50"/>
    <m/>
    <s v="3F10511  100031 H01"/>
    <n v="210512"/>
    <n v="1"/>
    <s v="WHITE RIVER HATCHERY"/>
    <s v="WHITE RIVER HATCHERY"/>
    <s v="WHITE R      10.0031"/>
    <x v="0"/>
    <n v="74"/>
    <x v="0"/>
    <s v="10"/>
  </r>
  <r>
    <n v="9408100093"/>
    <n v="2006"/>
    <n v="20061028"/>
    <n v="50"/>
    <n v="50"/>
    <m/>
    <s v="3F10511  100031 H01"/>
    <n v="210512"/>
    <n v="1"/>
    <s v="WHITE RIVER HATCHERY"/>
    <s v="WHITE RIVER HATCHERY"/>
    <s v="WHITE R      10.0031"/>
    <x v="0"/>
    <n v="74"/>
    <x v="0"/>
    <s v="10"/>
  </r>
  <r>
    <n v="9408100094"/>
    <n v="2006"/>
    <n v="20061028"/>
    <n v="50"/>
    <n v="50"/>
    <m/>
    <s v="3F10511  100031 H01"/>
    <n v="210512"/>
    <n v="1"/>
    <s v="WHITE RIVER HATCHERY"/>
    <s v="WHITE RIVER HATCHERY"/>
    <s v="WHITE R      10.0031"/>
    <x v="0"/>
    <n v="74"/>
    <x v="0"/>
    <s v="10"/>
  </r>
  <r>
    <n v="9408100096"/>
    <n v="2006"/>
    <n v="20061028"/>
    <n v="50"/>
    <n v="50"/>
    <m/>
    <s v="3F10511  100031 H01"/>
    <n v="210512"/>
    <n v="1"/>
    <s v="WHITE RIVER HATCHERY"/>
    <s v="WHITE RIVER HATCHERY"/>
    <s v="WHITE R      10.0031"/>
    <x v="0"/>
    <n v="74"/>
    <x v="0"/>
    <s v="10"/>
  </r>
  <r>
    <n v="9408100097"/>
    <n v="2006"/>
    <n v="20061028"/>
    <n v="50"/>
    <n v="50"/>
    <m/>
    <s v="3F10511  100031 H01"/>
    <n v="210512"/>
    <n v="1"/>
    <s v="WHITE RIVER HATCHERY"/>
    <s v="WHITE RIVER HATCHERY"/>
    <s v="WHITE R      10.0031"/>
    <x v="0"/>
    <n v="74"/>
    <x v="0"/>
    <s v="10"/>
  </r>
  <r>
    <n v="9402670033"/>
    <n v="2005"/>
    <n v="20051005"/>
    <n v="50"/>
    <n v="50"/>
    <m/>
    <s v="3F10511  100031 H01"/>
    <n v="210556"/>
    <n v="1.04"/>
    <s v="WHITE RIVER HATCHERY"/>
    <s v="WHITE RIVER HATCHERY"/>
    <s v="WHITE R      10.0031"/>
    <x v="2"/>
    <n v="74"/>
    <x v="0"/>
    <s v="10"/>
  </r>
  <r>
    <n v="9402680020"/>
    <n v="2005"/>
    <n v="20051005"/>
    <n v="50"/>
    <n v="50"/>
    <m/>
    <s v="3F10511  100031 H01"/>
    <n v="210556"/>
    <n v="1.04"/>
    <s v="WHITE RIVER HATCHERY"/>
    <s v="WHITE RIVER HATCHERY"/>
    <s v="WHITE R      10.0031"/>
    <x v="2"/>
    <n v="74"/>
    <x v="0"/>
    <s v="10"/>
  </r>
  <r>
    <n v="9402680021"/>
    <n v="2005"/>
    <n v="20051005"/>
    <n v="50"/>
    <n v="50"/>
    <m/>
    <s v="3F10511  100031 H01"/>
    <n v="210556"/>
    <n v="1.04"/>
    <s v="WHITE RIVER HATCHERY"/>
    <s v="WHITE RIVER HATCHERY"/>
    <s v="WHITE R      10.0031"/>
    <x v="2"/>
    <n v="74"/>
    <x v="0"/>
    <s v="10"/>
  </r>
  <r>
    <n v="9402700082"/>
    <n v="2005"/>
    <n v="20051005"/>
    <n v="50"/>
    <n v="50"/>
    <m/>
    <s v="3F10511  100031 H01"/>
    <n v="210556"/>
    <n v="1.04"/>
    <s v="WHITE RIVER HATCHERY"/>
    <s v="WHITE RIVER HATCHERY"/>
    <s v="WHITE R      10.0031"/>
    <x v="2"/>
    <n v="74"/>
    <x v="0"/>
    <s v="10"/>
  </r>
  <r>
    <n v="9402700111"/>
    <n v="2005"/>
    <n v="20051005"/>
    <n v="50"/>
    <n v="50"/>
    <m/>
    <s v="3F10511  100031 H01"/>
    <n v="210556"/>
    <n v="1.04"/>
    <s v="WHITE RIVER HATCHERY"/>
    <s v="WHITE RIVER HATCHERY"/>
    <s v="WHITE R      10.0031"/>
    <x v="2"/>
    <n v="74"/>
    <x v="0"/>
    <s v="10"/>
  </r>
  <r>
    <n v="9401780001"/>
    <n v="2006"/>
    <n v="20061005"/>
    <n v="50"/>
    <n v="50"/>
    <m/>
    <s v="3F10511  100031 H01"/>
    <n v="210556"/>
    <n v="1"/>
    <s v="WHITE RIVER HATCHERY"/>
    <s v="WHITE RIVER HATCHERY"/>
    <s v="WHITE R      10.0031"/>
    <x v="2"/>
    <n v="74"/>
    <x v="0"/>
    <s v="10"/>
  </r>
  <r>
    <n v="9401780009"/>
    <n v="2006"/>
    <n v="20061005"/>
    <n v="50"/>
    <n v="50"/>
    <m/>
    <s v="3F10511  100031 H01"/>
    <n v="210556"/>
    <n v="1"/>
    <s v="WHITE RIVER HATCHERY"/>
    <s v="WHITE RIVER HATCHERY"/>
    <s v="WHITE R      10.0031"/>
    <x v="2"/>
    <n v="74"/>
    <x v="0"/>
    <s v="10"/>
  </r>
  <r>
    <n v="9401780034"/>
    <n v="2006"/>
    <n v="20061005"/>
    <n v="50"/>
    <n v="50"/>
    <m/>
    <s v="3F10511  100031 H01"/>
    <n v="210556"/>
    <n v="1"/>
    <s v="WHITE RIVER HATCHERY"/>
    <s v="WHITE RIVER HATCHERY"/>
    <s v="WHITE R      10.0031"/>
    <x v="2"/>
    <n v="74"/>
    <x v="0"/>
    <s v="10"/>
  </r>
  <r>
    <n v="9401780054"/>
    <n v="2006"/>
    <n v="20061005"/>
    <n v="50"/>
    <n v="50"/>
    <m/>
    <s v="3F10511  100031 H01"/>
    <n v="210556"/>
    <n v="1"/>
    <s v="WHITE RIVER HATCHERY"/>
    <s v="WHITE RIVER HATCHERY"/>
    <s v="WHITE R      10.0031"/>
    <x v="2"/>
    <n v="74"/>
    <x v="0"/>
    <s v="10"/>
  </r>
  <r>
    <n v="9402890029"/>
    <n v="2006"/>
    <n v="20061028"/>
    <n v="50"/>
    <n v="50"/>
    <m/>
    <s v="3F10511  100031 H01"/>
    <n v="210556"/>
    <n v="1"/>
    <s v="WHITE RIVER HATCHERY"/>
    <s v="WHITE RIVER HATCHERY"/>
    <s v="WHITE R      10.0031"/>
    <x v="2"/>
    <n v="74"/>
    <x v="0"/>
    <s v="10"/>
  </r>
  <r>
    <n v="9402890038"/>
    <n v="2006"/>
    <n v="20061028"/>
    <n v="50"/>
    <n v="50"/>
    <m/>
    <s v="3F10511  100031 H01"/>
    <n v="210556"/>
    <n v="1"/>
    <s v="WHITE RIVER HATCHERY"/>
    <s v="WHITE RIVER HATCHERY"/>
    <s v="WHITE R      10.0031"/>
    <x v="2"/>
    <n v="74"/>
    <x v="0"/>
    <s v="10"/>
  </r>
  <r>
    <n v="9402890017"/>
    <n v="2006"/>
    <n v="20061028"/>
    <n v="50"/>
    <n v="50"/>
    <m/>
    <s v="3F10511  100031 H01"/>
    <n v="210556"/>
    <n v="1"/>
    <s v="WHITE RIVER HATCHERY"/>
    <s v="WHITE RIVER HATCHERY"/>
    <s v="WHITE R      10.0031"/>
    <x v="2"/>
    <n v="74"/>
    <x v="0"/>
    <s v="10"/>
  </r>
  <r>
    <n v="9402890023"/>
    <n v="2006"/>
    <n v="20061028"/>
    <n v="50"/>
    <n v="50"/>
    <m/>
    <s v="3F10511  100031 H01"/>
    <n v="210556"/>
    <n v="1"/>
    <s v="WHITE RIVER HATCHERY"/>
    <s v="WHITE RIVER HATCHERY"/>
    <s v="WHITE R      10.0031"/>
    <x v="2"/>
    <n v="74"/>
    <x v="0"/>
    <s v="10"/>
  </r>
  <r>
    <n v="9402890047"/>
    <n v="2006"/>
    <n v="20061028"/>
    <n v="50"/>
    <n v="50"/>
    <m/>
    <s v="3F10511  100031 H01"/>
    <n v="210556"/>
    <n v="1.01"/>
    <s v="WHITE RIVER HATCHERY"/>
    <s v="WHITE RIVER HATCHERY"/>
    <s v="WHITE R      10.0031"/>
    <x v="2"/>
    <n v="74"/>
    <x v="0"/>
    <s v="10"/>
  </r>
  <r>
    <n v="9402890074"/>
    <n v="2006"/>
    <n v="20061028"/>
    <n v="50"/>
    <n v="50"/>
    <m/>
    <s v="3F10511  100031 H01"/>
    <n v="210556"/>
    <n v="1.01"/>
    <s v="WHITE RIVER HATCHERY"/>
    <s v="WHITE RIVER HATCHERY"/>
    <s v="WHITE R      10.0031"/>
    <x v="2"/>
    <n v="74"/>
    <x v="0"/>
    <s v="10"/>
  </r>
  <r>
    <n v="9408090002"/>
    <n v="2006"/>
    <n v="20061028"/>
    <n v="50"/>
    <n v="50"/>
    <m/>
    <s v="3F10511  100031 H01"/>
    <n v="210556"/>
    <n v="1"/>
    <s v="WHITE RIVER HATCHERY"/>
    <s v="WHITE RIVER HATCHERY"/>
    <s v="WHITE R      10.0031"/>
    <x v="2"/>
    <n v="74"/>
    <x v="0"/>
    <s v="10"/>
  </r>
  <r>
    <n v="9408090020"/>
    <n v="2006"/>
    <n v="20061028"/>
    <n v="50"/>
    <n v="50"/>
    <m/>
    <s v="3F10511  100031 H01"/>
    <n v="210556"/>
    <n v="1"/>
    <s v="WHITE RIVER HATCHERY"/>
    <s v="WHITE RIVER HATCHERY"/>
    <s v="WHITE R      10.0031"/>
    <x v="2"/>
    <n v="74"/>
    <x v="0"/>
    <s v="10"/>
  </r>
  <r>
    <n v="9408090026"/>
    <n v="2006"/>
    <n v="20061028"/>
    <n v="50"/>
    <n v="50"/>
    <m/>
    <s v="3F10511  100031 H01"/>
    <n v="210556"/>
    <n v="1"/>
    <s v="WHITE RIVER HATCHERY"/>
    <s v="WHITE RIVER HATCHERY"/>
    <s v="WHITE R      10.0031"/>
    <x v="2"/>
    <n v="74"/>
    <x v="0"/>
    <s v="10"/>
  </r>
  <r>
    <n v="9402890053"/>
    <n v="2006"/>
    <n v="20061028"/>
    <n v="50"/>
    <n v="50"/>
    <m/>
    <s v="3F10511  100031 H01"/>
    <n v="210556"/>
    <n v="1.01"/>
    <s v="WHITE RIVER HATCHERY"/>
    <s v="WHITE RIVER HATCHERY"/>
    <s v="WHITE R      10.0031"/>
    <x v="2"/>
    <n v="74"/>
    <x v="0"/>
    <s v="10"/>
  </r>
  <r>
    <n v="9402890059"/>
    <n v="2006"/>
    <n v="20061028"/>
    <n v="50"/>
    <n v="50"/>
    <m/>
    <s v="3F10511  100031 H01"/>
    <n v="210556"/>
    <n v="1.01"/>
    <s v="WHITE RIVER HATCHERY"/>
    <s v="WHITE RIVER HATCHERY"/>
    <s v="WHITE R      10.0031"/>
    <x v="2"/>
    <n v="74"/>
    <x v="0"/>
    <s v="10"/>
  </r>
  <r>
    <n v="9408100078"/>
    <n v="2006"/>
    <n v="20061028"/>
    <n v="50"/>
    <n v="50"/>
    <m/>
    <s v="3F10511  100031 H01"/>
    <n v="210556"/>
    <n v="1"/>
    <s v="WHITE RIVER HATCHERY"/>
    <s v="WHITE RIVER HATCHERY"/>
    <s v="WHITE R      10.0031"/>
    <x v="2"/>
    <n v="74"/>
    <x v="0"/>
    <s v="10"/>
  </r>
  <r>
    <n v="9411010008"/>
    <n v="2007"/>
    <n v="20071004"/>
    <n v="50"/>
    <n v="50"/>
    <m/>
    <s v="3F10511  100031 H01"/>
    <n v="210556"/>
    <n v="1.02"/>
    <s v="WHITE RIVER HATCHERY"/>
    <s v="WHITE RIVER HATCHERY"/>
    <s v="WHITE R      10.0031"/>
    <x v="2"/>
    <n v="74"/>
    <x v="0"/>
    <s v="10"/>
  </r>
  <r>
    <n v="9411010042"/>
    <n v="2007"/>
    <n v="20071004"/>
    <n v="50"/>
    <n v="50"/>
    <m/>
    <s v="3F10511  100031 H01"/>
    <n v="210556"/>
    <n v="1.02"/>
    <s v="WHITE RIVER HATCHERY"/>
    <s v="WHITE RIVER HATCHERY"/>
    <s v="WHITE R      10.0031"/>
    <x v="2"/>
    <n v="74"/>
    <x v="0"/>
    <s v="10"/>
  </r>
  <r>
    <n v="9411030084"/>
    <n v="2007"/>
    <n v="20071004"/>
    <n v="50"/>
    <n v="50"/>
    <m/>
    <s v="3F10511  100031 H01"/>
    <n v="210556"/>
    <n v="1.02"/>
    <s v="WHITE RIVER HATCHERY"/>
    <s v="WHITE RIVER HATCHERY"/>
    <s v="WHITE R      10.0031"/>
    <x v="2"/>
    <n v="74"/>
    <x v="0"/>
    <s v="10"/>
  </r>
  <r>
    <n v="9402890045"/>
    <n v="2006"/>
    <n v="20061028"/>
    <n v="50"/>
    <n v="50"/>
    <m/>
    <s v="3F10511  100031 H01"/>
    <n v="210595"/>
    <n v="1.01"/>
    <s v="WHITE RIVER HATCHERY"/>
    <s v="WHITE RIVER HATCHERY"/>
    <s v="WHITE R      10.0031"/>
    <x v="1"/>
    <n v="74"/>
    <x v="0"/>
    <s v="10"/>
  </r>
  <r>
    <n v="9402890046"/>
    <n v="2006"/>
    <n v="20061028"/>
    <n v="50"/>
    <n v="50"/>
    <m/>
    <s v="3F10511  100031 H01"/>
    <n v="210595"/>
    <n v="1.01"/>
    <s v="WHITE RIVER HATCHERY"/>
    <s v="WHITE RIVER HATCHERY"/>
    <s v="WHITE R      10.0031"/>
    <x v="1"/>
    <n v="74"/>
    <x v="0"/>
    <s v="10"/>
  </r>
  <r>
    <n v="9402890069"/>
    <n v="2006"/>
    <n v="20061028"/>
    <n v="50"/>
    <n v="50"/>
    <m/>
    <s v="3F10511  100031 H01"/>
    <n v="210595"/>
    <n v="1.01"/>
    <s v="WHITE RIVER HATCHERY"/>
    <s v="WHITE RIVER HATCHERY"/>
    <s v="WHITE R      10.0031"/>
    <x v="1"/>
    <n v="74"/>
    <x v="0"/>
    <s v="10"/>
  </r>
  <r>
    <n v="9402890058"/>
    <n v="2006"/>
    <n v="20061028"/>
    <n v="50"/>
    <n v="50"/>
    <m/>
    <s v="3F10511  100031 H01"/>
    <n v="210595"/>
    <n v="1.01"/>
    <s v="WHITE RIVER HATCHERY"/>
    <s v="WHITE RIVER HATCHERY"/>
    <s v="WHITE R      10.0031"/>
    <x v="1"/>
    <n v="74"/>
    <x v="0"/>
    <s v="10"/>
  </r>
  <r>
    <n v="9402890061"/>
    <n v="2006"/>
    <n v="20061028"/>
    <n v="50"/>
    <n v="50"/>
    <m/>
    <s v="3F10511  100031 H01"/>
    <n v="210595"/>
    <n v="1.01"/>
    <s v="WHITE RIVER HATCHERY"/>
    <s v="WHITE RIVER HATCHERY"/>
    <s v="WHITE R      10.0031"/>
    <x v="1"/>
    <n v="74"/>
    <x v="0"/>
    <s v="10"/>
  </r>
  <r>
    <n v="9402890066"/>
    <n v="2006"/>
    <n v="20061028"/>
    <n v="50"/>
    <n v="50"/>
    <m/>
    <s v="3F10511  100031 H01"/>
    <n v="210595"/>
    <n v="1.01"/>
    <s v="WHITE RIVER HATCHERY"/>
    <s v="WHITE RIVER HATCHERY"/>
    <s v="WHITE R      10.0031"/>
    <x v="1"/>
    <n v="74"/>
    <x v="0"/>
    <s v="10"/>
  </r>
  <r>
    <n v="9408090084"/>
    <n v="2006"/>
    <n v="20061028"/>
    <n v="50"/>
    <n v="50"/>
    <m/>
    <s v="3F10511  100031 H01"/>
    <n v="210595"/>
    <n v="1.01"/>
    <s v="WHITE RIVER HATCHERY"/>
    <s v="WHITE RIVER HATCHERY"/>
    <s v="WHITE R      10.0031"/>
    <x v="1"/>
    <n v="74"/>
    <x v="0"/>
    <s v="10"/>
  </r>
  <r>
    <n v="9408090085"/>
    <n v="2006"/>
    <n v="20061028"/>
    <n v="50"/>
    <n v="50"/>
    <m/>
    <s v="3F10511  100031 H01"/>
    <n v="210595"/>
    <n v="1.01"/>
    <s v="WHITE RIVER HATCHERY"/>
    <s v="WHITE RIVER HATCHERY"/>
    <s v="WHITE R      10.0031"/>
    <x v="1"/>
    <n v="74"/>
    <x v="0"/>
    <s v="10"/>
  </r>
  <r>
    <n v="9408090086"/>
    <n v="2006"/>
    <n v="20061028"/>
    <n v="50"/>
    <n v="50"/>
    <m/>
    <s v="3F10511  100031 H01"/>
    <n v="210595"/>
    <n v="1.01"/>
    <s v="WHITE RIVER HATCHERY"/>
    <s v="WHITE RIVER HATCHERY"/>
    <s v="WHITE R      10.0031"/>
    <x v="1"/>
    <n v="74"/>
    <x v="0"/>
    <s v="10"/>
  </r>
  <r>
    <n v="9411010001"/>
    <n v="2007"/>
    <n v="20071004"/>
    <n v="50"/>
    <n v="50"/>
    <m/>
    <s v="3F10511  100031 H01"/>
    <n v="210595"/>
    <n v="1.02"/>
    <s v="WHITE RIVER HATCHERY"/>
    <s v="WHITE RIVER HATCHERY"/>
    <s v="WHITE R      10.0031"/>
    <x v="1"/>
    <n v="74"/>
    <x v="0"/>
    <s v="10"/>
  </r>
  <r>
    <n v="9411010009"/>
    <n v="2007"/>
    <n v="20071004"/>
    <n v="50"/>
    <n v="50"/>
    <m/>
    <s v="3F10511  100031 H01"/>
    <n v="210595"/>
    <n v="1.02"/>
    <s v="WHITE RIVER HATCHERY"/>
    <s v="WHITE RIVER HATCHERY"/>
    <s v="WHITE R      10.0031"/>
    <x v="1"/>
    <n v="74"/>
    <x v="0"/>
    <s v="10"/>
  </r>
  <r>
    <n v="9411010015"/>
    <n v="2007"/>
    <n v="20071004"/>
    <n v="50"/>
    <n v="50"/>
    <m/>
    <s v="3F10511  100031 H01"/>
    <n v="210595"/>
    <n v="1.02"/>
    <s v="WHITE RIVER HATCHERY"/>
    <s v="WHITE RIVER HATCHERY"/>
    <s v="WHITE R      10.0031"/>
    <x v="1"/>
    <n v="74"/>
    <x v="0"/>
    <s v="10"/>
  </r>
  <r>
    <n v="9411010017"/>
    <n v="2007"/>
    <n v="20071004"/>
    <n v="50"/>
    <n v="50"/>
    <m/>
    <s v="3F10511  100031 H01"/>
    <n v="210595"/>
    <n v="1.02"/>
    <s v="WHITE RIVER HATCHERY"/>
    <s v="WHITE RIVER HATCHERY"/>
    <s v="WHITE R      10.0031"/>
    <x v="1"/>
    <n v="74"/>
    <x v="0"/>
    <s v="10"/>
  </r>
  <r>
    <n v="9411010018"/>
    <n v="2007"/>
    <n v="20071004"/>
    <n v="50"/>
    <n v="50"/>
    <m/>
    <s v="3F10511  100031 H01"/>
    <n v="210595"/>
    <n v="1.02"/>
    <s v="WHITE RIVER HATCHERY"/>
    <s v="WHITE RIVER HATCHERY"/>
    <s v="WHITE R      10.0031"/>
    <x v="1"/>
    <n v="74"/>
    <x v="0"/>
    <s v="10"/>
  </r>
  <r>
    <n v="9411010029"/>
    <n v="2007"/>
    <n v="20071004"/>
    <n v="50"/>
    <n v="50"/>
    <m/>
    <s v="3F10511  100031 H01"/>
    <n v="210595"/>
    <n v="1.02"/>
    <s v="WHITE RIVER HATCHERY"/>
    <s v="WHITE RIVER HATCHERY"/>
    <s v="WHITE R      10.0031"/>
    <x v="1"/>
    <n v="74"/>
    <x v="0"/>
    <s v="10"/>
  </r>
  <r>
    <n v="9411010055"/>
    <n v="2007"/>
    <n v="20071004"/>
    <n v="50"/>
    <n v="50"/>
    <m/>
    <s v="3F10511  100031 H01"/>
    <n v="210595"/>
    <n v="1.02"/>
    <s v="WHITE RIVER HATCHERY"/>
    <s v="WHITE RIVER HATCHERY"/>
    <s v="WHITE R      10.0031"/>
    <x v="1"/>
    <n v="74"/>
    <x v="0"/>
    <s v="10"/>
  </r>
  <r>
    <n v="9411030002"/>
    <n v="2007"/>
    <n v="20071004"/>
    <n v="50"/>
    <n v="50"/>
    <m/>
    <s v="3F10511  100031 H01"/>
    <n v="210595"/>
    <n v="1.02"/>
    <s v="WHITE RIVER HATCHERY"/>
    <s v="WHITE RIVER HATCHERY"/>
    <s v="WHITE R      10.0031"/>
    <x v="1"/>
    <n v="74"/>
    <x v="0"/>
    <s v="10"/>
  </r>
  <r>
    <n v="9411030004"/>
    <n v="2007"/>
    <n v="20071004"/>
    <n v="50"/>
    <n v="50"/>
    <m/>
    <s v="3F10511  100031 H01"/>
    <n v="210595"/>
    <n v="1.02"/>
    <s v="WHITE RIVER HATCHERY"/>
    <s v="WHITE RIVER HATCHERY"/>
    <s v="WHITE R      10.0031"/>
    <x v="1"/>
    <n v="74"/>
    <x v="0"/>
    <s v="10"/>
  </r>
  <r>
    <n v="9411030012"/>
    <n v="2007"/>
    <n v="20071004"/>
    <n v="50"/>
    <n v="50"/>
    <m/>
    <s v="3F10511  100031 H01"/>
    <n v="210595"/>
    <n v="1.02"/>
    <s v="WHITE RIVER HATCHERY"/>
    <s v="WHITE RIVER HATCHERY"/>
    <s v="WHITE R      10.0031"/>
    <x v="1"/>
    <n v="74"/>
    <x v="0"/>
    <s v="10"/>
  </r>
  <r>
    <n v="9411030013"/>
    <n v="2007"/>
    <n v="20071004"/>
    <n v="50"/>
    <n v="50"/>
    <m/>
    <s v="3F10511  100031 H01"/>
    <n v="210595"/>
    <n v="1.02"/>
    <s v="WHITE RIVER HATCHERY"/>
    <s v="WHITE RIVER HATCHERY"/>
    <s v="WHITE R      10.0031"/>
    <x v="1"/>
    <n v="74"/>
    <x v="0"/>
    <s v="10"/>
  </r>
  <r>
    <n v="9411030020"/>
    <n v="2007"/>
    <n v="20071004"/>
    <n v="50"/>
    <n v="50"/>
    <m/>
    <s v="3F10511  100031 H01"/>
    <n v="210595"/>
    <n v="1.02"/>
    <s v="WHITE RIVER HATCHERY"/>
    <s v="WHITE RIVER HATCHERY"/>
    <s v="WHITE R      10.0031"/>
    <x v="1"/>
    <n v="74"/>
    <x v="0"/>
    <s v="10"/>
  </r>
  <r>
    <n v="9411030021"/>
    <n v="2007"/>
    <n v="20071004"/>
    <n v="50"/>
    <n v="50"/>
    <m/>
    <s v="3F10511  100031 H01"/>
    <n v="210595"/>
    <n v="1.02"/>
    <s v="WHITE RIVER HATCHERY"/>
    <s v="WHITE RIVER HATCHERY"/>
    <s v="WHITE R      10.0031"/>
    <x v="1"/>
    <n v="74"/>
    <x v="0"/>
    <s v="10"/>
  </r>
  <r>
    <n v="9411030023"/>
    <n v="2007"/>
    <n v="20071004"/>
    <n v="50"/>
    <n v="50"/>
    <m/>
    <s v="3F10511  100031 H01"/>
    <n v="210595"/>
    <n v="1.02"/>
    <s v="WHITE RIVER HATCHERY"/>
    <s v="WHITE RIVER HATCHERY"/>
    <s v="WHITE R      10.0031"/>
    <x v="1"/>
    <n v="74"/>
    <x v="0"/>
    <s v="10"/>
  </r>
  <r>
    <n v="9411030026"/>
    <n v="2007"/>
    <n v="20071004"/>
    <n v="50"/>
    <n v="50"/>
    <m/>
    <s v="3F10511  100031 H01"/>
    <n v="210595"/>
    <n v="1.02"/>
    <s v="WHITE RIVER HATCHERY"/>
    <s v="WHITE RIVER HATCHERY"/>
    <s v="WHITE R      10.0031"/>
    <x v="1"/>
    <n v="74"/>
    <x v="0"/>
    <s v="10"/>
  </r>
  <r>
    <n v="9411030027"/>
    <n v="2007"/>
    <n v="20071004"/>
    <n v="50"/>
    <n v="50"/>
    <m/>
    <s v="3F10511  100031 H01"/>
    <n v="210595"/>
    <n v="1.02"/>
    <s v="WHITE RIVER HATCHERY"/>
    <s v="WHITE RIVER HATCHERY"/>
    <s v="WHITE R      10.0031"/>
    <x v="1"/>
    <n v="74"/>
    <x v="0"/>
    <s v="10"/>
  </r>
  <r>
    <n v="9411030037"/>
    <n v="2007"/>
    <n v="20071004"/>
    <n v="50"/>
    <n v="50"/>
    <m/>
    <s v="3F10511  100031 H01"/>
    <n v="210595"/>
    <n v="1.02"/>
    <s v="WHITE RIVER HATCHERY"/>
    <s v="WHITE RIVER HATCHERY"/>
    <s v="WHITE R      10.0031"/>
    <x v="1"/>
    <n v="74"/>
    <x v="0"/>
    <s v="10"/>
  </r>
  <r>
    <n v="9411030042"/>
    <n v="2007"/>
    <n v="20071004"/>
    <n v="50"/>
    <n v="50"/>
    <m/>
    <s v="3F10511  100031 H01"/>
    <n v="210595"/>
    <n v="1.02"/>
    <s v="WHITE RIVER HATCHERY"/>
    <s v="WHITE RIVER HATCHERY"/>
    <s v="WHITE R      10.0031"/>
    <x v="1"/>
    <n v="74"/>
    <x v="0"/>
    <s v="10"/>
  </r>
  <r>
    <n v="9411030064"/>
    <n v="2007"/>
    <n v="20071004"/>
    <n v="50"/>
    <n v="50"/>
    <m/>
    <s v="3F10511  100031 H01"/>
    <n v="210595"/>
    <n v="1.02"/>
    <s v="WHITE RIVER HATCHERY"/>
    <s v="WHITE RIVER HATCHERY"/>
    <s v="WHITE R      10.0031"/>
    <x v="1"/>
    <n v="74"/>
    <x v="0"/>
    <s v="10"/>
  </r>
  <r>
    <n v="9411030066"/>
    <n v="2007"/>
    <n v="20071004"/>
    <n v="50"/>
    <n v="50"/>
    <m/>
    <s v="3F10511  100031 H01"/>
    <n v="210595"/>
    <n v="1.02"/>
    <s v="WHITE RIVER HATCHERY"/>
    <s v="WHITE RIVER HATCHERY"/>
    <s v="WHITE R      10.0031"/>
    <x v="1"/>
    <n v="74"/>
    <x v="0"/>
    <s v="10"/>
  </r>
  <r>
    <n v="9411030067"/>
    <n v="2007"/>
    <n v="20071004"/>
    <n v="50"/>
    <n v="50"/>
    <m/>
    <s v="3F10511  100031 H01"/>
    <n v="210595"/>
    <n v="1.02"/>
    <s v="WHITE RIVER HATCHERY"/>
    <s v="WHITE RIVER HATCHERY"/>
    <s v="WHITE R      10.0031"/>
    <x v="1"/>
    <n v="74"/>
    <x v="0"/>
    <s v="10"/>
  </r>
  <r>
    <n v="9411030068"/>
    <n v="2007"/>
    <n v="20071004"/>
    <n v="50"/>
    <n v="50"/>
    <m/>
    <s v="3F10511  100031 H01"/>
    <n v="210595"/>
    <n v="1.02"/>
    <s v="WHITE RIVER HATCHERY"/>
    <s v="WHITE RIVER HATCHERY"/>
    <s v="WHITE R      10.0031"/>
    <x v="1"/>
    <n v="74"/>
    <x v="0"/>
    <s v="10"/>
  </r>
  <r>
    <n v="9411030069"/>
    <n v="2007"/>
    <n v="20071004"/>
    <n v="50"/>
    <n v="50"/>
    <m/>
    <s v="3F10511  100031 H01"/>
    <n v="210595"/>
    <n v="1.02"/>
    <s v="WHITE RIVER HATCHERY"/>
    <s v="WHITE RIVER HATCHERY"/>
    <s v="WHITE R      10.0031"/>
    <x v="1"/>
    <n v="74"/>
    <x v="0"/>
    <s v="10"/>
  </r>
  <r>
    <n v="9411030074"/>
    <n v="2007"/>
    <n v="20071004"/>
    <n v="50"/>
    <n v="50"/>
    <m/>
    <s v="3F10511  100031 H01"/>
    <n v="210595"/>
    <n v="1.02"/>
    <s v="WHITE RIVER HATCHERY"/>
    <s v="WHITE RIVER HATCHERY"/>
    <s v="WHITE R      10.0031"/>
    <x v="1"/>
    <n v="74"/>
    <x v="0"/>
    <s v="10"/>
  </r>
  <r>
    <n v="9411030093"/>
    <n v="2007"/>
    <n v="20071004"/>
    <n v="50"/>
    <n v="50"/>
    <m/>
    <s v="3F10511  100031 H01"/>
    <n v="210595"/>
    <n v="1.02"/>
    <s v="WHITE RIVER HATCHERY"/>
    <s v="WHITE RIVER HATCHERY"/>
    <s v="WHITE R      10.0031"/>
    <x v="1"/>
    <n v="74"/>
    <x v="0"/>
    <s v="10"/>
  </r>
  <r>
    <n v="9411030095"/>
    <n v="2007"/>
    <n v="20071004"/>
    <n v="50"/>
    <n v="50"/>
    <m/>
    <s v="3F10511  100031 H01"/>
    <n v="210595"/>
    <n v="1.02"/>
    <s v="WHITE RIVER HATCHERY"/>
    <s v="WHITE RIVER HATCHERY"/>
    <s v="WHITE R      10.0031"/>
    <x v="1"/>
    <n v="74"/>
    <x v="0"/>
    <s v="10"/>
  </r>
  <r>
    <n v="9411030098"/>
    <n v="2007"/>
    <n v="20071004"/>
    <n v="50"/>
    <n v="50"/>
    <m/>
    <s v="3F10511  100031 H01"/>
    <n v="210595"/>
    <n v="1.02"/>
    <s v="WHITE RIVER HATCHERY"/>
    <s v="WHITE RIVER HATCHERY"/>
    <s v="WHITE R      10.0031"/>
    <x v="1"/>
    <n v="74"/>
    <x v="0"/>
    <s v="10"/>
  </r>
  <r>
    <n v="9411030101"/>
    <n v="2007"/>
    <n v="20071004"/>
    <n v="50"/>
    <n v="50"/>
    <m/>
    <s v="3F10511  100031 H01"/>
    <n v="210595"/>
    <n v="1.02"/>
    <s v="WHITE RIVER HATCHERY"/>
    <s v="WHITE RIVER HATCHERY"/>
    <s v="WHITE R      10.0031"/>
    <x v="1"/>
    <n v="74"/>
    <x v="0"/>
    <s v="10"/>
  </r>
  <r>
    <n v="9411030103"/>
    <n v="2007"/>
    <n v="20071004"/>
    <n v="50"/>
    <n v="50"/>
    <m/>
    <s v="3F10511  100031 H01"/>
    <n v="210595"/>
    <n v="1.02"/>
    <s v="WHITE RIVER HATCHERY"/>
    <s v="WHITE RIVER HATCHERY"/>
    <s v="WHITE R      10.0031"/>
    <x v="1"/>
    <n v="74"/>
    <x v="0"/>
    <s v="10"/>
  </r>
  <r>
    <n v="9411030050"/>
    <n v="2007"/>
    <n v="20071004"/>
    <n v="50"/>
    <n v="50"/>
    <m/>
    <s v="3F10511  100031 H01"/>
    <n v="210595"/>
    <n v="1.02"/>
    <s v="WHITE RIVER HATCHERY"/>
    <s v="WHITE RIVER HATCHERY"/>
    <s v="WHITE R      10.0031"/>
    <x v="1"/>
    <n v="74"/>
    <x v="0"/>
    <s v="10"/>
  </r>
  <r>
    <n v="9411030055"/>
    <n v="2007"/>
    <n v="20071004"/>
    <n v="50"/>
    <n v="50"/>
    <m/>
    <s v="3F10511  100031 H01"/>
    <n v="210595"/>
    <n v="1.02"/>
    <s v="WHITE RIVER HATCHERY"/>
    <s v="WHITE RIVER HATCHERY"/>
    <s v="WHITE R      10.0031"/>
    <x v="1"/>
    <n v="74"/>
    <x v="0"/>
    <s v="10"/>
  </r>
  <r>
    <n v="9411030057"/>
    <n v="2007"/>
    <n v="20071004"/>
    <n v="50"/>
    <n v="50"/>
    <m/>
    <s v="3F10511  100031 H01"/>
    <n v="210595"/>
    <n v="1.02"/>
    <s v="WHITE RIVER HATCHERY"/>
    <s v="WHITE RIVER HATCHERY"/>
    <s v="WHITE R      10.0031"/>
    <x v="1"/>
    <n v="74"/>
    <x v="0"/>
    <s v="10"/>
  </r>
  <r>
    <n v="9411030058"/>
    <n v="2007"/>
    <n v="20071004"/>
    <n v="50"/>
    <n v="50"/>
    <m/>
    <s v="3F10511  100031 H01"/>
    <n v="210595"/>
    <n v="1.02"/>
    <s v="WHITE RIVER HATCHERY"/>
    <s v="WHITE RIVER HATCHERY"/>
    <s v="WHITE R      10.0031"/>
    <x v="1"/>
    <n v="74"/>
    <x v="0"/>
    <s v="10"/>
  </r>
  <r>
    <n v="9411030060"/>
    <n v="2007"/>
    <n v="20071004"/>
    <n v="50"/>
    <n v="50"/>
    <m/>
    <s v="3F10511  100031 H01"/>
    <n v="210595"/>
    <n v="1.02"/>
    <s v="WHITE RIVER HATCHERY"/>
    <s v="WHITE RIVER HATCHERY"/>
    <s v="WHITE R      10.0031"/>
    <x v="1"/>
    <n v="74"/>
    <x v="0"/>
    <s v="10"/>
  </r>
  <r>
    <n v="9411030061"/>
    <n v="2007"/>
    <n v="20071004"/>
    <n v="50"/>
    <n v="50"/>
    <m/>
    <s v="3F10511  100031 H01"/>
    <n v="210595"/>
    <n v="1.02"/>
    <s v="WHITE RIVER HATCHERY"/>
    <s v="WHITE RIVER HATCHERY"/>
    <s v="WHITE R      10.0031"/>
    <x v="1"/>
    <n v="74"/>
    <x v="0"/>
    <s v="10"/>
  </r>
  <r>
    <n v="9411030062"/>
    <n v="2007"/>
    <n v="20071004"/>
    <n v="50"/>
    <n v="50"/>
    <m/>
    <s v="3F10511  100031 H01"/>
    <n v="210595"/>
    <n v="1.02"/>
    <s v="WHITE RIVER HATCHERY"/>
    <s v="WHITE RIVER HATCHERY"/>
    <s v="WHITE R      10.0031"/>
    <x v="1"/>
    <n v="74"/>
    <x v="0"/>
    <s v="10"/>
  </r>
  <r>
    <n v="9411030081"/>
    <n v="2007"/>
    <n v="20071004"/>
    <n v="50"/>
    <n v="50"/>
    <m/>
    <s v="3F10511  100031 H01"/>
    <n v="210595"/>
    <n v="1.02"/>
    <s v="WHITE RIVER HATCHERY"/>
    <s v="WHITE RIVER HATCHERY"/>
    <s v="WHITE R      10.0031"/>
    <x v="1"/>
    <n v="74"/>
    <x v="0"/>
    <s v="10"/>
  </r>
  <r>
    <n v="9411030086"/>
    <n v="2007"/>
    <n v="20071004"/>
    <n v="50"/>
    <n v="50"/>
    <m/>
    <s v="3F10511  100031 H01"/>
    <n v="210595"/>
    <n v="1.02"/>
    <s v="WHITE RIVER HATCHERY"/>
    <s v="WHITE RIVER HATCHERY"/>
    <s v="WHITE R      10.0031"/>
    <x v="1"/>
    <n v="74"/>
    <x v="0"/>
    <s v="10"/>
  </r>
  <r>
    <n v="9411030088"/>
    <n v="2007"/>
    <n v="20071004"/>
    <n v="50"/>
    <n v="50"/>
    <m/>
    <s v="3F10511  100031 H01"/>
    <n v="210595"/>
    <n v="1.02"/>
    <s v="WHITE RIVER HATCHERY"/>
    <s v="WHITE RIVER HATCHERY"/>
    <s v="WHITE R      10.0031"/>
    <x v="1"/>
    <n v="74"/>
    <x v="0"/>
    <s v="10"/>
  </r>
  <r>
    <n v="9411030091"/>
    <n v="2007"/>
    <n v="20071004"/>
    <n v="50"/>
    <n v="50"/>
    <m/>
    <s v="3F10511  100031 H01"/>
    <n v="210595"/>
    <n v="1.02"/>
    <s v="WHITE RIVER HATCHERY"/>
    <s v="WHITE RIVER HATCHERY"/>
    <s v="WHITE R      10.0031"/>
    <x v="1"/>
    <n v="74"/>
    <x v="0"/>
    <s v="10"/>
  </r>
  <r>
    <n v="9411030115"/>
    <n v="2007"/>
    <n v="20071004"/>
    <n v="50"/>
    <n v="50"/>
    <m/>
    <s v="3F10511  100031 H01"/>
    <n v="210595"/>
    <n v="1.02"/>
    <s v="WHITE RIVER HATCHERY"/>
    <s v="WHITE RIVER HATCHERY"/>
    <s v="WHITE R      10.0031"/>
    <x v="1"/>
    <n v="74"/>
    <x v="0"/>
    <s v="10"/>
  </r>
  <r>
    <n v="9309780070"/>
    <n v="2008"/>
    <n v="20081002"/>
    <n v="50"/>
    <n v="50"/>
    <s v="N"/>
    <s v="3F10511  100031 H01"/>
    <n v="210595"/>
    <n v="1"/>
    <s v="WHITE RIVER HATCHERY"/>
    <s v="WHITE RIVER HATCHERY"/>
    <s v="WHITE R      10.0031"/>
    <x v="1"/>
    <n v="74"/>
    <x v="0"/>
    <s v="10"/>
  </r>
  <r>
    <n v="9309780074"/>
    <n v="2008"/>
    <n v="20081002"/>
    <n v="50"/>
    <n v="50"/>
    <s v="N"/>
    <s v="3F10511  100031 H01"/>
    <n v="210595"/>
    <n v="1"/>
    <s v="WHITE RIVER HATCHERY"/>
    <s v="WHITE RIVER HATCHERY"/>
    <s v="WHITE R      10.0031"/>
    <x v="1"/>
    <n v="74"/>
    <x v="0"/>
    <s v="10"/>
  </r>
  <r>
    <n v="9309780075"/>
    <n v="2008"/>
    <n v="20081002"/>
    <n v="50"/>
    <n v="50"/>
    <s v="N"/>
    <s v="3F10511  100031 H01"/>
    <n v="210595"/>
    <n v="1"/>
    <s v="WHITE RIVER HATCHERY"/>
    <s v="WHITE RIVER HATCHERY"/>
    <s v="WHITE R      10.0031"/>
    <x v="1"/>
    <n v="74"/>
    <x v="0"/>
    <s v="10"/>
  </r>
  <r>
    <n v="9309780077"/>
    <n v="2008"/>
    <n v="20081002"/>
    <n v="50"/>
    <n v="50"/>
    <s v="N"/>
    <s v="3F10511  100031 H01"/>
    <n v="210595"/>
    <n v="1"/>
    <s v="WHITE RIVER HATCHERY"/>
    <s v="WHITE RIVER HATCHERY"/>
    <s v="WHITE R      10.0031"/>
    <x v="1"/>
    <n v="74"/>
    <x v="0"/>
    <s v="10"/>
  </r>
  <r>
    <n v="9309780080"/>
    <n v="2008"/>
    <n v="20081002"/>
    <n v="50"/>
    <n v="50"/>
    <s v="N"/>
    <s v="3F10511  100031 H01"/>
    <n v="210595"/>
    <n v="1"/>
    <s v="WHITE RIVER HATCHERY"/>
    <s v="WHITE RIVER HATCHERY"/>
    <s v="WHITE R      10.0031"/>
    <x v="1"/>
    <n v="74"/>
    <x v="0"/>
    <s v="10"/>
  </r>
  <r>
    <n v="9309780030"/>
    <n v="2008"/>
    <n v="20081002"/>
    <n v="50"/>
    <n v="50"/>
    <s v="N"/>
    <s v="3F10511  100031 H01"/>
    <n v="210595"/>
    <n v="1"/>
    <s v="WHITE RIVER HATCHERY"/>
    <s v="WHITE RIVER HATCHERY"/>
    <s v="WHITE R      10.0031"/>
    <x v="1"/>
    <n v="74"/>
    <x v="0"/>
    <s v="10"/>
  </r>
  <r>
    <n v="9309780062"/>
    <n v="2008"/>
    <n v="20081002"/>
    <n v="50"/>
    <n v="50"/>
    <s v="N"/>
    <s v="3F10511  100031 H01"/>
    <n v="210595"/>
    <n v="1"/>
    <s v="WHITE RIVER HATCHERY"/>
    <s v="WHITE RIVER HATCHERY"/>
    <s v="WHITE R      10.0031"/>
    <x v="1"/>
    <n v="74"/>
    <x v="0"/>
    <s v="10"/>
  </r>
  <r>
    <n v="9309780063"/>
    <n v="2008"/>
    <n v="20081002"/>
    <n v="50"/>
    <n v="50"/>
    <s v="N"/>
    <s v="3F10511  100031 H01"/>
    <n v="210595"/>
    <n v="1"/>
    <s v="WHITE RIVER HATCHERY"/>
    <s v="WHITE RIVER HATCHERY"/>
    <s v="WHITE R      10.0031"/>
    <x v="1"/>
    <n v="74"/>
    <x v="0"/>
    <s v="10"/>
  </r>
  <r>
    <n v="9309780085"/>
    <n v="2008"/>
    <n v="20081002"/>
    <n v="50"/>
    <n v="50"/>
    <s v="N"/>
    <s v="3F10511  100031 H01"/>
    <n v="210595"/>
    <n v="1"/>
    <s v="WHITE RIVER HATCHERY"/>
    <s v="WHITE RIVER HATCHERY"/>
    <s v="WHITE R      10.0031"/>
    <x v="1"/>
    <n v="74"/>
    <x v="0"/>
    <s v="10"/>
  </r>
  <r>
    <n v="9309780086"/>
    <n v="2008"/>
    <n v="20081002"/>
    <n v="50"/>
    <n v="50"/>
    <s v="N"/>
    <s v="3F10511  100031 H01"/>
    <n v="210595"/>
    <n v="1"/>
    <s v="WHITE RIVER HATCHERY"/>
    <s v="WHITE RIVER HATCHERY"/>
    <s v="WHITE R      10.0031"/>
    <x v="1"/>
    <n v="74"/>
    <x v="0"/>
    <s v="10"/>
  </r>
  <r>
    <n v="9309780089"/>
    <n v="2008"/>
    <n v="20081002"/>
    <n v="50"/>
    <n v="50"/>
    <s v="N"/>
    <s v="3F10511  100031 H01"/>
    <n v="210595"/>
    <n v="1"/>
    <s v="WHITE RIVER HATCHERY"/>
    <s v="WHITE RIVER HATCHERY"/>
    <s v="WHITE R      10.0031"/>
    <x v="1"/>
    <n v="74"/>
    <x v="0"/>
    <s v="10"/>
  </r>
  <r>
    <n v="9309780021"/>
    <n v="2008"/>
    <n v="20081002"/>
    <n v="50"/>
    <n v="50"/>
    <s v="N"/>
    <s v="3F10511  100031 H01"/>
    <n v="210595"/>
    <n v="1"/>
    <s v="WHITE RIVER HATCHERY"/>
    <s v="WHITE RIVER HATCHERY"/>
    <s v="WHITE R      10.0031"/>
    <x v="1"/>
    <n v="74"/>
    <x v="0"/>
    <s v="10"/>
  </r>
  <r>
    <n v="9309780003"/>
    <n v="2008"/>
    <n v="20081002"/>
    <n v="50"/>
    <n v="50"/>
    <s v="N"/>
    <s v="3F10511  100031 H01"/>
    <n v="210595"/>
    <n v="1"/>
    <s v="WHITE RIVER HATCHERY"/>
    <s v="WHITE RIVER HATCHERY"/>
    <s v="WHITE R      10.0031"/>
    <x v="1"/>
    <n v="74"/>
    <x v="0"/>
    <s v="10"/>
  </r>
  <r>
    <n v="9309780001"/>
    <n v="2008"/>
    <n v="20081002"/>
    <n v="50"/>
    <n v="50"/>
    <s v="N"/>
    <s v="3F10511  100031 H01"/>
    <n v="210595"/>
    <n v="1"/>
    <s v="WHITE RIVER HATCHERY"/>
    <s v="WHITE RIVER HATCHERY"/>
    <s v="WHITE R      10.0031"/>
    <x v="1"/>
    <n v="74"/>
    <x v="0"/>
    <s v="10"/>
  </r>
  <r>
    <n v="9309780017"/>
    <n v="2008"/>
    <n v="20081002"/>
    <n v="50"/>
    <n v="50"/>
    <s v="N"/>
    <s v="3F10511  100031 H01"/>
    <n v="210595"/>
    <n v="1"/>
    <s v="WHITE RIVER HATCHERY"/>
    <s v="WHITE RIVER HATCHERY"/>
    <s v="WHITE R      10.0031"/>
    <x v="1"/>
    <n v="74"/>
    <x v="0"/>
    <s v="10"/>
  </r>
  <r>
    <n v="9309780020"/>
    <n v="2008"/>
    <n v="20081002"/>
    <n v="50"/>
    <n v="50"/>
    <s v="N"/>
    <s v="3F10511  100031 H01"/>
    <n v="210595"/>
    <n v="1"/>
    <s v="WHITE RIVER HATCHERY"/>
    <s v="WHITE RIVER HATCHERY"/>
    <s v="WHITE R      10.0031"/>
    <x v="1"/>
    <n v="74"/>
    <x v="0"/>
    <s v="10"/>
  </r>
  <r>
    <n v="9309780032"/>
    <n v="2008"/>
    <n v="20081002"/>
    <n v="50"/>
    <n v="50"/>
    <s v="N"/>
    <s v="3F10511  100031 H01"/>
    <n v="210595"/>
    <n v="1"/>
    <s v="WHITE RIVER HATCHERY"/>
    <s v="WHITE RIVER HATCHERY"/>
    <s v="WHITE R      10.0031"/>
    <x v="1"/>
    <n v="74"/>
    <x v="0"/>
    <s v="10"/>
  </r>
  <r>
    <n v="9309780033"/>
    <n v="2008"/>
    <n v="20081002"/>
    <n v="50"/>
    <n v="50"/>
    <s v="N"/>
    <s v="3F10511  100031 H01"/>
    <n v="210595"/>
    <n v="1"/>
    <s v="WHITE RIVER HATCHERY"/>
    <s v="WHITE RIVER HATCHERY"/>
    <s v="WHITE R      10.0031"/>
    <x v="1"/>
    <n v="74"/>
    <x v="0"/>
    <s v="10"/>
  </r>
  <r>
    <n v="9309780039"/>
    <n v="2008"/>
    <n v="20081002"/>
    <n v="50"/>
    <n v="50"/>
    <s v="N"/>
    <s v="3F10511  100031 H01"/>
    <n v="210595"/>
    <n v="1"/>
    <s v="WHITE RIVER HATCHERY"/>
    <s v="WHITE RIVER HATCHERY"/>
    <s v="WHITE R      10.0031"/>
    <x v="1"/>
    <n v="74"/>
    <x v="0"/>
    <s v="10"/>
  </r>
  <r>
    <n v="9309780056"/>
    <n v="2008"/>
    <n v="20081002"/>
    <n v="50"/>
    <n v="50"/>
    <s v="N"/>
    <s v="3F10511  100031 H01"/>
    <n v="210595"/>
    <n v="1"/>
    <s v="WHITE RIVER HATCHERY"/>
    <s v="WHITE RIVER HATCHERY"/>
    <s v="WHITE R      10.0031"/>
    <x v="1"/>
    <n v="74"/>
    <x v="0"/>
    <s v="10"/>
  </r>
  <r>
    <n v="9309780057"/>
    <n v="2008"/>
    <n v="20081002"/>
    <n v="50"/>
    <n v="50"/>
    <s v="N"/>
    <s v="3F10511  100031 H01"/>
    <n v="210595"/>
    <n v="1"/>
    <s v="WHITE RIVER HATCHERY"/>
    <s v="WHITE RIVER HATCHERY"/>
    <s v="WHITE R      10.0031"/>
    <x v="1"/>
    <n v="74"/>
    <x v="0"/>
    <s v="10"/>
  </r>
  <r>
    <n v="9309780058"/>
    <n v="2008"/>
    <n v="20081002"/>
    <n v="50"/>
    <n v="50"/>
    <s v="N"/>
    <s v="3F10511  100031 H01"/>
    <n v="210595"/>
    <n v="1"/>
    <s v="WHITE RIVER HATCHERY"/>
    <s v="WHITE RIVER HATCHERY"/>
    <s v="WHITE R      10.0031"/>
    <x v="1"/>
    <n v="74"/>
    <x v="0"/>
    <s v="10"/>
  </r>
  <r>
    <n v="9309780059"/>
    <n v="2008"/>
    <n v="20081002"/>
    <n v="50"/>
    <n v="50"/>
    <s v="N"/>
    <s v="3F10511  100031 H01"/>
    <n v="210595"/>
    <n v="1"/>
    <s v="WHITE RIVER HATCHERY"/>
    <s v="WHITE RIVER HATCHERY"/>
    <s v="WHITE R      10.0031"/>
    <x v="1"/>
    <n v="74"/>
    <x v="0"/>
    <s v="10"/>
  </r>
  <r>
    <n v="9309780044"/>
    <n v="2008"/>
    <n v="20081002"/>
    <n v="50"/>
    <n v="50"/>
    <s v="N"/>
    <s v="3F10511  100031 H01"/>
    <n v="210595"/>
    <n v="1"/>
    <s v="WHITE RIVER HATCHERY"/>
    <s v="WHITE RIVER HATCHERY"/>
    <s v="WHITE R      10.0031"/>
    <x v="1"/>
    <n v="74"/>
    <x v="0"/>
    <s v="10"/>
  </r>
  <r>
    <n v="9309780047"/>
    <n v="2008"/>
    <n v="20081002"/>
    <n v="50"/>
    <n v="50"/>
    <s v="N"/>
    <s v="3F10511  100031 H01"/>
    <n v="210595"/>
    <n v="1"/>
    <s v="WHITE RIVER HATCHERY"/>
    <s v="WHITE RIVER HATCHERY"/>
    <s v="WHITE R      10.0031"/>
    <x v="1"/>
    <n v="74"/>
    <x v="0"/>
    <s v="10"/>
  </r>
  <r>
    <n v="9309780051"/>
    <n v="2008"/>
    <n v="20081002"/>
    <n v="50"/>
    <n v="50"/>
    <s v="N"/>
    <s v="3F10511  100031 H01"/>
    <n v="210595"/>
    <n v="1"/>
    <s v="WHITE RIVER HATCHERY"/>
    <s v="WHITE RIVER HATCHERY"/>
    <s v="WHITE R      10.0031"/>
    <x v="1"/>
    <n v="74"/>
    <x v="0"/>
    <s v="10"/>
  </r>
  <r>
    <n v="9309780052"/>
    <n v="2008"/>
    <n v="20081002"/>
    <n v="50"/>
    <n v="50"/>
    <s v="N"/>
    <s v="3F10511  100031 H01"/>
    <n v="210595"/>
    <n v="1"/>
    <s v="WHITE RIVER HATCHERY"/>
    <s v="WHITE RIVER HATCHERY"/>
    <s v="WHITE R      10.0031"/>
    <x v="1"/>
    <n v="74"/>
    <x v="0"/>
    <s v="10"/>
  </r>
  <r>
    <n v="1821572"/>
    <n v="2006"/>
    <n v="20061001"/>
    <n v="54"/>
    <n v="3"/>
    <s v="N"/>
    <s v="3F10511  100057 R"/>
    <n v="210512"/>
    <m/>
    <s v="BOISE CR     10.0057"/>
    <s v="WHITE RIVER HATCHERY"/>
    <s v="WHITE R      10.0031"/>
    <x v="0"/>
    <n v="74"/>
    <x v="0"/>
    <s v="10"/>
  </r>
  <r>
    <n v="1851211"/>
    <n v="2006"/>
    <n v="20061012"/>
    <n v="54"/>
    <n v="3"/>
    <s v="N"/>
    <s v="3F10511  100122 R"/>
    <n v="210512"/>
    <m/>
    <s v="GREENWATER R 10.0122"/>
    <s v="WHITE RIVER HATCHERY"/>
    <s v="WHITE R      10.0031"/>
    <x v="0"/>
    <n v="74"/>
    <x v="0"/>
    <s v="10"/>
  </r>
  <r>
    <n v="1937295"/>
    <n v="2007"/>
    <n v="20071001"/>
    <n v="54"/>
    <n v="3"/>
    <s v="N"/>
    <s v="3F10511  100122 R"/>
    <n v="210556"/>
    <n v="0"/>
    <s v="GREENWATER R 10.0122"/>
    <s v="WHITE RIVER HATCHERY"/>
    <s v="WHITE R      10.0031"/>
    <x v="2"/>
    <n v="74"/>
    <x v="0"/>
    <s v="10"/>
  </r>
  <r>
    <n v="1825214"/>
    <n v="2006"/>
    <n v="20061005"/>
    <n v="50"/>
    <n v="1"/>
    <s v="N"/>
    <s v="3F10511  100414 H"/>
    <n v="210556"/>
    <n v="1.03"/>
    <s v="VOIGHTS CR HATCHERY"/>
    <s v="WHITE RIVER HATCHERY"/>
    <s v="WHITE R      10.0031"/>
    <x v="2"/>
    <n v="74"/>
    <x v="0"/>
    <s v="10"/>
  </r>
  <r>
    <n v="9425800051"/>
    <n v="2007"/>
    <n v="20071002"/>
    <n v="50"/>
    <n v="50"/>
    <m/>
    <s v="3F10513  110013CH"/>
    <n v="210595"/>
    <n v="1.1299999999999999"/>
    <s v="CLEAR CREEK HATCHERY"/>
    <s v="WHITE RIVER HATCHERY"/>
    <s v="WHITE R      10.0031"/>
    <x v="1"/>
    <n v="74"/>
    <x v="0"/>
    <s v="10"/>
  </r>
  <r>
    <n v="1678364"/>
    <n v="2004"/>
    <n v="20041006"/>
    <n v="23"/>
    <n v="29"/>
    <s v="N"/>
    <s v="3M10510"/>
    <n v="210512"/>
    <n v="1"/>
    <s v="10  (SEATTLE)"/>
    <s v="WHITE RIVER HATCHERY"/>
    <s v="WHITE R      10.0031"/>
    <x v="0"/>
    <n v="58"/>
    <x v="0"/>
    <s v="10"/>
  </r>
  <r>
    <n v="1604014"/>
    <n v="2004"/>
    <n v="20041008"/>
    <n v="23"/>
    <n v="29"/>
    <s v="N"/>
    <s v="3M10510"/>
    <n v="210512"/>
    <n v="1"/>
    <s v="10  (SEATTLE)"/>
    <s v="WHITE RIVER HATCHERY"/>
    <s v="WHITE R      10.0031"/>
    <x v="0"/>
    <n v="58"/>
    <x v="0"/>
    <s v="10"/>
  </r>
  <r>
    <n v="1868322"/>
    <n v="2006"/>
    <n v="20061009"/>
    <n v="23"/>
    <n v="29"/>
    <s v="N"/>
    <s v="3M10510"/>
    <n v="210595"/>
    <n v="1"/>
    <s v="10  (SEATTLE)"/>
    <s v="WHITE RIVER HATCHERY"/>
    <s v="WHITE R      10.0031"/>
    <x v="1"/>
    <n v="58"/>
    <x v="0"/>
    <s v="10"/>
  </r>
  <r>
    <n v="1781079"/>
    <n v="2005"/>
    <n v="20051005"/>
    <n v="62"/>
    <n v="29"/>
    <s v="N"/>
    <s v="3M10510"/>
    <n v="210512"/>
    <n v="1"/>
    <s v="10  (SEATTLE)"/>
    <s v="WHITE RIVER HATCHERY"/>
    <s v="WHITE R      10.0031"/>
    <x v="0"/>
    <n v="58"/>
    <x v="0"/>
    <s v="10"/>
  </r>
  <r>
    <n v="1681000"/>
    <n v="2004"/>
    <n v="20041028"/>
    <n v="23"/>
    <n v="52"/>
    <s v="N"/>
    <s v="3M10609"/>
    <n v="210512"/>
    <n v="0"/>
    <s v="ADMIRALTY INLET   9"/>
    <s v="WHITE RIVER HATCHERY"/>
    <s v="WHITE R      10.0031"/>
    <x v="0"/>
    <n v="55"/>
    <x v="0"/>
    <s v="10"/>
  </r>
  <r>
    <n v="1681008"/>
    <n v="2004"/>
    <n v="20041028"/>
    <n v="23"/>
    <n v="52"/>
    <s v="N"/>
    <s v="3M10609"/>
    <n v="210512"/>
    <n v="0"/>
    <s v="ADMIRALTY INLET   9"/>
    <s v="WHITE RIVER HATCHERY"/>
    <s v="WHITE R      10.0031"/>
    <x v="0"/>
    <n v="55"/>
    <x v="0"/>
    <s v="10"/>
  </r>
  <r>
    <n v="1680984"/>
    <n v="2004"/>
    <n v="20041028"/>
    <n v="23"/>
    <n v="52"/>
    <s v="N"/>
    <s v="3M10609"/>
    <n v="210512"/>
    <n v="0"/>
    <s v="ADMIRALTY INLET   9"/>
    <s v="WHITE RIVER HATCHERY"/>
    <s v="WHITE R      10.0031"/>
    <x v="0"/>
    <n v="5"/>
    <x v="0"/>
    <s v="10"/>
  </r>
  <r>
    <n v="1860572"/>
    <n v="2006"/>
    <n v="20061018"/>
    <n v="62"/>
    <n v="29"/>
    <s v="N"/>
    <s v="3M10609"/>
    <n v="210595"/>
    <n v="1"/>
    <s v="ADMIRALTY INLET   9"/>
    <s v="WHITE RIVER HATCHERY"/>
    <s v="WHITE R      10.0031"/>
    <x v="1"/>
    <n v="55"/>
    <x v="0"/>
    <s v="10"/>
  </r>
  <r>
    <n v="1797971"/>
    <n v="2005"/>
    <n v="20051016"/>
    <n v="45"/>
    <n v="95"/>
    <s v="N"/>
    <s v="3M11410  872155"/>
    <n v="210512"/>
    <n v="5.75"/>
    <s v="ELLIOTT BAY (GEN.)"/>
    <s v="WHITE RIVER HATCHERY"/>
    <s v="WHITE R      10.0031"/>
    <x v="0"/>
    <n v="56"/>
    <x v="0"/>
    <s v="10"/>
  </r>
  <r>
    <n v="1666282"/>
    <n v="2004"/>
    <n v="20041014"/>
    <n v="45"/>
    <n v="95"/>
    <s v="N"/>
    <s v="3M11410  872473"/>
    <n v="210512"/>
    <n v="3"/>
    <s v="SHILSHOLE BAY"/>
    <s v="WHITE RIVER HATCHERY"/>
    <s v="WHITE R      10.0031"/>
    <x v="0"/>
    <n v="56"/>
    <x v="0"/>
    <s v="10"/>
  </r>
  <r>
    <n v="1862070"/>
    <n v="2006"/>
    <n v="20061021"/>
    <n v="45"/>
    <n v="95"/>
    <s v="N"/>
    <s v="3M11411  872081"/>
    <n v="210556"/>
    <n v="12.74"/>
    <s v="CLAY BANKS"/>
    <s v="WHITE RIVER HATCHERY"/>
    <s v="WHITE R      10.0031"/>
    <x v="2"/>
    <n v="57"/>
    <x v="0"/>
    <s v="10"/>
  </r>
  <r>
    <s v="C627726"/>
    <n v="2005"/>
    <n v="20051112"/>
    <n v="10"/>
    <n v="33"/>
    <m/>
    <s v="2MS02H023       000"/>
    <n v="210512"/>
    <n v="4.74"/>
    <s v="SWTR         H023-000"/>
    <s v="WHITE RIVER HATCHERY"/>
    <s v="WHITE R      10.0031"/>
    <x v="0"/>
    <n v="9"/>
    <x v="0"/>
    <s v="11"/>
  </r>
  <r>
    <n v="1592569"/>
    <n v="2004"/>
    <n v="20041105"/>
    <n v="23"/>
    <n v="19"/>
    <s v="N"/>
    <s v="3M10412"/>
    <n v="210512"/>
    <n v="1"/>
    <s v="HOOD CANAL (12)"/>
    <s v="WHITE RIVER HATCHERY"/>
    <s v="WHITE R      10.0031"/>
    <x v="0"/>
    <n v="65"/>
    <x v="0"/>
    <s v="11"/>
  </r>
  <r>
    <n v="1734467"/>
    <n v="2005"/>
    <n v="20051102"/>
    <n v="62"/>
    <n v="29"/>
    <s v="N"/>
    <s v="3M10609"/>
    <n v="210512"/>
    <n v="1"/>
    <s v="ADMIRALTY INLET   9"/>
    <s v="WHITE RIVER HATCHERY"/>
    <s v="WHITE R      10.0031"/>
    <x v="0"/>
    <n v="55"/>
    <x v="0"/>
    <s v="11"/>
  </r>
  <r>
    <n v="1732524"/>
    <n v="2005"/>
    <n v="20051120"/>
    <n v="45"/>
    <n v="95"/>
    <s v="N"/>
    <s v="3M11309  872127"/>
    <n v="210512"/>
    <n v="3.5"/>
    <s v="DOUBLE BLUFF"/>
    <s v="WHITE RIVER HATCHERY"/>
    <s v="WHITE R      10.0031"/>
    <x v="0"/>
    <n v="53"/>
    <x v="0"/>
    <s v="11"/>
  </r>
  <r>
    <n v="1816478"/>
    <n v="2006"/>
    <n v="20061105"/>
    <n v="45"/>
    <n v="95"/>
    <s v="N"/>
    <s v="3M11309  872180"/>
    <n v="210512"/>
    <n v="4.46"/>
    <s v="GENERAL - AREA  9"/>
    <s v="WHITE RIVER HATCHERY"/>
    <s v="WHITE R      10.0031"/>
    <x v="0"/>
    <n v="53"/>
    <x v="0"/>
    <s v="11"/>
  </r>
  <r>
    <n v="1798015"/>
    <n v="2005"/>
    <n v="20051115"/>
    <n v="45"/>
    <n v="95"/>
    <s v="N"/>
    <s v="3M11309  872415"/>
    <n v="210512"/>
    <n v="3.5"/>
    <s v="POSSESSION BAR"/>
    <s v="WHITE RIVER HATCHERY"/>
    <s v="WHITE R      10.0031"/>
    <x v="0"/>
    <n v="53"/>
    <x v="0"/>
    <s v="11"/>
  </r>
  <r>
    <n v="1773561"/>
    <n v="2005"/>
    <n v="20051120"/>
    <n v="45"/>
    <n v="95"/>
    <s v="N"/>
    <s v="3M11309  872415"/>
    <n v="210512"/>
    <n v="3.5"/>
    <s v="POSSESSION BAR"/>
    <s v="WHITE RIVER HATCHERY"/>
    <s v="WHITE R      10.0031"/>
    <x v="0"/>
    <n v="53"/>
    <x v="0"/>
    <s v="11"/>
  </r>
  <r>
    <n v="1822437"/>
    <n v="2006"/>
    <n v="20061118"/>
    <n v="45"/>
    <n v="95"/>
    <s v="N"/>
    <s v="3M11309  872415"/>
    <n v="210556"/>
    <n v="4.46"/>
    <s v="POSSESSION BAR"/>
    <s v="WHITE RIVER HATCHERY"/>
    <s v="WHITE R      10.0031"/>
    <x v="2"/>
    <n v="53"/>
    <x v="0"/>
    <s v="11"/>
  </r>
  <r>
    <n v="1816484"/>
    <n v="2006"/>
    <n v="20061108"/>
    <n v="45"/>
    <n v="95"/>
    <s v="N"/>
    <s v="3M11309  872417"/>
    <n v="210556"/>
    <n v="4.46"/>
    <s v="POSSESSION SOUND"/>
    <s v="WHITE RIVER HATCHERY"/>
    <s v="WHITE R      10.0031"/>
    <x v="2"/>
    <n v="53"/>
    <x v="0"/>
    <s v="11"/>
  </r>
  <r>
    <n v="1915762"/>
    <n v="2007"/>
    <n v="20071110"/>
    <n v="45"/>
    <n v="95"/>
    <s v="N"/>
    <s v="3M11309  872417"/>
    <n v="210595"/>
    <n v="9.36"/>
    <s v="POSSESSION SOUND"/>
    <s v="WHITE RIVER HATCHERY"/>
    <s v="WHITE R      10.0031"/>
    <x v="1"/>
    <n v="53"/>
    <x v="0"/>
    <s v="11"/>
  </r>
  <r>
    <n v="1949400"/>
    <n v="2007"/>
    <n v="20071130"/>
    <n v="45"/>
    <n v="95"/>
    <s v="N"/>
    <s v="3M11309  872417"/>
    <n v="210595"/>
    <n v="9.36"/>
    <s v="POSSESSION SOUND"/>
    <s v="WHITE RIVER HATCHERY"/>
    <s v="WHITE R      10.0031"/>
    <x v="1"/>
    <n v="53"/>
    <x v="0"/>
    <s v="11"/>
  </r>
  <r>
    <n v="1782725"/>
    <n v="2005"/>
    <n v="20051113"/>
    <n v="45"/>
    <n v="95"/>
    <s v="N"/>
    <s v="3M11410  872155"/>
    <n v="210512"/>
    <n v="6.52"/>
    <s v="ELLIOTT BAY (GEN.)"/>
    <s v="WHITE RIVER HATCHERY"/>
    <s v="WHITE R      10.0031"/>
    <x v="0"/>
    <n v="56"/>
    <x v="0"/>
    <s v="11"/>
  </r>
  <r>
    <n v="1797978"/>
    <n v="2005"/>
    <n v="20051120"/>
    <n v="45"/>
    <n v="95"/>
    <s v="N"/>
    <s v="3M11410  872155"/>
    <n v="210512"/>
    <n v="6.52"/>
    <s v="ELLIOTT BAY (GEN.)"/>
    <s v="WHITE RIVER HATCHERY"/>
    <s v="WHITE R      10.0031"/>
    <x v="0"/>
    <n v="56"/>
    <x v="0"/>
    <s v="11"/>
  </r>
  <r>
    <n v="1893237"/>
    <n v="2007"/>
    <n v="20071125"/>
    <n v="45"/>
    <n v="95"/>
    <s v="N"/>
    <s v="3M11410  872155"/>
    <n v="210595"/>
    <n v="11.52"/>
    <s v="ELLIOTT BAY (GEN.)"/>
    <s v="WHITE RIVER HATCHERY"/>
    <s v="WHITE R      10.0031"/>
    <x v="1"/>
    <n v="56"/>
    <x v="0"/>
    <s v="11"/>
  </r>
  <r>
    <n v="1949405"/>
    <n v="2007"/>
    <n v="20071102"/>
    <n v="45"/>
    <n v="95"/>
    <s v="N"/>
    <s v="3M11410  872245"/>
    <n v="210595"/>
    <n v="7.43"/>
    <s v="JEFFERSON HEAD"/>
    <s v="WHITE RIVER HATCHERY"/>
    <s v="WHITE R      10.0031"/>
    <x v="1"/>
    <n v="56"/>
    <x v="0"/>
    <s v="11"/>
  </r>
  <r>
    <n v="1964766"/>
    <n v="2007"/>
    <n v="20071118"/>
    <n v="45"/>
    <n v="95"/>
    <s v="N"/>
    <s v="3M11410  872245"/>
    <n v="210595"/>
    <n v="11.52"/>
    <s v="JEFFERSON HEAD"/>
    <s v="WHITE RIVER HATCHERY"/>
    <s v="WHITE R      10.0031"/>
    <x v="1"/>
    <n v="56"/>
    <x v="0"/>
    <s v="11"/>
  </r>
  <r>
    <n v="1965049"/>
    <n v="2007"/>
    <n v="20071117"/>
    <n v="45"/>
    <n v="95"/>
    <s v="N"/>
    <s v="3M11410  872254"/>
    <n v="210595"/>
    <n v="11.52"/>
    <s v="KINGSTON (GEN.)"/>
    <s v="WHITE RIVER HATCHERY"/>
    <s v="WHITE R      10.0031"/>
    <x v="1"/>
    <n v="56"/>
    <x v="0"/>
    <s v="11"/>
  </r>
  <r>
    <n v="1918644"/>
    <n v="2007"/>
    <n v="20071101"/>
    <n v="45"/>
    <n v="95"/>
    <s v="N"/>
    <s v="3M11411  872081"/>
    <n v="210595"/>
    <n v="5.15"/>
    <s v="CLAY BANKS"/>
    <s v="WHITE RIVER HATCHERY"/>
    <s v="WHITE R      10.0031"/>
    <x v="1"/>
    <n v="57"/>
    <x v="0"/>
    <s v="11"/>
  </r>
  <r>
    <n v="1734787"/>
    <n v="2005"/>
    <n v="20051115"/>
    <n v="15"/>
    <n v="40"/>
    <s v="N"/>
    <s v="3M32404  B"/>
    <n v="210512"/>
    <n v="3.73"/>
    <s v="4B  -TREATY TROLL"/>
    <s v="WHITE RIVER HATCHERY"/>
    <s v="WHITE R      10.0031"/>
    <x v="0"/>
    <n v="41"/>
    <x v="0"/>
    <s v="11"/>
  </r>
  <r>
    <n v="1794646"/>
    <n v="2005"/>
    <n v="20051121"/>
    <n v="15"/>
    <n v="40"/>
    <s v="N"/>
    <s v="3M32404  B"/>
    <n v="210512"/>
    <n v="1.79"/>
    <s v="4B  -TREATY TROLL"/>
    <s v="WHITE RIVER HATCHERY"/>
    <s v="WHITE R      10.0031"/>
    <x v="0"/>
    <n v="41"/>
    <x v="0"/>
    <s v="11"/>
  </r>
  <r>
    <s v="C623251"/>
    <n v="2005"/>
    <n v="20051210"/>
    <n v="10"/>
    <n v="33"/>
    <m/>
    <s v="2MS02H023       000"/>
    <n v="210512"/>
    <n v="2.0699999999999998"/>
    <s v="SWTR         H023-000"/>
    <s v="WHITE RIVER HATCHERY"/>
    <s v="WHITE R      10.0031"/>
    <x v="0"/>
    <n v="9"/>
    <x v="0"/>
    <s v="12"/>
  </r>
  <r>
    <n v="9421280059"/>
    <n v="2007"/>
    <n v="20071208"/>
    <n v="50"/>
    <n v="50"/>
    <m/>
    <s v="3F10511  100031 H01"/>
    <n v="210512"/>
    <n v="1.02"/>
    <s v="WHITE RIVER HATCHERY"/>
    <s v="WHITE RIVER HATCHERY"/>
    <s v="WHITE R      10.0031"/>
    <x v="0"/>
    <n v="74"/>
    <x v="0"/>
    <s v="12"/>
  </r>
  <r>
    <n v="9421280061"/>
    <n v="2007"/>
    <n v="20071208"/>
    <n v="50"/>
    <n v="50"/>
    <m/>
    <s v="3F10511  100031 H01"/>
    <n v="210512"/>
    <n v="1.02"/>
    <s v="WHITE RIVER HATCHERY"/>
    <s v="WHITE RIVER HATCHERY"/>
    <s v="WHITE R      10.0031"/>
    <x v="0"/>
    <n v="74"/>
    <x v="0"/>
    <s v="12"/>
  </r>
  <r>
    <n v="9421280065"/>
    <n v="2007"/>
    <n v="20071208"/>
    <n v="50"/>
    <n v="50"/>
    <m/>
    <s v="3F10511  100031 H01"/>
    <n v="210512"/>
    <n v="1.02"/>
    <s v="WHITE RIVER HATCHERY"/>
    <s v="WHITE RIVER HATCHERY"/>
    <s v="WHITE R      10.0031"/>
    <x v="0"/>
    <n v="74"/>
    <x v="0"/>
    <s v="12"/>
  </r>
  <r>
    <n v="9421280050"/>
    <n v="2007"/>
    <n v="20071208"/>
    <n v="50"/>
    <n v="50"/>
    <m/>
    <s v="3F10511  100031 H01"/>
    <n v="210512"/>
    <n v="1.02"/>
    <s v="WHITE RIVER HATCHERY"/>
    <s v="WHITE RIVER HATCHERY"/>
    <s v="WHITE R      10.0031"/>
    <x v="0"/>
    <n v="74"/>
    <x v="0"/>
    <s v="12"/>
  </r>
  <r>
    <n v="9421290073"/>
    <n v="2007"/>
    <n v="20071208"/>
    <n v="50"/>
    <n v="50"/>
    <m/>
    <s v="3F10511  100031 H01"/>
    <n v="210512"/>
    <n v="1.02"/>
    <s v="WHITE RIVER HATCHERY"/>
    <s v="WHITE RIVER HATCHERY"/>
    <s v="WHITE R      10.0031"/>
    <x v="0"/>
    <n v="74"/>
    <x v="0"/>
    <s v="12"/>
  </r>
  <r>
    <n v="9421280063"/>
    <n v="2007"/>
    <n v="20071208"/>
    <n v="50"/>
    <n v="50"/>
    <m/>
    <s v="3F10511  100031 H01"/>
    <n v="210556"/>
    <n v="1.02"/>
    <s v="WHITE RIVER HATCHERY"/>
    <s v="WHITE RIVER HATCHERY"/>
    <s v="WHITE R      10.0031"/>
    <x v="2"/>
    <n v="74"/>
    <x v="0"/>
    <s v="12"/>
  </r>
  <r>
    <n v="9421280068"/>
    <n v="2007"/>
    <n v="20071208"/>
    <n v="50"/>
    <n v="50"/>
    <m/>
    <s v="3F10511  100031 H01"/>
    <n v="210556"/>
    <n v="1.02"/>
    <s v="WHITE RIVER HATCHERY"/>
    <s v="WHITE RIVER HATCHERY"/>
    <s v="WHITE R      10.0031"/>
    <x v="2"/>
    <n v="74"/>
    <x v="0"/>
    <s v="12"/>
  </r>
  <r>
    <n v="9421280069"/>
    <n v="2007"/>
    <n v="20071208"/>
    <n v="50"/>
    <n v="50"/>
    <m/>
    <s v="3F10511  100031 H01"/>
    <n v="210556"/>
    <n v="1.02"/>
    <s v="WHITE RIVER HATCHERY"/>
    <s v="WHITE RIVER HATCHERY"/>
    <s v="WHITE R      10.0031"/>
    <x v="2"/>
    <n v="74"/>
    <x v="0"/>
    <s v="12"/>
  </r>
  <r>
    <n v="9421280070"/>
    <n v="2007"/>
    <n v="20071208"/>
    <n v="50"/>
    <n v="50"/>
    <m/>
    <s v="3F10511  100031 H01"/>
    <n v="210556"/>
    <n v="1.02"/>
    <s v="WHITE RIVER HATCHERY"/>
    <s v="WHITE RIVER HATCHERY"/>
    <s v="WHITE R      10.0031"/>
    <x v="2"/>
    <n v="74"/>
    <x v="0"/>
    <s v="12"/>
  </r>
  <r>
    <n v="9421280086"/>
    <n v="2007"/>
    <n v="20071208"/>
    <n v="50"/>
    <n v="50"/>
    <m/>
    <s v="3F10511  100031 H01"/>
    <n v="210556"/>
    <n v="1.02"/>
    <s v="WHITE RIVER HATCHERY"/>
    <s v="WHITE RIVER HATCHERY"/>
    <s v="WHITE R      10.0031"/>
    <x v="2"/>
    <n v="74"/>
    <x v="0"/>
    <s v="12"/>
  </r>
  <r>
    <n v="9421280089"/>
    <n v="2007"/>
    <n v="20071208"/>
    <n v="50"/>
    <n v="50"/>
    <m/>
    <s v="3F10511  100031 H01"/>
    <n v="210556"/>
    <n v="1.02"/>
    <s v="WHITE RIVER HATCHERY"/>
    <s v="WHITE RIVER HATCHERY"/>
    <s v="WHITE R      10.0031"/>
    <x v="2"/>
    <n v="74"/>
    <x v="0"/>
    <s v="12"/>
  </r>
  <r>
    <n v="9421290001"/>
    <n v="2007"/>
    <n v="20071208"/>
    <n v="50"/>
    <n v="50"/>
    <m/>
    <s v="3F10511  100031 H01"/>
    <n v="210556"/>
    <n v="1.02"/>
    <s v="WHITE RIVER HATCHERY"/>
    <s v="WHITE RIVER HATCHERY"/>
    <s v="WHITE R      10.0031"/>
    <x v="2"/>
    <n v="74"/>
    <x v="0"/>
    <s v="12"/>
  </r>
  <r>
    <n v="9421290003"/>
    <n v="2007"/>
    <n v="20071208"/>
    <n v="50"/>
    <n v="50"/>
    <m/>
    <s v="3F10511  100031 H01"/>
    <n v="210556"/>
    <n v="1.02"/>
    <s v="WHITE RIVER HATCHERY"/>
    <s v="WHITE RIVER HATCHERY"/>
    <s v="WHITE R      10.0031"/>
    <x v="2"/>
    <n v="74"/>
    <x v="0"/>
    <s v="12"/>
  </r>
  <r>
    <n v="9421280010"/>
    <n v="2007"/>
    <n v="20071208"/>
    <n v="50"/>
    <n v="50"/>
    <m/>
    <s v="3F10511  100031 H01"/>
    <n v="210556"/>
    <n v="1.02"/>
    <s v="WHITE RIVER HATCHERY"/>
    <s v="WHITE RIVER HATCHERY"/>
    <s v="WHITE R      10.0031"/>
    <x v="2"/>
    <n v="74"/>
    <x v="0"/>
    <s v="12"/>
  </r>
  <r>
    <n v="9421280011"/>
    <n v="2007"/>
    <n v="20071208"/>
    <n v="50"/>
    <n v="50"/>
    <m/>
    <s v="3F10511  100031 H01"/>
    <n v="210556"/>
    <n v="1.02"/>
    <s v="WHITE RIVER HATCHERY"/>
    <s v="WHITE RIVER HATCHERY"/>
    <s v="WHITE R      10.0031"/>
    <x v="2"/>
    <n v="74"/>
    <x v="0"/>
    <s v="12"/>
  </r>
  <r>
    <n v="9421280031"/>
    <n v="2007"/>
    <n v="20071208"/>
    <n v="50"/>
    <n v="50"/>
    <m/>
    <s v="3F10511  100031 H01"/>
    <n v="210556"/>
    <n v="1.02"/>
    <s v="WHITE RIVER HATCHERY"/>
    <s v="WHITE RIVER HATCHERY"/>
    <s v="WHITE R      10.0031"/>
    <x v="2"/>
    <n v="74"/>
    <x v="0"/>
    <s v="12"/>
  </r>
  <r>
    <n v="9421280034"/>
    <n v="2007"/>
    <n v="20071208"/>
    <n v="50"/>
    <n v="50"/>
    <m/>
    <s v="3F10511  100031 H01"/>
    <n v="210556"/>
    <n v="1.02"/>
    <s v="WHITE RIVER HATCHERY"/>
    <s v="WHITE RIVER HATCHERY"/>
    <s v="WHITE R      10.0031"/>
    <x v="2"/>
    <n v="74"/>
    <x v="0"/>
    <s v="12"/>
  </r>
  <r>
    <n v="9421280038"/>
    <n v="2007"/>
    <n v="20071208"/>
    <n v="50"/>
    <n v="50"/>
    <m/>
    <s v="3F10511  100031 H01"/>
    <n v="210556"/>
    <n v="1.02"/>
    <s v="WHITE RIVER HATCHERY"/>
    <s v="WHITE RIVER HATCHERY"/>
    <s v="WHITE R      10.0031"/>
    <x v="2"/>
    <n v="74"/>
    <x v="0"/>
    <s v="12"/>
  </r>
  <r>
    <n v="9421280039"/>
    <n v="2007"/>
    <n v="20071208"/>
    <n v="50"/>
    <n v="50"/>
    <m/>
    <s v="3F10511  100031 H01"/>
    <n v="210556"/>
    <n v="1.02"/>
    <s v="WHITE RIVER HATCHERY"/>
    <s v="WHITE RIVER HATCHERY"/>
    <s v="WHITE R      10.0031"/>
    <x v="2"/>
    <n v="74"/>
    <x v="0"/>
    <s v="12"/>
  </r>
  <r>
    <n v="9421280019"/>
    <n v="2007"/>
    <n v="20071208"/>
    <n v="50"/>
    <n v="50"/>
    <m/>
    <s v="3F10511  100031 H01"/>
    <n v="210556"/>
    <n v="1.02"/>
    <s v="WHITE RIVER HATCHERY"/>
    <s v="WHITE RIVER HATCHERY"/>
    <s v="WHITE R      10.0031"/>
    <x v="2"/>
    <n v="74"/>
    <x v="0"/>
    <s v="12"/>
  </r>
  <r>
    <n v="9421280045"/>
    <n v="2007"/>
    <n v="20071208"/>
    <n v="50"/>
    <n v="50"/>
    <m/>
    <s v="3F10511  100031 H01"/>
    <n v="210556"/>
    <n v="1.02"/>
    <s v="WHITE RIVER HATCHERY"/>
    <s v="WHITE RIVER HATCHERY"/>
    <s v="WHITE R      10.0031"/>
    <x v="2"/>
    <n v="74"/>
    <x v="0"/>
    <s v="12"/>
  </r>
  <r>
    <n v="9421280053"/>
    <n v="2007"/>
    <n v="20071208"/>
    <n v="50"/>
    <n v="50"/>
    <m/>
    <s v="3F10511  100031 H01"/>
    <n v="210556"/>
    <n v="1.02"/>
    <s v="WHITE RIVER HATCHERY"/>
    <s v="WHITE RIVER HATCHERY"/>
    <s v="WHITE R      10.0031"/>
    <x v="2"/>
    <n v="74"/>
    <x v="0"/>
    <s v="12"/>
  </r>
  <r>
    <n v="9421290027"/>
    <n v="2007"/>
    <n v="20071208"/>
    <n v="50"/>
    <n v="50"/>
    <m/>
    <s v="3F10511  100031 H01"/>
    <n v="210556"/>
    <n v="1.02"/>
    <s v="WHITE RIVER HATCHERY"/>
    <s v="WHITE RIVER HATCHERY"/>
    <s v="WHITE R      10.0031"/>
    <x v="2"/>
    <n v="74"/>
    <x v="0"/>
    <s v="12"/>
  </r>
  <r>
    <n v="9421290036"/>
    <n v="2007"/>
    <n v="20071208"/>
    <n v="50"/>
    <n v="50"/>
    <m/>
    <s v="3F10511  100031 H01"/>
    <n v="210556"/>
    <n v="1.02"/>
    <s v="WHITE RIVER HATCHERY"/>
    <s v="WHITE RIVER HATCHERY"/>
    <s v="WHITE R      10.0031"/>
    <x v="2"/>
    <n v="74"/>
    <x v="0"/>
    <s v="12"/>
  </r>
  <r>
    <n v="9421290048"/>
    <n v="2007"/>
    <n v="20071208"/>
    <n v="50"/>
    <n v="50"/>
    <m/>
    <s v="3F10511  100031 H01"/>
    <n v="210556"/>
    <n v="1.02"/>
    <s v="WHITE RIVER HATCHERY"/>
    <s v="WHITE RIVER HATCHERY"/>
    <s v="WHITE R      10.0031"/>
    <x v="2"/>
    <n v="74"/>
    <x v="0"/>
    <s v="12"/>
  </r>
  <r>
    <n v="9421280062"/>
    <n v="2007"/>
    <n v="20071208"/>
    <n v="50"/>
    <n v="50"/>
    <m/>
    <s v="3F10511  100031 H01"/>
    <n v="210595"/>
    <n v="1.02"/>
    <s v="WHITE RIVER HATCHERY"/>
    <s v="WHITE RIVER HATCHERY"/>
    <s v="WHITE R      10.0031"/>
    <x v="1"/>
    <n v="74"/>
    <x v="0"/>
    <s v="12"/>
  </r>
  <r>
    <n v="9421280081"/>
    <n v="2007"/>
    <n v="20071208"/>
    <n v="50"/>
    <n v="50"/>
    <m/>
    <s v="3F10511  100031 H01"/>
    <n v="210595"/>
    <n v="1.02"/>
    <s v="WHITE RIVER HATCHERY"/>
    <s v="WHITE RIVER HATCHERY"/>
    <s v="WHITE R      10.0031"/>
    <x v="1"/>
    <n v="74"/>
    <x v="0"/>
    <s v="12"/>
  </r>
  <r>
    <n v="9421280087"/>
    <n v="2007"/>
    <n v="20071208"/>
    <n v="50"/>
    <n v="50"/>
    <m/>
    <s v="3F10511  100031 H01"/>
    <n v="210595"/>
    <n v="1.02"/>
    <s v="WHITE RIVER HATCHERY"/>
    <s v="WHITE RIVER HATCHERY"/>
    <s v="WHITE R      10.0031"/>
    <x v="1"/>
    <n v="74"/>
    <x v="0"/>
    <s v="12"/>
  </r>
  <r>
    <n v="9421280088"/>
    <n v="2007"/>
    <n v="20071208"/>
    <n v="50"/>
    <n v="50"/>
    <m/>
    <s v="3F10511  100031 H01"/>
    <n v="210595"/>
    <n v="1.02"/>
    <s v="WHITE RIVER HATCHERY"/>
    <s v="WHITE RIVER HATCHERY"/>
    <s v="WHITE R      10.0031"/>
    <x v="1"/>
    <n v="74"/>
    <x v="0"/>
    <s v="12"/>
  </r>
  <r>
    <n v="9421280090"/>
    <n v="2007"/>
    <n v="20071208"/>
    <n v="50"/>
    <n v="50"/>
    <m/>
    <s v="3F10511  100031 H01"/>
    <n v="210595"/>
    <n v="1.02"/>
    <s v="WHITE RIVER HATCHERY"/>
    <s v="WHITE RIVER HATCHERY"/>
    <s v="WHITE R      10.0031"/>
    <x v="1"/>
    <n v="74"/>
    <x v="0"/>
    <s v="12"/>
  </r>
  <r>
    <n v="9421290006"/>
    <n v="2007"/>
    <n v="20071208"/>
    <n v="50"/>
    <n v="50"/>
    <m/>
    <s v="3F10511  100031 H01"/>
    <n v="210595"/>
    <n v="1.02"/>
    <s v="WHITE RIVER HATCHERY"/>
    <s v="WHITE RIVER HATCHERY"/>
    <s v="WHITE R      10.0031"/>
    <x v="1"/>
    <n v="74"/>
    <x v="0"/>
    <s v="12"/>
  </r>
  <r>
    <n v="9421290008"/>
    <n v="2007"/>
    <n v="20071208"/>
    <n v="50"/>
    <n v="50"/>
    <m/>
    <s v="3F10511  100031 H01"/>
    <n v="210595"/>
    <n v="1.02"/>
    <s v="WHITE RIVER HATCHERY"/>
    <s v="WHITE RIVER HATCHERY"/>
    <s v="WHITE R      10.0031"/>
    <x v="1"/>
    <n v="74"/>
    <x v="0"/>
    <s v="12"/>
  </r>
  <r>
    <n v="9421290016"/>
    <n v="2007"/>
    <n v="20071208"/>
    <n v="50"/>
    <n v="50"/>
    <m/>
    <s v="3F10511  100031 H01"/>
    <n v="210595"/>
    <n v="1.02"/>
    <s v="WHITE RIVER HATCHERY"/>
    <s v="WHITE RIVER HATCHERY"/>
    <s v="WHITE R      10.0031"/>
    <x v="1"/>
    <n v="74"/>
    <x v="0"/>
    <s v="12"/>
  </r>
  <r>
    <n v="9421290019"/>
    <n v="2007"/>
    <n v="20071208"/>
    <n v="50"/>
    <n v="50"/>
    <m/>
    <s v="3F10511  100031 H01"/>
    <n v="210595"/>
    <n v="1.02"/>
    <s v="WHITE RIVER HATCHERY"/>
    <s v="WHITE RIVER HATCHERY"/>
    <s v="WHITE R      10.0031"/>
    <x v="1"/>
    <n v="74"/>
    <x v="0"/>
    <s v="12"/>
  </r>
  <r>
    <n v="9421290020"/>
    <n v="2007"/>
    <n v="20071208"/>
    <n v="50"/>
    <n v="50"/>
    <m/>
    <s v="3F10511  100031 H01"/>
    <n v="210595"/>
    <n v="1.02"/>
    <s v="WHITE RIVER HATCHERY"/>
    <s v="WHITE RIVER HATCHERY"/>
    <s v="WHITE R      10.0031"/>
    <x v="1"/>
    <n v="74"/>
    <x v="0"/>
    <s v="12"/>
  </r>
  <r>
    <n v="9421280002"/>
    <n v="2007"/>
    <n v="20071208"/>
    <n v="50"/>
    <n v="50"/>
    <m/>
    <s v="3F10511  100031 H01"/>
    <n v="210595"/>
    <n v="1.02"/>
    <s v="WHITE RIVER HATCHERY"/>
    <s v="WHITE RIVER HATCHERY"/>
    <s v="WHITE R      10.0031"/>
    <x v="1"/>
    <n v="74"/>
    <x v="0"/>
    <s v="12"/>
  </r>
  <r>
    <n v="9421280012"/>
    <n v="2007"/>
    <n v="20071208"/>
    <n v="50"/>
    <n v="50"/>
    <m/>
    <s v="3F10511  100031 H01"/>
    <n v="210595"/>
    <n v="1.02"/>
    <s v="WHITE RIVER HATCHERY"/>
    <s v="WHITE RIVER HATCHERY"/>
    <s v="WHITE R      10.0031"/>
    <x v="1"/>
    <n v="74"/>
    <x v="0"/>
    <s v="12"/>
  </r>
  <r>
    <n v="9421280018"/>
    <n v="2007"/>
    <n v="20071208"/>
    <n v="50"/>
    <n v="50"/>
    <m/>
    <s v="3F10511  100031 H01"/>
    <n v="210595"/>
    <n v="1.02"/>
    <s v="WHITE RIVER HATCHERY"/>
    <s v="WHITE RIVER HATCHERY"/>
    <s v="WHITE R      10.0031"/>
    <x v="1"/>
    <n v="74"/>
    <x v="0"/>
    <s v="12"/>
  </r>
  <r>
    <n v="9421280021"/>
    <n v="2007"/>
    <n v="20071208"/>
    <n v="50"/>
    <n v="50"/>
    <m/>
    <s v="3F10511  100031 H01"/>
    <n v="210595"/>
    <n v="1.02"/>
    <s v="WHITE RIVER HATCHERY"/>
    <s v="WHITE RIVER HATCHERY"/>
    <s v="WHITE R      10.0031"/>
    <x v="1"/>
    <n v="74"/>
    <x v="0"/>
    <s v="12"/>
  </r>
  <r>
    <n v="9421280025"/>
    <n v="2007"/>
    <n v="20071208"/>
    <n v="50"/>
    <n v="50"/>
    <m/>
    <s v="3F10511  100031 H01"/>
    <n v="210595"/>
    <n v="1.02"/>
    <s v="WHITE RIVER HATCHERY"/>
    <s v="WHITE RIVER HATCHERY"/>
    <s v="WHITE R      10.0031"/>
    <x v="1"/>
    <n v="74"/>
    <x v="0"/>
    <s v="12"/>
  </r>
  <r>
    <n v="9421280027"/>
    <n v="2007"/>
    <n v="20071208"/>
    <n v="50"/>
    <n v="50"/>
    <m/>
    <s v="3F10511  100031 H01"/>
    <n v="210595"/>
    <n v="1.02"/>
    <s v="WHITE RIVER HATCHERY"/>
    <s v="WHITE RIVER HATCHERY"/>
    <s v="WHITE R      10.0031"/>
    <x v="1"/>
    <n v="74"/>
    <x v="0"/>
    <s v="12"/>
  </r>
  <r>
    <n v="9421280028"/>
    <n v="2007"/>
    <n v="20071208"/>
    <n v="50"/>
    <n v="50"/>
    <m/>
    <s v="3F10511  100031 H01"/>
    <n v="210595"/>
    <n v="1.02"/>
    <s v="WHITE RIVER HATCHERY"/>
    <s v="WHITE RIVER HATCHERY"/>
    <s v="WHITE R      10.0031"/>
    <x v="1"/>
    <n v="74"/>
    <x v="0"/>
    <s v="12"/>
  </r>
  <r>
    <n v="9421280048"/>
    <n v="2007"/>
    <n v="20071208"/>
    <n v="50"/>
    <n v="50"/>
    <m/>
    <s v="3F10511  100031 H01"/>
    <n v="210595"/>
    <n v="1.02"/>
    <s v="WHITE RIVER HATCHERY"/>
    <s v="WHITE RIVER HATCHERY"/>
    <s v="WHITE R      10.0031"/>
    <x v="1"/>
    <n v="74"/>
    <x v="0"/>
    <s v="12"/>
  </r>
  <r>
    <n v="9421280054"/>
    <n v="2007"/>
    <n v="20071208"/>
    <n v="50"/>
    <n v="50"/>
    <m/>
    <s v="3F10511  100031 H01"/>
    <n v="210595"/>
    <n v="1.02"/>
    <s v="WHITE RIVER HATCHERY"/>
    <s v="WHITE RIVER HATCHERY"/>
    <s v="WHITE R      10.0031"/>
    <x v="1"/>
    <n v="74"/>
    <x v="0"/>
    <s v="12"/>
  </r>
  <r>
    <n v="9421290030"/>
    <n v="2007"/>
    <n v="20071208"/>
    <n v="50"/>
    <n v="50"/>
    <m/>
    <s v="3F10511  100031 H01"/>
    <n v="210595"/>
    <n v="1.02"/>
    <s v="WHITE RIVER HATCHERY"/>
    <s v="WHITE RIVER HATCHERY"/>
    <s v="WHITE R      10.0031"/>
    <x v="1"/>
    <n v="74"/>
    <x v="0"/>
    <s v="12"/>
  </r>
  <r>
    <n v="9421290035"/>
    <n v="2007"/>
    <n v="20071208"/>
    <n v="50"/>
    <n v="50"/>
    <m/>
    <s v="3F10511  100031 H01"/>
    <n v="210595"/>
    <n v="1.02"/>
    <s v="WHITE RIVER HATCHERY"/>
    <s v="WHITE RIVER HATCHERY"/>
    <s v="WHITE R      10.0031"/>
    <x v="1"/>
    <n v="74"/>
    <x v="0"/>
    <s v="12"/>
  </r>
  <r>
    <n v="9421290040"/>
    <n v="2007"/>
    <n v="20071208"/>
    <n v="50"/>
    <n v="50"/>
    <m/>
    <s v="3F10511  100031 H01"/>
    <n v="210595"/>
    <n v="1.02"/>
    <s v="WHITE RIVER HATCHERY"/>
    <s v="WHITE RIVER HATCHERY"/>
    <s v="WHITE R      10.0031"/>
    <x v="1"/>
    <n v="74"/>
    <x v="0"/>
    <s v="12"/>
  </r>
  <r>
    <n v="9421290041"/>
    <n v="2007"/>
    <n v="20071208"/>
    <n v="50"/>
    <n v="50"/>
    <m/>
    <s v="3F10511  100031 H01"/>
    <n v="210595"/>
    <n v="1.02"/>
    <s v="WHITE RIVER HATCHERY"/>
    <s v="WHITE RIVER HATCHERY"/>
    <s v="WHITE R      10.0031"/>
    <x v="1"/>
    <n v="74"/>
    <x v="0"/>
    <s v="12"/>
  </r>
  <r>
    <n v="9421290044"/>
    <n v="2007"/>
    <n v="20071208"/>
    <n v="50"/>
    <n v="50"/>
    <m/>
    <s v="3F10511  100031 H01"/>
    <n v="210595"/>
    <n v="1.02"/>
    <s v="WHITE RIVER HATCHERY"/>
    <s v="WHITE RIVER HATCHERY"/>
    <s v="WHITE R      10.0031"/>
    <x v="1"/>
    <n v="74"/>
    <x v="0"/>
    <s v="12"/>
  </r>
  <r>
    <n v="9421290071"/>
    <n v="2007"/>
    <n v="20071208"/>
    <n v="50"/>
    <n v="50"/>
    <m/>
    <s v="3F10511  100031 H01"/>
    <n v="210595"/>
    <n v="1.02"/>
    <s v="WHITE RIVER HATCHERY"/>
    <s v="WHITE RIVER HATCHERY"/>
    <s v="WHITE R      10.0031"/>
    <x v="1"/>
    <n v="74"/>
    <x v="0"/>
    <s v="12"/>
  </r>
  <r>
    <n v="9421290052"/>
    <n v="2007"/>
    <n v="20071208"/>
    <n v="50"/>
    <n v="50"/>
    <m/>
    <s v="3F10511  100031 H01"/>
    <n v="210595"/>
    <n v="1.02"/>
    <s v="WHITE RIVER HATCHERY"/>
    <s v="WHITE RIVER HATCHERY"/>
    <s v="WHITE R      10.0031"/>
    <x v="1"/>
    <n v="74"/>
    <x v="0"/>
    <s v="12"/>
  </r>
  <r>
    <n v="9421290058"/>
    <n v="2007"/>
    <n v="20071208"/>
    <n v="50"/>
    <n v="50"/>
    <m/>
    <s v="3F10511  100031 H01"/>
    <n v="210595"/>
    <n v="1.02"/>
    <s v="WHITE RIVER HATCHERY"/>
    <s v="WHITE RIVER HATCHERY"/>
    <s v="WHITE R      10.0031"/>
    <x v="1"/>
    <n v="74"/>
    <x v="0"/>
    <s v="12"/>
  </r>
  <r>
    <n v="9421290059"/>
    <n v="2007"/>
    <n v="20071208"/>
    <n v="50"/>
    <n v="50"/>
    <m/>
    <s v="3F10511  100031 H01"/>
    <n v="210595"/>
    <n v="1.02"/>
    <s v="WHITE RIVER HATCHERY"/>
    <s v="WHITE RIVER HATCHERY"/>
    <s v="WHITE R      10.0031"/>
    <x v="1"/>
    <n v="74"/>
    <x v="0"/>
    <s v="12"/>
  </r>
  <r>
    <n v="9421290060"/>
    <n v="2007"/>
    <n v="20071208"/>
    <n v="50"/>
    <n v="50"/>
    <m/>
    <s v="3F10511  100031 H01"/>
    <n v="210595"/>
    <n v="1.02"/>
    <s v="WHITE RIVER HATCHERY"/>
    <s v="WHITE RIVER HATCHERY"/>
    <s v="WHITE R      10.0031"/>
    <x v="1"/>
    <n v="74"/>
    <x v="0"/>
    <s v="12"/>
  </r>
  <r>
    <n v="9421290062"/>
    <n v="2007"/>
    <n v="20071208"/>
    <n v="50"/>
    <n v="50"/>
    <m/>
    <s v="3F10511  100031 H01"/>
    <n v="210595"/>
    <n v="1.02"/>
    <s v="WHITE RIVER HATCHERY"/>
    <s v="WHITE RIVER HATCHERY"/>
    <s v="WHITE R      10.0031"/>
    <x v="1"/>
    <n v="74"/>
    <x v="0"/>
    <s v="12"/>
  </r>
  <r>
    <n v="9421290086"/>
    <n v="2007"/>
    <n v="20071208"/>
    <n v="50"/>
    <n v="50"/>
    <m/>
    <s v="3F10511  100031 H01"/>
    <n v="210595"/>
    <n v="1.02"/>
    <s v="WHITE RIVER HATCHERY"/>
    <s v="WHITE RIVER HATCHERY"/>
    <s v="WHITE R      10.0031"/>
    <x v="1"/>
    <n v="74"/>
    <x v="0"/>
    <s v="12"/>
  </r>
  <r>
    <n v="9421290091"/>
    <n v="2007"/>
    <n v="20071208"/>
    <n v="50"/>
    <n v="50"/>
    <m/>
    <s v="3F10511  100031 H01"/>
    <n v="210595"/>
    <n v="1.02"/>
    <s v="WHITE RIVER HATCHERY"/>
    <s v="WHITE RIVER HATCHERY"/>
    <s v="WHITE R      10.0031"/>
    <x v="1"/>
    <n v="74"/>
    <x v="0"/>
    <s v="12"/>
  </r>
  <r>
    <n v="1964863"/>
    <n v="2007"/>
    <n v="20071222"/>
    <n v="45"/>
    <n v="95"/>
    <s v="S"/>
    <s v="3M11410  872245"/>
    <n v="210595"/>
    <n v="5.03"/>
    <s v="JEFFERSON HEAD"/>
    <s v="WHITE RIVER HATCHERY"/>
    <s v="WHITE R      10.0031"/>
    <x v="1"/>
    <n v="56"/>
    <x v="0"/>
    <s v="12"/>
  </r>
  <r>
    <n v="1959261"/>
    <n v="2007"/>
    <n v="20071226"/>
    <n v="45"/>
    <n v="95"/>
    <s v="N"/>
    <s v="3M11411  872081"/>
    <n v="210595"/>
    <n v="7.14"/>
    <s v="CLAY BANKS"/>
    <s v="WHITE RIVER HATCHERY"/>
    <s v="WHITE R      10.0031"/>
    <x v="1"/>
    <n v="57"/>
    <x v="0"/>
    <s v="12"/>
  </r>
</pivotCacheRecords>
</file>

<file path=xl/pivotCache/pivotCacheRecords3.xml><?xml version="1.0" encoding="utf-8"?>
<pivotCacheRecords xmlns="http://schemas.openxmlformats.org/spreadsheetml/2006/main" xmlns:r="http://schemas.openxmlformats.org/officeDocument/2006/relationships" count="526">
  <r>
    <n v="1"/>
    <n v="2005"/>
    <n v="20050901"/>
    <n v="23"/>
    <n v="12"/>
    <s v="3M10513  A"/>
    <n v="210479"/>
    <n v="1"/>
    <s v="GROVERS CR HATCHERY"/>
    <s v="GROVERS CR   15.0299"/>
    <n v="2002"/>
    <n v="3"/>
    <n v="2003"/>
    <x v="0"/>
    <x v="0"/>
  </r>
  <r>
    <n v="1"/>
    <n v="2005"/>
    <n v="20050901"/>
    <n v="23"/>
    <n v="12"/>
    <s v="3M10513  A"/>
    <n v="210479"/>
    <n v="1"/>
    <s v="GROVERS CR HATCHERY"/>
    <s v="GROVERS CR   15.0299"/>
    <n v="2002"/>
    <n v="3"/>
    <n v="2003"/>
    <x v="0"/>
    <x v="0"/>
  </r>
  <r>
    <n v="1"/>
    <n v="2006"/>
    <n v="20060817"/>
    <n v="23"/>
    <n v="12"/>
    <s v="3M10513  A"/>
    <n v="210479"/>
    <n v="2.37"/>
    <s v="GROVERS CR HATCHERY"/>
    <s v="GROVERS CR   15.0299"/>
    <n v="2002"/>
    <n v="3"/>
    <n v="2003"/>
    <x v="0"/>
    <x v="0"/>
  </r>
  <r>
    <n v="1"/>
    <n v="2006"/>
    <n v="20060817"/>
    <n v="23"/>
    <n v="12"/>
    <s v="3M10513  A"/>
    <n v="210479"/>
    <n v="2.37"/>
    <s v="GROVERS CR HATCHERY"/>
    <s v="GROVERS CR   15.0299"/>
    <n v="2002"/>
    <n v="3"/>
    <n v="2003"/>
    <x v="0"/>
    <x v="0"/>
  </r>
  <r>
    <n v="1"/>
    <n v="2006"/>
    <n v="20060830"/>
    <n v="23"/>
    <n v="12"/>
    <s v="3M10513  A"/>
    <n v="210479"/>
    <n v="0"/>
    <s v="GROVERS CR HATCHERY"/>
    <s v="GROVERS CR   15.0299"/>
    <n v="2002"/>
    <n v="3"/>
    <n v="2003"/>
    <x v="0"/>
    <x v="0"/>
  </r>
  <r>
    <n v="1"/>
    <n v="2007"/>
    <n v="20070816"/>
    <n v="23"/>
    <n v="12"/>
    <s v="3M10513  A"/>
    <n v="210547"/>
    <n v="1.5"/>
    <s v="CLEAR CREEK HATCHERY"/>
    <s v="CLEAR CR    11.0013C"/>
    <n v="2003"/>
    <n v="3"/>
    <n v="2004"/>
    <x v="1"/>
    <x v="0"/>
  </r>
  <r>
    <n v="1"/>
    <n v="2007"/>
    <n v="20070817"/>
    <n v="23"/>
    <n v="12"/>
    <s v="3M10513  A"/>
    <n v="210547"/>
    <n v="1.5"/>
    <s v="CLEAR CREEK HATCHERY"/>
    <s v="CLEAR CR    11.0013C"/>
    <n v="2003"/>
    <n v="3"/>
    <n v="2004"/>
    <x v="1"/>
    <x v="0"/>
  </r>
  <r>
    <n v="1"/>
    <n v="2006"/>
    <n v="20060823"/>
    <n v="23"/>
    <n v="16"/>
    <s v="3M10513  A"/>
    <n v="632282"/>
    <n v="1.82"/>
    <s v="TUMWATER FALLS HATCHERY"/>
    <s v="DESCHUTES R  13.0028"/>
    <n v="2003"/>
    <n v="3"/>
    <n v="2004"/>
    <x v="1"/>
    <x v="0"/>
  </r>
  <r>
    <n v="1"/>
    <n v="2006"/>
    <n v="20060823"/>
    <n v="23"/>
    <n v="16"/>
    <s v="3M10513  A"/>
    <n v="632282"/>
    <n v="1.82"/>
    <s v="TUMWATER FALLS HATCHERY"/>
    <s v="DESCHUTES R  13.0028"/>
    <n v="2003"/>
    <n v="3"/>
    <n v="2004"/>
    <x v="1"/>
    <x v="0"/>
  </r>
  <r>
    <n v="1"/>
    <n v="2006"/>
    <n v="20060829"/>
    <n v="23"/>
    <n v="16"/>
    <s v="3M10513  A"/>
    <n v="632282"/>
    <n v="5.87"/>
    <s v="TUMWATER FALLS HATCHERY"/>
    <s v="DESCHUTES R  13.0028"/>
    <n v="2003"/>
    <n v="3"/>
    <n v="2004"/>
    <x v="1"/>
    <x v="0"/>
  </r>
  <r>
    <n v="1"/>
    <n v="2006"/>
    <n v="20060829"/>
    <n v="23"/>
    <n v="16"/>
    <s v="3M10513  A"/>
    <n v="632282"/>
    <n v="5.87"/>
    <s v="TUMWATER FALLS HATCHERY"/>
    <s v="DESCHUTES R  13.0028"/>
    <n v="2003"/>
    <n v="3"/>
    <n v="2004"/>
    <x v="1"/>
    <x v="0"/>
  </r>
  <r>
    <n v="1"/>
    <n v="2006"/>
    <n v="20060829"/>
    <n v="23"/>
    <n v="16"/>
    <s v="3M10513  A"/>
    <n v="632282"/>
    <n v="5.87"/>
    <s v="TUMWATER FALLS HATCHERY"/>
    <s v="DESCHUTES R  13.0028"/>
    <n v="2003"/>
    <n v="3"/>
    <n v="2004"/>
    <x v="1"/>
    <x v="0"/>
  </r>
  <r>
    <n v="1"/>
    <n v="2006"/>
    <n v="20060822"/>
    <n v="23"/>
    <n v="12"/>
    <s v="3M10513  A"/>
    <n v="632472"/>
    <n v="1.82"/>
    <s v="GARRISON HATCHERY"/>
    <s v="CHAMBERS CR  12.0007"/>
    <n v="2003"/>
    <n v="3"/>
    <n v="2004"/>
    <x v="2"/>
    <x v="0"/>
  </r>
  <r>
    <n v="1"/>
    <n v="2006"/>
    <n v="20060822"/>
    <n v="23"/>
    <n v="12"/>
    <s v="3M10513  A"/>
    <n v="632472"/>
    <n v="1.82"/>
    <s v="GARRISON HATCHERY"/>
    <s v="CHAMBERS CR  12.0007"/>
    <n v="2003"/>
    <n v="3"/>
    <n v="2004"/>
    <x v="2"/>
    <x v="0"/>
  </r>
  <r>
    <n v="1"/>
    <n v="2006"/>
    <n v="20060823"/>
    <n v="23"/>
    <n v="12"/>
    <s v="3M10513  A"/>
    <n v="632472"/>
    <n v="1.82"/>
    <s v="GARRISON HATCHERY"/>
    <s v="CHAMBERS CR  12.0007"/>
    <n v="2003"/>
    <n v="3"/>
    <n v="2004"/>
    <x v="2"/>
    <x v="0"/>
  </r>
  <r>
    <n v="1"/>
    <n v="2007"/>
    <n v="20070916"/>
    <n v="23"/>
    <n v="12"/>
    <s v="3M10513  A"/>
    <n v="632472"/>
    <n v="16.190000000000001"/>
    <s v="GARRISON HATCHERY"/>
    <s v="CHAMBERS CR  12.0007"/>
    <n v="2003"/>
    <n v="3"/>
    <n v="2004"/>
    <x v="2"/>
    <x v="0"/>
  </r>
  <r>
    <n v="1"/>
    <n v="2007"/>
    <n v="20070916"/>
    <n v="23"/>
    <n v="12"/>
    <s v="3M10513  A"/>
    <n v="632472"/>
    <n v="16.190000000000001"/>
    <s v="GARRISON HATCHERY"/>
    <s v="CHAMBERS CR  12.0007"/>
    <n v="2003"/>
    <n v="3"/>
    <n v="2004"/>
    <x v="2"/>
    <x v="0"/>
  </r>
  <r>
    <n v="1"/>
    <n v="2007"/>
    <n v="20070904"/>
    <n v="23"/>
    <n v="12"/>
    <s v="3M10513  A"/>
    <n v="632870"/>
    <n v="3.79"/>
    <s v="GARRISON HATCHERY"/>
    <s v="DESCHUTES R  13.0028"/>
    <n v="2004"/>
    <n v="3"/>
    <n v="2005"/>
    <x v="1"/>
    <x v="0"/>
  </r>
  <r>
    <n v="1"/>
    <n v="2007"/>
    <n v="20070916"/>
    <n v="23"/>
    <n v="12"/>
    <s v="3M10513  A"/>
    <n v="632870"/>
    <n v="16.190000000000001"/>
    <s v="GARRISON HATCHERY"/>
    <s v="DESCHUTES R  13.0028"/>
    <n v="2004"/>
    <n v="3"/>
    <n v="2005"/>
    <x v="1"/>
    <x v="0"/>
  </r>
  <r>
    <n v="1"/>
    <n v="2007"/>
    <n v="20070916"/>
    <n v="23"/>
    <n v="12"/>
    <s v="3M10513  A"/>
    <n v="632870"/>
    <n v="16.190000000000001"/>
    <s v="GARRISON HATCHERY"/>
    <s v="DESCHUTES R  13.0028"/>
    <n v="2004"/>
    <n v="3"/>
    <n v="2005"/>
    <x v="1"/>
    <x v="0"/>
  </r>
  <r>
    <n v="1"/>
    <n v="2006"/>
    <n v="20060817"/>
    <n v="23"/>
    <n v="12"/>
    <s v="3M10513  A"/>
    <n v="632978"/>
    <n v="2.37"/>
    <s v="LAKEWOOD HATCHERY"/>
    <s v="DESCHUTES R  13.0028"/>
    <n v="2004"/>
    <n v="3"/>
    <n v="2006"/>
    <x v="2"/>
    <x v="0"/>
  </r>
  <r>
    <n v="1"/>
    <n v="2008"/>
    <n v="20080905"/>
    <n v="23"/>
    <n v="16"/>
    <s v="3M10513  A"/>
    <n v="632978"/>
    <n v="6.83"/>
    <s v="LAKEWOOD HATCHERY"/>
    <s v="DESCHUTES R  13.0028"/>
    <n v="2004"/>
    <n v="3"/>
    <n v="2006"/>
    <x v="2"/>
    <x v="0"/>
  </r>
  <r>
    <n v="1"/>
    <n v="2007"/>
    <n v="20070904"/>
    <n v="23"/>
    <n v="12"/>
    <s v="3M10513  A"/>
    <n v="631880"/>
    <n v="3.79"/>
    <s v="GARRISON HATCHERY"/>
    <s v="CHAMBERS CR  12.0007"/>
    <n v="2003"/>
    <n v="3"/>
    <n v="2004"/>
    <x v="1"/>
    <x v="0"/>
  </r>
  <r>
    <n v="1"/>
    <n v="2006"/>
    <n v="20060823"/>
    <n v="23"/>
    <n v="16"/>
    <s v="3M10513  A"/>
    <n v="631964"/>
    <n v="1.82"/>
    <s v="PERCIVAL COVE NET PN"/>
    <s v="DESCHUTES R  13.0028"/>
    <n v="2002"/>
    <n v="3"/>
    <n v="2004"/>
    <x v="2"/>
    <x v="0"/>
  </r>
  <r>
    <n v="1"/>
    <n v="2006"/>
    <n v="20060822"/>
    <n v="23"/>
    <n v="12"/>
    <s v="3M10513  A"/>
    <n v="632277"/>
    <n v="1.82"/>
    <s v="GARRISON HATCHERY"/>
    <s v="CHAMBERS CR  12.0007"/>
    <n v="2003"/>
    <n v="3"/>
    <n v="2004"/>
    <x v="1"/>
    <x v="0"/>
  </r>
  <r>
    <n v="1"/>
    <n v="2006"/>
    <n v="20060823"/>
    <n v="23"/>
    <n v="12"/>
    <s v="3M10513  A"/>
    <n v="632277"/>
    <n v="1.82"/>
    <s v="GARRISON HATCHERY"/>
    <s v="CHAMBERS CR  12.0007"/>
    <n v="2003"/>
    <n v="3"/>
    <n v="2004"/>
    <x v="1"/>
    <x v="0"/>
  </r>
  <r>
    <n v="1"/>
    <n v="2006"/>
    <n v="20060823"/>
    <n v="23"/>
    <n v="12"/>
    <s v="3M10513  A"/>
    <n v="632277"/>
    <n v="1.82"/>
    <s v="GARRISON HATCHERY"/>
    <s v="CHAMBERS CR  12.0007"/>
    <n v="2003"/>
    <n v="3"/>
    <n v="2004"/>
    <x v="1"/>
    <x v="0"/>
  </r>
  <r>
    <n v="1"/>
    <n v="2006"/>
    <n v="20060823"/>
    <n v="23"/>
    <n v="12"/>
    <s v="3M10513  A"/>
    <n v="632277"/>
    <n v="1.82"/>
    <s v="GARRISON HATCHERY"/>
    <s v="CHAMBERS CR  12.0007"/>
    <n v="2003"/>
    <n v="3"/>
    <n v="2004"/>
    <x v="1"/>
    <x v="0"/>
  </r>
  <r>
    <n v="1"/>
    <n v="2006"/>
    <n v="20060823"/>
    <n v="23"/>
    <n v="12"/>
    <s v="3M10513  A"/>
    <n v="632277"/>
    <n v="1.82"/>
    <s v="GARRISON HATCHERY"/>
    <s v="CHAMBERS CR  12.0007"/>
    <n v="2003"/>
    <n v="3"/>
    <n v="2004"/>
    <x v="1"/>
    <x v="0"/>
  </r>
  <r>
    <n v="1"/>
    <n v="2006"/>
    <n v="20060823"/>
    <n v="23"/>
    <n v="12"/>
    <s v="3M10513  A"/>
    <n v="632277"/>
    <n v="1.82"/>
    <s v="GARRISON HATCHERY"/>
    <s v="CHAMBERS CR  12.0007"/>
    <n v="2003"/>
    <n v="3"/>
    <n v="2004"/>
    <x v="1"/>
    <x v="0"/>
  </r>
  <r>
    <n v="1"/>
    <n v="2007"/>
    <n v="20070827"/>
    <n v="23"/>
    <n v="12"/>
    <s v="3M10513  A"/>
    <n v="632277"/>
    <n v="3.04"/>
    <s v="GARRISON HATCHERY"/>
    <s v="CHAMBERS CR  12.0007"/>
    <n v="2003"/>
    <n v="3"/>
    <n v="2004"/>
    <x v="1"/>
    <x v="0"/>
  </r>
  <r>
    <n v="1"/>
    <n v="2007"/>
    <n v="20070904"/>
    <n v="23"/>
    <n v="12"/>
    <s v="3M10513  A"/>
    <n v="632277"/>
    <n v="3.79"/>
    <s v="GARRISON HATCHERY"/>
    <s v="CHAMBERS CR  12.0007"/>
    <n v="2003"/>
    <n v="3"/>
    <n v="2004"/>
    <x v="1"/>
    <x v="0"/>
  </r>
  <r>
    <n v="1"/>
    <n v="2007"/>
    <n v="20070916"/>
    <n v="23"/>
    <n v="12"/>
    <s v="3M10513  A"/>
    <n v="632277"/>
    <n v="16.190000000000001"/>
    <s v="GARRISON HATCHERY"/>
    <s v="CHAMBERS CR  12.0007"/>
    <n v="2003"/>
    <n v="3"/>
    <n v="2004"/>
    <x v="1"/>
    <x v="0"/>
  </r>
  <r>
    <n v="1"/>
    <n v="2007"/>
    <n v="20070904"/>
    <n v="23"/>
    <n v="12"/>
    <s v="3M10513  A"/>
    <n v="632283"/>
    <n v="3.79"/>
    <s v="GROVERS CR HATCHERY"/>
    <s v="GROVERS CR   15.0299"/>
    <n v="2003"/>
    <n v="3"/>
    <n v="2004"/>
    <x v="0"/>
    <x v="0"/>
  </r>
  <r>
    <n v="1"/>
    <n v="2007"/>
    <n v="20070816"/>
    <n v="23"/>
    <n v="12"/>
    <s v="3M10513  A"/>
    <n v="632973"/>
    <n v="1.5"/>
    <s v="HOODSPORT HATCHERY"/>
    <s v="FINCH CR     16.0222"/>
    <n v="2004"/>
    <n v="3"/>
    <n v="2005"/>
    <x v="3"/>
    <x v="0"/>
  </r>
  <r>
    <n v="1"/>
    <n v="2007"/>
    <n v="20070904"/>
    <n v="23"/>
    <n v="12"/>
    <s v="3M10513  A"/>
    <n v="632973"/>
    <n v="3.79"/>
    <s v="HOODSPORT HATCHERY"/>
    <s v="FINCH CR     16.0222"/>
    <n v="2004"/>
    <n v="3"/>
    <n v="2005"/>
    <x v="3"/>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1"/>
    <n v="23"/>
    <n v="12"/>
    <s v="3M10513  A"/>
    <n v="631558"/>
    <n v="1"/>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6"/>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5"/>
    <n v="20050908"/>
    <n v="23"/>
    <n v="12"/>
    <s v="3M10513  A"/>
    <n v="631558"/>
    <n v="1.1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17"/>
    <n v="23"/>
    <n v="12"/>
    <s v="3M10513  A"/>
    <n v="631558"/>
    <n v="2.37"/>
    <s v="MINTER CR HATCHERY"/>
    <s v="MINTER CR    15.0048"/>
    <n v="2002"/>
    <n v="3"/>
    <n v="2003"/>
    <x v="1"/>
    <x v="0"/>
  </r>
  <r>
    <n v="1"/>
    <n v="2006"/>
    <n v="20060821"/>
    <n v="23"/>
    <n v="12"/>
    <s v="3M10513  A"/>
    <n v="631558"/>
    <n v="1.82"/>
    <s v="MINTER CR HATCHERY"/>
    <s v="MINTER CR    15.0048"/>
    <n v="2002"/>
    <n v="3"/>
    <n v="2003"/>
    <x v="1"/>
    <x v="0"/>
  </r>
  <r>
    <n v="1"/>
    <n v="2006"/>
    <n v="20060821"/>
    <n v="23"/>
    <n v="12"/>
    <s v="3M10513  A"/>
    <n v="631558"/>
    <n v="1.82"/>
    <s v="MINTER CR HATCHERY"/>
    <s v="MINTER CR    15.0048"/>
    <n v="2002"/>
    <n v="3"/>
    <n v="2003"/>
    <x v="1"/>
    <x v="0"/>
  </r>
  <r>
    <n v="1"/>
    <n v="2006"/>
    <n v="20060821"/>
    <n v="23"/>
    <n v="12"/>
    <s v="3M10513  A"/>
    <n v="631558"/>
    <n v="1.82"/>
    <s v="MINTER CR HATCHERY"/>
    <s v="MINTER CR    15.0048"/>
    <n v="2002"/>
    <n v="3"/>
    <n v="2003"/>
    <x v="1"/>
    <x v="0"/>
  </r>
  <r>
    <n v="1"/>
    <n v="2006"/>
    <n v="20060821"/>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22"/>
    <n v="23"/>
    <n v="12"/>
    <s v="3M10513  A"/>
    <n v="631558"/>
    <n v="1.82"/>
    <s v="MINTER CR HATCHERY"/>
    <s v="MINTER CR    15.0048"/>
    <n v="2002"/>
    <n v="3"/>
    <n v="2003"/>
    <x v="1"/>
    <x v="0"/>
  </r>
  <r>
    <n v="1"/>
    <n v="2006"/>
    <n v="20060830"/>
    <n v="23"/>
    <n v="12"/>
    <s v="3M10513  A"/>
    <n v="631558"/>
    <n v="0"/>
    <s v="MINTER CR HATCHERY"/>
    <s v="MINTER CR    15.0048"/>
    <n v="2002"/>
    <n v="3"/>
    <n v="2003"/>
    <x v="1"/>
    <x v="0"/>
  </r>
  <r>
    <n v="1"/>
    <n v="2007"/>
    <n v="20070815"/>
    <n v="23"/>
    <n v="12"/>
    <s v="3M10513  A"/>
    <n v="631558"/>
    <n v="1.5"/>
    <s v="MINTER CR HATCHERY"/>
    <s v="MINTER CR    15.0048"/>
    <n v="2002"/>
    <n v="3"/>
    <n v="2003"/>
    <x v="1"/>
    <x v="0"/>
  </r>
  <r>
    <n v="1"/>
    <n v="2007"/>
    <n v="20070817"/>
    <n v="23"/>
    <n v="12"/>
    <s v="3M10513  A"/>
    <n v="631558"/>
    <n v="1.5"/>
    <s v="MINTER CR HATCHERY"/>
    <s v="MINTER CR    15.0048"/>
    <n v="2002"/>
    <n v="3"/>
    <n v="2003"/>
    <x v="1"/>
    <x v="0"/>
  </r>
  <r>
    <n v="1"/>
    <n v="2005"/>
    <n v="20050906"/>
    <n v="23"/>
    <n v="12"/>
    <s v="3M10513  A"/>
    <n v="631798"/>
    <n v="1.17"/>
    <s v="HOODSPORT HATCHERY"/>
    <s v="FINCH CR     16.0222"/>
    <n v="2002"/>
    <n v="3"/>
    <n v="2004"/>
    <x v="4"/>
    <x v="0"/>
  </r>
  <r>
    <n v="1"/>
    <n v="2005"/>
    <n v="20050908"/>
    <n v="23"/>
    <n v="12"/>
    <s v="3M10513  A"/>
    <n v="631867"/>
    <n v="1.17"/>
    <s v="CHAMBERS CR HATCHERY"/>
    <s v="DESCHUTES R  13.0028"/>
    <n v="2002"/>
    <n v="3"/>
    <n v="2004"/>
    <x v="2"/>
    <x v="0"/>
  </r>
  <r>
    <n v="1"/>
    <n v="2006"/>
    <n v="20060823"/>
    <n v="23"/>
    <n v="12"/>
    <s v="3M10513  A"/>
    <n v="631867"/>
    <n v="1.82"/>
    <s v="CHAMBERS CR HATCHERY"/>
    <s v="DESCHUTES R  13.0028"/>
    <n v="2002"/>
    <n v="3"/>
    <n v="2004"/>
    <x v="2"/>
    <x v="0"/>
  </r>
  <r>
    <n v="1"/>
    <n v="2007"/>
    <n v="20070827"/>
    <n v="23"/>
    <n v="12"/>
    <s v="3M10513  A"/>
    <n v="632871"/>
    <n v="3.04"/>
    <s v="GARRISON HATCHERY"/>
    <s v="CHAMBERS CR  12.0007"/>
    <n v="2004"/>
    <n v="3"/>
    <n v="2005"/>
    <x v="2"/>
    <x v="0"/>
  </r>
  <r>
    <n v="1"/>
    <n v="2007"/>
    <n v="20070827"/>
    <n v="23"/>
    <n v="12"/>
    <s v="3M10513  A"/>
    <n v="632871"/>
    <n v="3.04"/>
    <s v="GARRISON HATCHERY"/>
    <s v="CHAMBERS CR  12.0007"/>
    <n v="2004"/>
    <n v="3"/>
    <n v="2005"/>
    <x v="2"/>
    <x v="0"/>
  </r>
  <r>
    <n v="1"/>
    <n v="2007"/>
    <n v="20070827"/>
    <n v="23"/>
    <n v="12"/>
    <s v="3M10513  A"/>
    <n v="632871"/>
    <n v="3.04"/>
    <s v="GARRISON HATCHERY"/>
    <s v="CHAMBERS CR  12.0007"/>
    <n v="2004"/>
    <n v="3"/>
    <n v="2005"/>
    <x v="2"/>
    <x v="0"/>
  </r>
  <r>
    <n v="1"/>
    <n v="2007"/>
    <n v="20070904"/>
    <n v="23"/>
    <n v="12"/>
    <s v="3M10513  A"/>
    <n v="632871"/>
    <n v="3.79"/>
    <s v="GARRISON HATCHERY"/>
    <s v="CHAMBERS CR  12.0007"/>
    <n v="2004"/>
    <n v="3"/>
    <n v="2005"/>
    <x v="2"/>
    <x v="0"/>
  </r>
  <r>
    <n v="1"/>
    <n v="2007"/>
    <n v="20070916"/>
    <n v="23"/>
    <n v="12"/>
    <s v="3M10513  A"/>
    <n v="632871"/>
    <n v="16.190000000000001"/>
    <s v="GARRISON HATCHERY"/>
    <s v="CHAMBERS CR  12.0007"/>
    <n v="2004"/>
    <n v="3"/>
    <n v="2005"/>
    <x v="2"/>
    <x v="0"/>
  </r>
  <r>
    <n v="1"/>
    <n v="2006"/>
    <n v="20060829"/>
    <n v="23"/>
    <n v="16"/>
    <s v="3M10513  A"/>
    <n v="633089"/>
    <n v="5.87"/>
    <s v="TUMWATER FALLS HATCHERY"/>
    <s v="DESCHUTES R  13.0028"/>
    <n v="2004"/>
    <n v="3"/>
    <n v="2006"/>
    <x v="2"/>
    <x v="0"/>
  </r>
  <r>
    <n v="1"/>
    <n v="2007"/>
    <n v="20070828"/>
    <n v="23"/>
    <n v="12"/>
    <s v="3M10513  A"/>
    <n v="210592"/>
    <n v="3.04"/>
    <s v="GROVERS CR HATCHERY"/>
    <s v="GROVERS CR   15.0299"/>
    <n v="2004"/>
    <n v="3"/>
    <n v="2005"/>
    <x v="0"/>
    <x v="0"/>
  </r>
  <r>
    <n v="1"/>
    <n v="2005"/>
    <n v="20050901"/>
    <n v="23"/>
    <n v="12"/>
    <s v="3M10513  A"/>
    <n v="631781"/>
    <n v="1"/>
    <s v="TUMWATER FALLS HATCHERY"/>
    <s v="DESCHUTES R  13.0028"/>
    <n v="2002"/>
    <n v="3"/>
    <n v="2003"/>
    <x v="1"/>
    <x v="0"/>
  </r>
  <r>
    <n v="1"/>
    <n v="2006"/>
    <n v="20060823"/>
    <n v="23"/>
    <n v="16"/>
    <s v="3M10513  A"/>
    <n v="631781"/>
    <n v="1.82"/>
    <s v="TUMWATER FALLS HATCHERY"/>
    <s v="DESCHUTES R  13.0028"/>
    <n v="2002"/>
    <n v="3"/>
    <n v="2003"/>
    <x v="1"/>
    <x v="0"/>
  </r>
  <r>
    <n v="1"/>
    <n v="2006"/>
    <n v="20060823"/>
    <n v="23"/>
    <n v="16"/>
    <s v="3M10513  A"/>
    <n v="631781"/>
    <n v="1.82"/>
    <s v="TUMWATER FALLS HATCHERY"/>
    <s v="DESCHUTES R  13.0028"/>
    <n v="2002"/>
    <n v="3"/>
    <n v="2003"/>
    <x v="1"/>
    <x v="0"/>
  </r>
  <r>
    <n v="1"/>
    <n v="2006"/>
    <n v="20060823"/>
    <n v="23"/>
    <n v="16"/>
    <s v="3M10513  A"/>
    <n v="631781"/>
    <n v="1.82"/>
    <s v="TUMWATER FALLS HATCHERY"/>
    <s v="DESCHUTES R  13.0028"/>
    <n v="2002"/>
    <n v="3"/>
    <n v="2003"/>
    <x v="1"/>
    <x v="0"/>
  </r>
  <r>
    <n v="1"/>
    <n v="2006"/>
    <n v="20060823"/>
    <n v="23"/>
    <n v="16"/>
    <s v="3M10513  A"/>
    <n v="631781"/>
    <n v="1.82"/>
    <s v="TUMWATER FALLS HATCHERY"/>
    <s v="DESCHUTES R  13.0028"/>
    <n v="2002"/>
    <n v="3"/>
    <n v="2003"/>
    <x v="1"/>
    <x v="0"/>
  </r>
  <r>
    <n v="1"/>
    <n v="2007"/>
    <n v="20070827"/>
    <n v="23"/>
    <n v="12"/>
    <s v="3M10513  A"/>
    <n v="631879"/>
    <n v="3.04"/>
    <s v="GARRISON HATCHERY"/>
    <s v="CHAMBERS CR  12.0007"/>
    <n v="2003"/>
    <n v="3"/>
    <n v="2004"/>
    <x v="1"/>
    <x v="0"/>
  </r>
  <r>
    <n v="1"/>
    <n v="2007"/>
    <n v="20070916"/>
    <n v="23"/>
    <n v="12"/>
    <s v="3M10513  A"/>
    <n v="631879"/>
    <n v="16.190000000000001"/>
    <s v="GARRISON HATCHERY"/>
    <s v="CHAMBERS CR  12.0007"/>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906"/>
    <n v="23"/>
    <n v="12"/>
    <s v="3M10513  A"/>
    <n v="632284"/>
    <n v="1.17"/>
    <s v="MINTER CR HATCHERY"/>
    <s v="MINTER CR    15.0048"/>
    <n v="2003"/>
    <n v="3"/>
    <n v="2004"/>
    <x v="1"/>
    <x v="0"/>
  </r>
  <r>
    <n v="1"/>
    <n v="2005"/>
    <n v="20050816"/>
    <n v="23"/>
    <n v="17"/>
    <s v="3M10513  A"/>
    <n v="632284"/>
    <n v="8.8000000000000007"/>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1"/>
    <n v="23"/>
    <n v="12"/>
    <s v="3M10513  A"/>
    <n v="632284"/>
    <n v="1"/>
    <s v="MINTER CR HATCHERY"/>
    <s v="MINTER CR    15.0048"/>
    <n v="2003"/>
    <n v="3"/>
    <n v="2004"/>
    <x v="1"/>
    <x v="0"/>
  </r>
  <r>
    <n v="1"/>
    <n v="2005"/>
    <n v="20050906"/>
    <n v="23"/>
    <n v="12"/>
    <s v="3M10513  A"/>
    <n v="632284"/>
    <n v="1.1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17"/>
    <n v="23"/>
    <n v="12"/>
    <s v="3M10513  A"/>
    <n v="632284"/>
    <n v="2.37"/>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1"/>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2"/>
    <n v="23"/>
    <n v="12"/>
    <s v="3M10513  A"/>
    <n v="632284"/>
    <n v="1.82"/>
    <s v="MINTER CR HATCHERY"/>
    <s v="MINTER CR    15.0048"/>
    <n v="2003"/>
    <n v="3"/>
    <n v="2004"/>
    <x v="1"/>
    <x v="0"/>
  </r>
  <r>
    <n v="1"/>
    <n v="2006"/>
    <n v="20060823"/>
    <n v="23"/>
    <n v="12"/>
    <s v="3M10513  A"/>
    <n v="632284"/>
    <n v="1.82"/>
    <s v="MINTER CR HATCHERY"/>
    <s v="MINTER CR    15.0048"/>
    <n v="2003"/>
    <n v="3"/>
    <n v="2004"/>
    <x v="1"/>
    <x v="0"/>
  </r>
  <r>
    <n v="1"/>
    <n v="2006"/>
    <n v="20060823"/>
    <n v="23"/>
    <n v="12"/>
    <s v="3M10513  A"/>
    <n v="632284"/>
    <n v="1.82"/>
    <s v="MINTER CR HATCHERY"/>
    <s v="MINTER CR    15.0048"/>
    <n v="2003"/>
    <n v="3"/>
    <n v="2004"/>
    <x v="1"/>
    <x v="0"/>
  </r>
  <r>
    <n v="1"/>
    <n v="2006"/>
    <n v="20060830"/>
    <n v="23"/>
    <n v="12"/>
    <s v="3M10513  A"/>
    <n v="632284"/>
    <n v="0"/>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6"/>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30"/>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831"/>
    <n v="23"/>
    <n v="12"/>
    <s v="3M10513  A"/>
    <n v="632284"/>
    <n v="3.04"/>
    <s v="MINTER CR HATCHERY"/>
    <s v="MINTER CR    15.0048"/>
    <n v="2003"/>
    <n v="3"/>
    <n v="2004"/>
    <x v="1"/>
    <x v="0"/>
  </r>
  <r>
    <n v="1"/>
    <n v="2007"/>
    <n v="20070904"/>
    <n v="23"/>
    <n v="12"/>
    <s v="3M10513  A"/>
    <n v="632284"/>
    <n v="3.79"/>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3"/>
    <n v="23"/>
    <n v="12"/>
    <s v="3M10513  A"/>
    <n v="632284"/>
    <n v="1.5"/>
    <s v="MINTER CR HATCHERY"/>
    <s v="MINTER CR    15.0048"/>
    <n v="2003"/>
    <n v="3"/>
    <n v="2004"/>
    <x v="1"/>
    <x v="0"/>
  </r>
  <r>
    <n v="1"/>
    <n v="2007"/>
    <n v="20070814"/>
    <n v="23"/>
    <n v="12"/>
    <s v="3M10513  A"/>
    <n v="632284"/>
    <n v="1.5"/>
    <s v="MINTER CR HATCHERY"/>
    <s v="MINTER CR    15.0048"/>
    <n v="2003"/>
    <n v="3"/>
    <n v="2004"/>
    <x v="1"/>
    <x v="0"/>
  </r>
  <r>
    <n v="1"/>
    <n v="2007"/>
    <n v="20070814"/>
    <n v="23"/>
    <n v="12"/>
    <s v="3M10513  A"/>
    <n v="632284"/>
    <n v="1.5"/>
    <s v="MINTER CR HATCHERY"/>
    <s v="MINTER CR    15.0048"/>
    <n v="2003"/>
    <n v="3"/>
    <n v="2004"/>
    <x v="1"/>
    <x v="0"/>
  </r>
  <r>
    <n v="1"/>
    <n v="2007"/>
    <n v="20070814"/>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5"/>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17"/>
    <n v="23"/>
    <n v="12"/>
    <s v="3M10513  A"/>
    <n v="632284"/>
    <n v="1.5"/>
    <s v="MINTER CR HATCHERY"/>
    <s v="MINTER CR    15.0048"/>
    <n v="2003"/>
    <n v="3"/>
    <n v="2004"/>
    <x v="1"/>
    <x v="0"/>
  </r>
  <r>
    <n v="1"/>
    <n v="2007"/>
    <n v="20070820"/>
    <n v="23"/>
    <n v="12"/>
    <s v="3M10513  A"/>
    <n v="632284"/>
    <m/>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7"/>
    <n v="23"/>
    <n v="12"/>
    <s v="3M10513  A"/>
    <n v="632284"/>
    <n v="3.04"/>
    <s v="MINTER CR HATCHERY"/>
    <s v="MINTER CR    15.0048"/>
    <n v="2003"/>
    <n v="3"/>
    <n v="2004"/>
    <x v="1"/>
    <x v="0"/>
  </r>
  <r>
    <n v="1"/>
    <n v="2007"/>
    <n v="20070828"/>
    <n v="23"/>
    <n v="12"/>
    <s v="3M10513  A"/>
    <n v="632284"/>
    <n v="3.04"/>
    <s v="MINTER CR HATCHERY"/>
    <s v="MINTER CR    15.0048"/>
    <n v="2003"/>
    <n v="3"/>
    <n v="2004"/>
    <x v="1"/>
    <x v="0"/>
  </r>
  <r>
    <n v="1"/>
    <n v="2007"/>
    <n v="20070828"/>
    <n v="23"/>
    <n v="12"/>
    <s v="3M10513  A"/>
    <n v="632284"/>
    <n v="3.04"/>
    <s v="MINTER CR HATCHERY"/>
    <s v="MINTER CR    15.0048"/>
    <n v="2003"/>
    <n v="3"/>
    <n v="2004"/>
    <x v="1"/>
    <x v="0"/>
  </r>
  <r>
    <n v="1"/>
    <n v="2007"/>
    <n v="20070828"/>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829"/>
    <n v="23"/>
    <n v="12"/>
    <s v="3M10513  A"/>
    <n v="632284"/>
    <n v="3.04"/>
    <s v="MINTER CR HATCHERY"/>
    <s v="MINTER CR    15.0048"/>
    <n v="2003"/>
    <n v="3"/>
    <n v="2004"/>
    <x v="1"/>
    <x v="0"/>
  </r>
  <r>
    <n v="1"/>
    <n v="2007"/>
    <n v="20070904"/>
    <n v="23"/>
    <n v="12"/>
    <s v="3M10513  A"/>
    <n v="632284"/>
    <n v="3.79"/>
    <s v="MINTER CR HATCHERY"/>
    <s v="MINTER CR    15.0048"/>
    <n v="2003"/>
    <n v="3"/>
    <n v="2004"/>
    <x v="1"/>
    <x v="0"/>
  </r>
  <r>
    <n v="1"/>
    <n v="2007"/>
    <n v="20070904"/>
    <n v="23"/>
    <n v="12"/>
    <s v="3M10513  A"/>
    <n v="632284"/>
    <n v="3.79"/>
    <s v="MINTER CR HATCHERY"/>
    <s v="MINTER CR    15.0048"/>
    <n v="2003"/>
    <n v="3"/>
    <n v="2004"/>
    <x v="1"/>
    <x v="0"/>
  </r>
  <r>
    <n v="1"/>
    <n v="2007"/>
    <n v="20070904"/>
    <n v="23"/>
    <n v="12"/>
    <s v="3M10513  A"/>
    <n v="632284"/>
    <n v="3.79"/>
    <s v="MINTER CR HATCHERY"/>
    <s v="MINTER CR    15.0048"/>
    <n v="2003"/>
    <n v="3"/>
    <n v="2004"/>
    <x v="1"/>
    <x v="0"/>
  </r>
  <r>
    <n v="1"/>
    <n v="2007"/>
    <n v="20070904"/>
    <n v="23"/>
    <n v="12"/>
    <s v="3M10513  A"/>
    <n v="632284"/>
    <n v="3.79"/>
    <s v="MINTER CR HATCHERY"/>
    <s v="MINTER CR    15.0048"/>
    <n v="2003"/>
    <n v="3"/>
    <n v="2004"/>
    <x v="1"/>
    <x v="0"/>
  </r>
  <r>
    <n v="1"/>
    <n v="2007"/>
    <n v="20070904"/>
    <n v="23"/>
    <n v="12"/>
    <s v="3M10513  A"/>
    <n v="632284"/>
    <n v="3.79"/>
    <s v="MINTER CR HATCHERY"/>
    <s v="MINTER CR    15.0048"/>
    <n v="2003"/>
    <n v="3"/>
    <n v="2004"/>
    <x v="1"/>
    <x v="0"/>
  </r>
  <r>
    <n v="1"/>
    <n v="2006"/>
    <n v="20060822"/>
    <n v="23"/>
    <n v="12"/>
    <s v="3M10513  A"/>
    <n v="632786"/>
    <n v="1.82"/>
    <s v="GARRISON HATCHERY"/>
    <s v="DESCHUTES R  13.0028"/>
    <n v="2004"/>
    <n v="3"/>
    <n v="2005"/>
    <x v="1"/>
    <x v="0"/>
  </r>
  <r>
    <n v="1"/>
    <n v="2007"/>
    <n v="20070916"/>
    <n v="23"/>
    <n v="12"/>
    <s v="3M10513  A"/>
    <n v="632786"/>
    <n v="16.190000000000001"/>
    <s v="GARRISON HATCHERY"/>
    <s v="DESCHUTES R  13.0028"/>
    <n v="2004"/>
    <n v="3"/>
    <n v="2005"/>
    <x v="1"/>
    <x v="0"/>
  </r>
  <r>
    <n v="1"/>
    <n v="2007"/>
    <n v="20070916"/>
    <n v="23"/>
    <n v="12"/>
    <s v="3M10513  A"/>
    <n v="632786"/>
    <n v="16.190000000000001"/>
    <s v="GARRISON HATCHERY"/>
    <s v="DESCHUTES R  13.0028"/>
    <n v="2004"/>
    <n v="3"/>
    <n v="2005"/>
    <x v="1"/>
    <x v="0"/>
  </r>
  <r>
    <n v="1"/>
    <n v="2007"/>
    <n v="20070829"/>
    <n v="23"/>
    <n v="12"/>
    <s v="3M10513  A"/>
    <n v="632880"/>
    <n v="3.04"/>
    <s v="GORST CR REARING PND"/>
    <s v="GROVERS CR   15.0299"/>
    <n v="2004"/>
    <n v="3"/>
    <n v="2006"/>
    <x v="2"/>
    <x v="0"/>
  </r>
  <r>
    <n v="1"/>
    <n v="2006"/>
    <n v="20060817"/>
    <n v="23"/>
    <n v="12"/>
    <s v="3M10513  A"/>
    <n v="632965"/>
    <n v="2.37"/>
    <s v="MINTER CR HATCHERY"/>
    <s v="MINTER CR    15.0048"/>
    <n v="2004"/>
    <n v="3"/>
    <n v="2005"/>
    <x v="1"/>
    <x v="0"/>
  </r>
  <r>
    <n v="1"/>
    <n v="2006"/>
    <n v="20060817"/>
    <n v="23"/>
    <n v="12"/>
    <s v="3M10513  A"/>
    <n v="632965"/>
    <n v="2.37"/>
    <s v="MINTER CR HATCHERY"/>
    <s v="MINTER CR    15.0048"/>
    <n v="2004"/>
    <n v="3"/>
    <n v="2005"/>
    <x v="1"/>
    <x v="0"/>
  </r>
  <r>
    <n v="1"/>
    <n v="2006"/>
    <n v="20060817"/>
    <n v="23"/>
    <n v="12"/>
    <s v="3M10513  A"/>
    <n v="632965"/>
    <n v="2.37"/>
    <s v="MINTER CR HATCHERY"/>
    <s v="MINTER CR    15.0048"/>
    <n v="2004"/>
    <n v="3"/>
    <n v="2005"/>
    <x v="1"/>
    <x v="0"/>
  </r>
  <r>
    <n v="1"/>
    <n v="2006"/>
    <n v="20060817"/>
    <n v="23"/>
    <n v="12"/>
    <s v="3M10513  A"/>
    <n v="632965"/>
    <n v="2.37"/>
    <s v="MINTER CR HATCHERY"/>
    <s v="MINTER CR    15.0048"/>
    <n v="2004"/>
    <n v="3"/>
    <n v="2005"/>
    <x v="1"/>
    <x v="0"/>
  </r>
  <r>
    <n v="1"/>
    <n v="2006"/>
    <n v="20060817"/>
    <n v="23"/>
    <n v="12"/>
    <s v="3M10513  A"/>
    <n v="632965"/>
    <n v="2.37"/>
    <s v="MINTER CR HATCHERY"/>
    <s v="MINTER CR    15.0048"/>
    <n v="2004"/>
    <n v="3"/>
    <n v="2005"/>
    <x v="1"/>
    <x v="0"/>
  </r>
  <r>
    <n v="1"/>
    <n v="2006"/>
    <n v="20060822"/>
    <n v="23"/>
    <n v="12"/>
    <s v="3M10513  A"/>
    <n v="632965"/>
    <n v="1.82"/>
    <s v="MINTER CR HATCHERY"/>
    <s v="MINTER CR    15.0048"/>
    <n v="2004"/>
    <n v="3"/>
    <n v="2005"/>
    <x v="1"/>
    <x v="0"/>
  </r>
  <r>
    <n v="1"/>
    <n v="2006"/>
    <n v="20060822"/>
    <n v="23"/>
    <n v="12"/>
    <s v="3M10513  A"/>
    <n v="632965"/>
    <n v="1.82"/>
    <s v="MINTER CR HATCHERY"/>
    <s v="MINTER CR    15.0048"/>
    <n v="2004"/>
    <n v="3"/>
    <n v="2005"/>
    <x v="1"/>
    <x v="0"/>
  </r>
  <r>
    <n v="1"/>
    <n v="2006"/>
    <n v="20060830"/>
    <n v="23"/>
    <n v="12"/>
    <s v="3M10513  A"/>
    <n v="632965"/>
    <n v="0"/>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6"/>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31"/>
    <n v="23"/>
    <n v="12"/>
    <s v="3M10513  A"/>
    <n v="632965"/>
    <n v="3.04"/>
    <s v="MINTER CR HATCHERY"/>
    <s v="MINTER CR    15.0048"/>
    <n v="2004"/>
    <n v="3"/>
    <n v="2005"/>
    <x v="1"/>
    <x v="0"/>
  </r>
  <r>
    <n v="1"/>
    <n v="2007"/>
    <n v="20070831"/>
    <n v="23"/>
    <n v="12"/>
    <s v="3M10513  A"/>
    <n v="632965"/>
    <n v="3.04"/>
    <s v="MINTER CR HATCHERY"/>
    <s v="MINTER CR    15.0048"/>
    <n v="2004"/>
    <n v="3"/>
    <n v="2005"/>
    <x v="1"/>
    <x v="0"/>
  </r>
  <r>
    <n v="1"/>
    <n v="2007"/>
    <n v="20070831"/>
    <n v="23"/>
    <n v="12"/>
    <s v="3M10513  A"/>
    <n v="632965"/>
    <n v="3.04"/>
    <s v="MINTER CR HATCHERY"/>
    <s v="MINTER CR    15.0048"/>
    <n v="2004"/>
    <n v="3"/>
    <n v="2005"/>
    <x v="1"/>
    <x v="0"/>
  </r>
  <r>
    <n v="1"/>
    <n v="2007"/>
    <n v="20070813"/>
    <n v="23"/>
    <n v="12"/>
    <s v="3M10513  A"/>
    <n v="632965"/>
    <n v="1.5"/>
    <s v="MINTER CR HATCHERY"/>
    <s v="MINTER CR    15.0048"/>
    <n v="2004"/>
    <n v="3"/>
    <n v="2005"/>
    <x v="1"/>
    <x v="0"/>
  </r>
  <r>
    <n v="1"/>
    <n v="2007"/>
    <n v="20070813"/>
    <n v="23"/>
    <n v="12"/>
    <s v="3M10513  A"/>
    <n v="632965"/>
    <n v="1.5"/>
    <s v="MINTER CR HATCHERY"/>
    <s v="MINTER CR    15.0048"/>
    <n v="2004"/>
    <n v="3"/>
    <n v="2005"/>
    <x v="1"/>
    <x v="0"/>
  </r>
  <r>
    <n v="1"/>
    <n v="2007"/>
    <n v="20070815"/>
    <n v="23"/>
    <n v="12"/>
    <s v="3M10513  A"/>
    <n v="632965"/>
    <n v="1.5"/>
    <s v="MINTER CR HATCHERY"/>
    <s v="MINTER CR    15.0048"/>
    <n v="2004"/>
    <n v="3"/>
    <n v="2005"/>
    <x v="1"/>
    <x v="0"/>
  </r>
  <r>
    <n v="1"/>
    <n v="2007"/>
    <n v="20070815"/>
    <n v="23"/>
    <n v="12"/>
    <s v="3M10513  A"/>
    <n v="632965"/>
    <n v="1.5"/>
    <s v="MINTER CR HATCHERY"/>
    <s v="MINTER CR    15.0048"/>
    <n v="2004"/>
    <n v="3"/>
    <n v="2005"/>
    <x v="1"/>
    <x v="0"/>
  </r>
  <r>
    <n v="1"/>
    <n v="2007"/>
    <n v="20070815"/>
    <n v="23"/>
    <n v="12"/>
    <s v="3M10513  A"/>
    <n v="632965"/>
    <n v="1.5"/>
    <s v="MINTER CR HATCHERY"/>
    <s v="MINTER CR    15.0048"/>
    <n v="2004"/>
    <n v="3"/>
    <n v="2005"/>
    <x v="1"/>
    <x v="0"/>
  </r>
  <r>
    <n v="1"/>
    <n v="2007"/>
    <n v="20070815"/>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17"/>
    <n v="23"/>
    <n v="12"/>
    <s v="3M10513  A"/>
    <n v="632965"/>
    <n v="1.5"/>
    <s v="MINTER CR HATCHERY"/>
    <s v="MINTER CR    15.0048"/>
    <n v="2004"/>
    <n v="3"/>
    <n v="2005"/>
    <x v="1"/>
    <x v="0"/>
  </r>
  <r>
    <n v="1"/>
    <n v="2007"/>
    <n v="20070827"/>
    <n v="23"/>
    <n v="12"/>
    <s v="3M10513  A"/>
    <n v="632965"/>
    <n v="3.04"/>
    <s v="MINTER CR HATCHERY"/>
    <s v="MINTER CR    15.0048"/>
    <n v="2004"/>
    <n v="3"/>
    <n v="2005"/>
    <x v="1"/>
    <x v="0"/>
  </r>
  <r>
    <n v="1"/>
    <n v="2007"/>
    <n v="20070827"/>
    <n v="23"/>
    <n v="12"/>
    <s v="3M10513  A"/>
    <n v="632965"/>
    <n v="3.04"/>
    <s v="MINTER CR HATCHERY"/>
    <s v="MINTER CR    15.0048"/>
    <n v="2004"/>
    <n v="3"/>
    <n v="2005"/>
    <x v="1"/>
    <x v="0"/>
  </r>
  <r>
    <n v="1"/>
    <n v="2007"/>
    <n v="20070827"/>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29"/>
    <n v="23"/>
    <n v="12"/>
    <s v="3M10513  A"/>
    <n v="632965"/>
    <n v="3.04"/>
    <s v="MINTER CR HATCHERY"/>
    <s v="MINTER CR    15.0048"/>
    <n v="2004"/>
    <n v="3"/>
    <n v="2005"/>
    <x v="1"/>
    <x v="0"/>
  </r>
  <r>
    <n v="1"/>
    <n v="2007"/>
    <n v="20070817"/>
    <n v="23"/>
    <n v="12"/>
    <s v="3M10513  A"/>
    <n v="632972"/>
    <n v="1.5"/>
    <s v="ISSAQUAH HATCHERY"/>
    <s v="ISSAQUAH CR  08.0178"/>
    <n v="2004"/>
    <n v="3"/>
    <n v="2005"/>
    <x v="0"/>
    <x v="0"/>
  </r>
  <r>
    <n v="1"/>
    <n v="2008"/>
    <n v="20080905"/>
    <n v="23"/>
    <n v="12"/>
    <s v="3M10513  A"/>
    <n v="632972"/>
    <n v="6.83"/>
    <s v="ISSAQUAH HATCHERY"/>
    <s v="ISSAQUAH CR  08.0178"/>
    <n v="2004"/>
    <n v="3"/>
    <n v="2005"/>
    <x v="0"/>
    <x v="0"/>
  </r>
  <r>
    <n v="1"/>
    <n v="2007"/>
    <n v="20070926"/>
    <n v="23"/>
    <n v="12"/>
    <s v="3M10513  D"/>
    <n v="632978"/>
    <n v="1"/>
    <s v="LAKEWOOD HATCHERY"/>
    <s v="DESCHUTES R  13.0028"/>
    <n v="2004"/>
    <n v="3"/>
    <n v="2006"/>
    <x v="2"/>
    <x v="1"/>
  </r>
  <r>
    <n v="1"/>
    <n v="2006"/>
    <n v="20060928"/>
    <n v="23"/>
    <n v="12"/>
    <s v="3M10513  D"/>
    <n v="633089"/>
    <n v="4"/>
    <s v="TUMWATER FALLS HATCHERY"/>
    <s v="DESCHUTES R  13.0028"/>
    <n v="2004"/>
    <n v="3"/>
    <n v="2006"/>
    <x v="2"/>
    <x v="1"/>
  </r>
  <r>
    <n v="1"/>
    <n v="2007"/>
    <n v="20070918"/>
    <n v="23"/>
    <n v="12"/>
    <s v="3M10513  D"/>
    <n v="633089"/>
    <n v="1"/>
    <s v="TUMWATER FALLS HATCHERY"/>
    <s v="DESCHUTES R  13.0028"/>
    <n v="2004"/>
    <n v="3"/>
    <n v="2006"/>
    <x v="2"/>
    <x v="1"/>
  </r>
  <r>
    <n v="1"/>
    <n v="2007"/>
    <n v="20070919"/>
    <n v="23"/>
    <n v="12"/>
    <s v="3M10513  D"/>
    <n v="633089"/>
    <n v="1"/>
    <s v="TUMWATER FALLS HATCHERY"/>
    <s v="DESCHUTES R  13.0028"/>
    <n v="2004"/>
    <n v="3"/>
    <n v="2006"/>
    <x v="2"/>
    <x v="1"/>
  </r>
  <r>
    <n v="1"/>
    <n v="2006"/>
    <n v="20061009"/>
    <n v="23"/>
    <n v="12"/>
    <s v="3M10513  D"/>
    <n v="210592"/>
    <n v="4"/>
    <s v="GROVERS CR HATCHERY"/>
    <s v="GROVERS CR   15.0299"/>
    <n v="2004"/>
    <n v="3"/>
    <n v="2005"/>
    <x v="0"/>
    <x v="1"/>
  </r>
  <r>
    <n v="1"/>
    <n v="2007"/>
    <n v="20070810"/>
    <n v="23"/>
    <n v="17"/>
    <s v="3M10513  F"/>
    <n v="632282"/>
    <n v="2.61"/>
    <s v="TUMWATER FALLS HATCHERY"/>
    <s v="DESCHUTES R  13.0028"/>
    <n v="2003"/>
    <n v="3"/>
    <n v="2004"/>
    <x v="1"/>
    <x v="1"/>
  </r>
  <r>
    <n v="1"/>
    <n v="2007"/>
    <n v="20070907"/>
    <n v="23"/>
    <n v="16"/>
    <s v="3M10513  F"/>
    <n v="632282"/>
    <n v="1.91"/>
    <s v="TUMWATER FALLS HATCHERY"/>
    <s v="DESCHUTES R  13.0028"/>
    <n v="2003"/>
    <n v="3"/>
    <n v="2004"/>
    <x v="1"/>
    <x v="1"/>
  </r>
  <r>
    <n v="1"/>
    <n v="2007"/>
    <n v="20070907"/>
    <n v="23"/>
    <n v="16"/>
    <s v="3M10513  F"/>
    <n v="632282"/>
    <n v="1.91"/>
    <s v="TUMWATER FALLS HATCHERY"/>
    <s v="DESCHUTES R  13.0028"/>
    <n v="2003"/>
    <n v="3"/>
    <n v="2004"/>
    <x v="1"/>
    <x v="1"/>
  </r>
  <r>
    <n v="1"/>
    <n v="2007"/>
    <n v="20070907"/>
    <n v="23"/>
    <n v="16"/>
    <s v="3M10513  F"/>
    <n v="632873"/>
    <n v="1.91"/>
    <s v="TUMWATER FALLS HATCHERY"/>
    <s v="DESCHUTES R  13.0028"/>
    <n v="2004"/>
    <n v="3"/>
    <n v="2005"/>
    <x v="1"/>
    <x v="1"/>
  </r>
  <r>
    <n v="1"/>
    <n v="2007"/>
    <n v="20070907"/>
    <n v="23"/>
    <n v="16"/>
    <s v="3M10513  F"/>
    <n v="632873"/>
    <n v="1.91"/>
    <s v="TUMWATER FALLS HATCHERY"/>
    <s v="DESCHUTES R  13.0028"/>
    <n v="2004"/>
    <n v="3"/>
    <n v="2005"/>
    <x v="1"/>
    <x v="1"/>
  </r>
  <r>
    <n v="1"/>
    <n v="2007"/>
    <n v="20070907"/>
    <n v="23"/>
    <n v="16"/>
    <s v="3M10513  F"/>
    <n v="632873"/>
    <n v="1.91"/>
    <s v="TUMWATER FALLS HATCHERY"/>
    <s v="DESCHUTES R  13.0028"/>
    <n v="2004"/>
    <n v="3"/>
    <n v="2005"/>
    <x v="1"/>
    <x v="1"/>
  </r>
  <r>
    <n v="1"/>
    <n v="2007"/>
    <n v="20070907"/>
    <n v="23"/>
    <n v="16"/>
    <s v="3M10513  F"/>
    <n v="632873"/>
    <n v="1.91"/>
    <s v="TUMWATER FALLS HATCHERY"/>
    <s v="DESCHUTES R  13.0028"/>
    <n v="2004"/>
    <n v="3"/>
    <n v="2005"/>
    <x v="1"/>
    <x v="1"/>
  </r>
  <r>
    <n v="1"/>
    <n v="2007"/>
    <n v="20070810"/>
    <n v="23"/>
    <n v="17"/>
    <s v="3M10513  F"/>
    <n v="632978"/>
    <n v="2.61"/>
    <s v="LAKEWOOD HATCHERY"/>
    <s v="DESCHUTES R  13.0028"/>
    <n v="2004"/>
    <n v="3"/>
    <n v="2006"/>
    <x v="2"/>
    <x v="1"/>
  </r>
  <r>
    <n v="1"/>
    <n v="2007"/>
    <n v="20070810"/>
    <n v="23"/>
    <n v="17"/>
    <s v="3M10513  F"/>
    <n v="632978"/>
    <n v="2.61"/>
    <s v="LAKEWOOD HATCHERY"/>
    <s v="DESCHUTES R  13.0028"/>
    <n v="2004"/>
    <n v="3"/>
    <n v="2006"/>
    <x v="2"/>
    <x v="1"/>
  </r>
  <r>
    <n v="1"/>
    <n v="2005"/>
    <n v="20050828"/>
    <n v="23"/>
    <n v="17"/>
    <s v="3M10513  F"/>
    <n v="631971"/>
    <n v="1.85"/>
    <s v="PERCIVAL COVE NET PN"/>
    <s v="DESCHUTES R  13.0028"/>
    <n v="2002"/>
    <n v="3"/>
    <n v="2004"/>
    <x v="2"/>
    <x v="1"/>
  </r>
  <r>
    <n v="1"/>
    <n v="2007"/>
    <n v="20070807"/>
    <n v="23"/>
    <n v="17"/>
    <s v="3M10513  F"/>
    <n v="633089"/>
    <n v="2.61"/>
    <s v="TUMWATER FALLS HATCHERY"/>
    <s v="DESCHUTES R  13.0028"/>
    <n v="2004"/>
    <n v="3"/>
    <n v="2006"/>
    <x v="2"/>
    <x v="1"/>
  </r>
  <r>
    <n v="1"/>
    <n v="2006"/>
    <n v="20060827"/>
    <n v="23"/>
    <n v="17"/>
    <s v="3M10513  F"/>
    <n v="631781"/>
    <n v="27.74"/>
    <s v="TUMWATER FALLS HATCHERY"/>
    <s v="DESCHUTES R  13.0028"/>
    <n v="2002"/>
    <n v="3"/>
    <n v="2003"/>
    <x v="1"/>
    <x v="1"/>
  </r>
  <r>
    <n v="1"/>
    <n v="2007"/>
    <n v="20070807"/>
    <n v="23"/>
    <n v="17"/>
    <s v="3M10513  F"/>
    <n v="632284"/>
    <n v="2.61"/>
    <s v="MINTER CR HATCHERY"/>
    <s v="MINTER CR    15.0048"/>
    <n v="2003"/>
    <n v="3"/>
    <n v="2004"/>
    <x v="1"/>
    <x v="1"/>
  </r>
  <r>
    <n v="1"/>
    <n v="2007"/>
    <n v="20070907"/>
    <n v="23"/>
    <n v="16"/>
    <s v="3M10513  F"/>
    <n v="632284"/>
    <n v="1.91"/>
    <s v="MINTER CR HATCHERY"/>
    <s v="MINTER CR    15.0048"/>
    <n v="2003"/>
    <n v="3"/>
    <n v="2004"/>
    <x v="1"/>
    <x v="1"/>
  </r>
  <r>
    <n v="1"/>
    <n v="2005"/>
    <n v="20050821"/>
    <n v="45"/>
    <n v="95"/>
    <s v="3M11413  872074"/>
    <n v="210547"/>
    <n v="5.84"/>
    <s v="CLEAR CREEK HATCHERY"/>
    <s v="CLEAR CR    11.0013C"/>
    <n v="2003"/>
    <n v="3"/>
    <n v="2004"/>
    <x v="1"/>
    <x v="2"/>
  </r>
  <r>
    <n v="1"/>
    <n v="2005"/>
    <n v="20050826"/>
    <n v="45"/>
    <n v="95"/>
    <s v="3M11413  872074"/>
    <n v="631547"/>
    <n v="5.84"/>
    <s v="GARRISON HATCHERY"/>
    <s v="CHAMBERS CR  12.0007"/>
    <n v="2002"/>
    <n v="3"/>
    <n v="2003"/>
    <x v="1"/>
    <x v="2"/>
  </r>
  <r>
    <n v="1"/>
    <n v="2005"/>
    <n v="20050827"/>
    <n v="45"/>
    <n v="95"/>
    <s v="3M11413  872074"/>
    <n v="631547"/>
    <n v="5.84"/>
    <s v="GARRISON HATCHERY"/>
    <s v="CHAMBERS CR  12.0007"/>
    <n v="2002"/>
    <n v="3"/>
    <n v="2003"/>
    <x v="1"/>
    <x v="2"/>
  </r>
  <r>
    <n v="1"/>
    <n v="2006"/>
    <n v="20060831"/>
    <n v="45"/>
    <n v="95"/>
    <s v="3M11413  872074"/>
    <n v="632472"/>
    <n v="9.3800000000000008"/>
    <s v="GARRISON HATCHERY"/>
    <s v="CHAMBERS CR  12.0007"/>
    <n v="2003"/>
    <n v="3"/>
    <n v="2004"/>
    <x v="2"/>
    <x v="2"/>
  </r>
  <r>
    <n v="1"/>
    <n v="2006"/>
    <n v="20060905"/>
    <n v="45"/>
    <n v="95"/>
    <s v="3M11413  872074"/>
    <n v="632472"/>
    <n v="9.3800000000000008"/>
    <s v="GARRISON HATCHERY"/>
    <s v="CHAMBERS CR  12.0007"/>
    <n v="2003"/>
    <n v="3"/>
    <n v="2004"/>
    <x v="2"/>
    <x v="2"/>
  </r>
  <r>
    <n v="1"/>
    <n v="2006"/>
    <n v="20060824"/>
    <n v="45"/>
    <n v="95"/>
    <s v="3M11413  872074"/>
    <n v="632870"/>
    <n v="7.45"/>
    <s v="GARRISON HATCHERY"/>
    <s v="DESCHUTES R  13.0028"/>
    <n v="2004"/>
    <n v="3"/>
    <n v="2005"/>
    <x v="1"/>
    <x v="2"/>
  </r>
  <r>
    <n v="1"/>
    <n v="2007"/>
    <n v="20070831"/>
    <n v="45"/>
    <n v="95"/>
    <s v="3M11413  872074"/>
    <n v="632870"/>
    <n v="9.75"/>
    <s v="GARRISON HATCHERY"/>
    <s v="DESCHUTES R  13.0028"/>
    <n v="2004"/>
    <n v="3"/>
    <n v="2005"/>
    <x v="1"/>
    <x v="2"/>
  </r>
  <r>
    <n v="1"/>
    <n v="2007"/>
    <n v="20070819"/>
    <n v="45"/>
    <n v="95"/>
    <s v="3M11413  872074"/>
    <n v="632978"/>
    <n v="9.75"/>
    <s v="LAKEWOOD HATCHERY"/>
    <s v="DESCHUTES R  13.0028"/>
    <n v="2004"/>
    <n v="3"/>
    <n v="2006"/>
    <x v="2"/>
    <x v="2"/>
  </r>
  <r>
    <n v="1"/>
    <n v="2007"/>
    <n v="20070902"/>
    <n v="45"/>
    <n v="95"/>
    <s v="3M11413  872074"/>
    <n v="632978"/>
    <n v="9.75"/>
    <s v="LAKEWOOD HATCHERY"/>
    <s v="DESCHUTES R  13.0028"/>
    <n v="2004"/>
    <n v="3"/>
    <n v="2006"/>
    <x v="2"/>
    <x v="2"/>
  </r>
  <r>
    <n v="1"/>
    <n v="2007"/>
    <n v="20070902"/>
    <n v="45"/>
    <n v="95"/>
    <s v="3M11413  872074"/>
    <n v="210595"/>
    <n v="9.75"/>
    <s v="WHITE RIVER HATCHERY"/>
    <s v="WHITE R      10.0031"/>
    <n v="2004"/>
    <n v="1"/>
    <n v="2006"/>
    <x v="5"/>
    <x v="2"/>
  </r>
  <r>
    <n v="1"/>
    <n v="2005"/>
    <n v="20050810"/>
    <n v="45"/>
    <n v="95"/>
    <s v="3M11413  872074"/>
    <n v="631880"/>
    <n v="5.84"/>
    <s v="GARRISON HATCHERY"/>
    <s v="CHAMBERS CR  12.0007"/>
    <n v="2003"/>
    <n v="3"/>
    <n v="2004"/>
    <x v="1"/>
    <x v="2"/>
  </r>
  <r>
    <n v="1"/>
    <n v="2005"/>
    <n v="20050826"/>
    <n v="45"/>
    <n v="95"/>
    <s v="3M11413  872074"/>
    <n v="632277"/>
    <n v="5.84"/>
    <s v="GARRISON HATCHERY"/>
    <s v="CHAMBERS CR  12.0007"/>
    <n v="2003"/>
    <n v="3"/>
    <n v="2004"/>
    <x v="1"/>
    <x v="2"/>
  </r>
  <r>
    <n v="1"/>
    <n v="2004"/>
    <n v="20040823"/>
    <n v="45"/>
    <n v="95"/>
    <s v="3M11413  872074"/>
    <n v="631867"/>
    <n v="4.3600000000000003"/>
    <s v="CHAMBERS CR HATCHERY"/>
    <s v="DESCHUTES R  13.0028"/>
    <n v="2002"/>
    <n v="3"/>
    <n v="2004"/>
    <x v="2"/>
    <x v="2"/>
  </r>
  <r>
    <n v="1"/>
    <n v="2005"/>
    <n v="20050822"/>
    <n v="45"/>
    <n v="95"/>
    <s v="3M11413  872074"/>
    <n v="631867"/>
    <n v="5.84"/>
    <s v="CHAMBERS CR HATCHERY"/>
    <s v="DESCHUTES R  13.0028"/>
    <n v="2002"/>
    <n v="3"/>
    <n v="2004"/>
    <x v="2"/>
    <x v="2"/>
  </r>
  <r>
    <n v="1"/>
    <n v="2005"/>
    <n v="20050827"/>
    <n v="45"/>
    <n v="95"/>
    <s v="3M11413  872074"/>
    <n v="631867"/>
    <n v="5.84"/>
    <s v="CHAMBERS CR HATCHERY"/>
    <s v="DESCHUTES R  13.0028"/>
    <n v="2002"/>
    <n v="3"/>
    <n v="2004"/>
    <x v="2"/>
    <x v="2"/>
  </r>
  <r>
    <n v="1"/>
    <n v="2006"/>
    <n v="20060827"/>
    <n v="45"/>
    <n v="95"/>
    <s v="3M11413  872074"/>
    <n v="631867"/>
    <n v="7.45"/>
    <s v="CHAMBERS CR HATCHERY"/>
    <s v="DESCHUTES R  13.0028"/>
    <n v="2002"/>
    <n v="3"/>
    <n v="2004"/>
    <x v="2"/>
    <x v="2"/>
  </r>
  <r>
    <n v="1"/>
    <n v="2005"/>
    <n v="20050826"/>
    <n v="45"/>
    <n v="95"/>
    <s v="3M11413  872074"/>
    <n v="631879"/>
    <n v="5.84"/>
    <s v="GARRISON HATCHERY"/>
    <s v="CHAMBERS CR  12.0007"/>
    <n v="2003"/>
    <n v="3"/>
    <n v="2004"/>
    <x v="1"/>
    <x v="2"/>
  </r>
  <r>
    <n v="1"/>
    <n v="2006"/>
    <n v="20060827"/>
    <n v="45"/>
    <n v="95"/>
    <s v="3M11413  872074"/>
    <n v="632786"/>
    <n v="7.45"/>
    <s v="GARRISON HATCHERY"/>
    <s v="DESCHUTES R  13.0028"/>
    <n v="2004"/>
    <n v="3"/>
    <n v="2005"/>
    <x v="1"/>
    <x v="2"/>
  </r>
  <r>
    <n v="1"/>
    <n v="2006"/>
    <n v="20060905"/>
    <n v="45"/>
    <n v="95"/>
    <s v="3M11413  872074"/>
    <n v="632786"/>
    <n v="9.3800000000000008"/>
    <s v="GARRISON HATCHERY"/>
    <s v="DESCHUTES R  13.0028"/>
    <n v="2004"/>
    <n v="3"/>
    <n v="2005"/>
    <x v="1"/>
    <x v="2"/>
  </r>
  <r>
    <n v="1"/>
    <n v="2006"/>
    <n v="20060910"/>
    <n v="45"/>
    <n v="95"/>
    <s v="3M11413  872074"/>
    <n v="632786"/>
    <n v="9.3800000000000008"/>
    <s v="GARRISON HATCHERY"/>
    <s v="DESCHUTES R  13.0028"/>
    <n v="2004"/>
    <n v="3"/>
    <n v="2005"/>
    <x v="1"/>
    <x v="2"/>
  </r>
  <r>
    <n v="1"/>
    <n v="2006"/>
    <n v="20060818"/>
    <n v="45"/>
    <n v="95"/>
    <s v="3M11413  872091"/>
    <n v="210547"/>
    <n v="7.45"/>
    <s v="CLEAR CREEK HATCHERY"/>
    <s v="CLEAR CR    11.0013C"/>
    <n v="2003"/>
    <n v="3"/>
    <n v="2004"/>
    <x v="1"/>
    <x v="2"/>
  </r>
  <r>
    <n v="1"/>
    <n v="2007"/>
    <n v="20070824"/>
    <n v="45"/>
    <n v="95"/>
    <s v="3M11413  872091"/>
    <n v="210547"/>
    <n v="9.75"/>
    <s v="CLEAR CREEK HATCHERY"/>
    <s v="CLEAR CR    11.0013C"/>
    <n v="2003"/>
    <n v="3"/>
    <n v="2004"/>
    <x v="1"/>
    <x v="2"/>
  </r>
  <r>
    <n v="1"/>
    <n v="2006"/>
    <n v="20060822"/>
    <n v="45"/>
    <n v="95"/>
    <s v="3M11413  872091"/>
    <n v="210548"/>
    <n v="7.45"/>
    <s v="CLEAR CREEK HATCHERY"/>
    <s v="CLEAR CR    11.0013C"/>
    <n v="2003"/>
    <n v="3"/>
    <n v="2004"/>
    <x v="1"/>
    <x v="2"/>
  </r>
  <r>
    <n v="1"/>
    <n v="2005"/>
    <n v="20050812"/>
    <n v="45"/>
    <n v="95"/>
    <s v="3M11413  872091"/>
    <n v="210506"/>
    <n v="5.84"/>
    <s v="KALAMA CR HATCHERY"/>
    <s v="KALAMA CR    11.0017"/>
    <n v="2002"/>
    <n v="3"/>
    <n v="2003"/>
    <x v="1"/>
    <x v="2"/>
  </r>
  <r>
    <n v="1"/>
    <n v="2008"/>
    <n v="20080807"/>
    <n v="45"/>
    <n v="95"/>
    <s v="3M11413  872091"/>
    <n v="632783"/>
    <n v="9.9"/>
    <s v="CLEAR CREEK HATCHERY"/>
    <s v="CLEAR CR    11.0013C"/>
    <n v="2004"/>
    <n v="3"/>
    <n v="2005"/>
    <x v="1"/>
    <x v="2"/>
  </r>
  <r>
    <n v="1"/>
    <n v="2007"/>
    <n v="20070907"/>
    <n v="45"/>
    <n v="95"/>
    <s v="3M11413  872091"/>
    <n v="633089"/>
    <n v="22.12"/>
    <s v="TUMWATER FALLS HATCHERY"/>
    <s v="DESCHUTES R  13.0028"/>
    <n v="2004"/>
    <n v="3"/>
    <n v="2006"/>
    <x v="2"/>
    <x v="2"/>
  </r>
  <r>
    <n v="1"/>
    <n v="2006"/>
    <n v="20060805"/>
    <n v="45"/>
    <n v="95"/>
    <s v="3M11413  872091"/>
    <n v="210570"/>
    <n v="7.45"/>
    <s v="BERNIE GOBIN HATCH"/>
    <s v="SKYKOMISH R  07.0012"/>
    <n v="2004"/>
    <n v="2"/>
    <n v="2005"/>
    <x v="6"/>
    <x v="2"/>
  </r>
  <r>
    <n v="1"/>
    <n v="2007"/>
    <n v="20070907"/>
    <n v="45"/>
    <n v="95"/>
    <s v="3M11413  872091"/>
    <n v="210598"/>
    <n v="22.12"/>
    <s v="KALAMA CR HATCHERY"/>
    <s v="KALAMA CR    11.0017"/>
    <n v="2004"/>
    <n v="3"/>
    <n v="2005"/>
    <x v="1"/>
    <x v="2"/>
  </r>
  <r>
    <n v="1"/>
    <n v="2006"/>
    <n v="20060827"/>
    <n v="45"/>
    <n v="95"/>
    <s v="3M11413  872091"/>
    <n v="631781"/>
    <n v="7.45"/>
    <s v="TUMWATER FALLS HATCHERY"/>
    <s v="DESCHUTES R  13.0028"/>
    <n v="2002"/>
    <n v="3"/>
    <n v="2003"/>
    <x v="1"/>
    <x v="2"/>
  </r>
  <r>
    <n v="1"/>
    <n v="2007"/>
    <n v="20070804"/>
    <n v="45"/>
    <n v="95"/>
    <s v="3M11413  872091"/>
    <n v="632972"/>
    <n v="5.29"/>
    <s v="ISSAQUAH HATCHERY"/>
    <s v="ISSAQUAH CR  08.0178"/>
    <n v="2004"/>
    <n v="3"/>
    <n v="2005"/>
    <x v="0"/>
    <x v="2"/>
  </r>
  <r>
    <n v="1"/>
    <n v="2007"/>
    <n v="20070513"/>
    <n v="45"/>
    <n v="95"/>
    <s v="3M11413  872169"/>
    <n v="632877"/>
    <n v="12.82"/>
    <s v="ICY CR HATCHERY"/>
    <s v="BIG SOOS CR  09.0072"/>
    <n v="2004"/>
    <n v="3"/>
    <n v="2006"/>
    <x v="2"/>
    <x v="2"/>
  </r>
  <r>
    <n v="1"/>
    <n v="2007"/>
    <n v="20070623"/>
    <n v="45"/>
    <n v="95"/>
    <s v="3M11413  872169"/>
    <n v="632889"/>
    <n v="2.29"/>
    <s v="MARBLEMOUNT HATCHERY"/>
    <s v="SKAGIT R     03.0176"/>
    <n v="2004"/>
    <n v="1"/>
    <n v="2006"/>
    <x v="7"/>
    <x v="2"/>
  </r>
  <r>
    <n v="1"/>
    <n v="2006"/>
    <n v="20060910"/>
    <n v="45"/>
    <n v="95"/>
    <s v="3M11413  872169"/>
    <n v="631867"/>
    <n v="9.3800000000000008"/>
    <s v="CHAMBERS CR HATCHERY"/>
    <s v="DESCHUTES R  13.0028"/>
    <n v="2002"/>
    <n v="3"/>
    <n v="2004"/>
    <x v="2"/>
    <x v="2"/>
  </r>
  <r>
    <n v="1"/>
    <n v="2007"/>
    <n v="20070728"/>
    <n v="45"/>
    <n v="95"/>
    <s v="3M11413  872169"/>
    <n v="632972"/>
    <n v="5.29"/>
    <s v="ISSAQUAH HATCHERY"/>
    <s v="ISSAQUAH CR  08.0178"/>
    <n v="2004"/>
    <n v="3"/>
    <n v="2005"/>
    <x v="0"/>
    <x v="2"/>
  </r>
  <r>
    <n v="1"/>
    <n v="2006"/>
    <n v="20060617"/>
    <n v="45"/>
    <n v="95"/>
    <s v="3M11413  872170"/>
    <n v="632472"/>
    <n v="5.91"/>
    <s v="GARRISON HATCHERY"/>
    <s v="CHAMBERS CR  12.0007"/>
    <n v="2003"/>
    <n v="3"/>
    <n v="2004"/>
    <x v="2"/>
    <x v="2"/>
  </r>
  <r>
    <n v="1"/>
    <n v="2005"/>
    <n v="20050806"/>
    <n v="45"/>
    <n v="95"/>
    <s v="3M11413  872184"/>
    <n v="631386"/>
    <n v="5.84"/>
    <s v="ISSAQUAH HATCHERY"/>
    <s v="ISSAQUAH CR  08.0178"/>
    <n v="2002"/>
    <n v="3"/>
    <n v="2003"/>
    <x v="0"/>
    <x v="2"/>
  </r>
  <r>
    <n v="1"/>
    <n v="2007"/>
    <n v="20070625"/>
    <n v="45"/>
    <n v="95"/>
    <s v="3M11413  872184"/>
    <n v="632870"/>
    <n v="2.29"/>
    <s v="GARRISON HATCHERY"/>
    <s v="DESCHUTES R  13.0028"/>
    <n v="2004"/>
    <n v="3"/>
    <n v="2005"/>
    <x v="1"/>
    <x v="2"/>
  </r>
  <r>
    <n v="1"/>
    <n v="2007"/>
    <n v="20070703"/>
    <n v="45"/>
    <n v="95"/>
    <s v="3M11413  872184"/>
    <n v="632870"/>
    <n v="5.29"/>
    <s v="GARRISON HATCHERY"/>
    <s v="DESCHUTES R  13.0028"/>
    <n v="2004"/>
    <n v="3"/>
    <n v="2005"/>
    <x v="1"/>
    <x v="2"/>
  </r>
  <r>
    <n v="1"/>
    <n v="2007"/>
    <n v="20070714"/>
    <n v="45"/>
    <n v="95"/>
    <s v="3M11413  872184"/>
    <n v="632870"/>
    <n v="5.29"/>
    <s v="GARRISON HATCHERY"/>
    <s v="DESCHUTES R  13.0028"/>
    <n v="2004"/>
    <n v="3"/>
    <n v="2005"/>
    <x v="1"/>
    <x v="2"/>
  </r>
  <r>
    <n v="1"/>
    <n v="2007"/>
    <n v="20070630"/>
    <n v="45"/>
    <n v="95"/>
    <s v="3M11413  872184"/>
    <n v="632873"/>
    <n v="2.29"/>
    <s v="TUMWATER FALLS HATCHERY"/>
    <s v="DESCHUTES R  13.0028"/>
    <n v="2004"/>
    <n v="3"/>
    <n v="2005"/>
    <x v="1"/>
    <x v="2"/>
  </r>
  <r>
    <n v="1"/>
    <n v="2007"/>
    <n v="20070902"/>
    <n v="45"/>
    <n v="95"/>
    <s v="3M11413  872184"/>
    <n v="632873"/>
    <n v="9.75"/>
    <s v="TUMWATER FALLS HATCHERY"/>
    <s v="DESCHUTES R  13.0028"/>
    <n v="2004"/>
    <n v="3"/>
    <n v="2005"/>
    <x v="1"/>
    <x v="2"/>
  </r>
  <r>
    <n v="1"/>
    <n v="2007"/>
    <n v="20070625"/>
    <n v="45"/>
    <n v="95"/>
    <s v="3M11413  872184"/>
    <n v="632978"/>
    <n v="2.29"/>
    <s v="LAKEWOOD HATCHERY"/>
    <s v="DESCHUTES R  13.0028"/>
    <n v="2004"/>
    <n v="3"/>
    <n v="2006"/>
    <x v="2"/>
    <x v="2"/>
  </r>
  <r>
    <n v="1"/>
    <n v="2007"/>
    <n v="20070626"/>
    <n v="45"/>
    <n v="95"/>
    <s v="3M11413  872184"/>
    <n v="632978"/>
    <n v="2.29"/>
    <s v="LAKEWOOD HATCHERY"/>
    <s v="DESCHUTES R  13.0028"/>
    <n v="2004"/>
    <n v="3"/>
    <n v="2006"/>
    <x v="2"/>
    <x v="2"/>
  </r>
  <r>
    <n v="1"/>
    <n v="2007"/>
    <n v="20070626"/>
    <n v="45"/>
    <n v="95"/>
    <s v="3M11413  872184"/>
    <n v="632978"/>
    <n v="2.29"/>
    <s v="LAKEWOOD HATCHERY"/>
    <s v="DESCHUTES R  13.0028"/>
    <n v="2004"/>
    <n v="3"/>
    <n v="2006"/>
    <x v="2"/>
    <x v="2"/>
  </r>
  <r>
    <n v="1"/>
    <n v="2007"/>
    <n v="20070627"/>
    <n v="45"/>
    <n v="95"/>
    <s v="3M11413  872184"/>
    <n v="632978"/>
    <n v="2.29"/>
    <s v="LAKEWOOD HATCHERY"/>
    <s v="DESCHUTES R  13.0028"/>
    <n v="2004"/>
    <n v="3"/>
    <n v="2006"/>
    <x v="2"/>
    <x v="2"/>
  </r>
  <r>
    <n v="1"/>
    <n v="2007"/>
    <n v="20070630"/>
    <n v="45"/>
    <n v="95"/>
    <s v="3M11413  872184"/>
    <n v="632978"/>
    <n v="2.29"/>
    <s v="LAKEWOOD HATCHERY"/>
    <s v="DESCHUTES R  13.0028"/>
    <n v="2004"/>
    <n v="3"/>
    <n v="2006"/>
    <x v="2"/>
    <x v="2"/>
  </r>
  <r>
    <n v="1"/>
    <n v="2007"/>
    <n v="20070701"/>
    <n v="45"/>
    <n v="95"/>
    <s v="3M11413  872184"/>
    <n v="632978"/>
    <n v="2.29"/>
    <s v="LAKEWOOD HATCHERY"/>
    <s v="DESCHUTES R  13.0028"/>
    <n v="2004"/>
    <n v="3"/>
    <n v="2006"/>
    <x v="2"/>
    <x v="2"/>
  </r>
  <r>
    <n v="1"/>
    <n v="2007"/>
    <n v="20070701"/>
    <n v="45"/>
    <n v="95"/>
    <s v="3M11413  872184"/>
    <n v="632978"/>
    <n v="2.29"/>
    <s v="LAKEWOOD HATCHERY"/>
    <s v="DESCHUTES R  13.0028"/>
    <n v="2004"/>
    <n v="3"/>
    <n v="2006"/>
    <x v="2"/>
    <x v="2"/>
  </r>
  <r>
    <n v="1"/>
    <n v="2007"/>
    <n v="20070701"/>
    <n v="45"/>
    <n v="95"/>
    <s v="3M11413  872184"/>
    <n v="632978"/>
    <n v="2.29"/>
    <s v="LAKEWOOD HATCHERY"/>
    <s v="DESCHUTES R  13.0028"/>
    <n v="2004"/>
    <n v="3"/>
    <n v="2006"/>
    <x v="2"/>
    <x v="2"/>
  </r>
  <r>
    <n v="1"/>
    <n v="2007"/>
    <n v="20070708"/>
    <n v="45"/>
    <n v="95"/>
    <s v="3M11413  872184"/>
    <n v="632978"/>
    <n v="5.29"/>
    <s v="LAKEWOOD HATCHERY"/>
    <s v="DESCHUTES R  13.0028"/>
    <n v="2004"/>
    <n v="3"/>
    <n v="2006"/>
    <x v="2"/>
    <x v="2"/>
  </r>
  <r>
    <n v="1"/>
    <n v="2007"/>
    <n v="20070713"/>
    <n v="45"/>
    <n v="95"/>
    <s v="3M11413  872184"/>
    <n v="632978"/>
    <n v="5.29"/>
    <s v="LAKEWOOD HATCHERY"/>
    <s v="DESCHUTES R  13.0028"/>
    <n v="2004"/>
    <n v="3"/>
    <n v="2006"/>
    <x v="2"/>
    <x v="2"/>
  </r>
  <r>
    <n v="1"/>
    <n v="2007"/>
    <n v="20070826"/>
    <n v="45"/>
    <n v="95"/>
    <s v="3M11413  872184"/>
    <n v="632978"/>
    <n v="9.75"/>
    <s v="LAKEWOOD HATCHERY"/>
    <s v="DESCHUTES R  13.0028"/>
    <n v="2004"/>
    <n v="3"/>
    <n v="2006"/>
    <x v="2"/>
    <x v="2"/>
  </r>
  <r>
    <n v="1"/>
    <n v="2007"/>
    <n v="20070622"/>
    <n v="45"/>
    <n v="95"/>
    <s v="3M11413  872184"/>
    <n v="632283"/>
    <n v="2.29"/>
    <s v="GROVERS CR HATCHERY"/>
    <s v="GROVERS CR   15.0299"/>
    <n v="2003"/>
    <n v="3"/>
    <n v="2004"/>
    <x v="0"/>
    <x v="2"/>
  </r>
  <r>
    <n v="1"/>
    <n v="2007"/>
    <n v="20070630"/>
    <n v="45"/>
    <n v="95"/>
    <s v="3M11413  872184"/>
    <n v="632877"/>
    <n v="2.29"/>
    <s v="ICY CR HATCHERY"/>
    <s v="BIG SOOS CR  09.0072"/>
    <n v="2004"/>
    <n v="3"/>
    <n v="2006"/>
    <x v="2"/>
    <x v="2"/>
  </r>
  <r>
    <n v="1"/>
    <n v="2007"/>
    <n v="20070701"/>
    <n v="45"/>
    <n v="95"/>
    <s v="3M11413  872184"/>
    <n v="632879"/>
    <n v="2.29"/>
    <s v="HOODSPORT HATCHERY"/>
    <s v="FINCH CR     16.0222"/>
    <n v="2004"/>
    <n v="3"/>
    <n v="2006"/>
    <x v="4"/>
    <x v="2"/>
  </r>
  <r>
    <n v="1"/>
    <n v="2007"/>
    <n v="20070703"/>
    <n v="45"/>
    <n v="95"/>
    <s v="3M11413  872184"/>
    <n v="632889"/>
    <n v="5.29"/>
    <s v="MARBLEMOUNT HATCHERY"/>
    <s v="SKAGIT R     03.0176"/>
    <n v="2004"/>
    <n v="1"/>
    <n v="2006"/>
    <x v="7"/>
    <x v="2"/>
  </r>
  <r>
    <n v="1"/>
    <n v="2004"/>
    <n v="20040807"/>
    <n v="45"/>
    <n v="95"/>
    <s v="3M11413  872184"/>
    <n v="210483"/>
    <n v="4.3600000000000003"/>
    <s v="CLEAR CREEK HATCHERY"/>
    <s v="CLEAR CR    11.0013C"/>
    <n v="2002"/>
    <n v="3"/>
    <n v="2003"/>
    <x v="1"/>
    <x v="2"/>
  </r>
  <r>
    <n v="1"/>
    <n v="2007"/>
    <n v="20070712"/>
    <n v="45"/>
    <n v="95"/>
    <s v="3M11413  872184"/>
    <n v="632871"/>
    <n v="5.29"/>
    <s v="GARRISON HATCHERY"/>
    <s v="CHAMBERS CR  12.0007"/>
    <n v="2004"/>
    <n v="3"/>
    <n v="2005"/>
    <x v="2"/>
    <x v="2"/>
  </r>
  <r>
    <n v="1"/>
    <n v="2007"/>
    <n v="20070714"/>
    <n v="45"/>
    <n v="95"/>
    <s v="3M11413  872184"/>
    <n v="632871"/>
    <n v="5.29"/>
    <s v="GARRISON HATCHERY"/>
    <s v="CHAMBERS CR  12.0007"/>
    <n v="2004"/>
    <n v="3"/>
    <n v="2005"/>
    <x v="2"/>
    <x v="2"/>
  </r>
  <r>
    <n v="1"/>
    <n v="2007"/>
    <n v="20070714"/>
    <n v="45"/>
    <n v="95"/>
    <s v="3M11413  872184"/>
    <n v="632871"/>
    <n v="5.29"/>
    <s v="GARRISON HATCHERY"/>
    <s v="CHAMBERS CR  12.0007"/>
    <n v="2004"/>
    <n v="3"/>
    <n v="2005"/>
    <x v="2"/>
    <x v="2"/>
  </r>
  <r>
    <n v="1"/>
    <n v="2007"/>
    <n v="20070630"/>
    <n v="45"/>
    <n v="95"/>
    <s v="3M11413  872184"/>
    <n v="633089"/>
    <n v="2.29"/>
    <s v="TUMWATER FALLS HATCHERY"/>
    <s v="DESCHUTES R  13.0028"/>
    <n v="2004"/>
    <n v="3"/>
    <n v="2006"/>
    <x v="2"/>
    <x v="2"/>
  </r>
  <r>
    <n v="1"/>
    <n v="2007"/>
    <n v="20070630"/>
    <n v="45"/>
    <n v="95"/>
    <s v="3M11413  872184"/>
    <n v="633089"/>
    <n v="2.29"/>
    <s v="TUMWATER FALLS HATCHERY"/>
    <s v="DESCHUTES R  13.0028"/>
    <n v="2004"/>
    <n v="3"/>
    <n v="2006"/>
    <x v="2"/>
    <x v="2"/>
  </r>
  <r>
    <n v="1"/>
    <n v="2007"/>
    <n v="20070702"/>
    <n v="45"/>
    <n v="95"/>
    <s v="3M11413  872184"/>
    <n v="633089"/>
    <n v="5.29"/>
    <s v="TUMWATER FALLS HATCHERY"/>
    <s v="DESCHUTES R  13.0028"/>
    <n v="2004"/>
    <n v="3"/>
    <n v="2006"/>
    <x v="2"/>
    <x v="2"/>
  </r>
  <r>
    <n v="1"/>
    <n v="2007"/>
    <n v="20070710"/>
    <n v="45"/>
    <n v="95"/>
    <s v="3M11413  872184"/>
    <n v="633089"/>
    <n v="5.29"/>
    <s v="TUMWATER FALLS HATCHERY"/>
    <s v="DESCHUTES R  13.0028"/>
    <n v="2004"/>
    <n v="3"/>
    <n v="2006"/>
    <x v="2"/>
    <x v="2"/>
  </r>
  <r>
    <n v="1"/>
    <n v="2007"/>
    <n v="20070714"/>
    <n v="45"/>
    <n v="95"/>
    <s v="3M11413  872184"/>
    <n v="633089"/>
    <n v="5.29"/>
    <s v="TUMWATER FALLS HATCHERY"/>
    <s v="DESCHUTES R  13.0028"/>
    <n v="2004"/>
    <n v="3"/>
    <n v="2006"/>
    <x v="2"/>
    <x v="2"/>
  </r>
  <r>
    <n v="1"/>
    <n v="2008"/>
    <n v="20080602"/>
    <n v="45"/>
    <n v="95"/>
    <s v="3M11413  872184"/>
    <n v="633089"/>
    <n v="7.76"/>
    <s v="TUMWATER FALLS HATCHERY"/>
    <s v="DESCHUTES R  13.0028"/>
    <n v="2004"/>
    <n v="3"/>
    <n v="2006"/>
    <x v="2"/>
    <x v="2"/>
  </r>
  <r>
    <n v="1"/>
    <n v="2005"/>
    <n v="20050928"/>
    <n v="45"/>
    <n v="95"/>
    <s v="3M11413  872184"/>
    <n v="210546"/>
    <n v="4"/>
    <s v="CLARKS CRK HATCHERY"/>
    <s v="VOIGHT CR    10.0414"/>
    <n v="2003"/>
    <n v="3"/>
    <n v="2004"/>
    <x v="0"/>
    <x v="2"/>
  </r>
  <r>
    <n v="1"/>
    <n v="2006"/>
    <n v="20060702"/>
    <n v="45"/>
    <n v="95"/>
    <s v="3M11413  872184"/>
    <n v="632284"/>
    <n v="12.69"/>
    <s v="MINTER CR HATCHERY"/>
    <s v="MINTER CR    15.0048"/>
    <n v="2003"/>
    <n v="3"/>
    <n v="2004"/>
    <x v="1"/>
    <x v="2"/>
  </r>
  <r>
    <n v="1"/>
    <n v="2007"/>
    <n v="20070713"/>
    <n v="45"/>
    <n v="95"/>
    <s v="3M11413  872184"/>
    <n v="632284"/>
    <n v="5.29"/>
    <s v="MINTER CR HATCHERY"/>
    <s v="MINTER CR    15.0048"/>
    <n v="2003"/>
    <n v="3"/>
    <n v="2004"/>
    <x v="1"/>
    <x v="2"/>
  </r>
  <r>
    <n v="1"/>
    <n v="2007"/>
    <n v="20070701"/>
    <n v="45"/>
    <n v="95"/>
    <s v="3M11413  872184"/>
    <n v="632786"/>
    <n v="2.29"/>
    <s v="GARRISON HATCHERY"/>
    <s v="DESCHUTES R  13.0028"/>
    <n v="2004"/>
    <n v="3"/>
    <n v="2005"/>
    <x v="1"/>
    <x v="2"/>
  </r>
  <r>
    <n v="1"/>
    <n v="2007"/>
    <n v="20070627"/>
    <n v="45"/>
    <n v="95"/>
    <s v="3M11413  872184"/>
    <n v="632880"/>
    <n v="2.29"/>
    <s v="GORST CR REARING PND"/>
    <s v="GROVERS CR   15.0299"/>
    <n v="2004"/>
    <n v="3"/>
    <n v="2006"/>
    <x v="2"/>
    <x v="2"/>
  </r>
  <r>
    <n v="1"/>
    <n v="2007"/>
    <n v="20070706"/>
    <n v="45"/>
    <n v="95"/>
    <s v="3M11413  872184"/>
    <n v="632965"/>
    <n v="5.29"/>
    <s v="MINTER CR HATCHERY"/>
    <s v="MINTER CR    15.0048"/>
    <n v="2004"/>
    <n v="3"/>
    <n v="2005"/>
    <x v="1"/>
    <x v="2"/>
  </r>
  <r>
    <n v="1"/>
    <n v="2008"/>
    <n v="20080824"/>
    <n v="45"/>
    <n v="95"/>
    <s v="3M11413  872184"/>
    <n v="632965"/>
    <n v="9.9"/>
    <s v="MINTER CR HATCHERY"/>
    <s v="MINTER CR    15.0048"/>
    <n v="2004"/>
    <n v="3"/>
    <n v="2005"/>
    <x v="1"/>
    <x v="2"/>
  </r>
  <r>
    <n v="1"/>
    <n v="2007"/>
    <n v="20070703"/>
    <n v="45"/>
    <n v="95"/>
    <s v="3M11413  872184"/>
    <n v="632972"/>
    <n v="5.29"/>
    <s v="ISSAQUAH HATCHERY"/>
    <s v="ISSAQUAH CR  08.0178"/>
    <n v="2004"/>
    <n v="3"/>
    <n v="2005"/>
    <x v="0"/>
    <x v="2"/>
  </r>
  <r>
    <n v="1"/>
    <n v="2005"/>
    <n v="20050507"/>
    <n v="45"/>
    <n v="95"/>
    <s v="3M11413  872185"/>
    <n v="210506"/>
    <n v="3.02"/>
    <s v="KALAMA CR HATCHERY"/>
    <s v="KALAMA CR    11.0017"/>
    <n v="2002"/>
    <n v="3"/>
    <n v="2003"/>
    <x v="1"/>
    <x v="2"/>
  </r>
  <r>
    <n v="1"/>
    <n v="2005"/>
    <n v="20050728"/>
    <n v="45"/>
    <n v="95"/>
    <s v="3M11413  872185"/>
    <n v="631777"/>
    <n v="12.23"/>
    <s v="HOODSPORT HATCHERY"/>
    <s v="FINCH CR     16.0222"/>
    <n v="2002"/>
    <n v="3"/>
    <n v="2003"/>
    <x v="3"/>
    <x v="2"/>
  </r>
  <r>
    <n v="1"/>
    <n v="2005"/>
    <n v="20050528"/>
    <n v="45"/>
    <n v="95"/>
    <s v="3M11413  872185"/>
    <n v="631966"/>
    <n v="3.02"/>
    <s v="PERCIVAL COVE NET PN"/>
    <s v="DESCHUTES R  13.0028"/>
    <n v="2002"/>
    <n v="3"/>
    <n v="2004"/>
    <x v="2"/>
    <x v="2"/>
  </r>
  <r>
    <n v="1"/>
    <n v="2006"/>
    <n v="20060723"/>
    <n v="45"/>
    <n v="95"/>
    <s v="3M11413  872185"/>
    <n v="632284"/>
    <n v="12.69"/>
    <s v="MINTER CR HATCHERY"/>
    <s v="MINTER CR    15.0048"/>
    <n v="2003"/>
    <n v="3"/>
    <n v="2004"/>
    <x v="1"/>
    <x v="2"/>
  </r>
  <r>
    <n v="1"/>
    <n v="2006"/>
    <n v="20060703"/>
    <n v="45"/>
    <n v="95"/>
    <s v="3M11413  872194"/>
    <n v="632282"/>
    <n v="12.69"/>
    <s v="TUMWATER FALLS HATCHERY"/>
    <s v="DESCHUTES R  13.0028"/>
    <n v="2003"/>
    <n v="3"/>
    <n v="2004"/>
    <x v="1"/>
    <x v="2"/>
  </r>
  <r>
    <n v="1"/>
    <n v="2007"/>
    <n v="20070519"/>
    <n v="45"/>
    <n v="95"/>
    <s v="3M11413  872194"/>
    <n v="632870"/>
    <n v="12.82"/>
    <s v="GARRISON HATCHERY"/>
    <s v="DESCHUTES R  13.0028"/>
    <n v="2004"/>
    <n v="3"/>
    <n v="2005"/>
    <x v="1"/>
    <x v="2"/>
  </r>
  <r>
    <n v="1"/>
    <n v="2007"/>
    <n v="20070812"/>
    <n v="45"/>
    <n v="95"/>
    <s v="3M11413  872194"/>
    <n v="632879"/>
    <n v="9.75"/>
    <s v="HOODSPORT HATCHERY"/>
    <s v="FINCH CR     16.0222"/>
    <n v="2004"/>
    <n v="3"/>
    <n v="2006"/>
    <x v="4"/>
    <x v="2"/>
  </r>
  <r>
    <n v="1"/>
    <n v="2007"/>
    <n v="20070805"/>
    <n v="45"/>
    <n v="95"/>
    <s v="3M11413  872194"/>
    <n v="632783"/>
    <n v="5.29"/>
    <s v="CLEAR CREEK HATCHERY"/>
    <s v="CLEAR CR    11.0013C"/>
    <n v="2004"/>
    <n v="3"/>
    <n v="2005"/>
    <x v="1"/>
    <x v="2"/>
  </r>
  <r>
    <n v="1"/>
    <n v="2007"/>
    <n v="20070721"/>
    <n v="45"/>
    <n v="95"/>
    <s v="3M11413  872247"/>
    <n v="632978"/>
    <n v="5.29"/>
    <s v="LAKEWOOD HATCHERY"/>
    <s v="DESCHUTES R  13.0028"/>
    <n v="2004"/>
    <n v="3"/>
    <n v="2006"/>
    <x v="2"/>
    <x v="2"/>
  </r>
  <r>
    <n v="1"/>
    <n v="2005"/>
    <n v="20050528"/>
    <n v="45"/>
    <n v="95"/>
    <s v="3M11413  872250"/>
    <n v="210512"/>
    <n v="3.02"/>
    <s v="WHITE RIVER HATCHERY"/>
    <s v="WHITE R      10.0031"/>
    <n v="2002"/>
    <n v="1"/>
    <n v="2004"/>
    <x v="5"/>
    <x v="2"/>
  </r>
  <r>
    <n v="1"/>
    <n v="2005"/>
    <n v="20050528"/>
    <n v="45"/>
    <n v="95"/>
    <s v="3M11413  872279"/>
    <n v="210506"/>
    <n v="3.02"/>
    <s v="KALAMA CR HATCHERY"/>
    <s v="KALAMA CR    11.0017"/>
    <n v="2002"/>
    <n v="3"/>
    <n v="2003"/>
    <x v="1"/>
    <x v="2"/>
  </r>
  <r>
    <n v="1"/>
    <n v="2006"/>
    <n v="20060808"/>
    <n v="45"/>
    <n v="95"/>
    <s v="3M11413  872323"/>
    <n v="210548"/>
    <n v="7.45"/>
    <s v="CLEAR CREEK HATCHERY"/>
    <s v="CLEAR CR    11.0013C"/>
    <n v="2003"/>
    <n v="3"/>
    <n v="2004"/>
    <x v="1"/>
    <x v="2"/>
  </r>
  <r>
    <n v="1"/>
    <n v="2007"/>
    <n v="20070811"/>
    <n v="45"/>
    <n v="95"/>
    <s v="3M11413  872323"/>
    <n v="632783"/>
    <n v="9.75"/>
    <s v="CLEAR CREEK HATCHERY"/>
    <s v="CLEAR CR    11.0013C"/>
    <n v="2004"/>
    <n v="3"/>
    <n v="2005"/>
    <x v="1"/>
    <x v="2"/>
  </r>
  <r>
    <n v="1"/>
    <n v="2007"/>
    <n v="20070811"/>
    <n v="45"/>
    <n v="95"/>
    <s v="3M11413  872324"/>
    <n v="632873"/>
    <n v="9.75"/>
    <s v="TUMWATER FALLS HATCHERY"/>
    <s v="DESCHUTES R  13.0028"/>
    <n v="2004"/>
    <n v="3"/>
    <n v="2005"/>
    <x v="1"/>
    <x v="2"/>
  </r>
  <r>
    <n v="1"/>
    <n v="2007"/>
    <n v="20070327"/>
    <n v="45"/>
    <n v="95"/>
    <s v="3M11413  872348"/>
    <n v="210595"/>
    <n v="15.8"/>
    <s v="WHITE RIVER HATCHERY"/>
    <s v="WHITE R      10.0031"/>
    <n v="2004"/>
    <n v="1"/>
    <n v="2006"/>
    <x v="5"/>
    <x v="2"/>
  </r>
  <r>
    <n v="1"/>
    <n v="2007"/>
    <n v="20070327"/>
    <n v="45"/>
    <n v="95"/>
    <s v="3M11413  872348"/>
    <n v="632879"/>
    <n v="15.8"/>
    <s v="HOODSPORT HATCHERY"/>
    <s v="FINCH CR     16.0222"/>
    <n v="2004"/>
    <n v="3"/>
    <n v="2006"/>
    <x v="4"/>
    <x v="2"/>
  </r>
  <r>
    <n v="1"/>
    <n v="2007"/>
    <n v="20070412"/>
    <n v="45"/>
    <n v="95"/>
    <s v="3M11413  872375"/>
    <n v="632978"/>
    <n v="16.440000000000001"/>
    <s v="LAKEWOOD HATCHERY"/>
    <s v="DESCHUTES R  13.0028"/>
    <n v="2004"/>
    <n v="3"/>
    <n v="2006"/>
    <x v="2"/>
    <x v="2"/>
  </r>
  <r>
    <n v="1"/>
    <n v="2007"/>
    <n v="20070729"/>
    <n v="45"/>
    <n v="95"/>
    <s v="3M11413  872375"/>
    <n v="632978"/>
    <n v="5.29"/>
    <s v="LAKEWOOD HATCHERY"/>
    <s v="DESCHUTES R  13.0028"/>
    <n v="2004"/>
    <n v="3"/>
    <n v="2006"/>
    <x v="2"/>
    <x v="2"/>
  </r>
  <r>
    <n v="1"/>
    <n v="2006"/>
    <n v="20060404"/>
    <n v="45"/>
    <n v="95"/>
    <s v="3M11413  872375"/>
    <n v="632388"/>
    <n v="2.91"/>
    <s v="ISSAQUAH HATCHERY"/>
    <s v="ISSAQUAH CR  08.0178"/>
    <n v="2003"/>
    <n v="3"/>
    <n v="2004"/>
    <x v="0"/>
    <x v="2"/>
  </r>
  <r>
    <n v="1"/>
    <n v="2007"/>
    <n v="20070423"/>
    <n v="45"/>
    <n v="95"/>
    <s v="3M11413  872375"/>
    <n v="633089"/>
    <n v="16.440000000000001"/>
    <s v="TUMWATER FALLS HATCHERY"/>
    <s v="DESCHUTES R  13.0028"/>
    <n v="2004"/>
    <n v="3"/>
    <n v="2006"/>
    <x v="2"/>
    <x v="2"/>
  </r>
  <r>
    <n v="1"/>
    <n v="2006"/>
    <n v="20060124"/>
    <n v="45"/>
    <n v="95"/>
    <s v="3M11413  872451"/>
    <n v="632378"/>
    <n v="2"/>
    <s v="SOOS CREEK HATCHERY"/>
    <s v="BIG SOOS CR  09.0072"/>
    <n v="2003"/>
    <n v="3"/>
    <n v="2004"/>
    <x v="0"/>
    <x v="2"/>
  </r>
  <r>
    <n v="1"/>
    <n v="2007"/>
    <n v="20070509"/>
    <n v="45"/>
    <n v="95"/>
    <s v="3M11413  872451"/>
    <n v="633089"/>
    <n v="12.82"/>
    <s v="TUMWATER FALLS HATCHERY"/>
    <s v="DESCHUTES R  13.0028"/>
    <n v="2004"/>
    <n v="3"/>
    <n v="2006"/>
    <x v="2"/>
    <x v="2"/>
  </r>
  <r>
    <n v="1"/>
    <n v="2007"/>
    <n v="20070509"/>
    <n v="45"/>
    <n v="95"/>
    <s v="3M11413  872451"/>
    <n v="633089"/>
    <n v="12.82"/>
    <s v="TUMWATER FALLS HATCHERY"/>
    <s v="DESCHUTES R  13.0028"/>
    <n v="2004"/>
    <n v="3"/>
    <n v="2006"/>
    <x v="2"/>
    <x v="2"/>
  </r>
  <r>
    <n v="1"/>
    <n v="2007"/>
    <n v="20070325"/>
    <n v="45"/>
    <n v="95"/>
    <s v="3M11413  872558"/>
    <n v="633089"/>
    <n v="15.8"/>
    <s v="TUMWATER FALLS HATCHERY"/>
    <s v="DESCHUTES R  13.0028"/>
    <n v="2004"/>
    <n v="3"/>
    <n v="2006"/>
    <x v="2"/>
    <x v="2"/>
  </r>
  <r>
    <n v="1"/>
    <n v="2006"/>
    <n v="20060319"/>
    <n v="45"/>
    <n v="95"/>
    <s v="3M11413  872558"/>
    <n v="210546"/>
    <n v="15.5"/>
    <s v="CLARKS CRK HATCHERY"/>
    <s v="VOIGHT CR    10.0414"/>
    <n v="2003"/>
    <n v="3"/>
    <n v="2004"/>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5" cacheId="12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4:L9" firstHeaderRow="1" firstDataRow="2" firstDataCol="1" rowPageCount="2" colPageCount="1"/>
  <pivotFields count="21">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21">
        <item h="1" x="19"/>
        <item h="1" x="4"/>
        <item h="1" x="6"/>
        <item h="1" x="5"/>
        <item h="1" x="13"/>
        <item h="1" x="1"/>
        <item h="1" x="12"/>
        <item h="1" x="10"/>
        <item h="1" x="0"/>
        <item h="1" x="17"/>
        <item h="1" x="14"/>
        <item h="1" x="18"/>
        <item h="1" x="15"/>
        <item h="1" x="16"/>
        <item x="7"/>
        <item x="2"/>
        <item x="3"/>
        <item h="1" x="8"/>
        <item h="1" x="9"/>
        <item h="1" x="11"/>
        <item t="default"/>
      </items>
    </pivotField>
    <pivotField showAll="0"/>
    <pivotField showAll="0"/>
    <pivotField dataField="1" showAll="0"/>
    <pivotField axis="axisRow" showAll="0">
      <items count="4">
        <item x="0"/>
        <item x="1"/>
        <item x="2"/>
        <item t="default"/>
      </items>
    </pivotField>
    <pivotField showAll="0"/>
    <pivotField axis="axisPage" showAll="0">
      <items count="4">
        <item x="0"/>
        <item x="1"/>
        <item x="2"/>
        <item t="default"/>
      </items>
    </pivotField>
    <pivotField showAll="0">
      <items count="3">
        <item x="1"/>
        <item x="0"/>
        <item t="default"/>
      </items>
    </pivotField>
    <pivotField showAll="0" defaultSubtotal="0">
      <items count="36">
        <item x="26"/>
        <item x="2"/>
        <item x="24"/>
        <item x="3"/>
        <item x="27"/>
        <item x="5"/>
        <item x="10"/>
        <item x="6"/>
        <item h="1" x="7"/>
        <item x="8"/>
        <item x="9"/>
        <item x="14"/>
        <item x="11"/>
        <item h="1" x="17"/>
        <item x="13"/>
        <item x="12"/>
        <item x="15"/>
        <item x="21"/>
        <item x="16"/>
        <item x="18"/>
        <item x="19"/>
        <item x="25"/>
        <item x="20"/>
        <item x="4"/>
        <item x="28"/>
        <item x="29"/>
        <item x="30"/>
        <item x="0"/>
        <item h="1" x="23"/>
        <item x="32"/>
        <item x="22"/>
        <item x="31"/>
        <item x="1"/>
        <item h="1" x="34"/>
        <item x="33"/>
        <item x="35"/>
      </items>
    </pivotField>
    <pivotField axis="axisCol" showAll="0">
      <items count="22">
        <item x="5"/>
        <item x="9"/>
        <item x="4"/>
        <item x="8"/>
        <item x="12"/>
        <item x="7"/>
        <item h="1" x="6"/>
        <item x="14"/>
        <item x="11"/>
        <item x="10"/>
        <item x="15"/>
        <item x="0"/>
        <item x="13"/>
        <item x="17"/>
        <item x="2"/>
        <item x="3"/>
        <item x="16"/>
        <item x="1"/>
        <item x="19"/>
        <item x="20"/>
        <item x="18"/>
        <item t="default"/>
      </items>
    </pivotField>
  </pivotFields>
  <rowFields count="1">
    <field x="15"/>
  </rowFields>
  <rowItems count="4">
    <i>
      <x/>
    </i>
    <i>
      <x v="1"/>
    </i>
    <i>
      <x v="2"/>
    </i>
    <i t="grand">
      <x/>
    </i>
  </rowItems>
  <colFields count="1">
    <field x="20"/>
  </colFields>
  <colItems count="11">
    <i>
      <x v="2"/>
    </i>
    <i>
      <x v="3"/>
    </i>
    <i>
      <x v="4"/>
    </i>
    <i>
      <x v="5"/>
    </i>
    <i>
      <x v="11"/>
    </i>
    <i>
      <x v="12"/>
    </i>
    <i>
      <x v="14"/>
    </i>
    <i>
      <x v="15"/>
    </i>
    <i>
      <x v="17"/>
    </i>
    <i>
      <x v="20"/>
    </i>
    <i t="grand">
      <x/>
    </i>
  </colItems>
  <pageFields count="2">
    <pageField fld="11" hier="-1"/>
    <pageField fld="17" item="2" hier="-1"/>
  </pageFields>
  <dataFields count="1">
    <dataField name="Count of tag_code" fld="14" subtotal="count" baseField="0" baseItem="0"/>
  </dataFields>
  <formats count="1">
    <format dxfId="0">
      <pivotArea dataOnly="0" labelOnly="1" fieldPosition="0">
        <references count="1">
          <reference field="20" count="1">
            <x v="1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4" cacheId="12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E5" firstHeaderRow="1" firstDataRow="2" firstDataCol="1"/>
  <pivotFields count="16">
    <pivotField dataField="1" showAll="0"/>
    <pivotField showAll="0"/>
    <pivotField showAll="0"/>
    <pivotField showAll="0"/>
    <pivotField showAll="0"/>
    <pivotField showAll="0"/>
    <pivotField showAll="0"/>
    <pivotField showAll="0"/>
    <pivotField showAll="0"/>
    <pivotField showAll="0"/>
    <pivotField showAll="0"/>
    <pivotField showAll="0"/>
    <pivotField axis="axisCol" showAll="0">
      <items count="4">
        <item x="0"/>
        <item x="2"/>
        <item x="1"/>
        <item t="default"/>
      </items>
    </pivotField>
    <pivotField showAll="0"/>
    <pivotField showAll="0">
      <items count="4">
        <item x="0"/>
        <item x="1"/>
        <item x="2"/>
        <item t="default"/>
      </items>
    </pivotField>
    <pivotField showAll="0"/>
  </pivotFields>
  <rowItems count="1">
    <i/>
  </rowItems>
  <colFields count="1">
    <field x="12"/>
  </colFields>
  <colItems count="4">
    <i>
      <x/>
    </i>
    <i>
      <x v="1"/>
    </i>
    <i>
      <x v="2"/>
    </i>
    <i t="grand">
      <x/>
    </i>
  </colItems>
  <dataFields count="1">
    <dataField name="Count of recovery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1400-000000000000}" name="PivotTable39" cacheId="12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J8" firstHeaderRow="1" firstDataRow="2" firstDataCol="1"/>
  <pivotFields count="15">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axis="axisCol" showAll="0">
      <items count="9">
        <item x="3"/>
        <item x="4"/>
        <item x="0"/>
        <item x="7"/>
        <item x="1"/>
        <item x="2"/>
        <item x="6"/>
        <item x="5"/>
        <item t="default"/>
      </items>
    </pivotField>
    <pivotField axis="axisRow" showAll="0">
      <items count="4">
        <item x="2"/>
        <item x="1"/>
        <item x="0"/>
        <item t="default"/>
      </items>
    </pivotField>
  </pivotFields>
  <rowFields count="1">
    <field x="14"/>
  </rowFields>
  <rowItems count="4">
    <i>
      <x/>
    </i>
    <i>
      <x v="1"/>
    </i>
    <i>
      <x v="2"/>
    </i>
    <i t="grand">
      <x/>
    </i>
  </rowItems>
  <colFields count="1">
    <field x="13"/>
  </colFields>
  <colItems count="9">
    <i>
      <x/>
    </i>
    <i>
      <x v="1"/>
    </i>
    <i>
      <x v="2"/>
    </i>
    <i>
      <x v="3"/>
    </i>
    <i>
      <x v="4"/>
    </i>
    <i>
      <x v="5"/>
    </i>
    <i>
      <x v="6"/>
    </i>
    <i>
      <x v="7"/>
    </i>
    <i t="grand">
      <x/>
    </i>
  </colItems>
  <dataFields count="1">
    <dataField name="Count of tag_code" fld="6" subtotal="count" baseField="1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39997558519241921"/>
  </sheetPr>
  <dimension ref="A1:W1929"/>
  <sheetViews>
    <sheetView topLeftCell="A19" workbookViewId="0">
      <selection activeCell="Q17" sqref="Q17"/>
    </sheetView>
  </sheetViews>
  <sheetFormatPr defaultRowHeight="14.4"/>
  <cols>
    <col min="1" max="1" width="14.109375" customWidth="1"/>
    <col min="2" max="9" width="7.77734375" customWidth="1"/>
    <col min="10" max="10" width="13.33203125" customWidth="1"/>
    <col min="11" max="12" width="7.77734375" customWidth="1"/>
    <col min="13" max="13" width="7.6640625" customWidth="1"/>
    <col min="14" max="24" width="7.77734375" customWidth="1"/>
    <col min="25" max="26" width="7.21875" customWidth="1"/>
  </cols>
  <sheetData>
    <row r="1" spans="1:23">
      <c r="A1" s="186" t="s">
        <v>1257</v>
      </c>
    </row>
    <row r="2" spans="1:23">
      <c r="A2" s="157" t="s">
        <v>1258</v>
      </c>
      <c r="B2" s="156"/>
      <c r="C2" s="156"/>
      <c r="D2" s="156"/>
      <c r="E2" s="156"/>
      <c r="F2" s="156"/>
      <c r="G2" s="156"/>
      <c r="H2" s="156"/>
    </row>
    <row r="3" spans="1:23">
      <c r="A3" t="s">
        <v>1259</v>
      </c>
      <c r="B3" s="156"/>
      <c r="C3" s="156"/>
      <c r="D3" s="156"/>
      <c r="E3" s="156"/>
      <c r="F3" s="156"/>
      <c r="G3" s="156"/>
      <c r="H3" s="156"/>
    </row>
    <row r="4" spans="1:23">
      <c r="A4" s="157" t="s">
        <v>886</v>
      </c>
      <c r="B4" s="156"/>
      <c r="C4" s="156"/>
      <c r="D4" s="156"/>
      <c r="E4" s="156"/>
      <c r="F4" s="156"/>
      <c r="G4" s="156"/>
      <c r="H4" s="156"/>
    </row>
    <row r="5" spans="1:23">
      <c r="A5" s="157" t="s">
        <v>1260</v>
      </c>
      <c r="B5" s="156"/>
      <c r="C5" s="156"/>
      <c r="D5" s="156"/>
      <c r="E5" s="156"/>
      <c r="F5" s="156"/>
      <c r="G5" s="156"/>
      <c r="H5" s="156"/>
    </row>
    <row r="6" spans="1:23">
      <c r="A6" s="159" t="s">
        <v>1036</v>
      </c>
    </row>
    <row r="7" spans="1:23">
      <c r="A7" s="135" t="s">
        <v>887</v>
      </c>
      <c r="B7" s="135">
        <v>1990</v>
      </c>
      <c r="C7" s="135">
        <v>1991</v>
      </c>
      <c r="D7" s="135">
        <v>1992</v>
      </c>
      <c r="E7" s="135">
        <v>1993</v>
      </c>
      <c r="F7" s="135">
        <v>1994</v>
      </c>
      <c r="G7" s="135">
        <v>1995</v>
      </c>
      <c r="H7" s="135">
        <v>1996</v>
      </c>
      <c r="I7" s="135">
        <v>1997</v>
      </c>
      <c r="J7" s="135">
        <v>1998</v>
      </c>
      <c r="K7" s="135">
        <v>1999</v>
      </c>
      <c r="L7" s="135">
        <v>2000</v>
      </c>
      <c r="M7" s="135">
        <v>2001</v>
      </c>
      <c r="N7" s="136">
        <v>2002</v>
      </c>
      <c r="O7" s="136">
        <v>2003</v>
      </c>
      <c r="P7" s="136">
        <v>2004</v>
      </c>
      <c r="Q7" s="135">
        <v>2005</v>
      </c>
      <c r="R7" s="135">
        <v>2006</v>
      </c>
      <c r="S7" s="135">
        <v>2007</v>
      </c>
      <c r="T7" s="135">
        <v>2008</v>
      </c>
      <c r="U7" s="135">
        <v>2009</v>
      </c>
      <c r="V7" s="135">
        <v>2010</v>
      </c>
      <c r="W7" s="135">
        <v>2011</v>
      </c>
    </row>
    <row r="8" spans="1:23">
      <c r="A8" s="2" t="s">
        <v>888</v>
      </c>
      <c r="B8" s="3">
        <v>12</v>
      </c>
      <c r="C8" s="184">
        <v>34</v>
      </c>
      <c r="D8" s="184">
        <v>15</v>
      </c>
      <c r="E8" s="184">
        <v>24</v>
      </c>
      <c r="F8" s="184">
        <v>7</v>
      </c>
      <c r="G8" s="184">
        <v>9</v>
      </c>
      <c r="H8" s="184">
        <v>9</v>
      </c>
      <c r="I8" s="184">
        <v>8</v>
      </c>
      <c r="J8" s="184">
        <v>2</v>
      </c>
      <c r="K8" s="184"/>
      <c r="L8" s="184">
        <v>1</v>
      </c>
      <c r="M8" s="184">
        <v>1</v>
      </c>
      <c r="N8" s="185">
        <v>3</v>
      </c>
      <c r="O8" s="185">
        <v>6</v>
      </c>
      <c r="P8" s="185">
        <v>13</v>
      </c>
      <c r="Q8" s="3">
        <v>1</v>
      </c>
      <c r="R8" s="3"/>
      <c r="S8" s="3"/>
      <c r="T8" s="3">
        <v>5</v>
      </c>
      <c r="U8" s="3">
        <v>2</v>
      </c>
      <c r="V8" s="3"/>
      <c r="W8" s="3"/>
    </row>
    <row r="9" spans="1:23">
      <c r="A9" s="2" t="s">
        <v>889</v>
      </c>
      <c r="B9" s="3">
        <v>1</v>
      </c>
      <c r="C9" s="184">
        <v>1</v>
      </c>
      <c r="D9" s="184">
        <v>6</v>
      </c>
      <c r="E9" s="184"/>
      <c r="F9" s="184"/>
      <c r="G9" s="184"/>
      <c r="H9" s="184">
        <v>2</v>
      </c>
      <c r="I9" s="184">
        <v>4</v>
      </c>
      <c r="J9" s="184">
        <v>1</v>
      </c>
      <c r="K9" s="184">
        <v>6</v>
      </c>
      <c r="L9" s="184">
        <v>13</v>
      </c>
      <c r="M9" s="184">
        <v>11</v>
      </c>
      <c r="N9" s="185">
        <v>108</v>
      </c>
      <c r="O9" s="185">
        <v>268</v>
      </c>
      <c r="P9" s="185">
        <v>82</v>
      </c>
      <c r="Q9" s="3">
        <v>2</v>
      </c>
      <c r="R9" s="3">
        <v>2</v>
      </c>
      <c r="S9" s="3">
        <v>1</v>
      </c>
      <c r="T9" s="3"/>
      <c r="U9" s="3">
        <v>6</v>
      </c>
      <c r="V9" s="3"/>
      <c r="W9" s="3"/>
    </row>
    <row r="10" spans="1:23">
      <c r="A10" s="2" t="s">
        <v>890</v>
      </c>
      <c r="B10" s="3">
        <v>37</v>
      </c>
      <c r="C10" s="184">
        <v>58</v>
      </c>
      <c r="D10" s="184">
        <v>73</v>
      </c>
      <c r="E10" s="184">
        <v>46</v>
      </c>
      <c r="F10" s="184">
        <v>25</v>
      </c>
      <c r="G10" s="184">
        <v>38</v>
      </c>
      <c r="H10" s="184">
        <v>51</v>
      </c>
      <c r="I10" s="184">
        <v>94</v>
      </c>
      <c r="J10" s="184">
        <v>23</v>
      </c>
      <c r="K10" s="184">
        <v>12</v>
      </c>
      <c r="L10" s="184">
        <v>19</v>
      </c>
      <c r="M10" s="184">
        <v>7</v>
      </c>
      <c r="N10" s="185">
        <v>21</v>
      </c>
      <c r="O10" s="185">
        <v>27</v>
      </c>
      <c r="P10" s="185">
        <v>70</v>
      </c>
      <c r="Q10" s="3">
        <v>10</v>
      </c>
      <c r="R10" s="3">
        <v>4</v>
      </c>
      <c r="S10" s="3">
        <v>1</v>
      </c>
      <c r="T10" s="3">
        <v>7</v>
      </c>
      <c r="U10" s="3">
        <v>4</v>
      </c>
      <c r="V10" s="3">
        <v>5</v>
      </c>
      <c r="W10" s="3"/>
    </row>
    <row r="11" spans="1:23">
      <c r="A11" s="137" t="s">
        <v>133</v>
      </c>
      <c r="B11" s="138">
        <v>50</v>
      </c>
      <c r="C11" s="138">
        <v>93</v>
      </c>
      <c r="D11" s="138">
        <v>94</v>
      </c>
      <c r="E11" s="138">
        <v>70</v>
      </c>
      <c r="F11" s="138">
        <v>32</v>
      </c>
      <c r="G11" s="138">
        <v>47</v>
      </c>
      <c r="H11" s="138">
        <v>62</v>
      </c>
      <c r="I11" s="138">
        <v>106</v>
      </c>
      <c r="J11" s="138">
        <v>26</v>
      </c>
      <c r="K11" s="138">
        <v>18</v>
      </c>
      <c r="L11" s="138">
        <v>33</v>
      </c>
      <c r="M11" s="138">
        <v>19</v>
      </c>
      <c r="N11" s="187">
        <v>132</v>
      </c>
      <c r="O11" s="187">
        <v>301</v>
      </c>
      <c r="P11" s="187">
        <v>165</v>
      </c>
      <c r="Q11" s="138">
        <v>13</v>
      </c>
      <c r="R11" s="138">
        <v>6</v>
      </c>
      <c r="S11" s="138">
        <v>2</v>
      </c>
      <c r="T11" s="138">
        <f t="shared" ref="T11:W11" si="0">SUM(T8:T10)</f>
        <v>12</v>
      </c>
      <c r="U11" s="138">
        <f t="shared" si="0"/>
        <v>12</v>
      </c>
      <c r="V11" s="138">
        <f t="shared" si="0"/>
        <v>5</v>
      </c>
      <c r="W11" s="138">
        <f t="shared" si="0"/>
        <v>0</v>
      </c>
    </row>
    <row r="12" spans="1:23" s="141" customFormat="1">
      <c r="A12" s="160"/>
      <c r="B12" s="161"/>
      <c r="C12" s="161"/>
      <c r="D12" s="161"/>
      <c r="E12" s="161"/>
      <c r="F12" s="161"/>
      <c r="G12" s="161"/>
      <c r="H12" s="161"/>
      <c r="I12" s="161"/>
      <c r="J12" s="161"/>
      <c r="K12" s="161"/>
      <c r="L12" s="161"/>
      <c r="M12" s="161"/>
      <c r="N12" s="161"/>
      <c r="O12" s="161"/>
      <c r="P12" s="161"/>
      <c r="Q12" s="161"/>
      <c r="R12" s="161"/>
      <c r="S12" s="161"/>
      <c r="T12" s="161"/>
      <c r="U12" s="161"/>
      <c r="V12" s="161"/>
      <c r="W12" s="161"/>
    </row>
    <row r="13" spans="1:23" s="141" customFormat="1">
      <c r="A13" s="160"/>
      <c r="B13" s="161"/>
      <c r="C13" s="161"/>
      <c r="D13" s="161"/>
      <c r="E13" s="161"/>
      <c r="F13" s="161"/>
      <c r="G13" s="161"/>
      <c r="H13" s="161"/>
      <c r="I13" s="161"/>
      <c r="J13" s="161"/>
      <c r="K13" s="161"/>
      <c r="L13" s="161"/>
      <c r="M13" s="161"/>
      <c r="N13" s="161"/>
      <c r="O13" s="161"/>
      <c r="P13" s="161"/>
      <c r="Q13" s="161"/>
      <c r="R13" s="161"/>
      <c r="S13" s="161"/>
      <c r="T13" s="161"/>
      <c r="U13" s="161"/>
      <c r="V13" s="161"/>
      <c r="W13" s="161"/>
    </row>
    <row r="14" spans="1:23">
      <c r="A14" s="159" t="s">
        <v>1037</v>
      </c>
    </row>
    <row r="15" spans="1:23">
      <c r="A15" s="157" t="s">
        <v>1379</v>
      </c>
    </row>
    <row r="16" spans="1:23">
      <c r="A16" s="157" t="s">
        <v>891</v>
      </c>
    </row>
    <row r="17" spans="1:23" ht="28.8">
      <c r="A17" s="135" t="s">
        <v>221</v>
      </c>
      <c r="B17" s="174" t="s">
        <v>143</v>
      </c>
      <c r="C17" s="174" t="s">
        <v>138</v>
      </c>
      <c r="D17" s="174" t="s">
        <v>68</v>
      </c>
      <c r="E17" s="174" t="s">
        <v>1342</v>
      </c>
      <c r="F17" s="212" t="s">
        <v>56</v>
      </c>
      <c r="G17" s="174" t="s">
        <v>137</v>
      </c>
      <c r="H17" s="174" t="s">
        <v>1343</v>
      </c>
      <c r="I17" s="174" t="s">
        <v>1299</v>
      </c>
      <c r="J17" s="174" t="s">
        <v>133</v>
      </c>
      <c r="K17" s="189" t="s">
        <v>1306</v>
      </c>
      <c r="L17" s="163" t="s">
        <v>1039</v>
      </c>
      <c r="M17" s="163" t="s">
        <v>1040</v>
      </c>
      <c r="N17" s="162"/>
      <c r="O17" s="158"/>
      <c r="R17" s="156"/>
      <c r="T17" s="156"/>
    </row>
    <row r="18" spans="1:23">
      <c r="A18" s="2" t="s">
        <v>1229</v>
      </c>
      <c r="B18" s="147"/>
      <c r="C18" s="147"/>
      <c r="D18" s="147">
        <v>1</v>
      </c>
      <c r="E18" s="147"/>
      <c r="F18" s="147">
        <v>10</v>
      </c>
      <c r="G18" s="147">
        <v>8</v>
      </c>
      <c r="H18" s="147"/>
      <c r="I18" s="147"/>
      <c r="J18" s="147">
        <f>SUM(B18:I18)</f>
        <v>19</v>
      </c>
      <c r="K18" s="162">
        <v>33</v>
      </c>
      <c r="L18" s="162"/>
      <c r="M18" s="162">
        <v>167</v>
      </c>
      <c r="N18" s="162" t="s">
        <v>1041</v>
      </c>
      <c r="O18" s="158"/>
      <c r="R18" s="156"/>
      <c r="S18" s="156"/>
      <c r="T18" s="156"/>
    </row>
    <row r="19" spans="1:23">
      <c r="A19" s="2" t="s">
        <v>889</v>
      </c>
      <c r="B19" s="147">
        <v>5</v>
      </c>
      <c r="C19" s="147">
        <v>1</v>
      </c>
      <c r="D19" s="147">
        <v>9</v>
      </c>
      <c r="E19" s="147"/>
      <c r="F19" s="147">
        <v>379</v>
      </c>
      <c r="G19" s="147">
        <v>17</v>
      </c>
      <c r="H19" s="147"/>
      <c r="I19" s="147"/>
      <c r="J19" s="147">
        <f t="shared" ref="J19:J20" si="1">SUM(B19:I19)</f>
        <v>411</v>
      </c>
      <c r="K19" s="162">
        <v>283</v>
      </c>
      <c r="L19" s="162">
        <v>58</v>
      </c>
      <c r="M19" s="162">
        <v>242</v>
      </c>
      <c r="N19" s="162" t="s">
        <v>1042</v>
      </c>
      <c r="O19" s="158"/>
      <c r="R19" s="156"/>
      <c r="S19" s="156"/>
      <c r="T19" s="156"/>
    </row>
    <row r="20" spans="1:23">
      <c r="A20" s="2" t="s">
        <v>1062</v>
      </c>
      <c r="B20" s="147">
        <v>2</v>
      </c>
      <c r="C20" s="147">
        <v>3</v>
      </c>
      <c r="D20" s="147">
        <v>9</v>
      </c>
      <c r="E20" s="147">
        <v>2</v>
      </c>
      <c r="F20" s="147">
        <v>38</v>
      </c>
      <c r="G20" s="147">
        <v>42</v>
      </c>
      <c r="H20" s="147">
        <v>1</v>
      </c>
      <c r="I20" s="147">
        <v>3</v>
      </c>
      <c r="J20" s="147">
        <f t="shared" si="1"/>
        <v>100</v>
      </c>
      <c r="K20" s="162">
        <v>308</v>
      </c>
      <c r="L20" s="162">
        <v>26</v>
      </c>
      <c r="M20" s="162">
        <v>67</v>
      </c>
      <c r="N20" s="162" t="s">
        <v>1042</v>
      </c>
      <c r="O20" s="158"/>
      <c r="R20" s="156"/>
      <c r="S20" s="156"/>
      <c r="T20" s="156"/>
    </row>
    <row r="21" spans="1:23">
      <c r="A21" s="157"/>
      <c r="B21" s="156"/>
      <c r="C21" s="156"/>
      <c r="D21" s="156"/>
      <c r="E21" s="156"/>
      <c r="F21" s="156"/>
      <c r="G21" s="156"/>
      <c r="H21" s="156"/>
      <c r="I21" s="156"/>
      <c r="J21" s="156"/>
      <c r="K21" s="156"/>
      <c r="L21" s="158"/>
      <c r="M21" s="158"/>
      <c r="N21" s="158"/>
      <c r="O21" s="158"/>
      <c r="P21" s="158"/>
      <c r="Q21" s="158"/>
      <c r="R21" s="156"/>
      <c r="S21" s="156"/>
      <c r="T21" s="156"/>
    </row>
    <row r="22" spans="1:23">
      <c r="A22" s="157" t="s">
        <v>1030</v>
      </c>
      <c r="B22" s="156"/>
      <c r="C22" s="156"/>
      <c r="D22" s="156"/>
      <c r="E22" s="156"/>
      <c r="F22" s="156"/>
      <c r="G22" s="156"/>
      <c r="H22" s="156"/>
      <c r="I22" s="156"/>
      <c r="J22" s="156"/>
      <c r="K22" s="156"/>
      <c r="L22" s="156"/>
      <c r="M22" s="156"/>
      <c r="N22" s="156"/>
      <c r="O22" s="156"/>
      <c r="P22" s="156"/>
      <c r="Q22" s="156"/>
      <c r="R22" s="156"/>
      <c r="S22" s="156"/>
      <c r="T22" s="156"/>
    </row>
    <row r="23" spans="1:23">
      <c r="A23" s="157" t="s">
        <v>1307</v>
      </c>
      <c r="B23" s="156"/>
      <c r="C23" s="156"/>
      <c r="D23" s="156"/>
      <c r="E23" s="156"/>
      <c r="F23" s="156"/>
      <c r="G23" s="156"/>
      <c r="H23" s="156"/>
      <c r="I23" s="156"/>
      <c r="J23" s="156"/>
      <c r="K23" s="156"/>
      <c r="L23" s="156"/>
      <c r="M23" s="156"/>
      <c r="N23" s="156"/>
      <c r="O23" s="156"/>
      <c r="P23" s="156"/>
      <c r="Q23" s="156"/>
      <c r="R23" s="156"/>
      <c r="S23" s="156"/>
      <c r="T23" s="156"/>
    </row>
    <row r="24" spans="1:23">
      <c r="A24" s="157" t="s">
        <v>1308</v>
      </c>
      <c r="B24" s="156"/>
      <c r="C24" s="156"/>
      <c r="D24" s="156"/>
      <c r="E24" s="156"/>
      <c r="F24" s="156"/>
      <c r="G24" s="156"/>
      <c r="H24" s="156"/>
      <c r="I24" s="156"/>
      <c r="J24" s="156"/>
      <c r="K24" s="156"/>
      <c r="L24" s="156"/>
      <c r="M24" s="156"/>
      <c r="N24" s="156"/>
      <c r="O24" s="156"/>
      <c r="P24" s="156"/>
      <c r="Q24" s="156"/>
      <c r="R24" s="156"/>
      <c r="S24" s="156"/>
      <c r="T24" s="156"/>
    </row>
    <row r="25" spans="1:23">
      <c r="A25" s="157"/>
      <c r="B25" s="156"/>
      <c r="C25" s="156"/>
      <c r="D25" s="156"/>
      <c r="E25" s="156"/>
      <c r="F25" s="156"/>
      <c r="G25" s="156"/>
      <c r="H25" s="156"/>
      <c r="I25" s="156"/>
      <c r="J25" s="156"/>
      <c r="K25" s="156"/>
      <c r="L25" s="156"/>
      <c r="M25" s="156"/>
      <c r="N25" s="156"/>
      <c r="O25" s="156"/>
      <c r="P25" s="156"/>
      <c r="Q25" s="156"/>
      <c r="R25" s="156"/>
      <c r="S25" s="156"/>
      <c r="T25" s="156"/>
    </row>
    <row r="26" spans="1:23">
      <c r="A26" s="157"/>
      <c r="B26" s="156"/>
      <c r="C26" s="156"/>
      <c r="D26" s="156"/>
      <c r="E26" s="156"/>
      <c r="F26" s="156"/>
      <c r="G26" s="156"/>
      <c r="H26" s="156"/>
      <c r="I26" s="156"/>
      <c r="J26" s="156"/>
      <c r="K26" s="156"/>
      <c r="L26" s="156"/>
      <c r="M26" s="156"/>
      <c r="N26" s="156"/>
      <c r="O26" s="156"/>
      <c r="P26" s="156"/>
      <c r="Q26" s="156"/>
      <c r="R26" s="156"/>
      <c r="S26" s="156"/>
      <c r="T26" s="156"/>
    </row>
    <row r="27" spans="1:23">
      <c r="A27" t="s">
        <v>56</v>
      </c>
      <c r="B27">
        <v>210483</v>
      </c>
      <c r="C27">
        <v>210484</v>
      </c>
      <c r="D27">
        <v>210506</v>
      </c>
      <c r="E27">
        <v>210547</v>
      </c>
      <c r="F27">
        <v>210548</v>
      </c>
      <c r="G27">
        <v>210559</v>
      </c>
      <c r="H27">
        <v>210598</v>
      </c>
      <c r="I27">
        <v>631547</v>
      </c>
      <c r="J27">
        <v>631558</v>
      </c>
      <c r="K27">
        <v>631781</v>
      </c>
      <c r="L27">
        <v>631879</v>
      </c>
      <c r="M27">
        <v>631880</v>
      </c>
      <c r="N27">
        <v>632166</v>
      </c>
      <c r="O27">
        <v>632277</v>
      </c>
      <c r="P27">
        <v>632282</v>
      </c>
      <c r="Q27">
        <v>632284</v>
      </c>
      <c r="R27">
        <v>632783</v>
      </c>
      <c r="S27">
        <v>632786</v>
      </c>
      <c r="T27">
        <v>632870</v>
      </c>
      <c r="U27">
        <v>632872</v>
      </c>
      <c r="V27">
        <v>632873</v>
      </c>
      <c r="W27">
        <v>632965</v>
      </c>
    </row>
    <row r="28" spans="1:23">
      <c r="A28" t="s">
        <v>1263</v>
      </c>
      <c r="B28">
        <v>631864</v>
      </c>
      <c r="C28">
        <v>631867</v>
      </c>
      <c r="D28">
        <v>631964</v>
      </c>
      <c r="E28">
        <v>631965</v>
      </c>
      <c r="F28">
        <v>631966</v>
      </c>
      <c r="G28">
        <v>631971</v>
      </c>
      <c r="H28">
        <v>632464</v>
      </c>
      <c r="I28">
        <v>632472</v>
      </c>
      <c r="J28">
        <v>632479</v>
      </c>
      <c r="K28">
        <v>632582</v>
      </c>
      <c r="L28">
        <v>632583</v>
      </c>
      <c r="M28">
        <v>632871</v>
      </c>
      <c r="N28">
        <v>632877</v>
      </c>
      <c r="O28">
        <v>632880</v>
      </c>
      <c r="P28">
        <v>632978</v>
      </c>
      <c r="Q28">
        <v>633089</v>
      </c>
    </row>
    <row r="29" spans="1:23">
      <c r="A29" t="s">
        <v>68</v>
      </c>
      <c r="B29">
        <v>210479</v>
      </c>
      <c r="C29">
        <v>210546</v>
      </c>
      <c r="D29">
        <v>210592</v>
      </c>
      <c r="E29">
        <v>630992</v>
      </c>
      <c r="F29">
        <v>631386</v>
      </c>
      <c r="G29">
        <v>631780</v>
      </c>
      <c r="H29">
        <v>631784</v>
      </c>
      <c r="I29">
        <v>632283</v>
      </c>
      <c r="J29">
        <v>632378</v>
      </c>
      <c r="K29">
        <v>632385</v>
      </c>
      <c r="L29">
        <v>632388</v>
      </c>
      <c r="M29">
        <v>632964</v>
      </c>
      <c r="N29">
        <v>632967</v>
      </c>
      <c r="O29">
        <v>632972</v>
      </c>
    </row>
    <row r="30" spans="1:23">
      <c r="A30" t="s">
        <v>1342</v>
      </c>
      <c r="B30">
        <v>630874</v>
      </c>
      <c r="C30">
        <v>631414</v>
      </c>
      <c r="D30">
        <v>632273</v>
      </c>
      <c r="E30">
        <v>632274</v>
      </c>
      <c r="F30">
        <v>632888</v>
      </c>
      <c r="G30">
        <v>632889</v>
      </c>
    </row>
    <row r="31" spans="1:23">
      <c r="A31" t="s">
        <v>1343</v>
      </c>
      <c r="B31">
        <v>210342</v>
      </c>
      <c r="C31">
        <v>210519</v>
      </c>
      <c r="D31">
        <v>210570</v>
      </c>
    </row>
    <row r="32" spans="1:23">
      <c r="A32" t="s">
        <v>1299</v>
      </c>
      <c r="B32">
        <v>210512</v>
      </c>
      <c r="C32">
        <v>210556</v>
      </c>
      <c r="D32">
        <v>210595</v>
      </c>
    </row>
    <row r="33" spans="1:20">
      <c r="A33" t="s">
        <v>1262</v>
      </c>
      <c r="B33">
        <v>631777</v>
      </c>
      <c r="C33">
        <v>632389</v>
      </c>
      <c r="D33">
        <v>632973</v>
      </c>
      <c r="E33">
        <v>631371</v>
      </c>
      <c r="F33">
        <v>632375</v>
      </c>
      <c r="G33">
        <v>632897</v>
      </c>
    </row>
    <row r="34" spans="1:20">
      <c r="A34" t="s">
        <v>1264</v>
      </c>
      <c r="B34">
        <v>631798</v>
      </c>
      <c r="C34">
        <v>632471</v>
      </c>
      <c r="D34">
        <v>632879</v>
      </c>
    </row>
    <row r="35" spans="1:20">
      <c r="A35" s="157"/>
      <c r="B35" s="156"/>
      <c r="C35" s="156"/>
      <c r="D35" s="156"/>
      <c r="E35" s="156"/>
      <c r="F35" s="156"/>
      <c r="G35" s="156"/>
      <c r="H35" s="156"/>
      <c r="I35" s="156"/>
      <c r="J35" s="156"/>
      <c r="K35" s="156"/>
      <c r="L35" s="156"/>
      <c r="M35" s="156"/>
      <c r="N35" s="156"/>
      <c r="O35" s="156"/>
      <c r="P35" s="156"/>
      <c r="Q35" s="156"/>
      <c r="R35" s="156"/>
      <c r="S35" s="156"/>
      <c r="T35" s="156"/>
    </row>
    <row r="36" spans="1:20">
      <c r="A36" s="210">
        <v>18</v>
      </c>
      <c r="B36" s="211" t="s">
        <v>1063</v>
      </c>
      <c r="C36" s="211" t="s">
        <v>1380</v>
      </c>
      <c r="D36" s="156" t="s">
        <v>1381</v>
      </c>
      <c r="E36" s="156"/>
      <c r="F36" s="156"/>
      <c r="G36" s="156"/>
      <c r="H36" s="156"/>
      <c r="I36" s="156"/>
      <c r="J36" s="156"/>
      <c r="K36" s="156"/>
      <c r="L36" s="156"/>
      <c r="M36" s="156"/>
      <c r="N36" s="156"/>
      <c r="O36" s="156"/>
      <c r="P36" s="156"/>
      <c r="Q36" s="156"/>
      <c r="R36" s="156"/>
      <c r="S36" s="156"/>
      <c r="T36" s="156"/>
    </row>
    <row r="37" spans="1:20">
      <c r="A37" s="157"/>
      <c r="B37" s="156"/>
      <c r="C37" s="156"/>
      <c r="D37" s="156"/>
      <c r="E37" s="156"/>
      <c r="F37" s="156"/>
      <c r="G37" s="156"/>
      <c r="H37" s="156"/>
      <c r="I37" s="156"/>
      <c r="J37" s="156"/>
      <c r="K37" s="156"/>
      <c r="L37" s="156"/>
      <c r="M37" s="156"/>
      <c r="N37" s="156"/>
      <c r="O37" s="156"/>
      <c r="P37" s="156"/>
      <c r="Q37" s="156"/>
      <c r="R37" s="156"/>
      <c r="S37" s="156"/>
      <c r="T37" s="156"/>
    </row>
    <row r="38" spans="1:20">
      <c r="A38" s="157"/>
      <c r="B38" s="156"/>
      <c r="C38" s="156"/>
      <c r="D38" s="156"/>
      <c r="E38" s="156"/>
      <c r="F38" s="156"/>
      <c r="G38" s="156"/>
      <c r="H38" s="156"/>
      <c r="I38" s="156"/>
      <c r="J38" s="156"/>
      <c r="K38" s="156"/>
      <c r="L38" s="156"/>
      <c r="M38" s="156"/>
      <c r="N38" s="156"/>
      <c r="O38" s="156"/>
      <c r="P38" s="156"/>
      <c r="Q38" s="156"/>
      <c r="R38" s="156"/>
      <c r="S38" s="156"/>
      <c r="T38" s="156"/>
    </row>
    <row r="39" spans="1:20">
      <c r="A39" s="157"/>
      <c r="B39" s="156"/>
      <c r="C39" s="156"/>
      <c r="D39" s="156"/>
      <c r="E39" s="156"/>
      <c r="F39" s="156"/>
      <c r="G39" s="156"/>
      <c r="H39" s="156"/>
      <c r="I39" s="156"/>
      <c r="J39" s="156"/>
      <c r="K39" s="156"/>
      <c r="L39" s="156"/>
      <c r="M39" s="156"/>
      <c r="N39" s="156"/>
      <c r="O39" s="156"/>
      <c r="P39" s="156"/>
      <c r="Q39" s="156"/>
      <c r="R39" s="156"/>
      <c r="S39" s="156"/>
      <c r="T39" s="156"/>
    </row>
    <row r="40" spans="1:20">
      <c r="A40" s="157"/>
      <c r="B40" s="156"/>
      <c r="C40" s="156"/>
      <c r="D40" s="156"/>
      <c r="E40" s="156"/>
      <c r="F40" s="156"/>
      <c r="G40" s="156"/>
      <c r="H40" s="156"/>
      <c r="I40" s="156"/>
      <c r="J40" s="156"/>
      <c r="K40" s="156"/>
      <c r="L40" s="156"/>
      <c r="M40" s="156"/>
      <c r="N40" s="156"/>
      <c r="O40" s="156"/>
      <c r="P40" s="156"/>
      <c r="Q40" s="156"/>
      <c r="R40" s="156"/>
      <c r="S40" s="156"/>
      <c r="T40" s="156"/>
    </row>
    <row r="41" spans="1:20">
      <c r="A41" s="157"/>
      <c r="B41" s="156"/>
      <c r="C41" s="156"/>
      <c r="D41" s="156"/>
      <c r="E41" s="156"/>
      <c r="F41" s="156"/>
      <c r="G41" s="156"/>
      <c r="H41" s="156"/>
      <c r="I41" s="156"/>
      <c r="J41" s="156"/>
      <c r="K41" s="156"/>
      <c r="L41" s="156"/>
      <c r="M41" s="156"/>
      <c r="N41" s="156"/>
      <c r="O41" s="156"/>
      <c r="P41" s="156"/>
      <c r="Q41" s="156"/>
      <c r="R41" s="156"/>
      <c r="S41" s="156"/>
      <c r="T41" s="156"/>
    </row>
    <row r="42" spans="1:20">
      <c r="A42" s="157"/>
      <c r="B42" s="156"/>
      <c r="C42" s="156"/>
      <c r="D42" s="156"/>
      <c r="E42" s="156"/>
      <c r="F42" s="156"/>
      <c r="G42" s="156"/>
      <c r="H42" s="156"/>
      <c r="I42" s="156"/>
      <c r="J42" s="156"/>
      <c r="K42" s="156"/>
      <c r="L42" s="156"/>
      <c r="M42" s="156"/>
      <c r="N42" s="156"/>
      <c r="O42" s="156"/>
      <c r="P42" s="156"/>
      <c r="Q42" s="156"/>
      <c r="R42" s="156"/>
      <c r="S42" s="156"/>
      <c r="T42" s="156"/>
    </row>
    <row r="43" spans="1:20">
      <c r="A43" s="157"/>
      <c r="B43" s="156"/>
      <c r="C43" s="156"/>
      <c r="D43" s="156"/>
      <c r="E43" s="156"/>
      <c r="F43" s="156"/>
      <c r="G43" s="156"/>
      <c r="H43" s="156"/>
      <c r="I43" s="156"/>
      <c r="J43" s="156"/>
      <c r="K43" s="156"/>
      <c r="L43" s="156"/>
      <c r="M43" s="156"/>
      <c r="N43" s="156"/>
      <c r="O43" s="156"/>
      <c r="P43" s="156"/>
      <c r="Q43" s="156"/>
      <c r="R43" s="156"/>
      <c r="S43" s="156"/>
      <c r="T43" s="156"/>
    </row>
    <row r="44" spans="1:20">
      <c r="A44" s="157"/>
      <c r="B44" s="156"/>
      <c r="C44" s="156"/>
      <c r="D44" s="156"/>
      <c r="E44" s="156"/>
      <c r="F44" s="156"/>
      <c r="G44" s="156"/>
      <c r="H44" s="156"/>
      <c r="I44" s="156"/>
      <c r="J44" s="156"/>
      <c r="K44" s="156"/>
      <c r="L44" s="156"/>
      <c r="M44" s="156"/>
      <c r="N44" s="156"/>
      <c r="O44" s="156"/>
      <c r="P44" s="156"/>
      <c r="Q44" s="156"/>
      <c r="R44" s="156"/>
      <c r="S44" s="156"/>
      <c r="T44" s="156"/>
    </row>
    <row r="45" spans="1:20">
      <c r="A45" s="157"/>
      <c r="B45" s="156"/>
      <c r="C45" s="156"/>
      <c r="D45" s="156"/>
      <c r="E45" s="156"/>
      <c r="F45" s="156"/>
      <c r="G45" s="156"/>
      <c r="H45" s="156"/>
      <c r="I45" s="156"/>
      <c r="J45" s="156"/>
      <c r="K45" s="156"/>
      <c r="L45" s="156"/>
      <c r="M45" s="156"/>
      <c r="N45" s="156"/>
      <c r="O45" s="156"/>
      <c r="P45" s="156"/>
      <c r="Q45" s="156"/>
      <c r="R45" s="156"/>
      <c r="S45" s="156"/>
      <c r="T45" s="156"/>
    </row>
    <row r="46" spans="1:20">
      <c r="A46" s="157"/>
      <c r="B46" s="156"/>
      <c r="C46" s="156"/>
      <c r="D46" s="156"/>
      <c r="E46" s="156"/>
      <c r="F46" s="156"/>
      <c r="G46" s="156"/>
      <c r="H46" s="156"/>
      <c r="I46" s="156"/>
      <c r="J46" s="156"/>
      <c r="K46" s="156"/>
      <c r="L46" s="156"/>
      <c r="M46" s="156"/>
      <c r="N46" s="156"/>
      <c r="O46" s="156"/>
      <c r="P46" s="156"/>
      <c r="Q46" s="156"/>
      <c r="R46" s="156"/>
      <c r="S46" s="156"/>
      <c r="T46" s="156"/>
    </row>
    <row r="47" spans="1:20">
      <c r="A47" s="157"/>
      <c r="B47" s="156"/>
      <c r="C47" s="156"/>
      <c r="D47" s="156"/>
      <c r="E47" s="156"/>
      <c r="F47" s="156"/>
      <c r="G47" s="156"/>
      <c r="H47" s="156"/>
      <c r="I47" s="156"/>
      <c r="J47" s="156"/>
      <c r="K47" s="156"/>
      <c r="L47" s="156"/>
      <c r="M47" s="156"/>
      <c r="N47" s="156"/>
      <c r="O47" s="156"/>
      <c r="P47" s="156"/>
      <c r="Q47" s="156"/>
      <c r="R47" s="156"/>
      <c r="S47" s="156"/>
      <c r="T47" s="156"/>
    </row>
    <row r="48" spans="1:20">
      <c r="A48" s="157"/>
      <c r="B48" s="156"/>
      <c r="C48" s="156"/>
      <c r="D48" s="156"/>
      <c r="E48" s="156"/>
      <c r="F48" s="156"/>
      <c r="G48" s="156"/>
      <c r="H48" s="156"/>
      <c r="I48" s="156"/>
      <c r="J48" s="156"/>
      <c r="K48" s="156"/>
      <c r="L48" s="156"/>
      <c r="M48" s="156"/>
      <c r="N48" s="156"/>
      <c r="O48" s="156"/>
      <c r="P48" s="156"/>
      <c r="Q48" s="156"/>
      <c r="R48" s="156"/>
      <c r="S48" s="156"/>
      <c r="T48" s="156"/>
    </row>
    <row r="49" spans="1:20">
      <c r="A49" s="157"/>
      <c r="B49" s="156"/>
      <c r="C49" s="156"/>
      <c r="D49" s="156"/>
      <c r="E49" s="156"/>
      <c r="F49" s="156"/>
      <c r="G49" s="156"/>
      <c r="H49" s="156"/>
      <c r="I49" s="156"/>
      <c r="J49" s="156"/>
      <c r="K49" s="156"/>
      <c r="L49" s="156"/>
      <c r="M49" s="156"/>
      <c r="N49" s="156"/>
      <c r="O49" s="156"/>
      <c r="P49" s="156"/>
      <c r="Q49" s="156"/>
      <c r="R49" s="156"/>
      <c r="S49" s="156"/>
      <c r="T49" s="156"/>
    </row>
    <row r="50" spans="1:20">
      <c r="A50" s="157"/>
      <c r="B50" s="156"/>
      <c r="C50" s="156"/>
      <c r="D50" s="156"/>
      <c r="E50" s="156"/>
      <c r="F50" s="156"/>
      <c r="G50" s="156"/>
      <c r="H50" s="156"/>
      <c r="I50" s="156"/>
      <c r="J50" s="156"/>
      <c r="K50" s="156"/>
      <c r="L50" s="156"/>
      <c r="M50" s="156"/>
      <c r="N50" s="156"/>
      <c r="O50" s="156"/>
      <c r="P50" s="156"/>
      <c r="Q50" s="156"/>
      <c r="R50" s="156"/>
      <c r="S50" s="156"/>
      <c r="T50" s="156"/>
    </row>
    <row r="51" spans="1:20">
      <c r="A51" s="157"/>
      <c r="B51" s="156"/>
      <c r="C51" s="156"/>
      <c r="D51" s="156"/>
      <c r="E51" s="156"/>
      <c r="F51" s="156"/>
      <c r="G51" s="156"/>
      <c r="H51" s="156"/>
      <c r="I51" s="156"/>
      <c r="J51" s="156"/>
      <c r="K51" s="156"/>
      <c r="L51" s="156"/>
      <c r="M51" s="156"/>
      <c r="N51" s="156"/>
      <c r="O51" s="156"/>
      <c r="P51" s="156"/>
      <c r="Q51" s="156"/>
      <c r="R51" s="156"/>
      <c r="S51" s="156"/>
      <c r="T51" s="156"/>
    </row>
    <row r="52" spans="1:20">
      <c r="A52" s="157"/>
      <c r="B52" s="156"/>
      <c r="C52" s="156"/>
      <c r="D52" s="156"/>
      <c r="E52" s="156"/>
      <c r="F52" s="156"/>
      <c r="G52" s="156"/>
      <c r="H52" s="156"/>
      <c r="I52" s="156"/>
      <c r="J52" s="156"/>
      <c r="K52" s="156"/>
      <c r="L52" s="156"/>
      <c r="M52" s="156"/>
      <c r="N52" s="156"/>
      <c r="O52" s="156"/>
      <c r="P52" s="156"/>
      <c r="Q52" s="156"/>
      <c r="R52" s="156"/>
      <c r="S52" s="156"/>
      <c r="T52" s="156"/>
    </row>
    <row r="53" spans="1:20">
      <c r="A53" s="157"/>
      <c r="B53" s="156"/>
      <c r="C53" s="156"/>
      <c r="D53" s="156"/>
      <c r="E53" s="156"/>
      <c r="F53" s="156"/>
      <c r="G53" s="156"/>
      <c r="H53" s="156"/>
      <c r="I53" s="156"/>
      <c r="J53" s="156"/>
      <c r="K53" s="156"/>
      <c r="L53" s="156"/>
      <c r="M53" s="156"/>
      <c r="N53" s="156"/>
      <c r="O53" s="156"/>
      <c r="P53" s="156"/>
      <c r="Q53" s="156"/>
      <c r="R53" s="156"/>
      <c r="S53" s="156"/>
      <c r="T53" s="156"/>
    </row>
    <row r="54" spans="1:20">
      <c r="A54" s="157"/>
      <c r="B54" s="156"/>
      <c r="C54" s="156"/>
      <c r="D54" s="156"/>
      <c r="E54" s="156"/>
      <c r="F54" s="156"/>
      <c r="G54" s="156"/>
      <c r="H54" s="156"/>
      <c r="I54" s="156"/>
      <c r="J54" s="156"/>
      <c r="K54" s="156"/>
      <c r="L54" s="156"/>
      <c r="M54" s="156"/>
      <c r="N54" s="156"/>
      <c r="O54" s="156"/>
      <c r="P54" s="156"/>
      <c r="Q54" s="156"/>
      <c r="R54" s="156"/>
      <c r="S54" s="156"/>
      <c r="T54" s="156"/>
    </row>
    <row r="55" spans="1:20">
      <c r="A55" s="157"/>
      <c r="B55" s="156"/>
      <c r="C55" s="156"/>
      <c r="D55" s="156"/>
      <c r="E55" s="156"/>
      <c r="F55" s="156"/>
      <c r="G55" s="156"/>
      <c r="H55" s="156"/>
      <c r="I55" s="156"/>
      <c r="J55" s="156"/>
      <c r="K55" s="156"/>
      <c r="L55" s="156"/>
      <c r="M55" s="156"/>
      <c r="N55" s="156"/>
      <c r="O55" s="156"/>
      <c r="P55" s="156"/>
      <c r="Q55" s="156"/>
      <c r="R55" s="156"/>
      <c r="S55" s="156"/>
      <c r="T55" s="156"/>
    </row>
    <row r="56" spans="1:20">
      <c r="A56" s="157"/>
      <c r="B56" s="156"/>
      <c r="C56" s="156"/>
      <c r="D56" s="156"/>
      <c r="E56" s="156"/>
      <c r="F56" s="156"/>
      <c r="G56" s="156"/>
      <c r="H56" s="156"/>
      <c r="I56" s="156"/>
      <c r="J56" s="156"/>
      <c r="K56" s="156"/>
      <c r="L56" s="156"/>
      <c r="M56" s="156"/>
      <c r="N56" s="156"/>
      <c r="O56" s="156"/>
      <c r="P56" s="156"/>
      <c r="Q56" s="156"/>
      <c r="R56" s="156"/>
      <c r="S56" s="156"/>
      <c r="T56" s="156"/>
    </row>
    <row r="57" spans="1:20">
      <c r="A57" s="157"/>
      <c r="B57" s="156"/>
      <c r="C57" s="156"/>
      <c r="D57" s="156"/>
      <c r="E57" s="156"/>
      <c r="F57" s="156"/>
      <c r="G57" s="156"/>
      <c r="H57" s="156"/>
      <c r="I57" s="156"/>
      <c r="J57" s="156"/>
      <c r="K57" s="156"/>
      <c r="L57" s="156"/>
      <c r="M57" s="156"/>
      <c r="N57" s="156"/>
      <c r="O57" s="156"/>
      <c r="P57" s="156"/>
      <c r="Q57" s="156"/>
      <c r="R57" s="156"/>
      <c r="S57" s="156"/>
      <c r="T57" s="156"/>
    </row>
    <row r="58" spans="1:20">
      <c r="A58" s="157"/>
      <c r="B58" s="156"/>
      <c r="C58" s="156"/>
      <c r="D58" s="156"/>
      <c r="E58" s="156"/>
      <c r="F58" s="156"/>
      <c r="G58" s="156"/>
      <c r="H58" s="156"/>
      <c r="I58" s="156"/>
      <c r="J58" s="156"/>
      <c r="K58" s="156"/>
      <c r="L58" s="156"/>
      <c r="M58" s="156"/>
      <c r="N58" s="156"/>
      <c r="O58" s="156"/>
      <c r="P58" s="156"/>
      <c r="Q58" s="156"/>
      <c r="R58" s="156"/>
      <c r="S58" s="156"/>
      <c r="T58" s="156"/>
    </row>
    <row r="59" spans="1:20">
      <c r="A59" s="157"/>
      <c r="B59" s="156"/>
      <c r="C59" s="156"/>
      <c r="D59" s="156"/>
      <c r="E59" s="156"/>
      <c r="F59" s="156"/>
      <c r="G59" s="156"/>
      <c r="H59" s="156"/>
      <c r="I59" s="156"/>
      <c r="J59" s="156"/>
      <c r="K59" s="156"/>
      <c r="L59" s="156"/>
      <c r="M59" s="156"/>
      <c r="N59" s="156"/>
      <c r="O59" s="156"/>
      <c r="P59" s="156"/>
      <c r="Q59" s="156"/>
      <c r="R59" s="156"/>
      <c r="S59" s="156"/>
      <c r="T59" s="156"/>
    </row>
    <row r="60" spans="1:20">
      <c r="A60" s="157"/>
      <c r="B60" s="156"/>
      <c r="C60" s="156"/>
      <c r="D60" s="156"/>
      <c r="E60" s="156"/>
      <c r="F60" s="156"/>
      <c r="G60" s="156"/>
      <c r="H60" s="156"/>
      <c r="I60" s="156"/>
      <c r="J60" s="156"/>
      <c r="K60" s="156"/>
      <c r="L60" s="156"/>
      <c r="M60" s="156"/>
      <c r="N60" s="156"/>
      <c r="O60" s="156"/>
      <c r="P60" s="156"/>
      <c r="Q60" s="156"/>
      <c r="R60" s="156"/>
      <c r="S60" s="156"/>
      <c r="T60" s="156"/>
    </row>
    <row r="61" spans="1:20">
      <c r="A61" s="157"/>
      <c r="B61" s="156"/>
      <c r="C61" s="156"/>
      <c r="D61" s="156"/>
      <c r="E61" s="156"/>
      <c r="F61" s="156"/>
      <c r="G61" s="156"/>
      <c r="H61" s="156"/>
      <c r="I61" s="156"/>
      <c r="J61" s="156"/>
      <c r="K61" s="156"/>
      <c r="L61" s="156"/>
      <c r="M61" s="156"/>
      <c r="N61" s="156"/>
      <c r="O61" s="156"/>
      <c r="P61" s="156"/>
      <c r="Q61" s="156"/>
      <c r="R61" s="156"/>
      <c r="S61" s="156"/>
      <c r="T61" s="156"/>
    </row>
    <row r="62" spans="1:20">
      <c r="A62" s="157"/>
      <c r="B62" s="156"/>
      <c r="C62" s="156"/>
      <c r="D62" s="156"/>
      <c r="E62" s="156"/>
      <c r="F62" s="156"/>
      <c r="G62" s="156"/>
      <c r="H62" s="156"/>
      <c r="I62" s="156"/>
      <c r="J62" s="156"/>
      <c r="K62" s="156"/>
      <c r="L62" s="156"/>
      <c r="M62" s="156"/>
      <c r="N62" s="156"/>
      <c r="O62" s="156"/>
      <c r="P62" s="156"/>
      <c r="Q62" s="156"/>
      <c r="R62" s="156"/>
      <c r="S62" s="156"/>
      <c r="T62" s="156"/>
    </row>
    <row r="63" spans="1:20">
      <c r="A63" s="157"/>
      <c r="B63" s="156"/>
      <c r="C63" s="156"/>
      <c r="D63" s="156"/>
      <c r="E63" s="156"/>
      <c r="F63" s="156"/>
      <c r="G63" s="156"/>
      <c r="H63" s="156"/>
      <c r="I63" s="156"/>
      <c r="J63" s="156"/>
      <c r="K63" s="156"/>
      <c r="L63" s="156"/>
      <c r="M63" s="156"/>
      <c r="N63" s="156"/>
      <c r="O63" s="156"/>
      <c r="P63" s="156"/>
      <c r="Q63" s="156"/>
      <c r="R63" s="156"/>
      <c r="S63" s="156"/>
      <c r="T63" s="156"/>
    </row>
    <row r="64" spans="1:20">
      <c r="A64" s="157"/>
      <c r="B64" s="156"/>
      <c r="C64" s="156"/>
      <c r="D64" s="156"/>
      <c r="E64" s="156"/>
      <c r="F64" s="156"/>
      <c r="G64" s="156"/>
      <c r="H64" s="156"/>
      <c r="I64" s="156"/>
      <c r="J64" s="156"/>
      <c r="K64" s="156"/>
      <c r="L64" s="156"/>
      <c r="M64" s="156"/>
      <c r="N64" s="156"/>
      <c r="O64" s="156"/>
      <c r="P64" s="156"/>
      <c r="Q64" s="156"/>
      <c r="R64" s="156"/>
      <c r="S64" s="156"/>
      <c r="T64" s="156"/>
    </row>
    <row r="65" spans="1:20">
      <c r="A65" s="157"/>
      <c r="B65" s="156"/>
      <c r="C65" s="156"/>
      <c r="D65" s="156"/>
      <c r="E65" s="156"/>
      <c r="F65" s="156"/>
      <c r="G65" s="156"/>
      <c r="H65" s="156"/>
      <c r="I65" s="156"/>
      <c r="J65" s="156"/>
      <c r="K65" s="156"/>
      <c r="L65" s="156"/>
      <c r="M65" s="156"/>
      <c r="N65" s="156"/>
      <c r="O65" s="156"/>
      <c r="P65" s="156"/>
      <c r="Q65" s="156"/>
      <c r="R65" s="156"/>
      <c r="S65" s="156"/>
      <c r="T65" s="156"/>
    </row>
    <row r="66" spans="1:20">
      <c r="A66" s="157"/>
      <c r="B66" s="156"/>
      <c r="C66" s="156"/>
      <c r="D66" s="156"/>
      <c r="E66" s="156"/>
      <c r="F66" s="156"/>
      <c r="G66" s="156"/>
      <c r="H66" s="156"/>
      <c r="I66" s="156"/>
      <c r="J66" s="156"/>
      <c r="K66" s="156"/>
      <c r="L66" s="156"/>
      <c r="M66" s="156"/>
      <c r="N66" s="156"/>
      <c r="O66" s="156"/>
      <c r="P66" s="156"/>
      <c r="Q66" s="156"/>
      <c r="R66" s="156"/>
      <c r="S66" s="156"/>
      <c r="T66" s="156"/>
    </row>
    <row r="67" spans="1:20">
      <c r="A67" s="157"/>
      <c r="B67" s="156"/>
      <c r="C67" s="156"/>
      <c r="D67" s="156"/>
      <c r="E67" s="156"/>
      <c r="F67" s="156"/>
      <c r="G67" s="156"/>
      <c r="H67" s="156"/>
      <c r="I67" s="156"/>
      <c r="J67" s="156"/>
      <c r="K67" s="156"/>
      <c r="L67" s="156"/>
      <c r="M67" s="156"/>
      <c r="N67" s="156"/>
      <c r="O67" s="156"/>
      <c r="P67" s="156"/>
      <c r="Q67" s="156"/>
      <c r="R67" s="156"/>
      <c r="S67" s="156"/>
      <c r="T67" s="156"/>
    </row>
    <row r="68" spans="1:20">
      <c r="A68" s="157"/>
      <c r="B68" s="156"/>
      <c r="C68" s="156"/>
      <c r="D68" s="156"/>
      <c r="E68" s="156"/>
      <c r="F68" s="156"/>
      <c r="G68" s="156"/>
      <c r="H68" s="156"/>
      <c r="I68" s="156"/>
      <c r="J68" s="156"/>
      <c r="K68" s="156"/>
      <c r="L68" s="156"/>
      <c r="M68" s="156"/>
      <c r="N68" s="156"/>
      <c r="O68" s="156"/>
      <c r="P68" s="156"/>
      <c r="Q68" s="156"/>
      <c r="R68" s="156"/>
      <c r="S68" s="156"/>
      <c r="T68" s="156"/>
    </row>
    <row r="69" spans="1:20">
      <c r="A69" s="157"/>
      <c r="B69" s="156"/>
      <c r="C69" s="156"/>
      <c r="D69" s="156"/>
      <c r="E69" s="156"/>
      <c r="F69" s="156"/>
      <c r="G69" s="156"/>
      <c r="H69" s="156"/>
      <c r="I69" s="156"/>
      <c r="J69" s="156"/>
      <c r="K69" s="156"/>
      <c r="L69" s="156"/>
      <c r="M69" s="156"/>
      <c r="N69" s="156"/>
      <c r="O69" s="156"/>
      <c r="P69" s="156"/>
      <c r="Q69" s="156"/>
      <c r="R69" s="156"/>
      <c r="S69" s="156"/>
      <c r="T69" s="156"/>
    </row>
    <row r="70" spans="1:20">
      <c r="A70" s="157"/>
      <c r="B70" s="156"/>
      <c r="C70" s="156"/>
      <c r="D70" s="156"/>
      <c r="E70" s="156"/>
      <c r="F70" s="156"/>
      <c r="G70" s="156"/>
      <c r="H70" s="156"/>
      <c r="I70" s="156"/>
      <c r="J70" s="156"/>
      <c r="K70" s="156"/>
      <c r="L70" s="156"/>
      <c r="M70" s="156"/>
      <c r="N70" s="156"/>
      <c r="O70" s="156"/>
      <c r="P70" s="156"/>
      <c r="Q70" s="156"/>
      <c r="R70" s="156"/>
      <c r="S70" s="156"/>
      <c r="T70" s="156"/>
    </row>
    <row r="71" spans="1:20">
      <c r="A71" s="157"/>
      <c r="B71" s="156"/>
      <c r="C71" s="156"/>
      <c r="D71" s="156"/>
      <c r="E71" s="156"/>
      <c r="F71" s="156"/>
      <c r="G71" s="156"/>
      <c r="H71" s="156"/>
      <c r="I71" s="156"/>
      <c r="J71" s="156"/>
      <c r="K71" s="156"/>
      <c r="L71" s="156"/>
      <c r="M71" s="156"/>
      <c r="N71" s="156"/>
      <c r="O71" s="156"/>
      <c r="P71" s="156"/>
      <c r="Q71" s="156"/>
      <c r="R71" s="156"/>
      <c r="S71" s="156"/>
      <c r="T71" s="156"/>
    </row>
    <row r="72" spans="1:20">
      <c r="A72" s="157"/>
      <c r="B72" s="156"/>
      <c r="C72" s="156"/>
      <c r="D72" s="156"/>
      <c r="E72" s="156"/>
      <c r="F72" s="156"/>
      <c r="G72" s="156"/>
      <c r="H72" s="156"/>
      <c r="I72" s="156"/>
      <c r="J72" s="156"/>
      <c r="K72" s="156"/>
      <c r="L72" s="156"/>
      <c r="M72" s="156"/>
      <c r="N72" s="156"/>
      <c r="O72" s="156"/>
      <c r="P72" s="156"/>
      <c r="Q72" s="156"/>
      <c r="R72" s="156"/>
      <c r="S72" s="156"/>
      <c r="T72" s="156"/>
    </row>
    <row r="73" spans="1:20">
      <c r="A73" s="157"/>
      <c r="B73" s="156"/>
      <c r="C73" s="156"/>
      <c r="D73" s="156"/>
      <c r="E73" s="156"/>
      <c r="F73" s="156"/>
      <c r="G73" s="156"/>
      <c r="H73" s="156"/>
      <c r="I73" s="156"/>
      <c r="J73" s="156"/>
      <c r="K73" s="156"/>
      <c r="L73" s="156"/>
      <c r="M73" s="156"/>
      <c r="N73" s="156"/>
      <c r="O73" s="156"/>
      <c r="P73" s="156"/>
      <c r="Q73" s="156"/>
      <c r="R73" s="156"/>
      <c r="S73" s="156"/>
      <c r="T73" s="156"/>
    </row>
    <row r="74" spans="1:20">
      <c r="A74" s="157"/>
      <c r="B74" s="156"/>
      <c r="C74" s="156"/>
      <c r="D74" s="156"/>
      <c r="E74" s="156"/>
      <c r="F74" s="156"/>
      <c r="G74" s="156"/>
      <c r="H74" s="156"/>
      <c r="I74" s="156"/>
      <c r="J74" s="156"/>
      <c r="K74" s="156"/>
      <c r="L74" s="156"/>
      <c r="M74" s="156"/>
      <c r="N74" s="156"/>
      <c r="O74" s="156"/>
      <c r="P74" s="156"/>
      <c r="Q74" s="156"/>
      <c r="R74" s="156"/>
      <c r="S74" s="156"/>
      <c r="T74" s="156"/>
    </row>
    <row r="75" spans="1:20">
      <c r="A75" s="157"/>
      <c r="B75" s="156"/>
      <c r="C75" s="156"/>
      <c r="D75" s="156"/>
      <c r="E75" s="156"/>
      <c r="F75" s="156"/>
      <c r="G75" s="156"/>
      <c r="H75" s="156"/>
      <c r="I75" s="156"/>
      <c r="J75" s="156"/>
      <c r="K75" s="156"/>
      <c r="L75" s="156"/>
      <c r="M75" s="156"/>
      <c r="N75" s="156"/>
      <c r="O75" s="156"/>
      <c r="P75" s="156"/>
      <c r="Q75" s="156"/>
      <c r="R75" s="156"/>
      <c r="S75" s="156"/>
      <c r="T75" s="156"/>
    </row>
    <row r="76" spans="1:20">
      <c r="A76" s="157"/>
      <c r="B76" s="156"/>
      <c r="C76" s="156"/>
      <c r="D76" s="156"/>
      <c r="E76" s="156"/>
      <c r="F76" s="156"/>
      <c r="G76" s="156"/>
      <c r="H76" s="156"/>
      <c r="I76" s="156"/>
      <c r="J76" s="156"/>
      <c r="K76" s="156"/>
      <c r="L76" s="156"/>
      <c r="M76" s="156"/>
      <c r="N76" s="156"/>
      <c r="O76" s="156"/>
      <c r="P76" s="156"/>
      <c r="Q76" s="156"/>
      <c r="R76" s="156"/>
      <c r="S76" s="156"/>
      <c r="T76" s="156"/>
    </row>
    <row r="77" spans="1:20">
      <c r="A77" s="157"/>
      <c r="B77" s="156"/>
      <c r="C77" s="156"/>
      <c r="D77" s="156"/>
      <c r="E77" s="156"/>
      <c r="F77" s="156"/>
      <c r="G77" s="156"/>
      <c r="H77" s="156"/>
      <c r="I77" s="156"/>
      <c r="J77" s="156"/>
      <c r="K77" s="156"/>
      <c r="L77" s="156"/>
      <c r="M77" s="156"/>
      <c r="N77" s="156"/>
      <c r="O77" s="156"/>
      <c r="P77" s="156"/>
      <c r="Q77" s="156"/>
      <c r="R77" s="156"/>
      <c r="S77" s="156"/>
      <c r="T77" s="156"/>
    </row>
    <row r="78" spans="1:20">
      <c r="A78" s="157"/>
      <c r="B78" s="156"/>
      <c r="C78" s="156"/>
      <c r="D78" s="156"/>
      <c r="E78" s="156"/>
      <c r="F78" s="156"/>
      <c r="G78" s="156"/>
      <c r="H78" s="156"/>
      <c r="I78" s="156"/>
      <c r="J78" s="156"/>
      <c r="K78" s="156"/>
      <c r="L78" s="156"/>
      <c r="M78" s="156"/>
      <c r="N78" s="156"/>
      <c r="O78" s="156"/>
      <c r="P78" s="156"/>
      <c r="Q78" s="156"/>
      <c r="R78" s="156"/>
      <c r="S78" s="156"/>
      <c r="T78" s="156"/>
    </row>
    <row r="79" spans="1:20">
      <c r="A79" s="157"/>
      <c r="B79" s="156"/>
      <c r="C79" s="156"/>
      <c r="D79" s="156"/>
      <c r="E79" s="156"/>
      <c r="F79" s="156"/>
      <c r="G79" s="156"/>
      <c r="H79" s="156"/>
      <c r="I79" s="156"/>
      <c r="J79" s="156"/>
      <c r="K79" s="156"/>
      <c r="L79" s="156"/>
      <c r="M79" s="156"/>
      <c r="N79" s="156"/>
      <c r="O79" s="156"/>
      <c r="P79" s="156"/>
      <c r="Q79" s="156"/>
      <c r="R79" s="156"/>
      <c r="S79" s="156"/>
      <c r="T79" s="156"/>
    </row>
    <row r="80" spans="1:20">
      <c r="A80" s="157"/>
      <c r="B80" s="156"/>
      <c r="C80" s="156"/>
      <c r="D80" s="156"/>
      <c r="E80" s="156"/>
      <c r="F80" s="156"/>
      <c r="G80" s="156"/>
      <c r="H80" s="156"/>
      <c r="I80" s="156"/>
      <c r="J80" s="156"/>
      <c r="K80" s="156"/>
      <c r="L80" s="156"/>
      <c r="M80" s="156"/>
      <c r="N80" s="156"/>
      <c r="O80" s="156"/>
      <c r="P80" s="156"/>
      <c r="Q80" s="156"/>
      <c r="R80" s="156"/>
      <c r="S80" s="156"/>
      <c r="T80" s="156"/>
    </row>
    <row r="81" spans="1:20">
      <c r="A81" s="157"/>
      <c r="B81" s="156"/>
      <c r="C81" s="156"/>
      <c r="D81" s="156"/>
      <c r="E81" s="156"/>
      <c r="F81" s="156"/>
      <c r="G81" s="156"/>
      <c r="H81" s="156"/>
      <c r="I81" s="156"/>
      <c r="J81" s="156"/>
      <c r="K81" s="156"/>
      <c r="L81" s="156"/>
      <c r="M81" s="156"/>
      <c r="N81" s="156"/>
      <c r="O81" s="156"/>
      <c r="P81" s="156"/>
      <c r="Q81" s="156"/>
      <c r="R81" s="156"/>
      <c r="S81" s="156"/>
      <c r="T81" s="156"/>
    </row>
    <row r="82" spans="1:20">
      <c r="A82" s="157"/>
      <c r="B82" s="156"/>
      <c r="C82" s="156"/>
      <c r="D82" s="156"/>
      <c r="E82" s="156"/>
      <c r="F82" s="156"/>
      <c r="G82" s="156"/>
      <c r="H82" s="156"/>
      <c r="I82" s="156"/>
      <c r="J82" s="156"/>
      <c r="K82" s="156"/>
      <c r="L82" s="156"/>
      <c r="M82" s="156"/>
      <c r="N82" s="156"/>
      <c r="O82" s="156"/>
      <c r="P82" s="156"/>
      <c r="Q82" s="156"/>
      <c r="R82" s="156"/>
      <c r="S82" s="156"/>
      <c r="T82" s="156"/>
    </row>
    <row r="83" spans="1:20">
      <c r="A83" s="157"/>
      <c r="B83" s="156"/>
      <c r="C83" s="156"/>
      <c r="D83" s="156"/>
      <c r="E83" s="156"/>
      <c r="F83" s="156"/>
      <c r="G83" s="156"/>
      <c r="H83" s="156"/>
      <c r="I83" s="156"/>
      <c r="J83" s="156"/>
      <c r="K83" s="156"/>
      <c r="L83" s="156"/>
      <c r="M83" s="156"/>
      <c r="N83" s="156"/>
      <c r="O83" s="156"/>
      <c r="P83" s="156"/>
      <c r="Q83" s="156"/>
      <c r="R83" s="156"/>
      <c r="S83" s="156"/>
      <c r="T83" s="156"/>
    </row>
    <row r="84" spans="1:20">
      <c r="A84" s="157"/>
      <c r="B84" s="156"/>
      <c r="C84" s="156"/>
      <c r="D84" s="156"/>
      <c r="E84" s="156"/>
      <c r="F84" s="156"/>
      <c r="G84" s="156"/>
      <c r="H84" s="156"/>
      <c r="I84" s="156"/>
      <c r="J84" s="156"/>
      <c r="K84" s="156"/>
      <c r="L84" s="156"/>
      <c r="M84" s="156"/>
      <c r="N84" s="156"/>
      <c r="O84" s="156"/>
      <c r="P84" s="156"/>
      <c r="Q84" s="156"/>
      <c r="R84" s="156"/>
      <c r="S84" s="156"/>
      <c r="T84" s="156"/>
    </row>
    <row r="85" spans="1:20">
      <c r="A85" s="157"/>
      <c r="B85" s="156"/>
      <c r="C85" s="156"/>
      <c r="D85" s="156"/>
      <c r="E85" s="156"/>
      <c r="F85" s="156"/>
      <c r="G85" s="156"/>
      <c r="H85" s="156"/>
      <c r="I85" s="156"/>
      <c r="J85" s="156"/>
      <c r="K85" s="156"/>
      <c r="L85" s="156"/>
      <c r="M85" s="156"/>
      <c r="N85" s="156"/>
      <c r="O85" s="156"/>
      <c r="P85" s="156"/>
      <c r="Q85" s="156"/>
      <c r="R85" s="156"/>
      <c r="S85" s="156"/>
      <c r="T85" s="156"/>
    </row>
    <row r="86" spans="1:20">
      <c r="A86" s="157"/>
      <c r="B86" s="156"/>
      <c r="C86" s="156"/>
      <c r="D86" s="156"/>
      <c r="E86" s="156"/>
      <c r="F86" s="156"/>
      <c r="G86" s="156"/>
      <c r="H86" s="156"/>
      <c r="I86" s="156"/>
      <c r="J86" s="156"/>
      <c r="K86" s="156"/>
      <c r="L86" s="156"/>
      <c r="M86" s="156"/>
      <c r="N86" s="156"/>
      <c r="O86" s="156"/>
      <c r="P86" s="156"/>
      <c r="Q86" s="156"/>
      <c r="R86" s="156"/>
      <c r="S86" s="156"/>
      <c r="T86" s="156"/>
    </row>
    <row r="87" spans="1:20">
      <c r="A87" s="157"/>
      <c r="B87" s="156"/>
      <c r="C87" s="156"/>
      <c r="D87" s="156"/>
      <c r="E87" s="156"/>
      <c r="F87" s="156"/>
      <c r="G87" s="156"/>
      <c r="H87" s="156"/>
      <c r="I87" s="156"/>
      <c r="J87" s="156"/>
      <c r="K87" s="156"/>
      <c r="L87" s="156"/>
      <c r="M87" s="156"/>
      <c r="N87" s="156"/>
      <c r="O87" s="156"/>
      <c r="P87" s="156"/>
      <c r="Q87" s="156"/>
      <c r="R87" s="156"/>
      <c r="S87" s="156"/>
      <c r="T87" s="156"/>
    </row>
    <row r="88" spans="1:20">
      <c r="A88" s="157"/>
      <c r="B88" s="156"/>
      <c r="C88" s="156"/>
      <c r="D88" s="156"/>
      <c r="E88" s="156"/>
      <c r="F88" s="156"/>
      <c r="G88" s="156"/>
      <c r="H88" s="156"/>
      <c r="I88" s="156"/>
      <c r="J88" s="156"/>
      <c r="K88" s="156"/>
      <c r="L88" s="156"/>
      <c r="M88" s="156"/>
      <c r="N88" s="156"/>
      <c r="O88" s="156"/>
      <c r="P88" s="156"/>
      <c r="Q88" s="156"/>
      <c r="R88" s="156"/>
      <c r="S88" s="156"/>
      <c r="T88" s="156"/>
    </row>
    <row r="89" spans="1:20">
      <c r="A89" s="157"/>
      <c r="B89" s="156"/>
      <c r="C89" s="156"/>
      <c r="D89" s="156"/>
      <c r="E89" s="156"/>
      <c r="F89" s="156"/>
      <c r="G89" s="156"/>
      <c r="H89" s="156"/>
      <c r="I89" s="156"/>
      <c r="J89" s="156"/>
      <c r="K89" s="156"/>
      <c r="L89" s="156"/>
      <c r="M89" s="156"/>
      <c r="N89" s="156"/>
      <c r="O89" s="156"/>
      <c r="P89" s="156"/>
      <c r="Q89" s="156"/>
      <c r="R89" s="156"/>
      <c r="S89" s="156"/>
      <c r="T89" s="156"/>
    </row>
    <row r="90" spans="1:20">
      <c r="A90" s="157"/>
      <c r="B90" s="156"/>
      <c r="C90" s="156"/>
      <c r="D90" s="156"/>
      <c r="E90" s="156"/>
      <c r="F90" s="156"/>
      <c r="G90" s="156"/>
      <c r="H90" s="156"/>
      <c r="I90" s="156"/>
      <c r="J90" s="156"/>
      <c r="K90" s="156"/>
      <c r="L90" s="156"/>
      <c r="M90" s="156"/>
      <c r="N90" s="156"/>
      <c r="O90" s="156"/>
      <c r="P90" s="156"/>
      <c r="Q90" s="156"/>
      <c r="R90" s="156"/>
      <c r="S90" s="156"/>
      <c r="T90" s="156"/>
    </row>
    <row r="91" spans="1:20">
      <c r="A91" s="157"/>
      <c r="B91" s="156"/>
      <c r="C91" s="156"/>
      <c r="D91" s="156"/>
      <c r="E91" s="156"/>
      <c r="F91" s="156"/>
      <c r="G91" s="156"/>
      <c r="H91" s="156"/>
      <c r="I91" s="156"/>
      <c r="J91" s="156"/>
      <c r="K91" s="156"/>
      <c r="L91" s="156"/>
      <c r="M91" s="156"/>
      <c r="N91" s="156"/>
      <c r="O91" s="156"/>
      <c r="P91" s="156"/>
      <c r="Q91" s="156"/>
      <c r="R91" s="156"/>
      <c r="S91" s="156"/>
      <c r="T91" s="156"/>
    </row>
    <row r="92" spans="1:20">
      <c r="A92" s="157"/>
      <c r="B92" s="156"/>
      <c r="C92" s="156"/>
      <c r="D92" s="156"/>
      <c r="E92" s="156"/>
      <c r="F92" s="156"/>
      <c r="G92" s="156"/>
      <c r="H92" s="156"/>
      <c r="I92" s="156"/>
      <c r="J92" s="156"/>
      <c r="K92" s="156"/>
      <c r="L92" s="156"/>
      <c r="M92" s="156"/>
      <c r="N92" s="156"/>
      <c r="O92" s="156"/>
      <c r="P92" s="156"/>
      <c r="Q92" s="156"/>
      <c r="R92" s="156"/>
      <c r="S92" s="156"/>
      <c r="T92" s="156"/>
    </row>
    <row r="93" spans="1:20">
      <c r="A93" s="157"/>
      <c r="B93" s="156"/>
      <c r="C93" s="156"/>
      <c r="D93" s="156"/>
      <c r="E93" s="156"/>
      <c r="F93" s="156"/>
      <c r="G93" s="156"/>
      <c r="H93" s="156"/>
      <c r="I93" s="156"/>
      <c r="J93" s="156"/>
      <c r="K93" s="156"/>
      <c r="L93" s="156"/>
      <c r="M93" s="156"/>
      <c r="N93" s="156"/>
      <c r="O93" s="156"/>
      <c r="P93" s="156"/>
      <c r="Q93" s="156"/>
      <c r="R93" s="156"/>
      <c r="S93" s="156"/>
      <c r="T93" s="156"/>
    </row>
    <row r="94" spans="1:20">
      <c r="A94" s="157"/>
      <c r="B94" s="156"/>
      <c r="C94" s="156"/>
      <c r="D94" s="156"/>
      <c r="E94" s="156"/>
      <c r="F94" s="156"/>
      <c r="G94" s="156"/>
      <c r="H94" s="156"/>
      <c r="I94" s="156"/>
      <c r="J94" s="156"/>
      <c r="K94" s="156"/>
      <c r="L94" s="156"/>
      <c r="M94" s="156"/>
      <c r="N94" s="156"/>
      <c r="O94" s="156"/>
      <c r="P94" s="156"/>
      <c r="Q94" s="156"/>
      <c r="R94" s="156"/>
      <c r="S94" s="156"/>
      <c r="T94" s="156"/>
    </row>
    <row r="95" spans="1:20">
      <c r="A95" s="157"/>
      <c r="B95" s="156"/>
      <c r="C95" s="156"/>
      <c r="D95" s="156"/>
      <c r="E95" s="156"/>
      <c r="F95" s="156"/>
      <c r="G95" s="156"/>
      <c r="H95" s="156"/>
      <c r="I95" s="156"/>
      <c r="J95" s="156"/>
      <c r="K95" s="156"/>
      <c r="L95" s="156"/>
      <c r="M95" s="156"/>
      <c r="N95" s="156"/>
      <c r="O95" s="156"/>
      <c r="P95" s="156"/>
      <c r="Q95" s="156"/>
      <c r="R95" s="156"/>
      <c r="S95" s="156"/>
      <c r="T95" s="156"/>
    </row>
    <row r="96" spans="1:20">
      <c r="A96" s="157"/>
      <c r="B96" s="156"/>
      <c r="C96" s="156"/>
      <c r="D96" s="156"/>
      <c r="E96" s="156"/>
      <c r="F96" s="156"/>
      <c r="G96" s="156"/>
      <c r="H96" s="156"/>
      <c r="I96" s="156"/>
      <c r="J96" s="156"/>
      <c r="K96" s="156"/>
      <c r="L96" s="156"/>
      <c r="M96" s="156"/>
      <c r="N96" s="156"/>
      <c r="O96" s="156"/>
      <c r="P96" s="156"/>
      <c r="Q96" s="156"/>
      <c r="R96" s="156"/>
      <c r="S96" s="156"/>
      <c r="T96" s="156"/>
    </row>
    <row r="97" spans="1:20">
      <c r="A97" s="157"/>
      <c r="B97" s="156"/>
      <c r="C97" s="156"/>
      <c r="D97" s="156"/>
      <c r="E97" s="156"/>
      <c r="F97" s="156"/>
      <c r="G97" s="156"/>
      <c r="H97" s="156"/>
      <c r="I97" s="156"/>
      <c r="J97" s="156"/>
      <c r="K97" s="156"/>
      <c r="L97" s="156"/>
      <c r="M97" s="156"/>
      <c r="N97" s="156"/>
      <c r="O97" s="156"/>
      <c r="P97" s="156"/>
      <c r="Q97" s="156"/>
      <c r="R97" s="156"/>
      <c r="S97" s="156"/>
      <c r="T97" s="156"/>
    </row>
    <row r="98" spans="1:20">
      <c r="A98" s="157"/>
      <c r="B98" s="156"/>
      <c r="C98" s="156"/>
      <c r="D98" s="156"/>
      <c r="E98" s="156"/>
      <c r="F98" s="156"/>
      <c r="G98" s="156"/>
      <c r="H98" s="156"/>
      <c r="I98" s="156"/>
      <c r="J98" s="156"/>
      <c r="K98" s="156"/>
      <c r="L98" s="156"/>
      <c r="M98" s="156"/>
      <c r="N98" s="156"/>
      <c r="O98" s="156"/>
      <c r="P98" s="156"/>
      <c r="Q98" s="156"/>
      <c r="R98" s="156"/>
      <c r="S98" s="156"/>
      <c r="T98" s="156"/>
    </row>
    <row r="99" spans="1:20">
      <c r="A99" s="157"/>
      <c r="B99" s="156"/>
      <c r="C99" s="156"/>
      <c r="D99" s="156"/>
      <c r="E99" s="156"/>
      <c r="F99" s="156"/>
      <c r="G99" s="156"/>
      <c r="H99" s="156"/>
      <c r="I99" s="156"/>
      <c r="J99" s="156"/>
      <c r="K99" s="156"/>
      <c r="L99" s="156"/>
      <c r="M99" s="156"/>
      <c r="N99" s="156"/>
      <c r="O99" s="156"/>
      <c r="P99" s="156"/>
      <c r="Q99" s="156"/>
      <c r="R99" s="156"/>
      <c r="S99" s="156"/>
      <c r="T99" s="156"/>
    </row>
    <row r="100" spans="1:20">
      <c r="A100" s="157"/>
      <c r="B100" s="156"/>
      <c r="C100" s="156"/>
      <c r="D100" s="156"/>
      <c r="E100" s="156"/>
      <c r="F100" s="156"/>
      <c r="G100" s="156"/>
      <c r="H100" s="156"/>
      <c r="I100" s="156"/>
      <c r="J100" s="156"/>
      <c r="K100" s="156"/>
      <c r="L100" s="156"/>
      <c r="M100" s="156"/>
      <c r="N100" s="156"/>
      <c r="O100" s="156"/>
      <c r="P100" s="156"/>
      <c r="Q100" s="156"/>
      <c r="R100" s="156"/>
      <c r="S100" s="156"/>
      <c r="T100" s="156"/>
    </row>
    <row r="101" spans="1:20">
      <c r="A101" s="157"/>
      <c r="B101" s="156"/>
      <c r="C101" s="156"/>
      <c r="D101" s="156"/>
      <c r="E101" s="156"/>
      <c r="F101" s="156"/>
      <c r="G101" s="156"/>
      <c r="H101" s="156"/>
      <c r="I101" s="156"/>
      <c r="J101" s="156"/>
      <c r="K101" s="156"/>
      <c r="L101" s="156"/>
      <c r="M101" s="156"/>
      <c r="N101" s="156"/>
      <c r="O101" s="156"/>
      <c r="P101" s="156"/>
      <c r="Q101" s="156"/>
      <c r="R101" s="156"/>
      <c r="S101" s="156"/>
      <c r="T101" s="156"/>
    </row>
    <row r="102" spans="1:20">
      <c r="A102" s="157"/>
      <c r="B102" s="156"/>
      <c r="C102" s="156"/>
      <c r="D102" s="156"/>
      <c r="E102" s="156"/>
      <c r="F102" s="156"/>
      <c r="G102" s="156"/>
      <c r="H102" s="156"/>
      <c r="I102" s="156"/>
      <c r="J102" s="156"/>
      <c r="K102" s="156"/>
      <c r="L102" s="156"/>
      <c r="M102" s="156"/>
      <c r="N102" s="156"/>
      <c r="O102" s="156"/>
      <c r="P102" s="156"/>
      <c r="Q102" s="156"/>
      <c r="R102" s="156"/>
      <c r="S102" s="156"/>
      <c r="T102" s="156"/>
    </row>
    <row r="103" spans="1:20">
      <c r="A103" s="157"/>
      <c r="B103" s="156"/>
      <c r="C103" s="156"/>
      <c r="D103" s="156"/>
      <c r="E103" s="156"/>
      <c r="F103" s="156"/>
      <c r="G103" s="156"/>
      <c r="H103" s="156"/>
      <c r="I103" s="156"/>
      <c r="J103" s="156"/>
      <c r="K103" s="156"/>
      <c r="L103" s="156"/>
      <c r="M103" s="156"/>
      <c r="N103" s="156"/>
      <c r="O103" s="156"/>
      <c r="P103" s="156"/>
      <c r="Q103" s="156"/>
      <c r="R103" s="156"/>
      <c r="S103" s="156"/>
      <c r="T103" s="156"/>
    </row>
    <row r="104" spans="1:20">
      <c r="A104" s="157"/>
      <c r="B104" s="156"/>
      <c r="C104" s="156"/>
      <c r="D104" s="156"/>
      <c r="E104" s="156"/>
      <c r="F104" s="156"/>
      <c r="G104" s="156"/>
      <c r="H104" s="156"/>
      <c r="I104" s="156"/>
      <c r="J104" s="156"/>
      <c r="K104" s="156"/>
      <c r="L104" s="156"/>
      <c r="M104" s="156"/>
      <c r="N104" s="156"/>
      <c r="O104" s="156"/>
      <c r="P104" s="156"/>
      <c r="Q104" s="156"/>
      <c r="R104" s="156"/>
      <c r="S104" s="156"/>
      <c r="T104" s="156"/>
    </row>
    <row r="105" spans="1:20">
      <c r="A105" s="157"/>
      <c r="B105" s="156"/>
      <c r="C105" s="156"/>
      <c r="D105" s="156"/>
      <c r="E105" s="156"/>
      <c r="F105" s="156"/>
      <c r="G105" s="156"/>
      <c r="H105" s="156"/>
      <c r="I105" s="156"/>
      <c r="J105" s="156"/>
      <c r="K105" s="156"/>
      <c r="L105" s="156"/>
      <c r="M105" s="156"/>
      <c r="N105" s="156"/>
      <c r="O105" s="156"/>
      <c r="P105" s="156"/>
      <c r="Q105" s="156"/>
      <c r="R105" s="156"/>
      <c r="S105" s="156"/>
      <c r="T105" s="156"/>
    </row>
    <row r="106" spans="1:20">
      <c r="A106" s="157"/>
      <c r="B106" s="156"/>
      <c r="C106" s="156"/>
      <c r="D106" s="156"/>
      <c r="E106" s="156"/>
      <c r="F106" s="156"/>
      <c r="G106" s="156"/>
      <c r="H106" s="156"/>
      <c r="I106" s="156"/>
      <c r="J106" s="156"/>
      <c r="K106" s="156"/>
      <c r="L106" s="156"/>
      <c r="M106" s="156"/>
      <c r="N106" s="156"/>
      <c r="O106" s="156"/>
      <c r="P106" s="156"/>
      <c r="Q106" s="156"/>
      <c r="R106" s="156"/>
      <c r="S106" s="156"/>
      <c r="T106" s="156"/>
    </row>
    <row r="107" spans="1:20">
      <c r="A107" s="157"/>
      <c r="B107" s="156"/>
      <c r="C107" s="156"/>
      <c r="D107" s="156"/>
      <c r="E107" s="156"/>
      <c r="F107" s="156"/>
      <c r="G107" s="156"/>
      <c r="H107" s="156"/>
      <c r="I107" s="156"/>
      <c r="J107" s="156"/>
      <c r="K107" s="156"/>
      <c r="L107" s="156"/>
      <c r="M107" s="156"/>
      <c r="N107" s="156"/>
      <c r="O107" s="156"/>
      <c r="P107" s="156"/>
      <c r="Q107" s="156"/>
      <c r="R107" s="156"/>
      <c r="S107" s="156"/>
      <c r="T107" s="156"/>
    </row>
    <row r="108" spans="1:20">
      <c r="A108" s="157"/>
      <c r="B108" s="156"/>
      <c r="C108" s="156"/>
      <c r="D108" s="156"/>
      <c r="E108" s="156"/>
      <c r="F108" s="156"/>
      <c r="G108" s="156"/>
      <c r="H108" s="156"/>
      <c r="I108" s="156"/>
      <c r="J108" s="156"/>
      <c r="K108" s="156"/>
      <c r="L108" s="156"/>
      <c r="M108" s="156"/>
      <c r="N108" s="156"/>
      <c r="O108" s="156"/>
      <c r="P108" s="156"/>
      <c r="Q108" s="156"/>
      <c r="R108" s="156"/>
      <c r="S108" s="156"/>
      <c r="T108" s="156"/>
    </row>
    <row r="109" spans="1:20">
      <c r="A109" s="157"/>
      <c r="B109" s="156"/>
      <c r="C109" s="156"/>
      <c r="D109" s="156"/>
      <c r="E109" s="156"/>
      <c r="F109" s="156"/>
      <c r="G109" s="156"/>
      <c r="H109" s="156"/>
      <c r="I109" s="156"/>
      <c r="J109" s="156"/>
      <c r="K109" s="156"/>
      <c r="L109" s="156"/>
      <c r="M109" s="156"/>
      <c r="N109" s="156"/>
      <c r="O109" s="156"/>
      <c r="P109" s="156"/>
      <c r="Q109" s="156"/>
      <c r="R109" s="156"/>
      <c r="S109" s="156"/>
      <c r="T109" s="156"/>
    </row>
    <row r="110" spans="1:20">
      <c r="A110" s="157"/>
      <c r="B110" s="156"/>
      <c r="C110" s="156"/>
      <c r="D110" s="156"/>
      <c r="E110" s="156"/>
      <c r="F110" s="156"/>
      <c r="G110" s="156"/>
      <c r="H110" s="156"/>
      <c r="I110" s="156"/>
      <c r="J110" s="156"/>
      <c r="K110" s="156"/>
      <c r="L110" s="156"/>
      <c r="M110" s="156"/>
      <c r="N110" s="156"/>
      <c r="O110" s="156"/>
      <c r="P110" s="156"/>
      <c r="Q110" s="156"/>
      <c r="R110" s="156"/>
      <c r="S110" s="156"/>
      <c r="T110" s="156"/>
    </row>
    <row r="111" spans="1:20">
      <c r="A111" s="157"/>
      <c r="B111" s="156"/>
      <c r="C111" s="156"/>
      <c r="D111" s="156"/>
      <c r="E111" s="156"/>
      <c r="F111" s="156"/>
      <c r="G111" s="156"/>
      <c r="H111" s="156"/>
      <c r="I111" s="156"/>
      <c r="J111" s="156"/>
      <c r="K111" s="156"/>
      <c r="L111" s="156"/>
      <c r="M111" s="156"/>
      <c r="N111" s="156"/>
      <c r="O111" s="156"/>
      <c r="P111" s="156"/>
      <c r="Q111" s="156"/>
      <c r="R111" s="156"/>
      <c r="S111" s="156"/>
      <c r="T111" s="156"/>
    </row>
    <row r="112" spans="1:20">
      <c r="A112" s="157"/>
      <c r="B112" s="156"/>
      <c r="C112" s="156"/>
      <c r="D112" s="156"/>
      <c r="E112" s="156"/>
      <c r="F112" s="156"/>
      <c r="G112" s="156"/>
      <c r="H112" s="156"/>
      <c r="I112" s="156"/>
      <c r="J112" s="156"/>
      <c r="K112" s="156"/>
      <c r="L112" s="156"/>
      <c r="M112" s="156"/>
      <c r="N112" s="156"/>
      <c r="O112" s="156"/>
      <c r="P112" s="156"/>
      <c r="Q112" s="156"/>
      <c r="R112" s="156"/>
      <c r="S112" s="156"/>
      <c r="T112" s="156"/>
    </row>
    <row r="113" spans="1:20">
      <c r="A113" s="157"/>
      <c r="B113" s="156"/>
      <c r="C113" s="156"/>
      <c r="D113" s="156"/>
      <c r="E113" s="156"/>
      <c r="F113" s="156"/>
      <c r="G113" s="156"/>
      <c r="H113" s="156"/>
      <c r="I113" s="156"/>
      <c r="J113" s="156"/>
      <c r="K113" s="156"/>
      <c r="L113" s="156"/>
      <c r="M113" s="156"/>
      <c r="N113" s="156"/>
      <c r="O113" s="156"/>
      <c r="P113" s="156"/>
      <c r="Q113" s="156"/>
      <c r="R113" s="156"/>
      <c r="S113" s="156"/>
      <c r="T113" s="156"/>
    </row>
    <row r="114" spans="1:20">
      <c r="A114" s="157"/>
      <c r="B114" s="156"/>
      <c r="C114" s="156"/>
      <c r="D114" s="156"/>
      <c r="E114" s="156"/>
      <c r="F114" s="156"/>
      <c r="G114" s="156"/>
      <c r="H114" s="156"/>
      <c r="I114" s="156"/>
      <c r="J114" s="156"/>
      <c r="K114" s="156"/>
      <c r="L114" s="156"/>
      <c r="M114" s="156"/>
      <c r="N114" s="156"/>
      <c r="O114" s="156"/>
      <c r="P114" s="156"/>
      <c r="Q114" s="156"/>
      <c r="R114" s="156"/>
      <c r="S114" s="156"/>
      <c r="T114" s="156"/>
    </row>
    <row r="115" spans="1:20">
      <c r="A115" s="157"/>
      <c r="B115" s="156"/>
      <c r="C115" s="156"/>
      <c r="D115" s="156"/>
      <c r="E115" s="156"/>
      <c r="F115" s="156"/>
      <c r="G115" s="156"/>
      <c r="H115" s="156"/>
      <c r="I115" s="156"/>
      <c r="J115" s="156"/>
      <c r="K115" s="156"/>
      <c r="L115" s="156"/>
      <c r="M115" s="156"/>
      <c r="N115" s="156"/>
      <c r="O115" s="156"/>
      <c r="P115" s="156"/>
      <c r="Q115" s="156"/>
      <c r="R115" s="156"/>
      <c r="S115" s="156"/>
      <c r="T115" s="156"/>
    </row>
    <row r="116" spans="1:20">
      <c r="A116" s="157"/>
      <c r="B116" s="156"/>
      <c r="C116" s="156"/>
      <c r="D116" s="156"/>
      <c r="E116" s="156"/>
      <c r="F116" s="156"/>
      <c r="G116" s="156"/>
      <c r="H116" s="156"/>
      <c r="I116" s="156"/>
      <c r="J116" s="156"/>
      <c r="K116" s="156"/>
      <c r="L116" s="156"/>
      <c r="M116" s="156"/>
      <c r="N116" s="156"/>
      <c r="O116" s="156"/>
      <c r="P116" s="156"/>
      <c r="Q116" s="156"/>
      <c r="R116" s="156"/>
      <c r="S116" s="156"/>
      <c r="T116" s="156"/>
    </row>
    <row r="117" spans="1:20">
      <c r="A117" s="157"/>
      <c r="B117" s="156"/>
      <c r="C117" s="156"/>
      <c r="D117" s="156"/>
      <c r="E117" s="156"/>
      <c r="F117" s="156"/>
      <c r="G117" s="156"/>
      <c r="H117" s="156"/>
      <c r="I117" s="156"/>
      <c r="J117" s="156"/>
      <c r="K117" s="156"/>
      <c r="L117" s="156"/>
      <c r="M117" s="156"/>
      <c r="N117" s="156"/>
      <c r="O117" s="156"/>
      <c r="P117" s="156"/>
      <c r="Q117" s="156"/>
      <c r="R117" s="156"/>
      <c r="S117" s="156"/>
      <c r="T117" s="156"/>
    </row>
    <row r="118" spans="1:20">
      <c r="A118" s="157"/>
      <c r="B118" s="156"/>
      <c r="C118" s="156"/>
      <c r="D118" s="156"/>
      <c r="E118" s="156"/>
      <c r="F118" s="156"/>
      <c r="G118" s="156"/>
      <c r="H118" s="156"/>
      <c r="I118" s="156"/>
      <c r="J118" s="156"/>
      <c r="K118" s="156"/>
      <c r="L118" s="156"/>
      <c r="M118" s="156"/>
      <c r="N118" s="156"/>
      <c r="O118" s="156"/>
      <c r="P118" s="156"/>
      <c r="Q118" s="156"/>
      <c r="R118" s="156"/>
      <c r="S118" s="156"/>
      <c r="T118" s="156"/>
    </row>
    <row r="119" spans="1:20">
      <c r="A119" s="157"/>
      <c r="B119" s="156"/>
      <c r="C119" s="156"/>
      <c r="D119" s="156"/>
      <c r="E119" s="156"/>
      <c r="F119" s="156"/>
      <c r="G119" s="156"/>
      <c r="H119" s="156"/>
      <c r="I119" s="156"/>
      <c r="J119" s="156"/>
      <c r="K119" s="156"/>
      <c r="L119" s="156"/>
      <c r="M119" s="156"/>
      <c r="N119" s="156"/>
      <c r="O119" s="156"/>
      <c r="P119" s="156"/>
      <c r="Q119" s="156"/>
      <c r="R119" s="156"/>
      <c r="S119" s="156"/>
      <c r="T119" s="156"/>
    </row>
    <row r="120" spans="1:20">
      <c r="A120" s="157"/>
      <c r="B120" s="156"/>
      <c r="C120" s="156"/>
      <c r="D120" s="156"/>
      <c r="E120" s="156"/>
      <c r="F120" s="156"/>
      <c r="G120" s="156"/>
      <c r="H120" s="156"/>
      <c r="I120" s="156"/>
      <c r="J120" s="156"/>
      <c r="K120" s="156"/>
      <c r="L120" s="156"/>
      <c r="M120" s="156"/>
      <c r="N120" s="156"/>
      <c r="O120" s="156"/>
      <c r="P120" s="156"/>
      <c r="Q120" s="156"/>
      <c r="R120" s="156"/>
      <c r="S120" s="156"/>
      <c r="T120" s="156"/>
    </row>
    <row r="121" spans="1:20">
      <c r="A121" s="157"/>
      <c r="B121" s="156"/>
      <c r="C121" s="156"/>
      <c r="D121" s="156"/>
      <c r="E121" s="156"/>
      <c r="F121" s="156"/>
      <c r="G121" s="156"/>
      <c r="H121" s="156"/>
      <c r="I121" s="156"/>
      <c r="J121" s="156"/>
      <c r="K121" s="156"/>
      <c r="L121" s="156"/>
      <c r="M121" s="156"/>
      <c r="N121" s="156"/>
      <c r="O121" s="156"/>
      <c r="P121" s="156"/>
      <c r="Q121" s="156"/>
      <c r="R121" s="156"/>
      <c r="S121" s="156"/>
      <c r="T121" s="156"/>
    </row>
    <row r="122" spans="1:20">
      <c r="A122" s="157"/>
      <c r="B122" s="156"/>
      <c r="C122" s="156"/>
      <c r="D122" s="156"/>
      <c r="E122" s="156"/>
      <c r="F122" s="156"/>
      <c r="G122" s="156"/>
      <c r="H122" s="156"/>
      <c r="I122" s="156"/>
      <c r="J122" s="156"/>
      <c r="K122" s="156"/>
      <c r="L122" s="156"/>
      <c r="M122" s="156"/>
      <c r="N122" s="156"/>
      <c r="O122" s="156"/>
      <c r="P122" s="156"/>
      <c r="Q122" s="156"/>
      <c r="R122" s="156"/>
      <c r="S122" s="156"/>
      <c r="T122" s="156"/>
    </row>
    <row r="123" spans="1:20">
      <c r="A123" s="157"/>
      <c r="B123" s="156"/>
      <c r="C123" s="156"/>
      <c r="D123" s="156"/>
      <c r="E123" s="156"/>
      <c r="F123" s="156"/>
      <c r="G123" s="156"/>
      <c r="H123" s="156"/>
      <c r="I123" s="156"/>
      <c r="J123" s="156"/>
      <c r="K123" s="156"/>
      <c r="L123" s="156"/>
      <c r="M123" s="156"/>
      <c r="N123" s="156"/>
      <c r="O123" s="156"/>
      <c r="P123" s="156"/>
      <c r="Q123" s="156"/>
      <c r="R123" s="156"/>
      <c r="S123" s="156"/>
      <c r="T123" s="156"/>
    </row>
    <row r="124" spans="1:20">
      <c r="A124" s="157"/>
      <c r="B124" s="156"/>
      <c r="C124" s="156"/>
      <c r="D124" s="156"/>
      <c r="E124" s="156"/>
      <c r="F124" s="156"/>
      <c r="G124" s="156"/>
      <c r="H124" s="156"/>
      <c r="I124" s="156"/>
      <c r="J124" s="156"/>
      <c r="K124" s="156"/>
      <c r="L124" s="156"/>
      <c r="M124" s="156"/>
      <c r="N124" s="156"/>
      <c r="O124" s="156"/>
      <c r="P124" s="156"/>
      <c r="Q124" s="156"/>
      <c r="R124" s="156"/>
      <c r="S124" s="156"/>
      <c r="T124" s="156"/>
    </row>
    <row r="125" spans="1:20">
      <c r="A125" s="157"/>
      <c r="B125" s="156"/>
      <c r="C125" s="156"/>
      <c r="D125" s="156"/>
      <c r="E125" s="156"/>
      <c r="F125" s="156"/>
      <c r="G125" s="156"/>
      <c r="H125" s="156"/>
      <c r="I125" s="156"/>
      <c r="J125" s="156"/>
      <c r="K125" s="156"/>
      <c r="L125" s="156"/>
      <c r="M125" s="156"/>
      <c r="N125" s="156"/>
      <c r="O125" s="156"/>
      <c r="P125" s="156"/>
      <c r="Q125" s="156"/>
      <c r="R125" s="156"/>
      <c r="S125" s="156"/>
      <c r="T125" s="156"/>
    </row>
    <row r="126" spans="1:20">
      <c r="A126" s="157"/>
      <c r="B126" s="156"/>
      <c r="C126" s="156"/>
      <c r="D126" s="156"/>
      <c r="E126" s="156"/>
      <c r="F126" s="156"/>
      <c r="G126" s="156"/>
      <c r="H126" s="156"/>
      <c r="I126" s="156"/>
      <c r="J126" s="156"/>
      <c r="K126" s="156"/>
      <c r="L126" s="156"/>
      <c r="M126" s="156"/>
      <c r="N126" s="156"/>
      <c r="O126" s="156"/>
      <c r="P126" s="156"/>
      <c r="Q126" s="156"/>
      <c r="R126" s="156"/>
      <c r="S126" s="156"/>
      <c r="T126" s="156"/>
    </row>
    <row r="127" spans="1:20">
      <c r="A127" s="157"/>
      <c r="B127" s="156"/>
      <c r="C127" s="156"/>
      <c r="D127" s="156"/>
      <c r="E127" s="156"/>
      <c r="F127" s="156"/>
      <c r="G127" s="156"/>
      <c r="H127" s="156"/>
      <c r="I127" s="156"/>
      <c r="J127" s="156"/>
      <c r="K127" s="156"/>
      <c r="L127" s="156"/>
      <c r="M127" s="156"/>
      <c r="N127" s="156"/>
      <c r="O127" s="156"/>
      <c r="P127" s="156"/>
      <c r="Q127" s="156"/>
      <c r="R127" s="156"/>
      <c r="S127" s="156"/>
      <c r="T127" s="156"/>
    </row>
    <row r="128" spans="1:20">
      <c r="A128" s="157"/>
      <c r="B128" s="156"/>
      <c r="C128" s="156"/>
      <c r="D128" s="156"/>
      <c r="E128" s="156"/>
      <c r="F128" s="156"/>
      <c r="G128" s="156"/>
      <c r="H128" s="156"/>
      <c r="I128" s="156"/>
      <c r="J128" s="156"/>
      <c r="K128" s="156"/>
      <c r="L128" s="156"/>
      <c r="M128" s="156"/>
      <c r="N128" s="156"/>
      <c r="O128" s="156"/>
      <c r="P128" s="156"/>
      <c r="Q128" s="156"/>
      <c r="R128" s="156"/>
      <c r="S128" s="156"/>
      <c r="T128" s="156"/>
    </row>
    <row r="129" spans="1:20">
      <c r="A129" s="157"/>
      <c r="B129" s="156"/>
      <c r="C129" s="156"/>
      <c r="D129" s="156"/>
      <c r="E129" s="156"/>
      <c r="F129" s="156"/>
      <c r="G129" s="156"/>
      <c r="H129" s="156"/>
      <c r="I129" s="156"/>
      <c r="J129" s="156"/>
      <c r="K129" s="156"/>
      <c r="L129" s="156"/>
      <c r="M129" s="156"/>
      <c r="N129" s="156"/>
      <c r="O129" s="156"/>
      <c r="P129" s="156"/>
      <c r="Q129" s="156"/>
      <c r="R129" s="156"/>
      <c r="S129" s="156"/>
      <c r="T129" s="156"/>
    </row>
    <row r="130" spans="1:20">
      <c r="A130" s="157"/>
      <c r="B130" s="156"/>
      <c r="C130" s="156"/>
      <c r="D130" s="156"/>
      <c r="E130" s="156"/>
      <c r="F130" s="156"/>
      <c r="G130" s="156"/>
      <c r="H130" s="156"/>
      <c r="I130" s="156"/>
      <c r="J130" s="156"/>
      <c r="K130" s="156"/>
      <c r="L130" s="156"/>
      <c r="M130" s="156"/>
      <c r="N130" s="156"/>
      <c r="O130" s="156"/>
      <c r="P130" s="156"/>
      <c r="Q130" s="156"/>
      <c r="R130" s="156"/>
      <c r="S130" s="156"/>
      <c r="T130" s="156"/>
    </row>
    <row r="131" spans="1:20">
      <c r="A131" s="157"/>
      <c r="B131" s="156"/>
      <c r="C131" s="156"/>
      <c r="D131" s="156"/>
      <c r="E131" s="156"/>
      <c r="F131" s="156"/>
      <c r="G131" s="156"/>
      <c r="H131" s="156"/>
      <c r="I131" s="156"/>
      <c r="J131" s="156"/>
      <c r="K131" s="156"/>
      <c r="L131" s="156"/>
      <c r="M131" s="156"/>
      <c r="N131" s="156"/>
      <c r="O131" s="156"/>
      <c r="P131" s="156"/>
      <c r="Q131" s="156"/>
      <c r="R131" s="156"/>
      <c r="S131" s="156"/>
      <c r="T131" s="156"/>
    </row>
    <row r="132" spans="1:20">
      <c r="A132" s="157"/>
      <c r="B132" s="156"/>
      <c r="C132" s="156"/>
      <c r="D132" s="156"/>
      <c r="E132" s="156"/>
      <c r="F132" s="156"/>
      <c r="G132" s="156"/>
      <c r="H132" s="156"/>
      <c r="I132" s="156"/>
      <c r="J132" s="156"/>
      <c r="K132" s="156"/>
      <c r="L132" s="156"/>
      <c r="M132" s="156"/>
      <c r="N132" s="156"/>
      <c r="O132" s="156"/>
      <c r="P132" s="156"/>
      <c r="Q132" s="156"/>
      <c r="R132" s="156"/>
      <c r="S132" s="156"/>
      <c r="T132" s="156"/>
    </row>
    <row r="133" spans="1:20">
      <c r="A133" s="157"/>
      <c r="B133" s="156"/>
      <c r="C133" s="156"/>
      <c r="D133" s="156"/>
      <c r="E133" s="156"/>
      <c r="F133" s="156"/>
      <c r="G133" s="156"/>
      <c r="H133" s="156"/>
      <c r="I133" s="156"/>
      <c r="J133" s="156"/>
      <c r="K133" s="156"/>
      <c r="L133" s="156"/>
      <c r="M133" s="156"/>
      <c r="N133" s="156"/>
      <c r="O133" s="156"/>
      <c r="P133" s="156"/>
      <c r="Q133" s="156"/>
      <c r="R133" s="156"/>
      <c r="S133" s="156"/>
      <c r="T133" s="156"/>
    </row>
    <row r="134" spans="1:20">
      <c r="A134" s="157"/>
      <c r="B134" s="156"/>
      <c r="C134" s="156"/>
      <c r="D134" s="156"/>
      <c r="E134" s="156"/>
      <c r="F134" s="156"/>
      <c r="G134" s="156"/>
      <c r="H134" s="156"/>
      <c r="I134" s="156"/>
      <c r="J134" s="156"/>
      <c r="K134" s="156"/>
      <c r="L134" s="156"/>
      <c r="M134" s="156"/>
      <c r="N134" s="156"/>
      <c r="O134" s="156"/>
      <c r="P134" s="156"/>
      <c r="Q134" s="156"/>
      <c r="R134" s="156"/>
      <c r="S134" s="156"/>
      <c r="T134" s="156"/>
    </row>
    <row r="135" spans="1:20">
      <c r="A135" s="157"/>
      <c r="B135" s="156"/>
      <c r="C135" s="156"/>
      <c r="D135" s="156"/>
      <c r="E135" s="156"/>
      <c r="F135" s="156"/>
      <c r="G135" s="156"/>
      <c r="H135" s="156"/>
      <c r="I135" s="156"/>
      <c r="J135" s="156"/>
      <c r="K135" s="156"/>
      <c r="L135" s="156"/>
      <c r="M135" s="156"/>
      <c r="N135" s="156"/>
      <c r="O135" s="156"/>
      <c r="P135" s="156"/>
      <c r="Q135" s="156"/>
      <c r="R135" s="156"/>
      <c r="S135" s="156"/>
      <c r="T135" s="156"/>
    </row>
    <row r="136" spans="1:20">
      <c r="A136" s="157"/>
      <c r="B136" s="156"/>
      <c r="C136" s="156"/>
      <c r="D136" s="156"/>
      <c r="E136" s="156"/>
      <c r="F136" s="156"/>
      <c r="G136" s="156"/>
      <c r="H136" s="156"/>
      <c r="I136" s="156"/>
      <c r="J136" s="156"/>
      <c r="K136" s="156"/>
      <c r="L136" s="156"/>
      <c r="M136" s="156"/>
      <c r="N136" s="156"/>
      <c r="O136" s="156"/>
      <c r="P136" s="156"/>
      <c r="Q136" s="156"/>
      <c r="R136" s="156"/>
      <c r="S136" s="156"/>
      <c r="T136" s="156"/>
    </row>
    <row r="137" spans="1:20">
      <c r="A137" s="157"/>
      <c r="B137" s="156"/>
      <c r="C137" s="156"/>
      <c r="D137" s="156"/>
      <c r="E137" s="156"/>
      <c r="F137" s="156"/>
      <c r="G137" s="156"/>
      <c r="H137" s="156"/>
      <c r="I137" s="156"/>
      <c r="J137" s="156"/>
      <c r="K137" s="156"/>
      <c r="L137" s="156"/>
      <c r="M137" s="156"/>
      <c r="N137" s="156"/>
      <c r="O137" s="156"/>
      <c r="P137" s="156"/>
      <c r="Q137" s="156"/>
      <c r="R137" s="156"/>
      <c r="S137" s="156"/>
      <c r="T137" s="156"/>
    </row>
    <row r="138" spans="1:20">
      <c r="A138" s="157"/>
      <c r="B138" s="156"/>
      <c r="C138" s="156"/>
      <c r="D138" s="156"/>
      <c r="E138" s="156"/>
      <c r="F138" s="156"/>
      <c r="G138" s="156"/>
      <c r="H138" s="156"/>
      <c r="I138" s="156"/>
      <c r="J138" s="156"/>
      <c r="K138" s="156"/>
      <c r="L138" s="156"/>
      <c r="M138" s="156"/>
      <c r="N138" s="156"/>
      <c r="O138" s="156"/>
      <c r="P138" s="156"/>
      <c r="Q138" s="156"/>
      <c r="R138" s="156"/>
      <c r="S138" s="156"/>
      <c r="T138" s="156"/>
    </row>
    <row r="139" spans="1:20">
      <c r="A139" s="157"/>
      <c r="B139" s="156"/>
      <c r="C139" s="156"/>
      <c r="D139" s="156"/>
      <c r="E139" s="156"/>
      <c r="F139" s="156"/>
      <c r="G139" s="156"/>
      <c r="H139" s="156"/>
      <c r="I139" s="156"/>
      <c r="J139" s="156"/>
      <c r="K139" s="156"/>
      <c r="L139" s="156"/>
      <c r="M139" s="156"/>
      <c r="N139" s="156"/>
      <c r="O139" s="156"/>
      <c r="P139" s="156"/>
      <c r="Q139" s="156"/>
      <c r="R139" s="156"/>
      <c r="S139" s="156"/>
      <c r="T139" s="156"/>
    </row>
    <row r="140" spans="1:20">
      <c r="A140" s="157"/>
      <c r="B140" s="156"/>
      <c r="C140" s="156"/>
      <c r="D140" s="156"/>
      <c r="E140" s="156"/>
      <c r="F140" s="156"/>
      <c r="G140" s="156"/>
      <c r="H140" s="156"/>
      <c r="I140" s="156"/>
      <c r="J140" s="156"/>
      <c r="K140" s="156"/>
      <c r="L140" s="156"/>
      <c r="M140" s="156"/>
      <c r="N140" s="156"/>
      <c r="O140" s="156"/>
      <c r="P140" s="156"/>
      <c r="Q140" s="156"/>
      <c r="R140" s="156"/>
      <c r="S140" s="156"/>
      <c r="T140" s="156"/>
    </row>
    <row r="141" spans="1:20">
      <c r="A141" s="157"/>
      <c r="B141" s="156"/>
      <c r="C141" s="156"/>
      <c r="D141" s="156"/>
      <c r="E141" s="156"/>
      <c r="F141" s="156"/>
      <c r="G141" s="156"/>
      <c r="H141" s="156"/>
      <c r="I141" s="156"/>
      <c r="J141" s="156"/>
      <c r="K141" s="156"/>
      <c r="L141" s="156"/>
      <c r="M141" s="156"/>
      <c r="N141" s="156"/>
      <c r="O141" s="156"/>
      <c r="P141" s="156"/>
      <c r="Q141" s="156"/>
      <c r="R141" s="156"/>
      <c r="S141" s="156"/>
      <c r="T141" s="156"/>
    </row>
    <row r="142" spans="1:20">
      <c r="A142" s="157"/>
      <c r="B142" s="156"/>
      <c r="C142" s="156"/>
      <c r="D142" s="156"/>
      <c r="E142" s="156"/>
      <c r="F142" s="156"/>
      <c r="G142" s="156"/>
      <c r="H142" s="156"/>
      <c r="I142" s="156"/>
      <c r="J142" s="156"/>
      <c r="K142" s="156"/>
      <c r="L142" s="156"/>
      <c r="M142" s="156"/>
      <c r="N142" s="156"/>
      <c r="O142" s="156"/>
      <c r="P142" s="156"/>
      <c r="Q142" s="156"/>
      <c r="R142" s="156"/>
      <c r="S142" s="156"/>
      <c r="T142" s="156"/>
    </row>
    <row r="143" spans="1:20">
      <c r="A143" s="157"/>
      <c r="B143" s="156"/>
      <c r="C143" s="156"/>
      <c r="D143" s="156"/>
      <c r="E143" s="156"/>
      <c r="F143" s="156"/>
      <c r="G143" s="156"/>
      <c r="H143" s="156"/>
      <c r="I143" s="156"/>
      <c r="J143" s="156"/>
      <c r="K143" s="156"/>
      <c r="L143" s="156"/>
      <c r="M143" s="156"/>
      <c r="N143" s="156"/>
      <c r="O143" s="156"/>
      <c r="P143" s="156"/>
      <c r="Q143" s="156"/>
      <c r="R143" s="156"/>
      <c r="S143" s="156"/>
      <c r="T143" s="156"/>
    </row>
    <row r="144" spans="1:20">
      <c r="A144" s="157"/>
      <c r="B144" s="156"/>
      <c r="C144" s="156"/>
      <c r="D144" s="156"/>
      <c r="E144" s="156"/>
      <c r="F144" s="156"/>
      <c r="G144" s="156"/>
      <c r="H144" s="156"/>
      <c r="I144" s="156"/>
      <c r="J144" s="156"/>
      <c r="K144" s="156"/>
      <c r="L144" s="156"/>
      <c r="M144" s="156"/>
      <c r="N144" s="156"/>
      <c r="O144" s="156"/>
      <c r="P144" s="156"/>
      <c r="Q144" s="156"/>
      <c r="R144" s="156"/>
      <c r="S144" s="156"/>
      <c r="T144" s="156"/>
    </row>
    <row r="145" spans="1:20">
      <c r="A145" s="157"/>
      <c r="B145" s="156"/>
      <c r="C145" s="156"/>
      <c r="D145" s="156"/>
      <c r="E145" s="156"/>
      <c r="F145" s="156"/>
      <c r="G145" s="156"/>
      <c r="H145" s="156"/>
      <c r="I145" s="156"/>
      <c r="J145" s="156"/>
      <c r="K145" s="156"/>
      <c r="L145" s="156"/>
      <c r="M145" s="156"/>
      <c r="N145" s="156"/>
      <c r="O145" s="156"/>
      <c r="P145" s="156"/>
      <c r="Q145" s="156"/>
      <c r="R145" s="156"/>
      <c r="S145" s="156"/>
      <c r="T145" s="156"/>
    </row>
    <row r="146" spans="1:20">
      <c r="A146" s="157"/>
      <c r="B146" s="156"/>
      <c r="C146" s="156"/>
      <c r="D146" s="156"/>
      <c r="E146" s="156"/>
      <c r="F146" s="156"/>
      <c r="G146" s="156"/>
      <c r="H146" s="156"/>
      <c r="I146" s="156"/>
      <c r="J146" s="156"/>
      <c r="K146" s="156"/>
      <c r="L146" s="156"/>
      <c r="M146" s="156"/>
      <c r="N146" s="156"/>
      <c r="O146" s="156"/>
      <c r="P146" s="156"/>
      <c r="Q146" s="156"/>
      <c r="R146" s="156"/>
      <c r="S146" s="156"/>
      <c r="T146" s="156"/>
    </row>
    <row r="147" spans="1:20">
      <c r="A147" s="157"/>
      <c r="B147" s="156"/>
      <c r="C147" s="156"/>
      <c r="D147" s="156"/>
      <c r="E147" s="156"/>
      <c r="F147" s="156"/>
      <c r="G147" s="156"/>
      <c r="H147" s="156"/>
      <c r="I147" s="156"/>
      <c r="J147" s="156"/>
      <c r="K147" s="156"/>
      <c r="L147" s="156"/>
      <c r="M147" s="156"/>
      <c r="N147" s="156"/>
      <c r="O147" s="156"/>
      <c r="P147" s="156"/>
      <c r="Q147" s="156"/>
      <c r="R147" s="156"/>
      <c r="S147" s="156"/>
      <c r="T147" s="156"/>
    </row>
    <row r="148" spans="1:20">
      <c r="A148" s="157"/>
      <c r="B148" s="156"/>
      <c r="C148" s="156"/>
      <c r="D148" s="156"/>
      <c r="E148" s="156"/>
      <c r="F148" s="156"/>
      <c r="G148" s="156"/>
      <c r="H148" s="156"/>
      <c r="I148" s="156"/>
      <c r="J148" s="156"/>
      <c r="K148" s="156"/>
      <c r="L148" s="156"/>
      <c r="M148" s="156"/>
      <c r="N148" s="156"/>
      <c r="O148" s="156"/>
      <c r="P148" s="156"/>
      <c r="Q148" s="156"/>
      <c r="R148" s="156"/>
      <c r="S148" s="156"/>
      <c r="T148" s="156"/>
    </row>
    <row r="149" spans="1:20">
      <c r="A149" s="157"/>
      <c r="B149" s="156"/>
      <c r="C149" s="156"/>
      <c r="D149" s="156"/>
      <c r="E149" s="156"/>
      <c r="F149" s="156"/>
      <c r="G149" s="156"/>
      <c r="H149" s="156"/>
      <c r="I149" s="156"/>
      <c r="J149" s="156"/>
      <c r="K149" s="156"/>
      <c r="L149" s="156"/>
      <c r="M149" s="156"/>
      <c r="N149" s="156"/>
      <c r="O149" s="156"/>
      <c r="P149" s="156"/>
      <c r="Q149" s="156"/>
      <c r="R149" s="156"/>
      <c r="S149" s="156"/>
      <c r="T149" s="156"/>
    </row>
    <row r="150" spans="1:20">
      <c r="A150" s="157"/>
      <c r="B150" s="156"/>
      <c r="C150" s="156"/>
      <c r="D150" s="156"/>
      <c r="E150" s="156"/>
      <c r="F150" s="156"/>
      <c r="G150" s="156"/>
      <c r="H150" s="156"/>
      <c r="I150" s="156"/>
      <c r="J150" s="156"/>
      <c r="K150" s="156"/>
      <c r="L150" s="156"/>
      <c r="M150" s="156"/>
      <c r="N150" s="156"/>
      <c r="O150" s="156"/>
      <c r="P150" s="156"/>
      <c r="Q150" s="156"/>
      <c r="R150" s="156"/>
      <c r="S150" s="156"/>
      <c r="T150" s="156"/>
    </row>
    <row r="151" spans="1:20">
      <c r="A151" s="157"/>
      <c r="B151" s="156"/>
      <c r="C151" s="156"/>
      <c r="D151" s="156"/>
      <c r="E151" s="156"/>
      <c r="F151" s="156"/>
      <c r="G151" s="156"/>
      <c r="H151" s="156"/>
      <c r="I151" s="156"/>
      <c r="J151" s="156"/>
      <c r="K151" s="156"/>
      <c r="L151" s="156"/>
      <c r="M151" s="156"/>
      <c r="N151" s="156"/>
      <c r="O151" s="156"/>
      <c r="P151" s="156"/>
      <c r="Q151" s="156"/>
      <c r="R151" s="156"/>
      <c r="S151" s="156"/>
      <c r="T151" s="156"/>
    </row>
    <row r="152" spans="1:20">
      <c r="A152" s="157"/>
      <c r="B152" s="156"/>
      <c r="C152" s="156"/>
      <c r="D152" s="156"/>
      <c r="E152" s="156"/>
      <c r="F152" s="156"/>
      <c r="G152" s="156"/>
      <c r="H152" s="156"/>
      <c r="I152" s="156"/>
      <c r="J152" s="156"/>
      <c r="K152" s="156"/>
      <c r="L152" s="156"/>
      <c r="M152" s="156"/>
      <c r="N152" s="156"/>
      <c r="O152" s="156"/>
      <c r="P152" s="156"/>
      <c r="Q152" s="156"/>
      <c r="R152" s="156"/>
      <c r="S152" s="156"/>
      <c r="T152" s="156"/>
    </row>
    <row r="153" spans="1:20">
      <c r="A153" s="157"/>
      <c r="B153" s="156"/>
      <c r="C153" s="156"/>
      <c r="D153" s="156"/>
      <c r="E153" s="156"/>
      <c r="F153" s="156"/>
      <c r="G153" s="156"/>
      <c r="H153" s="156"/>
      <c r="I153" s="156"/>
      <c r="J153" s="156"/>
      <c r="K153" s="156"/>
      <c r="L153" s="156"/>
      <c r="M153" s="156"/>
      <c r="N153" s="156"/>
      <c r="O153" s="156"/>
      <c r="P153" s="156"/>
      <c r="Q153" s="156"/>
      <c r="R153" s="156"/>
      <c r="S153" s="156"/>
      <c r="T153" s="156"/>
    </row>
    <row r="154" spans="1:20">
      <c r="A154" s="157"/>
      <c r="B154" s="156"/>
      <c r="C154" s="156"/>
      <c r="D154" s="156"/>
      <c r="E154" s="156"/>
      <c r="F154" s="156"/>
      <c r="G154" s="156"/>
      <c r="H154" s="156"/>
      <c r="I154" s="156"/>
      <c r="J154" s="156"/>
      <c r="K154" s="156"/>
      <c r="L154" s="156"/>
      <c r="M154" s="156"/>
      <c r="N154" s="156"/>
      <c r="O154" s="156"/>
      <c r="P154" s="156"/>
      <c r="Q154" s="156"/>
      <c r="R154" s="156"/>
      <c r="S154" s="156"/>
      <c r="T154" s="156"/>
    </row>
    <row r="155" spans="1:20">
      <c r="A155" s="157"/>
      <c r="B155" s="156"/>
      <c r="C155" s="156"/>
      <c r="D155" s="156"/>
      <c r="E155" s="156"/>
      <c r="F155" s="156"/>
      <c r="G155" s="156"/>
      <c r="H155" s="156"/>
      <c r="I155" s="156"/>
      <c r="J155" s="156"/>
      <c r="K155" s="156"/>
      <c r="L155" s="156"/>
      <c r="M155" s="156"/>
      <c r="N155" s="156"/>
      <c r="O155" s="156"/>
      <c r="P155" s="156"/>
      <c r="Q155" s="156"/>
      <c r="R155" s="156"/>
      <c r="S155" s="156"/>
      <c r="T155" s="156"/>
    </row>
    <row r="156" spans="1:20">
      <c r="A156" s="157"/>
      <c r="B156" s="156"/>
      <c r="C156" s="156"/>
      <c r="D156" s="156"/>
      <c r="E156" s="156"/>
      <c r="F156" s="156"/>
      <c r="G156" s="156"/>
      <c r="H156" s="156"/>
      <c r="I156" s="156"/>
      <c r="J156" s="156"/>
      <c r="K156" s="156"/>
      <c r="L156" s="156"/>
      <c r="M156" s="156"/>
      <c r="N156" s="156"/>
      <c r="O156" s="156"/>
      <c r="P156" s="156"/>
      <c r="Q156" s="156"/>
      <c r="R156" s="156"/>
      <c r="S156" s="156"/>
      <c r="T156" s="156"/>
    </row>
    <row r="157" spans="1:20">
      <c r="A157" s="157"/>
      <c r="B157" s="156"/>
      <c r="C157" s="156"/>
      <c r="D157" s="156"/>
      <c r="E157" s="156"/>
      <c r="F157" s="156"/>
      <c r="G157" s="156"/>
      <c r="H157" s="156"/>
      <c r="I157" s="156"/>
      <c r="J157" s="156"/>
      <c r="K157" s="156"/>
      <c r="L157" s="156"/>
      <c r="M157" s="156"/>
      <c r="N157" s="156"/>
      <c r="O157" s="156"/>
      <c r="P157" s="156"/>
      <c r="Q157" s="156"/>
      <c r="R157" s="156"/>
      <c r="S157" s="156"/>
      <c r="T157" s="156"/>
    </row>
    <row r="158" spans="1:20">
      <c r="A158" s="157"/>
      <c r="B158" s="156"/>
      <c r="C158" s="156"/>
      <c r="D158" s="156"/>
      <c r="E158" s="156"/>
      <c r="F158" s="156"/>
      <c r="G158" s="156"/>
      <c r="H158" s="156"/>
      <c r="I158" s="156"/>
      <c r="J158" s="156"/>
      <c r="K158" s="156"/>
      <c r="L158" s="156"/>
      <c r="M158" s="156"/>
      <c r="N158" s="156"/>
      <c r="O158" s="156"/>
      <c r="P158" s="156"/>
      <c r="Q158" s="156"/>
      <c r="R158" s="156"/>
      <c r="S158" s="156"/>
      <c r="T158" s="156"/>
    </row>
    <row r="159" spans="1:20">
      <c r="A159" s="157"/>
      <c r="B159" s="156"/>
      <c r="C159" s="156"/>
      <c r="D159" s="156"/>
      <c r="E159" s="156"/>
      <c r="F159" s="156"/>
      <c r="G159" s="156"/>
      <c r="H159" s="156"/>
      <c r="I159" s="156"/>
      <c r="J159" s="156"/>
      <c r="K159" s="156"/>
      <c r="L159" s="156"/>
      <c r="M159" s="156"/>
      <c r="N159" s="156"/>
      <c r="O159" s="156"/>
      <c r="P159" s="156"/>
      <c r="Q159" s="156"/>
      <c r="R159" s="156"/>
      <c r="S159" s="156"/>
      <c r="T159" s="156"/>
    </row>
    <row r="160" spans="1:20">
      <c r="A160" s="157"/>
      <c r="B160" s="156"/>
      <c r="C160" s="156"/>
      <c r="D160" s="156"/>
      <c r="E160" s="156"/>
      <c r="F160" s="156"/>
      <c r="G160" s="156"/>
      <c r="H160" s="156"/>
      <c r="I160" s="156"/>
      <c r="J160" s="156"/>
      <c r="K160" s="156"/>
      <c r="L160" s="156"/>
      <c r="M160" s="156"/>
      <c r="N160" s="156"/>
      <c r="O160" s="156"/>
      <c r="P160" s="156"/>
      <c r="Q160" s="156"/>
      <c r="R160" s="156"/>
      <c r="S160" s="156"/>
      <c r="T160" s="156"/>
    </row>
    <row r="161" spans="1:20">
      <c r="A161" s="157"/>
      <c r="B161" s="156"/>
      <c r="C161" s="156"/>
      <c r="D161" s="156"/>
      <c r="E161" s="156"/>
      <c r="F161" s="156"/>
      <c r="G161" s="156"/>
      <c r="H161" s="156"/>
      <c r="I161" s="156"/>
      <c r="J161" s="156"/>
      <c r="K161" s="156"/>
      <c r="L161" s="156"/>
      <c r="M161" s="156"/>
      <c r="N161" s="156"/>
      <c r="O161" s="156"/>
      <c r="P161" s="156"/>
      <c r="Q161" s="156"/>
      <c r="R161" s="156"/>
      <c r="S161" s="156"/>
      <c r="T161" s="156"/>
    </row>
    <row r="162" spans="1:20">
      <c r="A162" s="157"/>
      <c r="B162" s="156"/>
      <c r="C162" s="156"/>
      <c r="D162" s="156"/>
      <c r="E162" s="156"/>
      <c r="F162" s="156"/>
      <c r="G162" s="156"/>
      <c r="H162" s="156"/>
      <c r="I162" s="156"/>
      <c r="J162" s="156"/>
      <c r="K162" s="156"/>
      <c r="L162" s="156"/>
      <c r="M162" s="156"/>
      <c r="N162" s="156"/>
      <c r="O162" s="156"/>
      <c r="P162" s="156"/>
      <c r="Q162" s="156"/>
      <c r="R162" s="156"/>
      <c r="S162" s="156"/>
      <c r="T162" s="156"/>
    </row>
    <row r="163" spans="1:20">
      <c r="A163" s="157"/>
      <c r="B163" s="156"/>
      <c r="C163" s="156"/>
      <c r="D163" s="156"/>
      <c r="E163" s="156"/>
      <c r="F163" s="156"/>
      <c r="G163" s="156"/>
      <c r="H163" s="156"/>
      <c r="I163" s="156"/>
      <c r="J163" s="156"/>
      <c r="K163" s="156"/>
      <c r="L163" s="156"/>
      <c r="M163" s="156"/>
      <c r="N163" s="156"/>
      <c r="O163" s="156"/>
      <c r="P163" s="156"/>
      <c r="Q163" s="156"/>
      <c r="R163" s="156"/>
      <c r="S163" s="156"/>
      <c r="T163" s="156"/>
    </row>
    <row r="164" spans="1:20">
      <c r="A164" s="157"/>
      <c r="B164" s="156"/>
      <c r="C164" s="156"/>
      <c r="D164" s="156"/>
      <c r="E164" s="156"/>
      <c r="F164" s="156"/>
      <c r="G164" s="156"/>
      <c r="H164" s="156"/>
      <c r="I164" s="156"/>
      <c r="J164" s="156"/>
      <c r="K164" s="156"/>
      <c r="L164" s="156"/>
      <c r="M164" s="156"/>
      <c r="N164" s="156"/>
      <c r="O164" s="156"/>
      <c r="P164" s="156"/>
      <c r="Q164" s="156"/>
      <c r="R164" s="156"/>
      <c r="S164" s="156"/>
      <c r="T164" s="156"/>
    </row>
    <row r="165" spans="1:20">
      <c r="A165" s="157"/>
      <c r="B165" s="156"/>
      <c r="C165" s="156"/>
      <c r="D165" s="156"/>
      <c r="E165" s="156"/>
      <c r="F165" s="156"/>
      <c r="G165" s="156"/>
      <c r="H165" s="156"/>
      <c r="I165" s="156"/>
      <c r="J165" s="156"/>
      <c r="K165" s="156"/>
      <c r="L165" s="156"/>
      <c r="M165" s="156"/>
      <c r="N165" s="156"/>
      <c r="O165" s="156"/>
      <c r="P165" s="156"/>
      <c r="Q165" s="156"/>
      <c r="R165" s="156"/>
      <c r="S165" s="156"/>
      <c r="T165" s="156"/>
    </row>
    <row r="166" spans="1:20">
      <c r="A166" s="157"/>
      <c r="B166" s="156"/>
      <c r="C166" s="156"/>
      <c r="D166" s="156"/>
      <c r="E166" s="156"/>
      <c r="F166" s="156"/>
      <c r="G166" s="156"/>
      <c r="H166" s="156"/>
      <c r="I166" s="156"/>
      <c r="J166" s="156"/>
      <c r="K166" s="156"/>
      <c r="L166" s="156"/>
      <c r="M166" s="156"/>
      <c r="N166" s="156"/>
      <c r="O166" s="156"/>
      <c r="P166" s="156"/>
      <c r="Q166" s="156"/>
      <c r="R166" s="156"/>
      <c r="S166" s="156"/>
      <c r="T166" s="156"/>
    </row>
    <row r="167" spans="1:20">
      <c r="A167" s="157"/>
      <c r="B167" s="156"/>
      <c r="C167" s="156"/>
      <c r="D167" s="156"/>
      <c r="E167" s="156"/>
      <c r="F167" s="156"/>
      <c r="G167" s="156"/>
      <c r="H167" s="156"/>
      <c r="I167" s="156"/>
      <c r="J167" s="156"/>
      <c r="K167" s="156"/>
      <c r="L167" s="156"/>
      <c r="M167" s="156"/>
      <c r="N167" s="156"/>
      <c r="O167" s="156"/>
      <c r="P167" s="156"/>
      <c r="Q167" s="156"/>
      <c r="R167" s="156"/>
      <c r="S167" s="156"/>
      <c r="T167" s="156"/>
    </row>
    <row r="168" spans="1:20">
      <c r="A168" s="157"/>
      <c r="B168" s="156"/>
      <c r="C168" s="156"/>
      <c r="D168" s="156"/>
      <c r="E168" s="156"/>
      <c r="F168" s="156"/>
      <c r="G168" s="156"/>
      <c r="H168" s="156"/>
      <c r="I168" s="156"/>
      <c r="J168" s="156"/>
      <c r="K168" s="156"/>
      <c r="L168" s="156"/>
      <c r="M168" s="156"/>
      <c r="N168" s="156"/>
      <c r="O168" s="156"/>
      <c r="P168" s="156"/>
      <c r="Q168" s="156"/>
      <c r="R168" s="156"/>
      <c r="S168" s="156"/>
      <c r="T168" s="156"/>
    </row>
    <row r="169" spans="1:20">
      <c r="A169" s="157"/>
      <c r="B169" s="156"/>
      <c r="C169" s="156"/>
      <c r="D169" s="156"/>
      <c r="E169" s="156"/>
      <c r="F169" s="156"/>
      <c r="G169" s="156"/>
      <c r="H169" s="156"/>
      <c r="I169" s="156"/>
      <c r="J169" s="156"/>
      <c r="K169" s="156"/>
      <c r="L169" s="156"/>
      <c r="M169" s="156"/>
      <c r="N169" s="156"/>
      <c r="O169" s="156"/>
      <c r="P169" s="156"/>
      <c r="Q169" s="156"/>
      <c r="R169" s="156"/>
      <c r="S169" s="156"/>
      <c r="T169" s="156"/>
    </row>
    <row r="170" spans="1:20">
      <c r="A170" s="157"/>
      <c r="B170" s="156"/>
      <c r="C170" s="156"/>
      <c r="D170" s="156"/>
      <c r="E170" s="156"/>
      <c r="F170" s="156"/>
      <c r="G170" s="156"/>
      <c r="H170" s="156"/>
      <c r="I170" s="156"/>
      <c r="J170" s="156"/>
      <c r="K170" s="156"/>
      <c r="L170" s="156"/>
      <c r="M170" s="156"/>
      <c r="N170" s="156"/>
      <c r="O170" s="156"/>
      <c r="P170" s="156"/>
      <c r="Q170" s="156"/>
      <c r="R170" s="156"/>
      <c r="S170" s="156"/>
      <c r="T170" s="156"/>
    </row>
    <row r="171" spans="1:20">
      <c r="A171" s="157"/>
      <c r="B171" s="156"/>
      <c r="C171" s="156"/>
      <c r="D171" s="156"/>
      <c r="E171" s="156"/>
      <c r="F171" s="156"/>
      <c r="G171" s="156"/>
      <c r="H171" s="156"/>
      <c r="I171" s="156"/>
      <c r="J171" s="156"/>
      <c r="K171" s="156"/>
      <c r="L171" s="156"/>
      <c r="M171" s="156"/>
      <c r="N171" s="156"/>
      <c r="O171" s="156"/>
      <c r="P171" s="156"/>
      <c r="Q171" s="156"/>
      <c r="R171" s="156"/>
      <c r="S171" s="156"/>
      <c r="T171" s="156"/>
    </row>
    <row r="172" spans="1:20">
      <c r="A172" s="157"/>
      <c r="B172" s="156"/>
      <c r="C172" s="156"/>
      <c r="D172" s="156"/>
      <c r="E172" s="156"/>
      <c r="F172" s="156"/>
      <c r="G172" s="156"/>
      <c r="H172" s="156"/>
      <c r="I172" s="156"/>
      <c r="J172" s="156"/>
      <c r="K172" s="156"/>
      <c r="L172" s="156"/>
      <c r="M172" s="156"/>
      <c r="N172" s="156"/>
      <c r="O172" s="156"/>
      <c r="P172" s="156"/>
      <c r="Q172" s="156"/>
      <c r="R172" s="156"/>
      <c r="S172" s="156"/>
      <c r="T172" s="156"/>
    </row>
    <row r="173" spans="1:20">
      <c r="A173" s="157"/>
      <c r="B173" s="156"/>
      <c r="C173" s="156"/>
      <c r="D173" s="156"/>
      <c r="E173" s="156"/>
      <c r="F173" s="156"/>
      <c r="G173" s="156"/>
      <c r="H173" s="156"/>
      <c r="I173" s="156"/>
      <c r="J173" s="156"/>
      <c r="K173" s="156"/>
      <c r="L173" s="156"/>
      <c r="M173" s="156"/>
      <c r="N173" s="156"/>
      <c r="O173" s="156"/>
      <c r="P173" s="156"/>
      <c r="Q173" s="156"/>
      <c r="R173" s="156"/>
      <c r="S173" s="156"/>
      <c r="T173" s="156"/>
    </row>
    <row r="174" spans="1:20">
      <c r="A174" s="157"/>
      <c r="B174" s="156"/>
      <c r="C174" s="156"/>
      <c r="D174" s="156"/>
      <c r="E174" s="156"/>
      <c r="F174" s="156"/>
      <c r="G174" s="156"/>
      <c r="H174" s="156"/>
      <c r="I174" s="156"/>
      <c r="J174" s="156"/>
      <c r="K174" s="156"/>
      <c r="L174" s="156"/>
      <c r="M174" s="156"/>
      <c r="N174" s="156"/>
      <c r="O174" s="156"/>
      <c r="P174" s="156"/>
      <c r="Q174" s="156"/>
      <c r="R174" s="156"/>
      <c r="S174" s="156"/>
      <c r="T174" s="156"/>
    </row>
    <row r="175" spans="1:20">
      <c r="A175" s="157"/>
      <c r="B175" s="156"/>
      <c r="C175" s="156"/>
      <c r="D175" s="156"/>
      <c r="E175" s="156"/>
      <c r="F175" s="156"/>
      <c r="G175" s="156"/>
      <c r="H175" s="156"/>
      <c r="I175" s="156"/>
      <c r="J175" s="156"/>
      <c r="K175" s="156"/>
      <c r="L175" s="156"/>
      <c r="M175" s="156"/>
      <c r="N175" s="156"/>
      <c r="O175" s="156"/>
      <c r="P175" s="156"/>
      <c r="Q175" s="156"/>
      <c r="R175" s="156"/>
      <c r="S175" s="156"/>
      <c r="T175" s="156"/>
    </row>
    <row r="176" spans="1:20">
      <c r="A176" s="157"/>
      <c r="B176" s="156"/>
      <c r="C176" s="156"/>
      <c r="D176" s="156"/>
      <c r="E176" s="156"/>
      <c r="F176" s="156"/>
      <c r="G176" s="156"/>
      <c r="H176" s="156"/>
      <c r="I176" s="156"/>
      <c r="J176" s="156"/>
      <c r="K176" s="156"/>
      <c r="L176" s="156"/>
      <c r="M176" s="156"/>
      <c r="N176" s="156"/>
      <c r="O176" s="156"/>
      <c r="P176" s="156"/>
      <c r="Q176" s="156"/>
      <c r="R176" s="156"/>
      <c r="S176" s="156"/>
      <c r="T176" s="156"/>
    </row>
    <row r="177" spans="1:20">
      <c r="A177" s="157"/>
      <c r="B177" s="156"/>
      <c r="C177" s="156"/>
      <c r="D177" s="156"/>
      <c r="E177" s="156"/>
      <c r="F177" s="156"/>
      <c r="G177" s="156"/>
      <c r="H177" s="156"/>
      <c r="I177" s="156"/>
      <c r="J177" s="156"/>
      <c r="K177" s="156"/>
      <c r="L177" s="156"/>
      <c r="M177" s="156"/>
      <c r="N177" s="156"/>
      <c r="O177" s="156"/>
      <c r="P177" s="156"/>
      <c r="Q177" s="156"/>
      <c r="R177" s="156"/>
      <c r="S177" s="156"/>
      <c r="T177" s="156"/>
    </row>
    <row r="178" spans="1:20">
      <c r="A178" s="157"/>
      <c r="B178" s="156"/>
      <c r="C178" s="156"/>
      <c r="D178" s="156"/>
      <c r="E178" s="156"/>
      <c r="F178" s="156"/>
      <c r="G178" s="156"/>
      <c r="H178" s="156"/>
      <c r="I178" s="156"/>
      <c r="J178" s="156"/>
      <c r="K178" s="156"/>
      <c r="L178" s="156"/>
      <c r="M178" s="156"/>
      <c r="N178" s="156"/>
      <c r="O178" s="156"/>
      <c r="P178" s="156"/>
      <c r="Q178" s="156"/>
      <c r="R178" s="156"/>
      <c r="S178" s="156"/>
      <c r="T178" s="156"/>
    </row>
    <row r="179" spans="1:20">
      <c r="A179" s="157"/>
      <c r="B179" s="156"/>
      <c r="C179" s="156"/>
      <c r="D179" s="156"/>
      <c r="E179" s="156"/>
      <c r="F179" s="156"/>
      <c r="G179" s="156"/>
      <c r="H179" s="156"/>
      <c r="I179" s="156"/>
      <c r="J179" s="156"/>
      <c r="K179" s="156"/>
      <c r="L179" s="156"/>
      <c r="M179" s="156"/>
      <c r="N179" s="156"/>
      <c r="O179" s="156"/>
      <c r="P179" s="156"/>
      <c r="Q179" s="156"/>
      <c r="R179" s="156"/>
      <c r="S179" s="156"/>
      <c r="T179" s="156"/>
    </row>
    <row r="180" spans="1:20">
      <c r="A180" s="157"/>
      <c r="B180" s="156"/>
      <c r="C180" s="156"/>
      <c r="D180" s="156"/>
      <c r="E180" s="156"/>
      <c r="F180" s="156"/>
      <c r="G180" s="156"/>
      <c r="H180" s="156"/>
      <c r="I180" s="156"/>
      <c r="J180" s="156"/>
      <c r="K180" s="156"/>
      <c r="L180" s="156"/>
      <c r="M180" s="156"/>
      <c r="N180" s="156"/>
      <c r="O180" s="156"/>
      <c r="P180" s="156"/>
      <c r="Q180" s="156"/>
      <c r="R180" s="156"/>
      <c r="S180" s="156"/>
      <c r="T180" s="156"/>
    </row>
    <row r="181" spans="1:20">
      <c r="A181" s="134"/>
    </row>
    <row r="182" spans="1:20">
      <c r="A182" s="134"/>
    </row>
    <row r="183" spans="1:20">
      <c r="A183" s="134"/>
    </row>
    <row r="184" spans="1:20">
      <c r="A184" s="134"/>
    </row>
    <row r="185" spans="1:20">
      <c r="A185" s="134"/>
    </row>
    <row r="186" spans="1:20">
      <c r="A186" s="134"/>
    </row>
    <row r="187" spans="1:20">
      <c r="A187" s="134"/>
    </row>
    <row r="188" spans="1:20">
      <c r="A188" s="134"/>
    </row>
    <row r="189" spans="1:20">
      <c r="A189" s="134"/>
    </row>
    <row r="190" spans="1:20">
      <c r="A190" s="134"/>
    </row>
    <row r="191" spans="1:20">
      <c r="A191" s="134"/>
    </row>
    <row r="192" spans="1:20">
      <c r="A192" s="134"/>
    </row>
    <row r="193" spans="1:1">
      <c r="A193" s="134"/>
    </row>
    <row r="194" spans="1:1">
      <c r="A194" s="134"/>
    </row>
    <row r="195" spans="1:1">
      <c r="A195" s="134"/>
    </row>
    <row r="196" spans="1:1">
      <c r="A196" s="134"/>
    </row>
    <row r="197" spans="1:1">
      <c r="A197" s="134"/>
    </row>
    <row r="198" spans="1:1">
      <c r="A198" s="134"/>
    </row>
    <row r="199" spans="1:1">
      <c r="A199" s="134"/>
    </row>
    <row r="200" spans="1:1">
      <c r="A200" s="134"/>
    </row>
    <row r="201" spans="1:1">
      <c r="A201" s="134"/>
    </row>
    <row r="202" spans="1:1">
      <c r="A202" s="134"/>
    </row>
    <row r="203" spans="1:1">
      <c r="A203" s="134"/>
    </row>
    <row r="204" spans="1:1">
      <c r="A204" s="134"/>
    </row>
    <row r="205" spans="1:1">
      <c r="A205" s="134"/>
    </row>
    <row r="206" spans="1:1">
      <c r="A206" s="134"/>
    </row>
    <row r="207" spans="1:1">
      <c r="A207" s="134"/>
    </row>
    <row r="208" spans="1:1">
      <c r="A208" s="134"/>
    </row>
    <row r="209" spans="1:1">
      <c r="A209" s="134"/>
    </row>
    <row r="210" spans="1:1">
      <c r="A210" s="134"/>
    </row>
    <row r="211" spans="1:1">
      <c r="A211" s="134"/>
    </row>
    <row r="212" spans="1:1">
      <c r="A212" s="134"/>
    </row>
    <row r="213" spans="1:1">
      <c r="A213" s="134"/>
    </row>
    <row r="214" spans="1:1">
      <c r="A214" s="134"/>
    </row>
    <row r="215" spans="1:1">
      <c r="A215" s="134"/>
    </row>
    <row r="216" spans="1:1">
      <c r="A216" s="134"/>
    </row>
    <row r="217" spans="1:1">
      <c r="A217" s="134"/>
    </row>
    <row r="218" spans="1:1">
      <c r="A218" s="134"/>
    </row>
    <row r="219" spans="1:1">
      <c r="A219" s="134"/>
    </row>
    <row r="220" spans="1:1">
      <c r="A220" s="134"/>
    </row>
    <row r="221" spans="1:1">
      <c r="A221" s="134"/>
    </row>
    <row r="222" spans="1:1">
      <c r="A222" s="134"/>
    </row>
    <row r="223" spans="1:1">
      <c r="A223" s="134"/>
    </row>
    <row r="224" spans="1:1">
      <c r="A224" s="134"/>
    </row>
    <row r="225" spans="1:1">
      <c r="A225" s="134"/>
    </row>
    <row r="226" spans="1:1">
      <c r="A226" s="134"/>
    </row>
    <row r="227" spans="1:1">
      <c r="A227" s="134"/>
    </row>
    <row r="228" spans="1:1">
      <c r="A228" s="134"/>
    </row>
    <row r="229" spans="1:1">
      <c r="A229" s="134"/>
    </row>
    <row r="230" spans="1:1">
      <c r="A230" s="134"/>
    </row>
    <row r="231" spans="1:1">
      <c r="A231" s="134"/>
    </row>
    <row r="232" spans="1:1">
      <c r="A232" s="134"/>
    </row>
    <row r="233" spans="1:1">
      <c r="A233" s="134"/>
    </row>
    <row r="234" spans="1:1">
      <c r="A234" s="134"/>
    </row>
    <row r="235" spans="1:1">
      <c r="A235" s="134"/>
    </row>
    <row r="236" spans="1:1">
      <c r="A236" s="134"/>
    </row>
    <row r="237" spans="1:1">
      <c r="A237" s="134"/>
    </row>
    <row r="238" spans="1:1">
      <c r="A238" s="134"/>
    </row>
    <row r="239" spans="1:1">
      <c r="A239" s="134"/>
    </row>
    <row r="240" spans="1:1">
      <c r="A240" s="134"/>
    </row>
    <row r="241" spans="1:1">
      <c r="A241" s="134"/>
    </row>
    <row r="242" spans="1:1">
      <c r="A242" s="134"/>
    </row>
    <row r="243" spans="1:1">
      <c r="A243" s="134"/>
    </row>
    <row r="244" spans="1:1">
      <c r="A244" s="134"/>
    </row>
    <row r="245" spans="1:1">
      <c r="A245" s="134"/>
    </row>
    <row r="246" spans="1:1">
      <c r="A246" s="134"/>
    </row>
    <row r="247" spans="1:1">
      <c r="A247" s="134"/>
    </row>
    <row r="248" spans="1:1">
      <c r="A248" s="134"/>
    </row>
    <row r="249" spans="1:1">
      <c r="A249" s="134"/>
    </row>
    <row r="250" spans="1:1">
      <c r="A250" s="134"/>
    </row>
    <row r="251" spans="1:1">
      <c r="A251" s="134"/>
    </row>
    <row r="252" spans="1:1">
      <c r="A252" s="134"/>
    </row>
    <row r="253" spans="1:1">
      <c r="A253" s="134"/>
    </row>
    <row r="254" spans="1:1">
      <c r="A254" s="134"/>
    </row>
    <row r="255" spans="1:1">
      <c r="A255" s="134"/>
    </row>
    <row r="256" spans="1:1">
      <c r="A256" s="134"/>
    </row>
    <row r="257" spans="1:1">
      <c r="A257" s="134"/>
    </row>
    <row r="258" spans="1:1">
      <c r="A258" s="134"/>
    </row>
    <row r="259" spans="1:1">
      <c r="A259" s="134"/>
    </row>
    <row r="260" spans="1:1">
      <c r="A260" s="134"/>
    </row>
    <row r="261" spans="1:1">
      <c r="A261" s="134"/>
    </row>
    <row r="262" spans="1:1">
      <c r="A262" s="134"/>
    </row>
    <row r="263" spans="1:1">
      <c r="A263" s="134"/>
    </row>
    <row r="264" spans="1:1">
      <c r="A264" s="134"/>
    </row>
    <row r="265" spans="1:1">
      <c r="A265" s="134"/>
    </row>
    <row r="266" spans="1:1">
      <c r="A266" s="134"/>
    </row>
    <row r="267" spans="1:1">
      <c r="A267" s="134"/>
    </row>
    <row r="268" spans="1:1">
      <c r="A268" s="134"/>
    </row>
    <row r="269" spans="1:1">
      <c r="A269" s="134"/>
    </row>
    <row r="270" spans="1:1">
      <c r="A270" s="134"/>
    </row>
    <row r="271" spans="1:1">
      <c r="A271" s="134"/>
    </row>
    <row r="272" spans="1:1">
      <c r="A272" s="134"/>
    </row>
    <row r="273" spans="1:1">
      <c r="A273" s="134"/>
    </row>
    <row r="274" spans="1:1">
      <c r="A274" s="134"/>
    </row>
    <row r="275" spans="1:1">
      <c r="A275" s="134"/>
    </row>
    <row r="276" spans="1:1">
      <c r="A276" s="134"/>
    </row>
    <row r="277" spans="1:1">
      <c r="A277" s="134"/>
    </row>
    <row r="278" spans="1:1">
      <c r="A278" s="134"/>
    </row>
    <row r="279" spans="1:1">
      <c r="A279" s="134"/>
    </row>
    <row r="280" spans="1:1">
      <c r="A280" s="134"/>
    </row>
    <row r="281" spans="1:1">
      <c r="A281" s="134"/>
    </row>
    <row r="282" spans="1:1">
      <c r="A282" s="134"/>
    </row>
    <row r="283" spans="1:1">
      <c r="A283" s="134"/>
    </row>
    <row r="284" spans="1:1">
      <c r="A284" s="134"/>
    </row>
    <row r="285" spans="1:1">
      <c r="A285" s="134"/>
    </row>
    <row r="286" spans="1:1">
      <c r="A286" s="134"/>
    </row>
    <row r="287" spans="1:1">
      <c r="A287" s="134"/>
    </row>
    <row r="288" spans="1:1">
      <c r="A288" s="134"/>
    </row>
    <row r="289" spans="1:1">
      <c r="A289" s="134"/>
    </row>
    <row r="290" spans="1:1">
      <c r="A290" s="134"/>
    </row>
    <row r="291" spans="1:1">
      <c r="A291" s="134"/>
    </row>
    <row r="292" spans="1:1">
      <c r="A292" s="134"/>
    </row>
    <row r="293" spans="1:1">
      <c r="A293" s="134"/>
    </row>
    <row r="294" spans="1:1">
      <c r="A294" s="134"/>
    </row>
    <row r="295" spans="1:1">
      <c r="A295" s="134"/>
    </row>
    <row r="296" spans="1:1">
      <c r="A296" s="134"/>
    </row>
    <row r="297" spans="1:1">
      <c r="A297" s="134"/>
    </row>
    <row r="298" spans="1:1">
      <c r="A298" s="134"/>
    </row>
    <row r="299" spans="1:1">
      <c r="A299" s="134"/>
    </row>
    <row r="300" spans="1:1">
      <c r="A300" s="134"/>
    </row>
    <row r="301" spans="1:1">
      <c r="A301" s="134"/>
    </row>
    <row r="302" spans="1:1">
      <c r="A302" s="134"/>
    </row>
    <row r="303" spans="1:1">
      <c r="A303" s="134"/>
    </row>
    <row r="304" spans="1:1">
      <c r="A304" s="134"/>
    </row>
    <row r="305" spans="1:1">
      <c r="A305" s="134"/>
    </row>
    <row r="306" spans="1:1">
      <c r="A306" s="134"/>
    </row>
    <row r="307" spans="1:1">
      <c r="A307" s="134"/>
    </row>
    <row r="308" spans="1:1">
      <c r="A308" s="134"/>
    </row>
    <row r="309" spans="1:1">
      <c r="A309" s="134"/>
    </row>
    <row r="310" spans="1:1">
      <c r="A310" s="134"/>
    </row>
    <row r="311" spans="1:1">
      <c r="A311" s="134"/>
    </row>
    <row r="312" spans="1:1">
      <c r="A312" s="134"/>
    </row>
    <row r="313" spans="1:1">
      <c r="A313" s="134"/>
    </row>
    <row r="314" spans="1:1">
      <c r="A314" s="134"/>
    </row>
    <row r="315" spans="1:1">
      <c r="A315" s="134"/>
    </row>
    <row r="316" spans="1:1">
      <c r="A316" s="134"/>
    </row>
    <row r="317" spans="1:1">
      <c r="A317" s="134"/>
    </row>
    <row r="318" spans="1:1">
      <c r="A318" s="134"/>
    </row>
    <row r="319" spans="1:1">
      <c r="A319" s="134"/>
    </row>
    <row r="320" spans="1:1">
      <c r="A320" s="134"/>
    </row>
    <row r="321" spans="1:1">
      <c r="A321" s="134"/>
    </row>
    <row r="322" spans="1:1">
      <c r="A322" s="134"/>
    </row>
    <row r="323" spans="1:1">
      <c r="A323" s="134"/>
    </row>
    <row r="324" spans="1:1">
      <c r="A324" s="134"/>
    </row>
    <row r="325" spans="1:1">
      <c r="A325" s="134"/>
    </row>
    <row r="326" spans="1:1">
      <c r="A326" s="134"/>
    </row>
    <row r="327" spans="1:1">
      <c r="A327" s="134"/>
    </row>
    <row r="328" spans="1:1">
      <c r="A328" s="134"/>
    </row>
    <row r="329" spans="1:1">
      <c r="A329" s="134"/>
    </row>
    <row r="330" spans="1:1">
      <c r="A330" s="134"/>
    </row>
    <row r="331" spans="1:1">
      <c r="A331" s="134"/>
    </row>
    <row r="332" spans="1:1">
      <c r="A332" s="134"/>
    </row>
    <row r="333" spans="1:1">
      <c r="A333" s="134"/>
    </row>
    <row r="334" spans="1:1">
      <c r="A334" s="134"/>
    </row>
    <row r="335" spans="1:1">
      <c r="A335" s="134"/>
    </row>
    <row r="336" spans="1:1">
      <c r="A336" s="134"/>
    </row>
    <row r="337" spans="1:1">
      <c r="A337" s="134"/>
    </row>
    <row r="338" spans="1:1">
      <c r="A338" s="134"/>
    </row>
    <row r="339" spans="1:1">
      <c r="A339" s="134"/>
    </row>
    <row r="340" spans="1:1">
      <c r="A340" s="134"/>
    </row>
    <row r="341" spans="1:1">
      <c r="A341" s="134"/>
    </row>
    <row r="342" spans="1:1">
      <c r="A342" s="134"/>
    </row>
    <row r="343" spans="1:1">
      <c r="A343" s="134"/>
    </row>
    <row r="344" spans="1:1">
      <c r="A344" s="134"/>
    </row>
    <row r="345" spans="1:1">
      <c r="A345" s="134"/>
    </row>
    <row r="346" spans="1:1">
      <c r="A346" s="134"/>
    </row>
    <row r="347" spans="1:1">
      <c r="A347" s="134"/>
    </row>
    <row r="348" spans="1:1">
      <c r="A348" s="134"/>
    </row>
    <row r="349" spans="1:1">
      <c r="A349" s="134"/>
    </row>
    <row r="350" spans="1:1">
      <c r="A350" s="134"/>
    </row>
    <row r="351" spans="1:1">
      <c r="A351" s="134"/>
    </row>
    <row r="352" spans="1:1">
      <c r="A352" s="134"/>
    </row>
    <row r="353" spans="1:1">
      <c r="A353" s="134"/>
    </row>
    <row r="354" spans="1:1">
      <c r="A354" s="134"/>
    </row>
    <row r="355" spans="1:1">
      <c r="A355" s="134"/>
    </row>
    <row r="356" spans="1:1">
      <c r="A356" s="134"/>
    </row>
    <row r="357" spans="1:1">
      <c r="A357" s="134"/>
    </row>
    <row r="358" spans="1:1">
      <c r="A358" s="134"/>
    </row>
    <row r="359" spans="1:1">
      <c r="A359" s="134"/>
    </row>
    <row r="360" spans="1:1">
      <c r="A360" s="134"/>
    </row>
    <row r="361" spans="1:1">
      <c r="A361" s="134"/>
    </row>
    <row r="362" spans="1:1">
      <c r="A362" s="134"/>
    </row>
    <row r="363" spans="1:1">
      <c r="A363" s="134"/>
    </row>
    <row r="364" spans="1:1">
      <c r="A364" s="134"/>
    </row>
    <row r="365" spans="1:1">
      <c r="A365" s="134"/>
    </row>
    <row r="366" spans="1:1">
      <c r="A366" s="134"/>
    </row>
    <row r="367" spans="1:1">
      <c r="A367" s="134"/>
    </row>
    <row r="368" spans="1:1">
      <c r="A368" s="134"/>
    </row>
    <row r="369" spans="1:1">
      <c r="A369" s="134"/>
    </row>
    <row r="370" spans="1:1">
      <c r="A370" s="134"/>
    </row>
    <row r="371" spans="1:1">
      <c r="A371" s="134"/>
    </row>
    <row r="372" spans="1:1">
      <c r="A372" s="134"/>
    </row>
    <row r="373" spans="1:1">
      <c r="A373" s="134"/>
    </row>
    <row r="374" spans="1:1">
      <c r="A374" s="134"/>
    </row>
    <row r="375" spans="1:1">
      <c r="A375" s="134"/>
    </row>
    <row r="376" spans="1:1">
      <c r="A376" s="134"/>
    </row>
    <row r="377" spans="1:1">
      <c r="A377" s="134"/>
    </row>
    <row r="378" spans="1:1">
      <c r="A378" s="134"/>
    </row>
    <row r="379" spans="1:1">
      <c r="A379" s="134"/>
    </row>
    <row r="380" spans="1:1">
      <c r="A380" s="134"/>
    </row>
    <row r="381" spans="1:1">
      <c r="A381" s="134"/>
    </row>
    <row r="382" spans="1:1">
      <c r="A382" s="134"/>
    </row>
    <row r="383" spans="1:1">
      <c r="A383" s="134"/>
    </row>
    <row r="384" spans="1:1">
      <c r="A384" s="134"/>
    </row>
    <row r="385" spans="1:1">
      <c r="A385" s="134"/>
    </row>
    <row r="386" spans="1:1">
      <c r="A386" s="134"/>
    </row>
    <row r="387" spans="1:1">
      <c r="A387" s="134"/>
    </row>
    <row r="388" spans="1:1">
      <c r="A388" s="134"/>
    </row>
    <row r="389" spans="1:1">
      <c r="A389" s="134"/>
    </row>
    <row r="390" spans="1:1">
      <c r="A390" s="134"/>
    </row>
    <row r="391" spans="1:1">
      <c r="A391" s="134"/>
    </row>
    <row r="392" spans="1:1">
      <c r="A392" s="134"/>
    </row>
    <row r="393" spans="1:1">
      <c r="A393" s="134"/>
    </row>
    <row r="394" spans="1:1">
      <c r="A394" s="134"/>
    </row>
    <row r="395" spans="1:1">
      <c r="A395" s="134"/>
    </row>
    <row r="396" spans="1:1">
      <c r="A396" s="134"/>
    </row>
    <row r="397" spans="1:1">
      <c r="A397" s="134"/>
    </row>
    <row r="398" spans="1:1">
      <c r="A398" s="134"/>
    </row>
    <row r="399" spans="1:1">
      <c r="A399" s="134"/>
    </row>
    <row r="400" spans="1:1">
      <c r="A400" s="134"/>
    </row>
    <row r="401" spans="1:1">
      <c r="A401" s="134"/>
    </row>
    <row r="402" spans="1:1">
      <c r="A402" s="134"/>
    </row>
    <row r="403" spans="1:1">
      <c r="A403" s="134"/>
    </row>
    <row r="404" spans="1:1">
      <c r="A404" s="134"/>
    </row>
    <row r="405" spans="1:1">
      <c r="A405" s="134"/>
    </row>
    <row r="406" spans="1:1">
      <c r="A406" s="134"/>
    </row>
    <row r="407" spans="1:1">
      <c r="A407" s="134"/>
    </row>
    <row r="408" spans="1:1">
      <c r="A408" s="134"/>
    </row>
    <row r="409" spans="1:1">
      <c r="A409" s="134"/>
    </row>
    <row r="410" spans="1:1">
      <c r="A410" s="134"/>
    </row>
    <row r="411" spans="1:1">
      <c r="A411" s="134"/>
    </row>
    <row r="412" spans="1:1">
      <c r="A412" s="134"/>
    </row>
    <row r="413" spans="1:1">
      <c r="A413" s="134"/>
    </row>
    <row r="414" spans="1:1">
      <c r="A414" s="134"/>
    </row>
    <row r="415" spans="1:1">
      <c r="A415" s="134"/>
    </row>
    <row r="416" spans="1:1">
      <c r="A416" s="134"/>
    </row>
    <row r="417" spans="1:1">
      <c r="A417" s="134"/>
    </row>
    <row r="418" spans="1:1">
      <c r="A418" s="134"/>
    </row>
    <row r="419" spans="1:1">
      <c r="A419" s="134"/>
    </row>
    <row r="420" spans="1:1">
      <c r="A420" s="134"/>
    </row>
    <row r="421" spans="1:1">
      <c r="A421" s="134"/>
    </row>
    <row r="422" spans="1:1">
      <c r="A422" s="134"/>
    </row>
    <row r="423" spans="1:1">
      <c r="A423" s="134"/>
    </row>
    <row r="424" spans="1:1">
      <c r="A424" s="134"/>
    </row>
    <row r="425" spans="1:1">
      <c r="A425" s="134"/>
    </row>
    <row r="426" spans="1:1">
      <c r="A426" s="134"/>
    </row>
    <row r="427" spans="1:1">
      <c r="A427" s="134"/>
    </row>
    <row r="428" spans="1:1">
      <c r="A428" s="134"/>
    </row>
    <row r="429" spans="1:1">
      <c r="A429" s="134"/>
    </row>
    <row r="430" spans="1:1">
      <c r="A430" s="134"/>
    </row>
    <row r="431" spans="1:1">
      <c r="A431" s="134"/>
    </row>
    <row r="432" spans="1:1">
      <c r="A432" s="134"/>
    </row>
    <row r="433" spans="1:1">
      <c r="A433" s="134"/>
    </row>
    <row r="434" spans="1:1">
      <c r="A434" s="134"/>
    </row>
    <row r="435" spans="1:1">
      <c r="A435" s="134"/>
    </row>
    <row r="436" spans="1:1">
      <c r="A436" s="134"/>
    </row>
    <row r="437" spans="1:1">
      <c r="A437" s="134"/>
    </row>
    <row r="438" spans="1:1">
      <c r="A438" s="134"/>
    </row>
    <row r="439" spans="1:1">
      <c r="A439" s="134"/>
    </row>
    <row r="440" spans="1:1">
      <c r="A440" s="134"/>
    </row>
    <row r="441" spans="1:1">
      <c r="A441" s="134"/>
    </row>
    <row r="442" spans="1:1">
      <c r="A442" s="134"/>
    </row>
    <row r="443" spans="1:1">
      <c r="A443" s="134"/>
    </row>
    <row r="444" spans="1:1">
      <c r="A444" s="134"/>
    </row>
    <row r="445" spans="1:1">
      <c r="A445" s="134"/>
    </row>
    <row r="446" spans="1:1">
      <c r="A446" s="134"/>
    </row>
    <row r="447" spans="1:1">
      <c r="A447" s="134"/>
    </row>
    <row r="448" spans="1:1">
      <c r="A448" s="134"/>
    </row>
    <row r="449" spans="1:1">
      <c r="A449" s="134"/>
    </row>
    <row r="450" spans="1:1">
      <c r="A450" s="134"/>
    </row>
    <row r="451" spans="1:1">
      <c r="A451" s="134"/>
    </row>
    <row r="452" spans="1:1">
      <c r="A452" s="134"/>
    </row>
    <row r="453" spans="1:1">
      <c r="A453" s="134"/>
    </row>
    <row r="454" spans="1:1">
      <c r="A454" s="134"/>
    </row>
    <row r="455" spans="1:1">
      <c r="A455" s="134"/>
    </row>
    <row r="456" spans="1:1">
      <c r="A456" s="134"/>
    </row>
    <row r="457" spans="1:1">
      <c r="A457" s="134"/>
    </row>
    <row r="458" spans="1:1">
      <c r="A458" s="134"/>
    </row>
    <row r="459" spans="1:1">
      <c r="A459" s="134"/>
    </row>
    <row r="460" spans="1:1">
      <c r="A460" s="134"/>
    </row>
    <row r="461" spans="1:1">
      <c r="A461" s="134"/>
    </row>
    <row r="462" spans="1:1">
      <c r="A462" s="134"/>
    </row>
    <row r="463" spans="1:1">
      <c r="A463" s="134"/>
    </row>
    <row r="464" spans="1:1">
      <c r="A464" s="134"/>
    </row>
    <row r="465" spans="1:1">
      <c r="A465" s="134"/>
    </row>
    <row r="466" spans="1:1">
      <c r="A466" s="134"/>
    </row>
    <row r="467" spans="1:1">
      <c r="A467" s="134"/>
    </row>
    <row r="468" spans="1:1">
      <c r="A468" s="134"/>
    </row>
    <row r="469" spans="1:1">
      <c r="A469" s="134"/>
    </row>
    <row r="470" spans="1:1">
      <c r="A470" s="134"/>
    </row>
    <row r="471" spans="1:1">
      <c r="A471" s="134"/>
    </row>
    <row r="472" spans="1:1">
      <c r="A472" s="134"/>
    </row>
    <row r="473" spans="1:1">
      <c r="A473" s="134"/>
    </row>
    <row r="474" spans="1:1">
      <c r="A474" s="134"/>
    </row>
    <row r="475" spans="1:1">
      <c r="A475" s="134"/>
    </row>
    <row r="476" spans="1:1">
      <c r="A476" s="134"/>
    </row>
    <row r="477" spans="1:1">
      <c r="A477" s="134"/>
    </row>
    <row r="478" spans="1:1">
      <c r="A478" s="134"/>
    </row>
    <row r="479" spans="1:1">
      <c r="A479" s="134"/>
    </row>
    <row r="480" spans="1:1">
      <c r="A480" s="134"/>
    </row>
    <row r="481" spans="1:1">
      <c r="A481" s="134"/>
    </row>
    <row r="482" spans="1:1">
      <c r="A482" s="134"/>
    </row>
    <row r="483" spans="1:1">
      <c r="A483" s="134"/>
    </row>
    <row r="484" spans="1:1">
      <c r="A484" s="134"/>
    </row>
    <row r="485" spans="1:1">
      <c r="A485" s="134"/>
    </row>
    <row r="486" spans="1:1">
      <c r="A486" s="134"/>
    </row>
    <row r="487" spans="1:1">
      <c r="A487" s="134"/>
    </row>
    <row r="488" spans="1:1">
      <c r="A488" s="134"/>
    </row>
    <row r="489" spans="1:1">
      <c r="A489" s="134"/>
    </row>
    <row r="490" spans="1:1">
      <c r="A490" s="134"/>
    </row>
    <row r="491" spans="1:1">
      <c r="A491" s="134"/>
    </row>
    <row r="492" spans="1:1">
      <c r="A492" s="134"/>
    </row>
    <row r="493" spans="1:1">
      <c r="A493" s="134"/>
    </row>
    <row r="494" spans="1:1">
      <c r="A494" s="134"/>
    </row>
    <row r="495" spans="1:1">
      <c r="A495" s="134"/>
    </row>
    <row r="496" spans="1:1">
      <c r="A496" s="134"/>
    </row>
    <row r="497" spans="1:1">
      <c r="A497" s="134"/>
    </row>
    <row r="498" spans="1:1">
      <c r="A498" s="134"/>
    </row>
    <row r="499" spans="1:1">
      <c r="A499" s="134"/>
    </row>
    <row r="500" spans="1:1">
      <c r="A500" s="134"/>
    </row>
    <row r="501" spans="1:1">
      <c r="A501" s="134"/>
    </row>
    <row r="502" spans="1:1">
      <c r="A502" s="134"/>
    </row>
    <row r="503" spans="1:1">
      <c r="A503" s="134"/>
    </row>
    <row r="504" spans="1:1">
      <c r="A504" s="134"/>
    </row>
    <row r="505" spans="1:1">
      <c r="A505" s="134"/>
    </row>
    <row r="506" spans="1:1">
      <c r="A506" s="134"/>
    </row>
    <row r="507" spans="1:1">
      <c r="A507" s="134"/>
    </row>
    <row r="508" spans="1:1">
      <c r="A508" s="134"/>
    </row>
    <row r="509" spans="1:1">
      <c r="A509" s="134"/>
    </row>
    <row r="510" spans="1:1">
      <c r="A510" s="134"/>
    </row>
    <row r="511" spans="1:1">
      <c r="A511" s="134"/>
    </row>
    <row r="512" spans="1:1">
      <c r="A512" s="134"/>
    </row>
    <row r="513" spans="1:1">
      <c r="A513" s="134"/>
    </row>
    <row r="514" spans="1:1">
      <c r="A514" s="134"/>
    </row>
    <row r="515" spans="1:1">
      <c r="A515" s="134"/>
    </row>
    <row r="516" spans="1:1">
      <c r="A516" s="134"/>
    </row>
    <row r="517" spans="1:1">
      <c r="A517" s="134"/>
    </row>
    <row r="518" spans="1:1">
      <c r="A518" s="134"/>
    </row>
    <row r="519" spans="1:1">
      <c r="A519" s="134"/>
    </row>
    <row r="520" spans="1:1">
      <c r="A520" s="134"/>
    </row>
    <row r="521" spans="1:1">
      <c r="A521" s="134"/>
    </row>
    <row r="522" spans="1:1">
      <c r="A522" s="134"/>
    </row>
    <row r="523" spans="1:1">
      <c r="A523" s="134"/>
    </row>
    <row r="524" spans="1:1">
      <c r="A524" s="134"/>
    </row>
    <row r="525" spans="1:1">
      <c r="A525" s="134"/>
    </row>
    <row r="526" spans="1:1">
      <c r="A526" s="134"/>
    </row>
    <row r="527" spans="1:1">
      <c r="A527" s="134"/>
    </row>
    <row r="528" spans="1:1">
      <c r="A528" s="134"/>
    </row>
    <row r="529" spans="1:1">
      <c r="A529" s="134"/>
    </row>
    <row r="530" spans="1:1">
      <c r="A530" s="134"/>
    </row>
    <row r="531" spans="1:1">
      <c r="A531" s="134"/>
    </row>
    <row r="532" spans="1:1">
      <c r="A532" s="134"/>
    </row>
    <row r="533" spans="1:1">
      <c r="A533" s="134"/>
    </row>
    <row r="534" spans="1:1">
      <c r="A534" s="134"/>
    </row>
    <row r="535" spans="1:1">
      <c r="A535" s="134"/>
    </row>
    <row r="536" spans="1:1">
      <c r="A536" s="134"/>
    </row>
    <row r="537" spans="1:1">
      <c r="A537" s="134"/>
    </row>
    <row r="538" spans="1:1">
      <c r="A538" s="134"/>
    </row>
    <row r="539" spans="1:1">
      <c r="A539" s="134"/>
    </row>
    <row r="540" spans="1:1">
      <c r="A540" s="134"/>
    </row>
    <row r="541" spans="1:1">
      <c r="A541" s="134"/>
    </row>
    <row r="542" spans="1:1">
      <c r="A542" s="134"/>
    </row>
    <row r="543" spans="1:1">
      <c r="A543" s="134"/>
    </row>
    <row r="544" spans="1:1">
      <c r="A544" s="134"/>
    </row>
    <row r="545" spans="1:1">
      <c r="A545" s="134"/>
    </row>
    <row r="546" spans="1:1">
      <c r="A546" s="134"/>
    </row>
    <row r="547" spans="1:1">
      <c r="A547" s="134"/>
    </row>
    <row r="548" spans="1:1">
      <c r="A548" s="134"/>
    </row>
    <row r="549" spans="1:1">
      <c r="A549" s="134"/>
    </row>
    <row r="550" spans="1:1">
      <c r="A550" s="134"/>
    </row>
    <row r="551" spans="1:1">
      <c r="A551" s="134"/>
    </row>
    <row r="552" spans="1:1">
      <c r="A552" s="134"/>
    </row>
    <row r="553" spans="1:1">
      <c r="A553" s="134"/>
    </row>
    <row r="554" spans="1:1">
      <c r="A554" s="134"/>
    </row>
    <row r="555" spans="1:1">
      <c r="A555" s="134"/>
    </row>
    <row r="556" spans="1:1">
      <c r="A556" s="134"/>
    </row>
    <row r="557" spans="1:1">
      <c r="A557" s="134"/>
    </row>
    <row r="558" spans="1:1">
      <c r="A558" s="134"/>
    </row>
    <row r="559" spans="1:1">
      <c r="A559" s="134"/>
    </row>
    <row r="560" spans="1:1">
      <c r="A560" s="134"/>
    </row>
    <row r="561" spans="1:1">
      <c r="A561" s="134"/>
    </row>
    <row r="562" spans="1:1">
      <c r="A562" s="134"/>
    </row>
    <row r="563" spans="1:1">
      <c r="A563" s="134"/>
    </row>
    <row r="564" spans="1:1">
      <c r="A564" s="134"/>
    </row>
    <row r="565" spans="1:1">
      <c r="A565" s="134"/>
    </row>
    <row r="566" spans="1:1">
      <c r="A566" s="134"/>
    </row>
    <row r="567" spans="1:1">
      <c r="A567" s="134"/>
    </row>
    <row r="568" spans="1:1">
      <c r="A568" s="134"/>
    </row>
    <row r="569" spans="1:1">
      <c r="A569" s="134"/>
    </row>
    <row r="570" spans="1:1">
      <c r="A570" s="134"/>
    </row>
    <row r="571" spans="1:1">
      <c r="A571" s="134"/>
    </row>
    <row r="572" spans="1:1">
      <c r="A572" s="134"/>
    </row>
    <row r="573" spans="1:1">
      <c r="A573" s="134"/>
    </row>
    <row r="574" spans="1:1">
      <c r="A574" s="134"/>
    </row>
    <row r="575" spans="1:1">
      <c r="A575" s="134"/>
    </row>
    <row r="576" spans="1:1">
      <c r="A576" s="134"/>
    </row>
    <row r="577" spans="1:1">
      <c r="A577" s="134"/>
    </row>
    <row r="578" spans="1:1">
      <c r="A578" s="134"/>
    </row>
    <row r="579" spans="1:1">
      <c r="A579" s="134"/>
    </row>
    <row r="580" spans="1:1">
      <c r="A580" s="134"/>
    </row>
    <row r="581" spans="1:1">
      <c r="A581" s="134"/>
    </row>
    <row r="582" spans="1:1">
      <c r="A582" s="134"/>
    </row>
    <row r="583" spans="1:1">
      <c r="A583" s="134"/>
    </row>
    <row r="584" spans="1:1">
      <c r="A584" s="134"/>
    </row>
    <row r="585" spans="1:1">
      <c r="A585" s="134"/>
    </row>
    <row r="586" spans="1:1">
      <c r="A586" s="134"/>
    </row>
    <row r="587" spans="1:1">
      <c r="A587" s="134"/>
    </row>
    <row r="588" spans="1:1">
      <c r="A588" s="134"/>
    </row>
    <row r="589" spans="1:1">
      <c r="A589" s="134"/>
    </row>
    <row r="590" spans="1:1">
      <c r="A590" s="134"/>
    </row>
    <row r="591" spans="1:1">
      <c r="A591" s="134"/>
    </row>
    <row r="592" spans="1:1">
      <c r="A592" s="134"/>
    </row>
    <row r="593" spans="1:1">
      <c r="A593" s="134"/>
    </row>
    <row r="594" spans="1:1">
      <c r="A594" s="134"/>
    </row>
    <row r="595" spans="1:1">
      <c r="A595" s="134"/>
    </row>
    <row r="596" spans="1:1">
      <c r="A596" s="134"/>
    </row>
    <row r="597" spans="1:1">
      <c r="A597" s="134"/>
    </row>
    <row r="598" spans="1:1">
      <c r="A598" s="134"/>
    </row>
    <row r="599" spans="1:1">
      <c r="A599" s="134"/>
    </row>
    <row r="600" spans="1:1">
      <c r="A600" s="134"/>
    </row>
    <row r="601" spans="1:1">
      <c r="A601" s="134"/>
    </row>
    <row r="602" spans="1:1">
      <c r="A602" s="134"/>
    </row>
    <row r="603" spans="1:1">
      <c r="A603" s="134"/>
    </row>
    <row r="604" spans="1:1">
      <c r="A604" s="134"/>
    </row>
    <row r="605" spans="1:1">
      <c r="A605" s="134"/>
    </row>
    <row r="606" spans="1:1">
      <c r="A606" s="134"/>
    </row>
    <row r="607" spans="1:1">
      <c r="A607" s="134"/>
    </row>
    <row r="608" spans="1:1">
      <c r="A608" s="134"/>
    </row>
    <row r="609" spans="1:1">
      <c r="A609" s="134"/>
    </row>
    <row r="610" spans="1:1">
      <c r="A610" s="134"/>
    </row>
    <row r="611" spans="1:1">
      <c r="A611" s="134"/>
    </row>
    <row r="612" spans="1:1">
      <c r="A612" s="134"/>
    </row>
    <row r="613" spans="1:1">
      <c r="A613" s="134"/>
    </row>
    <row r="614" spans="1:1">
      <c r="A614" s="134"/>
    </row>
    <row r="615" spans="1:1">
      <c r="A615" s="134"/>
    </row>
    <row r="616" spans="1:1">
      <c r="A616" s="134"/>
    </row>
    <row r="617" spans="1:1">
      <c r="A617" s="134"/>
    </row>
    <row r="618" spans="1:1">
      <c r="A618" s="134"/>
    </row>
    <row r="619" spans="1:1">
      <c r="A619" s="134"/>
    </row>
    <row r="620" spans="1:1">
      <c r="A620" s="134"/>
    </row>
    <row r="621" spans="1:1">
      <c r="A621" s="134"/>
    </row>
    <row r="622" spans="1:1">
      <c r="A622" s="134"/>
    </row>
    <row r="623" spans="1:1">
      <c r="A623" s="134"/>
    </row>
    <row r="624" spans="1:1">
      <c r="A624" s="134"/>
    </row>
    <row r="625" spans="1:1">
      <c r="A625" s="134"/>
    </row>
    <row r="626" spans="1:1">
      <c r="A626" s="134"/>
    </row>
    <row r="627" spans="1:1">
      <c r="A627" s="134"/>
    </row>
    <row r="628" spans="1:1">
      <c r="A628" s="134"/>
    </row>
    <row r="629" spans="1:1">
      <c r="A629" s="134"/>
    </row>
    <row r="630" spans="1:1">
      <c r="A630" s="134"/>
    </row>
    <row r="631" spans="1:1">
      <c r="A631" s="134"/>
    </row>
    <row r="632" spans="1:1">
      <c r="A632" s="134"/>
    </row>
    <row r="633" spans="1:1">
      <c r="A633" s="134"/>
    </row>
    <row r="634" spans="1:1">
      <c r="A634" s="134"/>
    </row>
    <row r="635" spans="1:1">
      <c r="A635" s="134"/>
    </row>
    <row r="636" spans="1:1">
      <c r="A636" s="134"/>
    </row>
    <row r="637" spans="1:1">
      <c r="A637" s="134"/>
    </row>
    <row r="638" spans="1:1">
      <c r="A638" s="134"/>
    </row>
    <row r="639" spans="1:1">
      <c r="A639" s="134"/>
    </row>
    <row r="640" spans="1:1">
      <c r="A640" s="134"/>
    </row>
    <row r="641" spans="1:1">
      <c r="A641" s="134"/>
    </row>
    <row r="642" spans="1:1">
      <c r="A642" s="134"/>
    </row>
    <row r="643" spans="1:1">
      <c r="A643" s="134"/>
    </row>
    <row r="644" spans="1:1">
      <c r="A644" s="134"/>
    </row>
    <row r="645" spans="1:1">
      <c r="A645" s="134"/>
    </row>
    <row r="646" spans="1:1">
      <c r="A646" s="134"/>
    </row>
    <row r="647" spans="1:1">
      <c r="A647" s="134"/>
    </row>
    <row r="648" spans="1:1">
      <c r="A648" s="134"/>
    </row>
    <row r="649" spans="1:1">
      <c r="A649" s="134"/>
    </row>
    <row r="650" spans="1:1">
      <c r="A650" s="134"/>
    </row>
    <row r="651" spans="1:1">
      <c r="A651" s="134"/>
    </row>
    <row r="652" spans="1:1">
      <c r="A652" s="134"/>
    </row>
    <row r="653" spans="1:1">
      <c r="A653" s="134"/>
    </row>
    <row r="654" spans="1:1">
      <c r="A654" s="134"/>
    </row>
    <row r="655" spans="1:1">
      <c r="A655" s="134"/>
    </row>
    <row r="656" spans="1:1">
      <c r="A656" s="134"/>
    </row>
    <row r="657" spans="1:1">
      <c r="A657" s="134"/>
    </row>
    <row r="658" spans="1:1">
      <c r="A658" s="134"/>
    </row>
    <row r="659" spans="1:1">
      <c r="A659" s="134"/>
    </row>
    <row r="660" spans="1:1">
      <c r="A660" s="134"/>
    </row>
    <row r="661" spans="1:1">
      <c r="A661" s="134"/>
    </row>
    <row r="662" spans="1:1">
      <c r="A662" s="134"/>
    </row>
    <row r="663" spans="1:1">
      <c r="A663" s="134"/>
    </row>
    <row r="664" spans="1:1">
      <c r="A664" s="134"/>
    </row>
    <row r="665" spans="1:1">
      <c r="A665" s="134"/>
    </row>
    <row r="666" spans="1:1">
      <c r="A666" s="134"/>
    </row>
    <row r="667" spans="1:1">
      <c r="A667" s="134"/>
    </row>
    <row r="668" spans="1:1">
      <c r="A668" s="134"/>
    </row>
    <row r="669" spans="1:1">
      <c r="A669" s="134"/>
    </row>
    <row r="670" spans="1:1">
      <c r="A670" s="134"/>
    </row>
    <row r="671" spans="1:1">
      <c r="A671" s="134"/>
    </row>
    <row r="672" spans="1:1">
      <c r="A672" s="134"/>
    </row>
    <row r="673" spans="1:1">
      <c r="A673" s="134"/>
    </row>
    <row r="674" spans="1:1">
      <c r="A674" s="134"/>
    </row>
    <row r="675" spans="1:1">
      <c r="A675" s="134"/>
    </row>
    <row r="676" spans="1:1">
      <c r="A676" s="134"/>
    </row>
    <row r="677" spans="1:1">
      <c r="A677" s="134"/>
    </row>
    <row r="678" spans="1:1">
      <c r="A678" s="134"/>
    </row>
    <row r="679" spans="1:1">
      <c r="A679" s="134"/>
    </row>
    <row r="680" spans="1:1">
      <c r="A680" s="134"/>
    </row>
    <row r="681" spans="1:1">
      <c r="A681" s="134"/>
    </row>
    <row r="682" spans="1:1">
      <c r="A682" s="134"/>
    </row>
    <row r="683" spans="1:1">
      <c r="A683" s="134"/>
    </row>
    <row r="684" spans="1:1">
      <c r="A684" s="134"/>
    </row>
    <row r="685" spans="1:1">
      <c r="A685" s="134"/>
    </row>
    <row r="686" spans="1:1">
      <c r="A686" s="134"/>
    </row>
    <row r="687" spans="1:1">
      <c r="A687" s="134"/>
    </row>
    <row r="688" spans="1:1">
      <c r="A688" s="134"/>
    </row>
    <row r="689" spans="1:1">
      <c r="A689" s="134"/>
    </row>
    <row r="690" spans="1:1">
      <c r="A690" s="134"/>
    </row>
    <row r="691" spans="1:1">
      <c r="A691" s="134"/>
    </row>
    <row r="692" spans="1:1">
      <c r="A692" s="134"/>
    </row>
    <row r="693" spans="1:1">
      <c r="A693" s="134"/>
    </row>
    <row r="694" spans="1:1">
      <c r="A694" s="134"/>
    </row>
    <row r="695" spans="1:1">
      <c r="A695" s="134"/>
    </row>
    <row r="696" spans="1:1">
      <c r="A696" s="134"/>
    </row>
    <row r="697" spans="1:1">
      <c r="A697" s="134"/>
    </row>
    <row r="698" spans="1:1">
      <c r="A698" s="134"/>
    </row>
    <row r="699" spans="1:1">
      <c r="A699" s="134"/>
    </row>
    <row r="700" spans="1:1">
      <c r="A700" s="134"/>
    </row>
    <row r="701" spans="1:1">
      <c r="A701" s="134"/>
    </row>
    <row r="702" spans="1:1">
      <c r="A702" s="134"/>
    </row>
    <row r="703" spans="1:1">
      <c r="A703" s="134"/>
    </row>
    <row r="704" spans="1:1">
      <c r="A704" s="134"/>
    </row>
    <row r="705" spans="1:1">
      <c r="A705" s="134"/>
    </row>
    <row r="706" spans="1:1">
      <c r="A706" s="134"/>
    </row>
    <row r="707" spans="1:1">
      <c r="A707" s="134"/>
    </row>
    <row r="708" spans="1:1">
      <c r="A708" s="134"/>
    </row>
    <row r="709" spans="1:1">
      <c r="A709" s="134"/>
    </row>
    <row r="710" spans="1:1">
      <c r="A710" s="134"/>
    </row>
    <row r="711" spans="1:1">
      <c r="A711" s="134"/>
    </row>
    <row r="712" spans="1:1">
      <c r="A712" s="134"/>
    </row>
    <row r="713" spans="1:1">
      <c r="A713" s="134"/>
    </row>
    <row r="714" spans="1:1">
      <c r="A714" s="134"/>
    </row>
    <row r="715" spans="1:1">
      <c r="A715" s="134"/>
    </row>
    <row r="716" spans="1:1">
      <c r="A716" s="134"/>
    </row>
    <row r="717" spans="1:1">
      <c r="A717" s="134"/>
    </row>
    <row r="718" spans="1:1">
      <c r="A718" s="134"/>
    </row>
    <row r="719" spans="1:1">
      <c r="A719" s="134"/>
    </row>
    <row r="720" spans="1:1">
      <c r="A720" s="134"/>
    </row>
    <row r="721" spans="1:1">
      <c r="A721" s="134"/>
    </row>
    <row r="722" spans="1:1">
      <c r="A722" s="134"/>
    </row>
    <row r="723" spans="1:1">
      <c r="A723" s="134"/>
    </row>
    <row r="724" spans="1:1">
      <c r="A724" s="134"/>
    </row>
    <row r="725" spans="1:1">
      <c r="A725" s="134"/>
    </row>
    <row r="726" spans="1:1">
      <c r="A726" s="134"/>
    </row>
    <row r="727" spans="1:1">
      <c r="A727" s="134"/>
    </row>
    <row r="728" spans="1:1">
      <c r="A728" s="134"/>
    </row>
    <row r="729" spans="1:1">
      <c r="A729" s="134"/>
    </row>
    <row r="730" spans="1:1">
      <c r="A730" s="134"/>
    </row>
    <row r="731" spans="1:1">
      <c r="A731" s="134"/>
    </row>
    <row r="732" spans="1:1">
      <c r="A732" s="134"/>
    </row>
    <row r="733" spans="1:1">
      <c r="A733" s="134"/>
    </row>
    <row r="734" spans="1:1">
      <c r="A734" s="134"/>
    </row>
    <row r="735" spans="1:1">
      <c r="A735" s="134"/>
    </row>
    <row r="736" spans="1:1">
      <c r="A736" s="134"/>
    </row>
    <row r="737" spans="1:1">
      <c r="A737" s="134"/>
    </row>
    <row r="738" spans="1:1">
      <c r="A738" s="134"/>
    </row>
    <row r="739" spans="1:1">
      <c r="A739" s="134"/>
    </row>
    <row r="740" spans="1:1">
      <c r="A740" s="134"/>
    </row>
    <row r="741" spans="1:1">
      <c r="A741" s="134"/>
    </row>
    <row r="742" spans="1:1">
      <c r="A742" s="134"/>
    </row>
    <row r="743" spans="1:1">
      <c r="A743" s="134"/>
    </row>
    <row r="744" spans="1:1">
      <c r="A744" s="134"/>
    </row>
    <row r="745" spans="1:1">
      <c r="A745" s="134"/>
    </row>
    <row r="746" spans="1:1">
      <c r="A746" s="134"/>
    </row>
    <row r="747" spans="1:1">
      <c r="A747" s="134"/>
    </row>
    <row r="748" spans="1:1">
      <c r="A748" s="134"/>
    </row>
    <row r="749" spans="1:1">
      <c r="A749" s="134"/>
    </row>
    <row r="750" spans="1:1">
      <c r="A750" s="134"/>
    </row>
    <row r="751" spans="1:1">
      <c r="A751" s="134"/>
    </row>
    <row r="752" spans="1:1">
      <c r="A752" s="134"/>
    </row>
    <row r="753" spans="1:1">
      <c r="A753" s="134"/>
    </row>
    <row r="754" spans="1:1">
      <c r="A754" s="134"/>
    </row>
    <row r="755" spans="1:1">
      <c r="A755" s="134"/>
    </row>
    <row r="756" spans="1:1">
      <c r="A756" s="134"/>
    </row>
    <row r="757" spans="1:1">
      <c r="A757" s="134"/>
    </row>
    <row r="758" spans="1:1">
      <c r="A758" s="134"/>
    </row>
    <row r="759" spans="1:1">
      <c r="A759" s="134"/>
    </row>
    <row r="760" spans="1:1">
      <c r="A760" s="134"/>
    </row>
    <row r="761" spans="1:1">
      <c r="A761" s="134"/>
    </row>
    <row r="762" spans="1:1">
      <c r="A762" s="134"/>
    </row>
    <row r="763" spans="1:1">
      <c r="A763" s="134"/>
    </row>
    <row r="764" spans="1:1">
      <c r="A764" s="134"/>
    </row>
    <row r="765" spans="1:1">
      <c r="A765" s="134"/>
    </row>
    <row r="766" spans="1:1">
      <c r="A766" s="134"/>
    </row>
    <row r="767" spans="1:1">
      <c r="A767" s="134"/>
    </row>
    <row r="768" spans="1:1">
      <c r="A768" s="134"/>
    </row>
    <row r="769" spans="1:1">
      <c r="A769" s="134"/>
    </row>
    <row r="770" spans="1:1">
      <c r="A770" s="134"/>
    </row>
    <row r="771" spans="1:1">
      <c r="A771" s="134"/>
    </row>
    <row r="772" spans="1:1">
      <c r="A772" s="134"/>
    </row>
    <row r="773" spans="1:1">
      <c r="A773" s="134"/>
    </row>
    <row r="774" spans="1:1">
      <c r="A774" s="134"/>
    </row>
    <row r="775" spans="1:1">
      <c r="A775" s="134"/>
    </row>
    <row r="776" spans="1:1">
      <c r="A776" s="134"/>
    </row>
    <row r="777" spans="1:1">
      <c r="A777" s="134"/>
    </row>
    <row r="778" spans="1:1">
      <c r="A778" s="134"/>
    </row>
    <row r="779" spans="1:1">
      <c r="A779" s="134"/>
    </row>
    <row r="780" spans="1:1">
      <c r="A780" s="134"/>
    </row>
    <row r="781" spans="1:1">
      <c r="A781" s="134"/>
    </row>
    <row r="782" spans="1:1">
      <c r="A782" s="134"/>
    </row>
    <row r="783" spans="1:1">
      <c r="A783" s="134"/>
    </row>
    <row r="784" spans="1:1">
      <c r="A784" s="134"/>
    </row>
    <row r="785" spans="1:1">
      <c r="A785" s="134"/>
    </row>
    <row r="786" spans="1:1">
      <c r="A786" s="134"/>
    </row>
    <row r="787" spans="1:1">
      <c r="A787" s="134"/>
    </row>
    <row r="788" spans="1:1">
      <c r="A788" s="134"/>
    </row>
    <row r="789" spans="1:1">
      <c r="A789" s="134"/>
    </row>
    <row r="790" spans="1:1">
      <c r="A790" s="134"/>
    </row>
    <row r="791" spans="1:1">
      <c r="A791" s="134"/>
    </row>
    <row r="792" spans="1:1">
      <c r="A792" s="134"/>
    </row>
    <row r="793" spans="1:1">
      <c r="A793" s="134"/>
    </row>
    <row r="794" spans="1:1">
      <c r="A794" s="134"/>
    </row>
    <row r="795" spans="1:1">
      <c r="A795" s="134"/>
    </row>
    <row r="796" spans="1:1">
      <c r="A796" s="134"/>
    </row>
    <row r="797" spans="1:1">
      <c r="A797" s="134"/>
    </row>
    <row r="798" spans="1:1">
      <c r="A798" s="134"/>
    </row>
    <row r="799" spans="1:1">
      <c r="A799" s="134"/>
    </row>
    <row r="800" spans="1:1">
      <c r="A800" s="134"/>
    </row>
    <row r="801" spans="1:1">
      <c r="A801" s="134"/>
    </row>
    <row r="802" spans="1:1">
      <c r="A802" s="134"/>
    </row>
    <row r="803" spans="1:1">
      <c r="A803" s="134"/>
    </row>
    <row r="804" spans="1:1">
      <c r="A804" s="134"/>
    </row>
    <row r="805" spans="1:1">
      <c r="A805" s="134"/>
    </row>
    <row r="806" spans="1:1">
      <c r="A806" s="134"/>
    </row>
    <row r="807" spans="1:1">
      <c r="A807" s="134"/>
    </row>
    <row r="808" spans="1:1">
      <c r="A808" s="134"/>
    </row>
    <row r="809" spans="1:1">
      <c r="A809" s="134"/>
    </row>
    <row r="810" spans="1:1">
      <c r="A810" s="134"/>
    </row>
    <row r="811" spans="1:1">
      <c r="A811" s="134"/>
    </row>
    <row r="812" spans="1:1">
      <c r="A812" s="134"/>
    </row>
    <row r="813" spans="1:1">
      <c r="A813" s="134"/>
    </row>
    <row r="814" spans="1:1">
      <c r="A814" s="134"/>
    </row>
    <row r="815" spans="1:1">
      <c r="A815" s="134"/>
    </row>
    <row r="816" spans="1:1">
      <c r="A816" s="134"/>
    </row>
    <row r="817" spans="1:1">
      <c r="A817" s="134"/>
    </row>
    <row r="818" spans="1:1">
      <c r="A818" s="134"/>
    </row>
    <row r="819" spans="1:1">
      <c r="A819" s="134"/>
    </row>
    <row r="820" spans="1:1">
      <c r="A820" s="134"/>
    </row>
    <row r="821" spans="1:1">
      <c r="A821" s="134"/>
    </row>
    <row r="822" spans="1:1">
      <c r="A822" s="134"/>
    </row>
    <row r="823" spans="1:1">
      <c r="A823" s="134"/>
    </row>
    <row r="824" spans="1:1">
      <c r="A824" s="134"/>
    </row>
    <row r="825" spans="1:1">
      <c r="A825" s="134"/>
    </row>
    <row r="826" spans="1:1">
      <c r="A826" s="134"/>
    </row>
    <row r="827" spans="1:1">
      <c r="A827" s="134"/>
    </row>
    <row r="828" spans="1:1">
      <c r="A828" s="134"/>
    </row>
    <row r="829" spans="1:1">
      <c r="A829" s="134"/>
    </row>
    <row r="830" spans="1:1">
      <c r="A830" s="134"/>
    </row>
    <row r="831" spans="1:1">
      <c r="A831" s="134"/>
    </row>
    <row r="832" spans="1:1">
      <c r="A832" s="134"/>
    </row>
    <row r="833" spans="1:1">
      <c r="A833" s="134"/>
    </row>
    <row r="834" spans="1:1">
      <c r="A834" s="134"/>
    </row>
    <row r="835" spans="1:1">
      <c r="A835" s="134"/>
    </row>
    <row r="836" spans="1:1">
      <c r="A836" s="134"/>
    </row>
    <row r="837" spans="1:1">
      <c r="A837" s="134"/>
    </row>
    <row r="838" spans="1:1">
      <c r="A838" s="134"/>
    </row>
    <row r="839" spans="1:1">
      <c r="A839" s="134"/>
    </row>
    <row r="840" spans="1:1">
      <c r="A840" s="134"/>
    </row>
    <row r="841" spans="1:1">
      <c r="A841" s="134"/>
    </row>
    <row r="842" spans="1:1">
      <c r="A842" s="134"/>
    </row>
    <row r="843" spans="1:1">
      <c r="A843" s="134"/>
    </row>
    <row r="844" spans="1:1">
      <c r="A844" s="134"/>
    </row>
    <row r="845" spans="1:1">
      <c r="A845" s="134"/>
    </row>
    <row r="846" spans="1:1">
      <c r="A846" s="134"/>
    </row>
    <row r="847" spans="1:1">
      <c r="A847" s="134"/>
    </row>
    <row r="848" spans="1:1">
      <c r="A848" s="134"/>
    </row>
    <row r="849" spans="1:1">
      <c r="A849" s="134"/>
    </row>
    <row r="850" spans="1:1">
      <c r="A850" s="134"/>
    </row>
    <row r="851" spans="1:1">
      <c r="A851" s="134"/>
    </row>
    <row r="852" spans="1:1">
      <c r="A852" s="134"/>
    </row>
    <row r="853" spans="1:1">
      <c r="A853" s="134"/>
    </row>
    <row r="854" spans="1:1">
      <c r="A854" s="134"/>
    </row>
    <row r="855" spans="1:1">
      <c r="A855" s="134"/>
    </row>
    <row r="856" spans="1:1">
      <c r="A856" s="134"/>
    </row>
    <row r="857" spans="1:1">
      <c r="A857" s="134"/>
    </row>
    <row r="858" spans="1:1">
      <c r="A858" s="134"/>
    </row>
    <row r="859" spans="1:1">
      <c r="A859" s="134"/>
    </row>
    <row r="860" spans="1:1">
      <c r="A860" s="134"/>
    </row>
    <row r="861" spans="1:1">
      <c r="A861" s="134"/>
    </row>
    <row r="862" spans="1:1">
      <c r="A862" s="134"/>
    </row>
    <row r="863" spans="1:1">
      <c r="A863" s="134"/>
    </row>
    <row r="864" spans="1:1">
      <c r="A864" s="134"/>
    </row>
    <row r="865" spans="1:1">
      <c r="A865" s="134"/>
    </row>
    <row r="866" spans="1:1">
      <c r="A866" s="134"/>
    </row>
    <row r="867" spans="1:1">
      <c r="A867" s="134"/>
    </row>
    <row r="868" spans="1:1">
      <c r="A868" s="134"/>
    </row>
    <row r="869" spans="1:1">
      <c r="A869" s="134"/>
    </row>
    <row r="870" spans="1:1">
      <c r="A870" s="134"/>
    </row>
    <row r="871" spans="1:1">
      <c r="A871" s="134"/>
    </row>
    <row r="872" spans="1:1">
      <c r="A872" s="134"/>
    </row>
    <row r="873" spans="1:1">
      <c r="A873" s="134"/>
    </row>
    <row r="874" spans="1:1">
      <c r="A874" s="134"/>
    </row>
    <row r="875" spans="1:1">
      <c r="A875" s="134"/>
    </row>
    <row r="876" spans="1:1">
      <c r="A876" s="134"/>
    </row>
    <row r="877" spans="1:1">
      <c r="A877" s="134"/>
    </row>
    <row r="878" spans="1:1">
      <c r="A878" s="134"/>
    </row>
    <row r="879" spans="1:1">
      <c r="A879" s="134"/>
    </row>
    <row r="880" spans="1:1">
      <c r="A880" s="134"/>
    </row>
    <row r="881" spans="1:1">
      <c r="A881" s="134"/>
    </row>
    <row r="882" spans="1:1">
      <c r="A882" s="134"/>
    </row>
    <row r="883" spans="1:1">
      <c r="A883" s="134"/>
    </row>
    <row r="884" spans="1:1">
      <c r="A884" s="134"/>
    </row>
    <row r="885" spans="1:1">
      <c r="A885" s="134"/>
    </row>
    <row r="886" spans="1:1">
      <c r="A886" s="134"/>
    </row>
    <row r="887" spans="1:1">
      <c r="A887" s="134"/>
    </row>
    <row r="888" spans="1:1">
      <c r="A888" s="134"/>
    </row>
    <row r="889" spans="1:1">
      <c r="A889" s="134"/>
    </row>
    <row r="890" spans="1:1">
      <c r="A890" s="134"/>
    </row>
    <row r="891" spans="1:1">
      <c r="A891" s="134"/>
    </row>
    <row r="892" spans="1:1">
      <c r="A892" s="134"/>
    </row>
    <row r="893" spans="1:1">
      <c r="A893" s="134"/>
    </row>
    <row r="894" spans="1:1">
      <c r="A894" s="134"/>
    </row>
    <row r="895" spans="1:1">
      <c r="A895" s="134"/>
    </row>
    <row r="896" spans="1:1">
      <c r="A896" s="134"/>
    </row>
    <row r="897" spans="1:1">
      <c r="A897" s="134"/>
    </row>
    <row r="898" spans="1:1">
      <c r="A898" s="134"/>
    </row>
    <row r="899" spans="1:1">
      <c r="A899" s="134"/>
    </row>
    <row r="900" spans="1:1">
      <c r="A900" s="134"/>
    </row>
    <row r="901" spans="1:1">
      <c r="A901" s="134"/>
    </row>
    <row r="902" spans="1:1">
      <c r="A902" s="134"/>
    </row>
    <row r="903" spans="1:1">
      <c r="A903" s="134"/>
    </row>
    <row r="904" spans="1:1">
      <c r="A904" s="134"/>
    </row>
    <row r="905" spans="1:1">
      <c r="A905" s="134"/>
    </row>
    <row r="906" spans="1:1">
      <c r="A906" s="134"/>
    </row>
    <row r="907" spans="1:1">
      <c r="A907" s="134"/>
    </row>
    <row r="908" spans="1:1">
      <c r="A908" s="134"/>
    </row>
    <row r="909" spans="1:1">
      <c r="A909" s="134"/>
    </row>
    <row r="910" spans="1:1">
      <c r="A910" s="134"/>
    </row>
    <row r="911" spans="1:1">
      <c r="A911" s="134"/>
    </row>
    <row r="912" spans="1:1">
      <c r="A912" s="134"/>
    </row>
    <row r="913" spans="1:1">
      <c r="A913" s="134"/>
    </row>
    <row r="914" spans="1:1">
      <c r="A914" s="134"/>
    </row>
    <row r="915" spans="1:1">
      <c r="A915" s="134"/>
    </row>
    <row r="916" spans="1:1">
      <c r="A916" s="134"/>
    </row>
    <row r="917" spans="1:1">
      <c r="A917" s="134"/>
    </row>
    <row r="918" spans="1:1">
      <c r="A918" s="134"/>
    </row>
    <row r="919" spans="1:1">
      <c r="A919" s="134"/>
    </row>
    <row r="920" spans="1:1">
      <c r="A920" s="134"/>
    </row>
    <row r="921" spans="1:1">
      <c r="A921" s="134"/>
    </row>
    <row r="922" spans="1:1">
      <c r="A922" s="134"/>
    </row>
    <row r="923" spans="1:1">
      <c r="A923" s="134"/>
    </row>
    <row r="924" spans="1:1">
      <c r="A924" s="134"/>
    </row>
    <row r="925" spans="1:1">
      <c r="A925" s="134"/>
    </row>
    <row r="926" spans="1:1">
      <c r="A926" s="134"/>
    </row>
    <row r="927" spans="1:1">
      <c r="A927" s="134"/>
    </row>
    <row r="928" spans="1:1">
      <c r="A928" s="134"/>
    </row>
    <row r="929" spans="1:1">
      <c r="A929" s="134"/>
    </row>
    <row r="930" spans="1:1">
      <c r="A930" s="134"/>
    </row>
    <row r="931" spans="1:1">
      <c r="A931" s="134"/>
    </row>
    <row r="932" spans="1:1">
      <c r="A932" s="134"/>
    </row>
    <row r="933" spans="1:1">
      <c r="A933" s="134"/>
    </row>
    <row r="934" spans="1:1">
      <c r="A934" s="134"/>
    </row>
    <row r="935" spans="1:1">
      <c r="A935" s="134"/>
    </row>
    <row r="936" spans="1:1">
      <c r="A936" s="134"/>
    </row>
    <row r="937" spans="1:1">
      <c r="A937" s="134"/>
    </row>
    <row r="938" spans="1:1">
      <c r="A938" s="134"/>
    </row>
    <row r="939" spans="1:1">
      <c r="A939" s="134"/>
    </row>
    <row r="940" spans="1:1">
      <c r="A940" s="134"/>
    </row>
    <row r="941" spans="1:1">
      <c r="A941" s="134"/>
    </row>
    <row r="942" spans="1:1">
      <c r="A942" s="134"/>
    </row>
    <row r="943" spans="1:1">
      <c r="A943" s="134"/>
    </row>
    <row r="944" spans="1:1">
      <c r="A944" s="134"/>
    </row>
    <row r="945" spans="1:1">
      <c r="A945" s="134"/>
    </row>
    <row r="946" spans="1:1">
      <c r="A946" s="134"/>
    </row>
    <row r="947" spans="1:1">
      <c r="A947" s="134"/>
    </row>
    <row r="948" spans="1:1">
      <c r="A948" s="134"/>
    </row>
    <row r="949" spans="1:1">
      <c r="A949" s="134"/>
    </row>
    <row r="950" spans="1:1">
      <c r="A950" s="134"/>
    </row>
    <row r="951" spans="1:1">
      <c r="A951" s="134"/>
    </row>
    <row r="952" spans="1:1">
      <c r="A952" s="134"/>
    </row>
    <row r="953" spans="1:1">
      <c r="A953" s="134"/>
    </row>
    <row r="954" spans="1:1">
      <c r="A954" s="134"/>
    </row>
    <row r="955" spans="1:1">
      <c r="A955" s="134"/>
    </row>
    <row r="956" spans="1:1">
      <c r="A956" s="134"/>
    </row>
    <row r="957" spans="1:1">
      <c r="A957" s="134"/>
    </row>
    <row r="958" spans="1:1">
      <c r="A958" s="134"/>
    </row>
    <row r="959" spans="1:1">
      <c r="A959" s="134"/>
    </row>
    <row r="960" spans="1:1">
      <c r="A960" s="134"/>
    </row>
    <row r="961" spans="1:1">
      <c r="A961" s="134"/>
    </row>
    <row r="962" spans="1:1">
      <c r="A962" s="134"/>
    </row>
    <row r="963" spans="1:1">
      <c r="A963" s="134"/>
    </row>
    <row r="964" spans="1:1">
      <c r="A964" s="134"/>
    </row>
    <row r="965" spans="1:1">
      <c r="A965" s="134"/>
    </row>
    <row r="966" spans="1:1">
      <c r="A966" s="134"/>
    </row>
    <row r="967" spans="1:1">
      <c r="A967" s="134"/>
    </row>
    <row r="968" spans="1:1">
      <c r="A968" s="134"/>
    </row>
    <row r="969" spans="1:1">
      <c r="A969" s="134"/>
    </row>
    <row r="970" spans="1:1">
      <c r="A970" s="134"/>
    </row>
    <row r="971" spans="1:1">
      <c r="A971" s="134"/>
    </row>
    <row r="972" spans="1:1">
      <c r="A972" s="134"/>
    </row>
    <row r="973" spans="1:1">
      <c r="A973" s="134"/>
    </row>
    <row r="974" spans="1:1">
      <c r="A974" s="134"/>
    </row>
    <row r="975" spans="1:1">
      <c r="A975" s="134"/>
    </row>
    <row r="976" spans="1:1">
      <c r="A976" s="134"/>
    </row>
    <row r="977" spans="1:1">
      <c r="A977" s="134"/>
    </row>
    <row r="978" spans="1:1">
      <c r="A978" s="134"/>
    </row>
    <row r="979" spans="1:1">
      <c r="A979" s="134"/>
    </row>
    <row r="980" spans="1:1">
      <c r="A980" s="134"/>
    </row>
    <row r="981" spans="1:1">
      <c r="A981" s="134"/>
    </row>
    <row r="982" spans="1:1">
      <c r="A982" s="134"/>
    </row>
    <row r="983" spans="1:1">
      <c r="A983" s="134"/>
    </row>
    <row r="984" spans="1:1">
      <c r="A984" s="134"/>
    </row>
    <row r="985" spans="1:1">
      <c r="A985" s="134"/>
    </row>
    <row r="986" spans="1:1">
      <c r="A986" s="134"/>
    </row>
    <row r="987" spans="1:1">
      <c r="A987" s="134"/>
    </row>
    <row r="988" spans="1:1">
      <c r="A988" s="134"/>
    </row>
    <row r="989" spans="1:1">
      <c r="A989" s="134"/>
    </row>
    <row r="990" spans="1:1">
      <c r="A990" s="134"/>
    </row>
    <row r="991" spans="1:1">
      <c r="A991" s="134"/>
    </row>
    <row r="992" spans="1:1">
      <c r="A992" s="134"/>
    </row>
    <row r="993" spans="1:1">
      <c r="A993" s="134"/>
    </row>
    <row r="994" spans="1:1">
      <c r="A994" s="134"/>
    </row>
    <row r="995" spans="1:1">
      <c r="A995" s="134"/>
    </row>
    <row r="996" spans="1:1">
      <c r="A996" s="134"/>
    </row>
    <row r="997" spans="1:1">
      <c r="A997" s="134"/>
    </row>
    <row r="998" spans="1:1">
      <c r="A998" s="134"/>
    </row>
    <row r="999" spans="1:1">
      <c r="A999" s="134"/>
    </row>
    <row r="1000" spans="1:1">
      <c r="A1000" s="134"/>
    </row>
    <row r="1001" spans="1:1">
      <c r="A1001" s="134"/>
    </row>
    <row r="1002" spans="1:1">
      <c r="A1002" s="134"/>
    </row>
    <row r="1003" spans="1:1">
      <c r="A1003" s="134"/>
    </row>
    <row r="1004" spans="1:1">
      <c r="A1004" s="134"/>
    </row>
    <row r="1005" spans="1:1">
      <c r="A1005" s="134"/>
    </row>
    <row r="1006" spans="1:1">
      <c r="A1006" s="134"/>
    </row>
    <row r="1007" spans="1:1">
      <c r="A1007" s="134"/>
    </row>
    <row r="1008" spans="1:1">
      <c r="A1008" s="134"/>
    </row>
    <row r="1009" spans="1:1">
      <c r="A1009" s="134"/>
    </row>
    <row r="1010" spans="1:1">
      <c r="A1010" s="134"/>
    </row>
    <row r="1011" spans="1:1">
      <c r="A1011" s="134"/>
    </row>
    <row r="1012" spans="1:1">
      <c r="A1012" s="134"/>
    </row>
    <row r="1013" spans="1:1">
      <c r="A1013" s="134"/>
    </row>
    <row r="1014" spans="1:1">
      <c r="A1014" s="134"/>
    </row>
    <row r="1015" spans="1:1">
      <c r="A1015" s="134"/>
    </row>
    <row r="1016" spans="1:1">
      <c r="A1016" s="134"/>
    </row>
    <row r="1017" spans="1:1">
      <c r="A1017" s="134"/>
    </row>
    <row r="1018" spans="1:1">
      <c r="A1018" s="134"/>
    </row>
    <row r="1019" spans="1:1">
      <c r="A1019" s="134"/>
    </row>
    <row r="1020" spans="1:1">
      <c r="A1020" s="134"/>
    </row>
    <row r="1021" spans="1:1">
      <c r="A1021" s="134"/>
    </row>
    <row r="1022" spans="1:1">
      <c r="A1022" s="134"/>
    </row>
    <row r="1023" spans="1:1">
      <c r="A1023" s="134"/>
    </row>
    <row r="1024" spans="1:1">
      <c r="A1024" s="134"/>
    </row>
    <row r="1025" spans="1:1">
      <c r="A1025" s="134"/>
    </row>
    <row r="1026" spans="1:1">
      <c r="A1026" s="134"/>
    </row>
    <row r="1027" spans="1:1">
      <c r="A1027" s="134"/>
    </row>
    <row r="1028" spans="1:1">
      <c r="A1028" s="134"/>
    </row>
    <row r="1029" spans="1:1">
      <c r="A1029" s="134"/>
    </row>
    <row r="1030" spans="1:1">
      <c r="A1030" s="134"/>
    </row>
    <row r="1031" spans="1:1">
      <c r="A1031" s="134"/>
    </row>
    <row r="1032" spans="1:1">
      <c r="A1032" s="134"/>
    </row>
    <row r="1033" spans="1:1">
      <c r="A1033" s="134"/>
    </row>
    <row r="1034" spans="1:1">
      <c r="A1034" s="134"/>
    </row>
    <row r="1035" spans="1:1">
      <c r="A1035" s="134"/>
    </row>
    <row r="1036" spans="1:1">
      <c r="A1036" s="134"/>
    </row>
    <row r="1037" spans="1:1">
      <c r="A1037" s="134"/>
    </row>
    <row r="1038" spans="1:1">
      <c r="A1038" s="134"/>
    </row>
    <row r="1039" spans="1:1">
      <c r="A1039" s="134"/>
    </row>
    <row r="1040" spans="1:1">
      <c r="A1040" s="134"/>
    </row>
    <row r="1041" spans="1:1">
      <c r="A1041" s="134"/>
    </row>
    <row r="1042" spans="1:1">
      <c r="A1042" s="134"/>
    </row>
    <row r="1043" spans="1:1">
      <c r="A1043" s="134"/>
    </row>
    <row r="1044" spans="1:1">
      <c r="A1044" s="134"/>
    </row>
    <row r="1045" spans="1:1">
      <c r="A1045" s="134"/>
    </row>
    <row r="1046" spans="1:1">
      <c r="A1046" s="134"/>
    </row>
    <row r="1047" spans="1:1">
      <c r="A1047" s="134"/>
    </row>
    <row r="1048" spans="1:1">
      <c r="A1048" s="134"/>
    </row>
    <row r="1049" spans="1:1">
      <c r="A1049" s="134"/>
    </row>
    <row r="1050" spans="1:1">
      <c r="A1050" s="134"/>
    </row>
    <row r="1051" spans="1:1">
      <c r="A1051" s="134"/>
    </row>
    <row r="1052" spans="1:1">
      <c r="A1052" s="134"/>
    </row>
    <row r="1053" spans="1:1">
      <c r="A1053" s="134"/>
    </row>
    <row r="1054" spans="1:1">
      <c r="A1054" s="134"/>
    </row>
    <row r="1055" spans="1:1">
      <c r="A1055" s="134"/>
    </row>
    <row r="1056" spans="1:1">
      <c r="A1056" s="134"/>
    </row>
    <row r="1057" spans="1:1">
      <c r="A1057" s="134"/>
    </row>
    <row r="1058" spans="1:1">
      <c r="A1058" s="134"/>
    </row>
    <row r="1059" spans="1:1">
      <c r="A1059" s="134"/>
    </row>
    <row r="1060" spans="1:1">
      <c r="A1060" s="134"/>
    </row>
    <row r="1061" spans="1:1">
      <c r="A1061" s="134"/>
    </row>
    <row r="1062" spans="1:1">
      <c r="A1062" s="134"/>
    </row>
    <row r="1063" spans="1:1">
      <c r="A1063" s="134"/>
    </row>
    <row r="1064" spans="1:1">
      <c r="A1064" s="134"/>
    </row>
    <row r="1065" spans="1:1">
      <c r="A1065" s="134"/>
    </row>
    <row r="1066" spans="1:1">
      <c r="A1066" s="134"/>
    </row>
    <row r="1067" spans="1:1">
      <c r="A1067" s="134"/>
    </row>
    <row r="1068" spans="1:1">
      <c r="A1068" s="134"/>
    </row>
    <row r="1069" spans="1:1">
      <c r="A1069" s="134"/>
    </row>
    <row r="1070" spans="1:1">
      <c r="A1070" s="134"/>
    </row>
    <row r="1071" spans="1:1">
      <c r="A1071" s="134"/>
    </row>
    <row r="1072" spans="1:1">
      <c r="A1072" s="134"/>
    </row>
    <row r="1073" spans="1:1">
      <c r="A1073" s="134"/>
    </row>
    <row r="1074" spans="1:1">
      <c r="A1074" s="134"/>
    </row>
    <row r="1075" spans="1:1">
      <c r="A1075" s="134"/>
    </row>
    <row r="1076" spans="1:1">
      <c r="A1076" s="134"/>
    </row>
    <row r="1077" spans="1:1">
      <c r="A1077" s="134"/>
    </row>
    <row r="1078" spans="1:1">
      <c r="A1078" s="134"/>
    </row>
    <row r="1079" spans="1:1">
      <c r="A1079" s="134"/>
    </row>
    <row r="1080" spans="1:1">
      <c r="A1080" s="134"/>
    </row>
    <row r="1081" spans="1:1">
      <c r="A1081" s="134"/>
    </row>
    <row r="1082" spans="1:1">
      <c r="A1082" s="134"/>
    </row>
    <row r="1083" spans="1:1">
      <c r="A1083" s="134"/>
    </row>
    <row r="1084" spans="1:1">
      <c r="A1084" s="134"/>
    </row>
    <row r="1085" spans="1:1">
      <c r="A1085" s="134"/>
    </row>
    <row r="1086" spans="1:1">
      <c r="A1086" s="134"/>
    </row>
    <row r="1087" spans="1:1">
      <c r="A1087" s="134"/>
    </row>
    <row r="1088" spans="1:1">
      <c r="A1088" s="134"/>
    </row>
    <row r="1089" spans="1:1">
      <c r="A1089" s="134"/>
    </row>
    <row r="1090" spans="1:1">
      <c r="A1090" s="134"/>
    </row>
    <row r="1091" spans="1:1">
      <c r="A1091" s="134"/>
    </row>
    <row r="1092" spans="1:1">
      <c r="A1092" s="134"/>
    </row>
    <row r="1093" spans="1:1">
      <c r="A1093" s="134"/>
    </row>
    <row r="1094" spans="1:1">
      <c r="A1094" s="134"/>
    </row>
    <row r="1095" spans="1:1">
      <c r="A1095" s="134"/>
    </row>
    <row r="1096" spans="1:1">
      <c r="A1096" s="134"/>
    </row>
    <row r="1097" spans="1:1">
      <c r="A1097" s="134"/>
    </row>
    <row r="1098" spans="1:1">
      <c r="A1098" s="134"/>
    </row>
    <row r="1099" spans="1:1">
      <c r="A1099" s="134"/>
    </row>
    <row r="1100" spans="1:1">
      <c r="A1100" s="134"/>
    </row>
    <row r="1101" spans="1:1">
      <c r="A1101" s="134"/>
    </row>
    <row r="1102" spans="1:1">
      <c r="A1102" s="134"/>
    </row>
    <row r="1103" spans="1:1">
      <c r="A1103" s="134"/>
    </row>
    <row r="1104" spans="1:1">
      <c r="A1104" s="134"/>
    </row>
    <row r="1105" spans="1:1">
      <c r="A1105" s="134"/>
    </row>
    <row r="1106" spans="1:1">
      <c r="A1106" s="134"/>
    </row>
    <row r="1107" spans="1:1">
      <c r="A1107" s="134"/>
    </row>
    <row r="1108" spans="1:1">
      <c r="A1108" s="134"/>
    </row>
    <row r="1109" spans="1:1">
      <c r="A1109" s="134"/>
    </row>
    <row r="1110" spans="1:1">
      <c r="A1110" s="134"/>
    </row>
    <row r="1111" spans="1:1">
      <c r="A1111" s="134"/>
    </row>
    <row r="1112" spans="1:1">
      <c r="A1112" s="134"/>
    </row>
    <row r="1113" spans="1:1">
      <c r="A1113" s="134"/>
    </row>
    <row r="1114" spans="1:1">
      <c r="A1114" s="134"/>
    </row>
    <row r="1115" spans="1:1">
      <c r="A1115" s="134"/>
    </row>
    <row r="1116" spans="1:1">
      <c r="A1116" s="134"/>
    </row>
    <row r="1117" spans="1:1">
      <c r="A1117" s="134"/>
    </row>
    <row r="1118" spans="1:1">
      <c r="A1118" s="134"/>
    </row>
    <row r="1119" spans="1:1">
      <c r="A1119" s="134"/>
    </row>
    <row r="1120" spans="1:1">
      <c r="A1120" s="134"/>
    </row>
    <row r="1121" spans="1:1">
      <c r="A1121" s="134"/>
    </row>
    <row r="1122" spans="1:1">
      <c r="A1122" s="134"/>
    </row>
    <row r="1123" spans="1:1">
      <c r="A1123" s="134"/>
    </row>
    <row r="1124" spans="1:1">
      <c r="A1124" s="134"/>
    </row>
    <row r="1125" spans="1:1">
      <c r="A1125" s="134"/>
    </row>
    <row r="1126" spans="1:1">
      <c r="A1126" s="134"/>
    </row>
    <row r="1127" spans="1:1">
      <c r="A1127" s="134"/>
    </row>
    <row r="1128" spans="1:1">
      <c r="A1128" s="134"/>
    </row>
    <row r="1129" spans="1:1">
      <c r="A1129" s="134"/>
    </row>
    <row r="1130" spans="1:1">
      <c r="A1130" s="134"/>
    </row>
    <row r="1131" spans="1:1">
      <c r="A1131" s="134"/>
    </row>
    <row r="1132" spans="1:1">
      <c r="A1132" s="134"/>
    </row>
    <row r="1133" spans="1:1">
      <c r="A1133" s="134"/>
    </row>
    <row r="1134" spans="1:1">
      <c r="A1134" s="134"/>
    </row>
    <row r="1135" spans="1:1">
      <c r="A1135" s="134"/>
    </row>
    <row r="1136" spans="1:1">
      <c r="A1136" s="134"/>
    </row>
    <row r="1137" spans="1:1">
      <c r="A1137" s="134"/>
    </row>
    <row r="1138" spans="1:1">
      <c r="A1138" s="134"/>
    </row>
    <row r="1139" spans="1:1">
      <c r="A1139" s="134"/>
    </row>
    <row r="1140" spans="1:1">
      <c r="A1140" s="134"/>
    </row>
    <row r="1141" spans="1:1">
      <c r="A1141" s="134"/>
    </row>
    <row r="1142" spans="1:1">
      <c r="A1142" s="134"/>
    </row>
    <row r="1143" spans="1:1">
      <c r="A1143" s="134"/>
    </row>
    <row r="1144" spans="1:1">
      <c r="A1144" s="134"/>
    </row>
    <row r="1145" spans="1:1">
      <c r="A1145" s="134"/>
    </row>
    <row r="1146" spans="1:1">
      <c r="A1146" s="134"/>
    </row>
    <row r="1147" spans="1:1">
      <c r="A1147" s="134"/>
    </row>
    <row r="1148" spans="1:1">
      <c r="A1148" s="134"/>
    </row>
    <row r="1149" spans="1:1">
      <c r="A1149" s="134"/>
    </row>
    <row r="1150" spans="1:1">
      <c r="A1150" s="134"/>
    </row>
    <row r="1151" spans="1:1">
      <c r="A1151" s="134"/>
    </row>
    <row r="1152" spans="1:1">
      <c r="A1152" s="134"/>
    </row>
    <row r="1153" spans="1:1">
      <c r="A1153" s="134"/>
    </row>
    <row r="1154" spans="1:1">
      <c r="A1154" s="134"/>
    </row>
    <row r="1155" spans="1:1">
      <c r="A1155" s="134"/>
    </row>
    <row r="1156" spans="1:1">
      <c r="A1156" s="134"/>
    </row>
    <row r="1157" spans="1:1">
      <c r="A1157" s="134"/>
    </row>
    <row r="1158" spans="1:1">
      <c r="A1158" s="134"/>
    </row>
    <row r="1159" spans="1:1">
      <c r="A1159" s="134"/>
    </row>
    <row r="1160" spans="1:1">
      <c r="A1160" s="134"/>
    </row>
    <row r="1161" spans="1:1">
      <c r="A1161" s="134"/>
    </row>
    <row r="1162" spans="1:1">
      <c r="A1162" s="134"/>
    </row>
    <row r="1163" spans="1:1">
      <c r="A1163" s="134"/>
    </row>
    <row r="1164" spans="1:1">
      <c r="A1164" s="134"/>
    </row>
    <row r="1165" spans="1:1">
      <c r="A1165" s="134"/>
    </row>
    <row r="1166" spans="1:1">
      <c r="A1166" s="134"/>
    </row>
    <row r="1167" spans="1:1">
      <c r="A1167" s="134"/>
    </row>
    <row r="1168" spans="1:1">
      <c r="A1168" s="134"/>
    </row>
    <row r="1169" spans="1:1">
      <c r="A1169" s="134"/>
    </row>
    <row r="1170" spans="1:1">
      <c r="A1170" s="134"/>
    </row>
    <row r="1171" spans="1:1">
      <c r="A1171" s="134"/>
    </row>
    <row r="1172" spans="1:1">
      <c r="A1172" s="134"/>
    </row>
    <row r="1173" spans="1:1">
      <c r="A1173" s="134"/>
    </row>
    <row r="1174" spans="1:1">
      <c r="A1174" s="134"/>
    </row>
    <row r="1175" spans="1:1">
      <c r="A1175" s="134"/>
    </row>
    <row r="1176" spans="1:1">
      <c r="A1176" s="134"/>
    </row>
    <row r="1177" spans="1:1">
      <c r="A1177" s="134"/>
    </row>
    <row r="1178" spans="1:1">
      <c r="A1178" s="134"/>
    </row>
    <row r="1179" spans="1:1">
      <c r="A1179" s="134"/>
    </row>
    <row r="1180" spans="1:1">
      <c r="A1180" s="134"/>
    </row>
    <row r="1181" spans="1:1">
      <c r="A1181" s="134"/>
    </row>
    <row r="1182" spans="1:1">
      <c r="A1182" s="134"/>
    </row>
    <row r="1183" spans="1:1">
      <c r="A1183" s="134"/>
    </row>
    <row r="1184" spans="1:1">
      <c r="A1184" s="134"/>
    </row>
    <row r="1185" spans="1:1">
      <c r="A1185" s="134"/>
    </row>
    <row r="1186" spans="1:1">
      <c r="A1186" s="134"/>
    </row>
    <row r="1187" spans="1:1">
      <c r="A1187" s="134"/>
    </row>
    <row r="1188" spans="1:1">
      <c r="A1188" s="134"/>
    </row>
    <row r="1189" spans="1:1">
      <c r="A1189" s="134"/>
    </row>
    <row r="1190" spans="1:1">
      <c r="A1190" s="134"/>
    </row>
    <row r="1191" spans="1:1">
      <c r="A1191" s="134"/>
    </row>
    <row r="1192" spans="1:1">
      <c r="A1192" s="134"/>
    </row>
    <row r="1193" spans="1:1">
      <c r="A1193" s="134"/>
    </row>
    <row r="1194" spans="1:1">
      <c r="A1194" s="134"/>
    </row>
    <row r="1195" spans="1:1">
      <c r="A1195" s="134"/>
    </row>
    <row r="1196" spans="1:1">
      <c r="A1196" s="134"/>
    </row>
    <row r="1197" spans="1:1">
      <c r="A1197" s="134"/>
    </row>
    <row r="1198" spans="1:1">
      <c r="A1198" s="134"/>
    </row>
    <row r="1199" spans="1:1">
      <c r="A1199" s="134"/>
    </row>
    <row r="1200" spans="1:1">
      <c r="A1200" s="134"/>
    </row>
    <row r="1201" spans="1:1">
      <c r="A1201" s="134"/>
    </row>
    <row r="1202" spans="1:1">
      <c r="A1202" s="134"/>
    </row>
    <row r="1203" spans="1:1">
      <c r="A1203" s="134"/>
    </row>
    <row r="1204" spans="1:1">
      <c r="A1204" s="134"/>
    </row>
    <row r="1205" spans="1:1">
      <c r="A1205" s="134"/>
    </row>
    <row r="1206" spans="1:1">
      <c r="A1206" s="134"/>
    </row>
    <row r="1207" spans="1:1">
      <c r="A1207" s="134"/>
    </row>
    <row r="1208" spans="1:1">
      <c r="A1208" s="134"/>
    </row>
    <row r="1209" spans="1:1">
      <c r="A1209" s="134"/>
    </row>
    <row r="1210" spans="1:1">
      <c r="A1210" s="134"/>
    </row>
    <row r="1211" spans="1:1">
      <c r="A1211" s="134"/>
    </row>
    <row r="1212" spans="1:1">
      <c r="A1212" s="134"/>
    </row>
    <row r="1213" spans="1:1">
      <c r="A1213" s="134"/>
    </row>
    <row r="1214" spans="1:1">
      <c r="A1214" s="134"/>
    </row>
    <row r="1215" spans="1:1">
      <c r="A1215" s="134"/>
    </row>
    <row r="1216" spans="1:1">
      <c r="A1216" s="134"/>
    </row>
    <row r="1217" spans="1:1">
      <c r="A1217" s="134"/>
    </row>
    <row r="1218" spans="1:1">
      <c r="A1218" s="134"/>
    </row>
    <row r="1219" spans="1:1">
      <c r="A1219" s="134"/>
    </row>
    <row r="1220" spans="1:1">
      <c r="A1220" s="134"/>
    </row>
    <row r="1221" spans="1:1">
      <c r="A1221" s="134"/>
    </row>
    <row r="1222" spans="1:1">
      <c r="A1222" s="134"/>
    </row>
    <row r="1223" spans="1:1">
      <c r="A1223" s="134"/>
    </row>
    <row r="1224" spans="1:1">
      <c r="A1224" s="134"/>
    </row>
    <row r="1225" spans="1:1">
      <c r="A1225" s="134"/>
    </row>
    <row r="1226" spans="1:1">
      <c r="A1226" s="134"/>
    </row>
    <row r="1227" spans="1:1">
      <c r="A1227" s="134"/>
    </row>
    <row r="1228" spans="1:1">
      <c r="A1228" s="134"/>
    </row>
    <row r="1229" spans="1:1">
      <c r="A1229" s="134"/>
    </row>
    <row r="1230" spans="1:1">
      <c r="A1230" s="134"/>
    </row>
    <row r="1231" spans="1:1">
      <c r="A1231" s="134"/>
    </row>
    <row r="1232" spans="1:1">
      <c r="A1232" s="134"/>
    </row>
    <row r="1233" spans="1:1">
      <c r="A1233" s="134"/>
    </row>
    <row r="1234" spans="1:1">
      <c r="A1234" s="134"/>
    </row>
    <row r="1235" spans="1:1">
      <c r="A1235" s="134"/>
    </row>
    <row r="1236" spans="1:1">
      <c r="A1236" s="134"/>
    </row>
    <row r="1237" spans="1:1">
      <c r="A1237" s="134"/>
    </row>
    <row r="1238" spans="1:1">
      <c r="A1238" s="134"/>
    </row>
    <row r="1239" spans="1:1">
      <c r="A1239" s="134"/>
    </row>
    <row r="1240" spans="1:1">
      <c r="A1240" s="134"/>
    </row>
    <row r="1241" spans="1:1">
      <c r="A1241" s="134"/>
    </row>
    <row r="1242" spans="1:1">
      <c r="A1242" s="134"/>
    </row>
    <row r="1243" spans="1:1">
      <c r="A1243" s="134"/>
    </row>
    <row r="1244" spans="1:1">
      <c r="A1244" s="134"/>
    </row>
    <row r="1245" spans="1:1">
      <c r="A1245" s="134"/>
    </row>
    <row r="1246" spans="1:1">
      <c r="A1246" s="134"/>
    </row>
    <row r="1247" spans="1:1">
      <c r="A1247" s="134"/>
    </row>
    <row r="1248" spans="1:1">
      <c r="A1248" s="134"/>
    </row>
    <row r="1249" spans="1:1">
      <c r="A1249" s="134"/>
    </row>
    <row r="1250" spans="1:1">
      <c r="A1250" s="134"/>
    </row>
    <row r="1251" spans="1:1">
      <c r="A1251" s="134"/>
    </row>
    <row r="1252" spans="1:1">
      <c r="A1252" s="134"/>
    </row>
    <row r="1253" spans="1:1">
      <c r="A1253" s="134"/>
    </row>
    <row r="1254" spans="1:1">
      <c r="A1254" s="134"/>
    </row>
    <row r="1255" spans="1:1">
      <c r="A1255" s="134"/>
    </row>
    <row r="1256" spans="1:1">
      <c r="A1256" s="134"/>
    </row>
    <row r="1257" spans="1:1">
      <c r="A1257" s="134"/>
    </row>
    <row r="1258" spans="1:1">
      <c r="A1258" s="134"/>
    </row>
    <row r="1259" spans="1:1">
      <c r="A1259" s="134"/>
    </row>
    <row r="1260" spans="1:1">
      <c r="A1260" s="134"/>
    </row>
    <row r="1261" spans="1:1">
      <c r="A1261" s="134"/>
    </row>
    <row r="1262" spans="1:1">
      <c r="A1262" s="134"/>
    </row>
    <row r="1263" spans="1:1">
      <c r="A1263" s="134"/>
    </row>
    <row r="1264" spans="1:1">
      <c r="A1264" s="134"/>
    </row>
    <row r="1265" spans="1:1">
      <c r="A1265" s="134"/>
    </row>
    <row r="1266" spans="1:1">
      <c r="A1266" s="134"/>
    </row>
    <row r="1267" spans="1:1">
      <c r="A1267" s="134"/>
    </row>
    <row r="1268" spans="1:1">
      <c r="A1268" s="134"/>
    </row>
    <row r="1269" spans="1:1">
      <c r="A1269" s="134"/>
    </row>
    <row r="1270" spans="1:1">
      <c r="A1270" s="134"/>
    </row>
    <row r="1271" spans="1:1">
      <c r="A1271" s="134"/>
    </row>
    <row r="1272" spans="1:1">
      <c r="A1272" s="134"/>
    </row>
    <row r="1273" spans="1:1">
      <c r="A1273" s="134"/>
    </row>
    <row r="1274" spans="1:1">
      <c r="A1274" s="134"/>
    </row>
    <row r="1275" spans="1:1">
      <c r="A1275" s="134"/>
    </row>
    <row r="1276" spans="1:1">
      <c r="A1276" s="134"/>
    </row>
    <row r="1277" spans="1:1">
      <c r="A1277" s="134"/>
    </row>
    <row r="1278" spans="1:1">
      <c r="A1278" s="134"/>
    </row>
    <row r="1279" spans="1:1">
      <c r="A1279" s="134"/>
    </row>
    <row r="1280" spans="1:1">
      <c r="A1280" s="134"/>
    </row>
    <row r="1281" spans="1:1">
      <c r="A1281" s="134"/>
    </row>
    <row r="1282" spans="1:1">
      <c r="A1282" s="134"/>
    </row>
    <row r="1283" spans="1:1">
      <c r="A1283" s="134"/>
    </row>
    <row r="1284" spans="1:1">
      <c r="A1284" s="134"/>
    </row>
    <row r="1285" spans="1:1">
      <c r="A1285" s="134"/>
    </row>
    <row r="1286" spans="1:1">
      <c r="A1286" s="134"/>
    </row>
    <row r="1287" spans="1:1">
      <c r="A1287" s="134"/>
    </row>
    <row r="1288" spans="1:1">
      <c r="A1288" s="134"/>
    </row>
    <row r="1289" spans="1:1">
      <c r="A1289" s="134"/>
    </row>
    <row r="1290" spans="1:1">
      <c r="A1290" s="134"/>
    </row>
    <row r="1291" spans="1:1">
      <c r="A1291" s="134"/>
    </row>
    <row r="1292" spans="1:1">
      <c r="A1292" s="134"/>
    </row>
    <row r="1293" spans="1:1">
      <c r="A1293" s="134"/>
    </row>
    <row r="1294" spans="1:1">
      <c r="A1294" s="134"/>
    </row>
    <row r="1295" spans="1:1">
      <c r="A1295" s="134"/>
    </row>
    <row r="1296" spans="1:1">
      <c r="A1296" s="134"/>
    </row>
    <row r="1297" spans="1:1">
      <c r="A1297" s="134"/>
    </row>
    <row r="1298" spans="1:1">
      <c r="A1298" s="134"/>
    </row>
    <row r="1299" spans="1:1">
      <c r="A1299" s="134"/>
    </row>
    <row r="1300" spans="1:1">
      <c r="A1300" s="134"/>
    </row>
    <row r="1301" spans="1:1">
      <c r="A1301" s="134"/>
    </row>
    <row r="1302" spans="1:1">
      <c r="A1302" s="134"/>
    </row>
    <row r="1303" spans="1:1">
      <c r="A1303" s="134"/>
    </row>
    <row r="1304" spans="1:1">
      <c r="A1304" s="134"/>
    </row>
    <row r="1305" spans="1:1">
      <c r="A1305" s="134"/>
    </row>
    <row r="1306" spans="1:1">
      <c r="A1306" s="134"/>
    </row>
    <row r="1307" spans="1:1">
      <c r="A1307" s="134"/>
    </row>
    <row r="1308" spans="1:1">
      <c r="A1308" s="134"/>
    </row>
    <row r="1309" spans="1:1">
      <c r="A1309" s="134"/>
    </row>
    <row r="1310" spans="1:1">
      <c r="A1310" s="134"/>
    </row>
    <row r="1311" spans="1:1">
      <c r="A1311" s="134"/>
    </row>
    <row r="1312" spans="1:1">
      <c r="A1312" s="134"/>
    </row>
    <row r="1313" spans="1:1">
      <c r="A1313" s="134"/>
    </row>
    <row r="1314" spans="1:1">
      <c r="A1314" s="134"/>
    </row>
    <row r="1315" spans="1:1">
      <c r="A1315" s="134"/>
    </row>
    <row r="1316" spans="1:1">
      <c r="A1316" s="134"/>
    </row>
    <row r="1317" spans="1:1">
      <c r="A1317" s="134"/>
    </row>
    <row r="1318" spans="1:1">
      <c r="A1318" s="134"/>
    </row>
    <row r="1319" spans="1:1">
      <c r="A1319" s="134"/>
    </row>
    <row r="1320" spans="1:1">
      <c r="A1320" s="134"/>
    </row>
    <row r="1321" spans="1:1">
      <c r="A1321" s="134"/>
    </row>
    <row r="1322" spans="1:1">
      <c r="A1322" s="134"/>
    </row>
    <row r="1323" spans="1:1">
      <c r="A1323" s="134"/>
    </row>
    <row r="1324" spans="1:1">
      <c r="A1324" s="134"/>
    </row>
    <row r="1325" spans="1:1">
      <c r="A1325" s="134"/>
    </row>
    <row r="1326" spans="1:1">
      <c r="A1326" s="134"/>
    </row>
    <row r="1327" spans="1:1">
      <c r="A1327" s="134"/>
    </row>
    <row r="1328" spans="1:1">
      <c r="A1328" s="134"/>
    </row>
    <row r="1329" spans="1:1">
      <c r="A1329" s="134"/>
    </row>
    <row r="1330" spans="1:1">
      <c r="A1330" s="134"/>
    </row>
    <row r="1331" spans="1:1">
      <c r="A1331" s="134"/>
    </row>
    <row r="1332" spans="1:1">
      <c r="A1332" s="134"/>
    </row>
    <row r="1333" spans="1:1">
      <c r="A1333" s="134"/>
    </row>
    <row r="1334" spans="1:1">
      <c r="A1334" s="134"/>
    </row>
    <row r="1335" spans="1:1">
      <c r="A1335" s="134"/>
    </row>
    <row r="1336" spans="1:1">
      <c r="A1336" s="134"/>
    </row>
    <row r="1337" spans="1:1">
      <c r="A1337" s="134"/>
    </row>
    <row r="1338" spans="1:1">
      <c r="A1338" s="134"/>
    </row>
    <row r="1339" spans="1:1">
      <c r="A1339" s="134"/>
    </row>
    <row r="1340" spans="1:1">
      <c r="A1340" s="134"/>
    </row>
    <row r="1341" spans="1:1">
      <c r="A1341" s="134"/>
    </row>
    <row r="1342" spans="1:1">
      <c r="A1342" s="134"/>
    </row>
    <row r="1343" spans="1:1">
      <c r="A1343" s="134"/>
    </row>
    <row r="1344" spans="1:1">
      <c r="A1344" s="134"/>
    </row>
    <row r="1345" spans="1:1">
      <c r="A1345" s="134"/>
    </row>
    <row r="1346" spans="1:1">
      <c r="A1346" s="134"/>
    </row>
    <row r="1347" spans="1:1">
      <c r="A1347" s="134"/>
    </row>
    <row r="1348" spans="1:1">
      <c r="A1348" s="134"/>
    </row>
    <row r="1349" spans="1:1">
      <c r="A1349" s="134"/>
    </row>
    <row r="1350" spans="1:1">
      <c r="A1350" s="134"/>
    </row>
    <row r="1351" spans="1:1">
      <c r="A1351" s="134"/>
    </row>
    <row r="1352" spans="1:1">
      <c r="A1352" s="134"/>
    </row>
    <row r="1353" spans="1:1">
      <c r="A1353" s="134"/>
    </row>
    <row r="1354" spans="1:1">
      <c r="A1354" s="134"/>
    </row>
    <row r="1355" spans="1:1">
      <c r="A1355" s="134"/>
    </row>
    <row r="1356" spans="1:1">
      <c r="A1356" s="134"/>
    </row>
    <row r="1357" spans="1:1">
      <c r="A1357" s="134"/>
    </row>
    <row r="1358" spans="1:1">
      <c r="A1358" s="134"/>
    </row>
    <row r="1359" spans="1:1">
      <c r="A1359" s="134"/>
    </row>
    <row r="1360" spans="1:1">
      <c r="A1360" s="134"/>
    </row>
    <row r="1361" spans="1:1">
      <c r="A1361" s="134"/>
    </row>
    <row r="1362" spans="1:1">
      <c r="A1362" s="134"/>
    </row>
    <row r="1363" spans="1:1">
      <c r="A1363" s="134"/>
    </row>
    <row r="1364" spans="1:1">
      <c r="A1364" s="134"/>
    </row>
    <row r="1365" spans="1:1">
      <c r="A1365" s="134"/>
    </row>
    <row r="1366" spans="1:1">
      <c r="A1366" s="134"/>
    </row>
    <row r="1367" spans="1:1">
      <c r="A1367" s="134"/>
    </row>
    <row r="1368" spans="1:1">
      <c r="A1368" s="134"/>
    </row>
    <row r="1369" spans="1:1">
      <c r="A1369" s="134"/>
    </row>
    <row r="1370" spans="1:1">
      <c r="A1370" s="134"/>
    </row>
    <row r="1371" spans="1:1">
      <c r="A1371" s="134"/>
    </row>
    <row r="1372" spans="1:1">
      <c r="A1372" s="134"/>
    </row>
    <row r="1373" spans="1:1">
      <c r="A1373" s="134"/>
    </row>
    <row r="1374" spans="1:1">
      <c r="A1374" s="134"/>
    </row>
    <row r="1375" spans="1:1">
      <c r="A1375" s="134"/>
    </row>
    <row r="1376" spans="1:1">
      <c r="A1376" s="134"/>
    </row>
    <row r="1377" spans="1:1">
      <c r="A1377" s="134"/>
    </row>
    <row r="1378" spans="1:1">
      <c r="A1378" s="134"/>
    </row>
    <row r="1379" spans="1:1">
      <c r="A1379" s="134"/>
    </row>
    <row r="1380" spans="1:1">
      <c r="A1380" s="134"/>
    </row>
    <row r="1381" spans="1:1">
      <c r="A1381" s="134"/>
    </row>
    <row r="1382" spans="1:1">
      <c r="A1382" s="134"/>
    </row>
    <row r="1383" spans="1:1">
      <c r="A1383" s="134"/>
    </row>
    <row r="1384" spans="1:1">
      <c r="A1384" s="134"/>
    </row>
    <row r="1385" spans="1:1">
      <c r="A1385" s="134"/>
    </row>
    <row r="1386" spans="1:1">
      <c r="A1386" s="134"/>
    </row>
    <row r="1387" spans="1:1">
      <c r="A1387" s="134"/>
    </row>
    <row r="1388" spans="1:1">
      <c r="A1388" s="134"/>
    </row>
    <row r="1389" spans="1:1">
      <c r="A1389" s="134"/>
    </row>
    <row r="1390" spans="1:1">
      <c r="A1390" s="134"/>
    </row>
    <row r="1391" spans="1:1">
      <c r="A1391" s="134"/>
    </row>
    <row r="1392" spans="1:1">
      <c r="A1392" s="134"/>
    </row>
    <row r="1393" spans="1:1">
      <c r="A1393" s="134"/>
    </row>
    <row r="1394" spans="1:1">
      <c r="A1394" s="134"/>
    </row>
    <row r="1395" spans="1:1">
      <c r="A1395" s="134"/>
    </row>
    <row r="1396" spans="1:1">
      <c r="A1396" s="134"/>
    </row>
    <row r="1397" spans="1:1">
      <c r="A1397" s="134"/>
    </row>
    <row r="1398" spans="1:1">
      <c r="A1398" s="134"/>
    </row>
    <row r="1399" spans="1:1">
      <c r="A1399" s="134"/>
    </row>
    <row r="1400" spans="1:1">
      <c r="A1400" s="134"/>
    </row>
    <row r="1401" spans="1:1">
      <c r="A1401" s="134"/>
    </row>
    <row r="1402" spans="1:1">
      <c r="A1402" s="134"/>
    </row>
    <row r="1403" spans="1:1">
      <c r="A1403" s="134"/>
    </row>
    <row r="1404" spans="1:1">
      <c r="A1404" s="134"/>
    </row>
    <row r="1405" spans="1:1">
      <c r="A1405" s="134"/>
    </row>
    <row r="1406" spans="1:1">
      <c r="A1406" s="134"/>
    </row>
    <row r="1407" spans="1:1">
      <c r="A1407" s="134"/>
    </row>
    <row r="1408" spans="1:1">
      <c r="A1408" s="134"/>
    </row>
    <row r="1409" spans="1:1">
      <c r="A1409" s="134"/>
    </row>
    <row r="1410" spans="1:1">
      <c r="A1410" s="134"/>
    </row>
    <row r="1411" spans="1:1">
      <c r="A1411" s="134"/>
    </row>
    <row r="1412" spans="1:1">
      <c r="A1412" s="134"/>
    </row>
    <row r="1413" spans="1:1">
      <c r="A1413" s="134"/>
    </row>
    <row r="1414" spans="1:1">
      <c r="A1414" s="134"/>
    </row>
    <row r="1415" spans="1:1">
      <c r="A1415" s="134"/>
    </row>
    <row r="1416" spans="1:1">
      <c r="A1416" s="134"/>
    </row>
    <row r="1417" spans="1:1">
      <c r="A1417" s="134"/>
    </row>
    <row r="1418" spans="1:1">
      <c r="A1418" s="134"/>
    </row>
    <row r="1419" spans="1:1">
      <c r="A1419" s="134"/>
    </row>
    <row r="1420" spans="1:1">
      <c r="A1420" s="134"/>
    </row>
    <row r="1421" spans="1:1">
      <c r="A1421" s="134"/>
    </row>
    <row r="1422" spans="1:1">
      <c r="A1422" s="134"/>
    </row>
    <row r="1423" spans="1:1">
      <c r="A1423" s="134"/>
    </row>
    <row r="1424" spans="1:1">
      <c r="A1424" s="134"/>
    </row>
    <row r="1425" spans="1:1">
      <c r="A1425" s="134"/>
    </row>
    <row r="1426" spans="1:1">
      <c r="A1426" s="134"/>
    </row>
    <row r="1427" spans="1:1">
      <c r="A1427" s="134"/>
    </row>
    <row r="1428" spans="1:1">
      <c r="A1428" s="134"/>
    </row>
    <row r="1429" spans="1:1">
      <c r="A1429" s="134"/>
    </row>
    <row r="1430" spans="1:1">
      <c r="A1430" s="134"/>
    </row>
    <row r="1431" spans="1:1">
      <c r="A1431" s="134"/>
    </row>
    <row r="1432" spans="1:1">
      <c r="A1432" s="134"/>
    </row>
    <row r="1433" spans="1:1">
      <c r="A1433" s="134"/>
    </row>
    <row r="1434" spans="1:1">
      <c r="A1434" s="134"/>
    </row>
    <row r="1435" spans="1:1">
      <c r="A1435" s="134"/>
    </row>
    <row r="1436" spans="1:1">
      <c r="A1436" s="134"/>
    </row>
    <row r="1437" spans="1:1">
      <c r="A1437" s="134"/>
    </row>
    <row r="1438" spans="1:1">
      <c r="A1438" s="134"/>
    </row>
    <row r="1439" spans="1:1">
      <c r="A1439" s="134"/>
    </row>
    <row r="1440" spans="1:1">
      <c r="A1440" s="134"/>
    </row>
    <row r="1441" spans="1:1">
      <c r="A1441" s="134"/>
    </row>
    <row r="1442" spans="1:1">
      <c r="A1442" s="134"/>
    </row>
    <row r="1443" spans="1:1">
      <c r="A1443" s="134"/>
    </row>
    <row r="1444" spans="1:1">
      <c r="A1444" s="134"/>
    </row>
    <row r="1445" spans="1:1">
      <c r="A1445" s="134"/>
    </row>
    <row r="1446" spans="1:1">
      <c r="A1446" s="134"/>
    </row>
    <row r="1447" spans="1:1">
      <c r="A1447" s="134"/>
    </row>
    <row r="1448" spans="1:1">
      <c r="A1448" s="134"/>
    </row>
    <row r="1449" spans="1:1">
      <c r="A1449" s="134"/>
    </row>
    <row r="1450" spans="1:1">
      <c r="A1450" s="134"/>
    </row>
    <row r="1451" spans="1:1">
      <c r="A1451" s="134"/>
    </row>
    <row r="1452" spans="1:1">
      <c r="A1452" s="134"/>
    </row>
    <row r="1453" spans="1:1">
      <c r="A1453" s="134"/>
    </row>
    <row r="1454" spans="1:1">
      <c r="A1454" s="134"/>
    </row>
    <row r="1455" spans="1:1">
      <c r="A1455" s="134"/>
    </row>
    <row r="1456" spans="1:1">
      <c r="A1456" s="134"/>
    </row>
    <row r="1457" spans="1:1">
      <c r="A1457" s="134"/>
    </row>
    <row r="1458" spans="1:1">
      <c r="A1458" s="134"/>
    </row>
    <row r="1459" spans="1:1">
      <c r="A1459" s="134"/>
    </row>
    <row r="1460" spans="1:1">
      <c r="A1460" s="134"/>
    </row>
    <row r="1461" spans="1:1">
      <c r="A1461" s="134"/>
    </row>
    <row r="1462" spans="1:1">
      <c r="A1462" s="134"/>
    </row>
    <row r="1463" spans="1:1">
      <c r="A1463" s="134"/>
    </row>
    <row r="1464" spans="1:1">
      <c r="A1464" s="134"/>
    </row>
    <row r="1465" spans="1:1">
      <c r="A1465" s="134"/>
    </row>
    <row r="1466" spans="1:1">
      <c r="A1466" s="134"/>
    </row>
    <row r="1467" spans="1:1">
      <c r="A1467" s="134"/>
    </row>
    <row r="1468" spans="1:1">
      <c r="A1468" s="134"/>
    </row>
    <row r="1469" spans="1:1">
      <c r="A1469" s="134"/>
    </row>
    <row r="1470" spans="1:1">
      <c r="A1470" s="134"/>
    </row>
    <row r="1471" spans="1:1">
      <c r="A1471" s="134"/>
    </row>
    <row r="1472" spans="1:1">
      <c r="A1472" s="134"/>
    </row>
    <row r="1473" spans="1:1">
      <c r="A1473" s="134"/>
    </row>
    <row r="1474" spans="1:1">
      <c r="A1474" s="134"/>
    </row>
    <row r="1475" spans="1:1">
      <c r="A1475" s="134"/>
    </row>
    <row r="1476" spans="1:1">
      <c r="A1476" s="134"/>
    </row>
    <row r="1477" spans="1:1">
      <c r="A1477" s="134"/>
    </row>
    <row r="1478" spans="1:1">
      <c r="A1478" s="134"/>
    </row>
    <row r="1479" spans="1:1">
      <c r="A1479" s="134"/>
    </row>
    <row r="1480" spans="1:1">
      <c r="A1480" s="134"/>
    </row>
    <row r="1481" spans="1:1">
      <c r="A1481" s="134"/>
    </row>
    <row r="1482" spans="1:1">
      <c r="A1482" s="134"/>
    </row>
    <row r="1483" spans="1:1">
      <c r="A1483" s="134"/>
    </row>
    <row r="1484" spans="1:1">
      <c r="A1484" s="134"/>
    </row>
    <row r="1485" spans="1:1">
      <c r="A1485" s="134"/>
    </row>
    <row r="1486" spans="1:1">
      <c r="A1486" s="134"/>
    </row>
    <row r="1487" spans="1:1">
      <c r="A1487" s="134"/>
    </row>
    <row r="1488" spans="1:1">
      <c r="A1488" s="134"/>
    </row>
    <row r="1489" spans="1:1">
      <c r="A1489" s="134"/>
    </row>
    <row r="1490" spans="1:1">
      <c r="A1490" s="134"/>
    </row>
    <row r="1491" spans="1:1">
      <c r="A1491" s="134"/>
    </row>
    <row r="1492" spans="1:1">
      <c r="A1492" s="134"/>
    </row>
    <row r="1493" spans="1:1">
      <c r="A1493" s="134"/>
    </row>
    <row r="1494" spans="1:1">
      <c r="A1494" s="134"/>
    </row>
    <row r="1495" spans="1:1">
      <c r="A1495" s="134"/>
    </row>
    <row r="1496" spans="1:1">
      <c r="A1496" s="134"/>
    </row>
    <row r="1497" spans="1:1">
      <c r="A1497" s="134"/>
    </row>
    <row r="1498" spans="1:1">
      <c r="A1498" s="134"/>
    </row>
    <row r="1499" spans="1:1">
      <c r="A1499" s="134"/>
    </row>
    <row r="1500" spans="1:1">
      <c r="A1500" s="134"/>
    </row>
    <row r="1501" spans="1:1">
      <c r="A1501" s="134"/>
    </row>
    <row r="1502" spans="1:1">
      <c r="A1502" s="134"/>
    </row>
    <row r="1503" spans="1:1">
      <c r="A1503" s="134"/>
    </row>
    <row r="1504" spans="1:1">
      <c r="A1504" s="134"/>
    </row>
    <row r="1505" spans="1:1">
      <c r="A1505" s="134"/>
    </row>
    <row r="1506" spans="1:1">
      <c r="A1506" s="134"/>
    </row>
    <row r="1507" spans="1:1">
      <c r="A1507" s="134"/>
    </row>
    <row r="1508" spans="1:1">
      <c r="A1508" s="134"/>
    </row>
    <row r="1509" spans="1:1">
      <c r="A1509" s="134"/>
    </row>
    <row r="1510" spans="1:1">
      <c r="A1510" s="134"/>
    </row>
    <row r="1511" spans="1:1">
      <c r="A1511" s="134"/>
    </row>
    <row r="1512" spans="1:1">
      <c r="A1512" s="134"/>
    </row>
    <row r="1513" spans="1:1">
      <c r="A1513" s="134"/>
    </row>
    <row r="1514" spans="1:1">
      <c r="A1514" s="134"/>
    </row>
    <row r="1515" spans="1:1">
      <c r="A1515" s="134"/>
    </row>
    <row r="1516" spans="1:1">
      <c r="A1516" s="134"/>
    </row>
    <row r="1517" spans="1:1">
      <c r="A1517" s="134"/>
    </row>
    <row r="1518" spans="1:1">
      <c r="A1518" s="134"/>
    </row>
    <row r="1519" spans="1:1">
      <c r="A1519" s="134"/>
    </row>
    <row r="1520" spans="1:1">
      <c r="A1520" s="134"/>
    </row>
    <row r="1521" spans="1:1">
      <c r="A1521" s="134"/>
    </row>
    <row r="1522" spans="1:1">
      <c r="A1522" s="134"/>
    </row>
    <row r="1523" spans="1:1">
      <c r="A1523" s="134"/>
    </row>
    <row r="1524" spans="1:1">
      <c r="A1524" s="134"/>
    </row>
    <row r="1525" spans="1:1">
      <c r="A1525" s="134"/>
    </row>
    <row r="1526" spans="1:1">
      <c r="A1526" s="134"/>
    </row>
    <row r="1527" spans="1:1">
      <c r="A1527" s="134"/>
    </row>
    <row r="1528" spans="1:1">
      <c r="A1528" s="134"/>
    </row>
    <row r="1529" spans="1:1">
      <c r="A1529" s="134"/>
    </row>
    <row r="1530" spans="1:1">
      <c r="A1530" s="134"/>
    </row>
    <row r="1531" spans="1:1">
      <c r="A1531" s="134"/>
    </row>
    <row r="1532" spans="1:1">
      <c r="A1532" s="134"/>
    </row>
    <row r="1533" spans="1:1">
      <c r="A1533" s="134"/>
    </row>
    <row r="1534" spans="1:1">
      <c r="A1534" s="134"/>
    </row>
    <row r="1535" spans="1:1">
      <c r="A1535" s="134"/>
    </row>
    <row r="1536" spans="1:1">
      <c r="A1536" s="134"/>
    </row>
    <row r="1537" spans="1:1">
      <c r="A1537" s="134"/>
    </row>
    <row r="1538" spans="1:1">
      <c r="A1538" s="134"/>
    </row>
    <row r="1539" spans="1:1">
      <c r="A1539" s="134"/>
    </row>
    <row r="1540" spans="1:1">
      <c r="A1540" s="134"/>
    </row>
    <row r="1541" spans="1:1">
      <c r="A1541" s="134"/>
    </row>
    <row r="1542" spans="1:1">
      <c r="A1542" s="134"/>
    </row>
    <row r="1543" spans="1:1">
      <c r="A1543" s="134"/>
    </row>
    <row r="1544" spans="1:1">
      <c r="A1544" s="134"/>
    </row>
    <row r="1545" spans="1:1">
      <c r="A1545" s="134"/>
    </row>
    <row r="1546" spans="1:1">
      <c r="A1546" s="134"/>
    </row>
    <row r="1547" spans="1:1">
      <c r="A1547" s="134"/>
    </row>
    <row r="1548" spans="1:1">
      <c r="A1548" s="134"/>
    </row>
    <row r="1549" spans="1:1">
      <c r="A1549" s="134"/>
    </row>
    <row r="1550" spans="1:1">
      <c r="A1550" s="134"/>
    </row>
    <row r="1551" spans="1:1">
      <c r="A1551" s="134"/>
    </row>
    <row r="1552" spans="1:1">
      <c r="A1552" s="134"/>
    </row>
    <row r="1553" spans="1:1">
      <c r="A1553" s="134"/>
    </row>
    <row r="1554" spans="1:1">
      <c r="A1554" s="134"/>
    </row>
    <row r="1555" spans="1:1">
      <c r="A1555" s="134"/>
    </row>
    <row r="1556" spans="1:1">
      <c r="A1556" s="134"/>
    </row>
    <row r="1557" spans="1:1">
      <c r="A1557" s="134"/>
    </row>
    <row r="1558" spans="1:1">
      <c r="A1558" s="134"/>
    </row>
    <row r="1559" spans="1:1">
      <c r="A1559" s="134"/>
    </row>
    <row r="1560" spans="1:1">
      <c r="A1560" s="134"/>
    </row>
    <row r="1561" spans="1:1">
      <c r="A1561" s="134"/>
    </row>
    <row r="1562" spans="1:1">
      <c r="A1562" s="134"/>
    </row>
    <row r="1563" spans="1:1">
      <c r="A1563" s="134"/>
    </row>
    <row r="1564" spans="1:1">
      <c r="A1564" s="134"/>
    </row>
    <row r="1565" spans="1:1">
      <c r="A1565" s="134"/>
    </row>
    <row r="1566" spans="1:1">
      <c r="A1566" s="134"/>
    </row>
    <row r="1567" spans="1:1">
      <c r="A1567" s="134"/>
    </row>
    <row r="1568" spans="1:1">
      <c r="A1568" s="134"/>
    </row>
    <row r="1569" spans="1:1">
      <c r="A1569" s="134"/>
    </row>
    <row r="1570" spans="1:1">
      <c r="A1570" s="134"/>
    </row>
    <row r="1571" spans="1:1">
      <c r="A1571" s="134"/>
    </row>
    <row r="1572" spans="1:1">
      <c r="A1572" s="134"/>
    </row>
    <row r="1573" spans="1:1">
      <c r="A1573" s="134"/>
    </row>
    <row r="1574" spans="1:1">
      <c r="A1574" s="134"/>
    </row>
    <row r="1575" spans="1:1">
      <c r="A1575" s="134"/>
    </row>
    <row r="1576" spans="1:1">
      <c r="A1576" s="134"/>
    </row>
    <row r="1577" spans="1:1">
      <c r="A1577" s="134"/>
    </row>
    <row r="1578" spans="1:1">
      <c r="A1578" s="134"/>
    </row>
    <row r="1579" spans="1:1">
      <c r="A1579" s="134"/>
    </row>
    <row r="1580" spans="1:1">
      <c r="A1580" s="134"/>
    </row>
    <row r="1581" spans="1:1">
      <c r="A1581" s="134"/>
    </row>
    <row r="1582" spans="1:1">
      <c r="A1582" s="134"/>
    </row>
    <row r="1583" spans="1:1">
      <c r="A1583" s="134"/>
    </row>
    <row r="1584" spans="1:1">
      <c r="A1584" s="134"/>
    </row>
    <row r="1585" spans="1:1">
      <c r="A1585" s="134"/>
    </row>
    <row r="1586" spans="1:1">
      <c r="A1586" s="134"/>
    </row>
    <row r="1587" spans="1:1">
      <c r="A1587" s="134"/>
    </row>
    <row r="1588" spans="1:1">
      <c r="A1588" s="134"/>
    </row>
    <row r="1589" spans="1:1">
      <c r="A1589" s="134"/>
    </row>
    <row r="1590" spans="1:1">
      <c r="A1590" s="134"/>
    </row>
    <row r="1591" spans="1:1">
      <c r="A1591" s="134"/>
    </row>
    <row r="1592" spans="1:1">
      <c r="A1592" s="134"/>
    </row>
    <row r="1593" spans="1:1">
      <c r="A1593" s="134"/>
    </row>
    <row r="1594" spans="1:1">
      <c r="A1594" s="134"/>
    </row>
    <row r="1595" spans="1:1">
      <c r="A1595" s="134"/>
    </row>
    <row r="1596" spans="1:1">
      <c r="A1596" s="134"/>
    </row>
    <row r="1597" spans="1:1">
      <c r="A1597" s="134"/>
    </row>
    <row r="1598" spans="1:1">
      <c r="A1598" s="134"/>
    </row>
    <row r="1599" spans="1:1">
      <c r="A1599" s="134"/>
    </row>
    <row r="1600" spans="1:1">
      <c r="A1600" s="134"/>
    </row>
    <row r="1601" spans="1:1">
      <c r="A1601" s="134"/>
    </row>
    <row r="1602" spans="1:1">
      <c r="A1602" s="134"/>
    </row>
    <row r="1603" spans="1:1">
      <c r="A1603" s="134"/>
    </row>
    <row r="1604" spans="1:1">
      <c r="A1604" s="134"/>
    </row>
    <row r="1605" spans="1:1">
      <c r="A1605" s="134"/>
    </row>
    <row r="1606" spans="1:1">
      <c r="A1606" s="134"/>
    </row>
    <row r="1607" spans="1:1">
      <c r="A1607" s="134"/>
    </row>
    <row r="1608" spans="1:1">
      <c r="A1608" s="134"/>
    </row>
    <row r="1609" spans="1:1">
      <c r="A1609" s="134"/>
    </row>
    <row r="1610" spans="1:1">
      <c r="A1610" s="134"/>
    </row>
    <row r="1611" spans="1:1">
      <c r="A1611" s="134"/>
    </row>
    <row r="1612" spans="1:1">
      <c r="A1612" s="134"/>
    </row>
    <row r="1613" spans="1:1">
      <c r="A1613" s="134"/>
    </row>
    <row r="1614" spans="1:1">
      <c r="A1614" s="134"/>
    </row>
    <row r="1615" spans="1:1">
      <c r="A1615" s="134"/>
    </row>
    <row r="1616" spans="1:1">
      <c r="A1616" s="134"/>
    </row>
    <row r="1617" spans="1:1">
      <c r="A1617" s="134"/>
    </row>
    <row r="1618" spans="1:1">
      <c r="A1618" s="134"/>
    </row>
    <row r="1619" spans="1:1">
      <c r="A1619" s="134"/>
    </row>
    <row r="1620" spans="1:1">
      <c r="A1620" s="134"/>
    </row>
    <row r="1621" spans="1:1">
      <c r="A1621" s="134"/>
    </row>
    <row r="1622" spans="1:1">
      <c r="A1622" s="134"/>
    </row>
    <row r="1623" spans="1:1">
      <c r="A1623" s="134"/>
    </row>
    <row r="1624" spans="1:1">
      <c r="A1624" s="134"/>
    </row>
    <row r="1625" spans="1:1">
      <c r="A1625" s="134"/>
    </row>
    <row r="1626" spans="1:1">
      <c r="A1626" s="134"/>
    </row>
    <row r="1627" spans="1:1">
      <c r="A1627" s="134"/>
    </row>
    <row r="1628" spans="1:1">
      <c r="A1628" s="134"/>
    </row>
    <row r="1629" spans="1:1">
      <c r="A1629" s="134"/>
    </row>
    <row r="1630" spans="1:1">
      <c r="A1630" s="134"/>
    </row>
    <row r="1631" spans="1:1">
      <c r="A1631" s="134"/>
    </row>
    <row r="1632" spans="1:1">
      <c r="A1632" s="134"/>
    </row>
    <row r="1633" spans="1:1">
      <c r="A1633" s="134"/>
    </row>
    <row r="1634" spans="1:1">
      <c r="A1634" s="134"/>
    </row>
    <row r="1635" spans="1:1">
      <c r="A1635" s="134"/>
    </row>
    <row r="1636" spans="1:1">
      <c r="A1636" s="134"/>
    </row>
    <row r="1637" spans="1:1">
      <c r="A1637" s="134"/>
    </row>
    <row r="1638" spans="1:1">
      <c r="A1638" s="134"/>
    </row>
    <row r="1639" spans="1:1">
      <c r="A1639" s="134"/>
    </row>
    <row r="1640" spans="1:1">
      <c r="A1640" s="134"/>
    </row>
    <row r="1641" spans="1:1">
      <c r="A1641" s="134"/>
    </row>
    <row r="1642" spans="1:1">
      <c r="A1642" s="134"/>
    </row>
    <row r="1643" spans="1:1">
      <c r="A1643" s="134"/>
    </row>
    <row r="1644" spans="1:1">
      <c r="A1644" s="134"/>
    </row>
    <row r="1645" spans="1:1">
      <c r="A1645" s="134"/>
    </row>
    <row r="1646" spans="1:1">
      <c r="A1646" s="134"/>
    </row>
    <row r="1647" spans="1:1">
      <c r="A1647" s="134"/>
    </row>
    <row r="1648" spans="1:1">
      <c r="A1648" s="134"/>
    </row>
    <row r="1649" spans="1:1">
      <c r="A1649" s="134"/>
    </row>
    <row r="1650" spans="1:1">
      <c r="A1650" s="134"/>
    </row>
    <row r="1651" spans="1:1">
      <c r="A1651" s="134"/>
    </row>
    <row r="1652" spans="1:1">
      <c r="A1652" s="134"/>
    </row>
    <row r="1653" spans="1:1">
      <c r="A1653" s="134"/>
    </row>
    <row r="1654" spans="1:1">
      <c r="A1654" s="134"/>
    </row>
    <row r="1655" spans="1:1">
      <c r="A1655" s="134"/>
    </row>
    <row r="1656" spans="1:1">
      <c r="A1656" s="134"/>
    </row>
    <row r="1657" spans="1:1">
      <c r="A1657" s="134"/>
    </row>
    <row r="1658" spans="1:1">
      <c r="A1658" s="134"/>
    </row>
    <row r="1659" spans="1:1">
      <c r="A1659" s="134"/>
    </row>
    <row r="1660" spans="1:1">
      <c r="A1660" s="134"/>
    </row>
    <row r="1661" spans="1:1">
      <c r="A1661" s="134"/>
    </row>
    <row r="1662" spans="1:1">
      <c r="A1662" s="134"/>
    </row>
    <row r="1663" spans="1:1">
      <c r="A1663" s="134"/>
    </row>
    <row r="1664" spans="1:1">
      <c r="A1664" s="134"/>
    </row>
    <row r="1665" spans="1:1">
      <c r="A1665" s="134"/>
    </row>
    <row r="1666" spans="1:1">
      <c r="A1666" s="134"/>
    </row>
    <row r="1667" spans="1:1">
      <c r="A1667" s="134"/>
    </row>
    <row r="1668" spans="1:1">
      <c r="A1668" s="134"/>
    </row>
    <row r="1669" spans="1:1">
      <c r="A1669" s="134"/>
    </row>
    <row r="1670" spans="1:1">
      <c r="A1670" s="134"/>
    </row>
    <row r="1671" spans="1:1">
      <c r="A1671" s="134"/>
    </row>
    <row r="1672" spans="1:1">
      <c r="A1672" s="134"/>
    </row>
    <row r="1673" spans="1:1">
      <c r="A1673" s="134"/>
    </row>
    <row r="1674" spans="1:1">
      <c r="A1674" s="134"/>
    </row>
    <row r="1675" spans="1:1">
      <c r="A1675" s="134"/>
    </row>
    <row r="1676" spans="1:1">
      <c r="A1676" s="134"/>
    </row>
    <row r="1677" spans="1:1">
      <c r="A1677" s="134"/>
    </row>
    <row r="1678" spans="1:1">
      <c r="A1678" s="134"/>
    </row>
    <row r="1679" spans="1:1">
      <c r="A1679" s="134"/>
    </row>
    <row r="1680" spans="1:1">
      <c r="A1680" s="134"/>
    </row>
    <row r="1681" spans="1:1">
      <c r="A1681" s="134"/>
    </row>
    <row r="1682" spans="1:1">
      <c r="A1682" s="134"/>
    </row>
    <row r="1683" spans="1:1">
      <c r="A1683" s="134"/>
    </row>
    <row r="1684" spans="1:1">
      <c r="A1684" s="134"/>
    </row>
    <row r="1685" spans="1:1">
      <c r="A1685" s="134"/>
    </row>
    <row r="1686" spans="1:1">
      <c r="A1686" s="134"/>
    </row>
    <row r="1687" spans="1:1">
      <c r="A1687" s="134"/>
    </row>
    <row r="1688" spans="1:1">
      <c r="A1688" s="134"/>
    </row>
    <row r="1689" spans="1:1">
      <c r="A1689" s="134"/>
    </row>
    <row r="1690" spans="1:1">
      <c r="A1690" s="134"/>
    </row>
    <row r="1691" spans="1:1">
      <c r="A1691" s="134"/>
    </row>
    <row r="1692" spans="1:1">
      <c r="A1692" s="134"/>
    </row>
    <row r="1693" spans="1:1">
      <c r="A1693" s="134"/>
    </row>
    <row r="1694" spans="1:1">
      <c r="A1694" s="134"/>
    </row>
    <row r="1695" spans="1:1">
      <c r="A1695" s="134"/>
    </row>
    <row r="1696" spans="1:1">
      <c r="A1696" s="134"/>
    </row>
    <row r="1697" spans="1:1">
      <c r="A1697" s="134"/>
    </row>
    <row r="1698" spans="1:1">
      <c r="A1698" s="134"/>
    </row>
    <row r="1699" spans="1:1">
      <c r="A1699" s="134"/>
    </row>
    <row r="1700" spans="1:1">
      <c r="A1700" s="134"/>
    </row>
    <row r="1701" spans="1:1">
      <c r="A1701" s="134"/>
    </row>
    <row r="1702" spans="1:1">
      <c r="A1702" s="134"/>
    </row>
    <row r="1703" spans="1:1">
      <c r="A1703" s="134"/>
    </row>
    <row r="1704" spans="1:1">
      <c r="A1704" s="134"/>
    </row>
    <row r="1705" spans="1:1">
      <c r="A1705" s="134"/>
    </row>
    <row r="1706" spans="1:1">
      <c r="A1706" s="134"/>
    </row>
    <row r="1707" spans="1:1">
      <c r="A1707" s="134"/>
    </row>
    <row r="1708" spans="1:1">
      <c r="A1708" s="134"/>
    </row>
    <row r="1709" spans="1:1">
      <c r="A1709" s="134"/>
    </row>
    <row r="1710" spans="1:1">
      <c r="A1710" s="134"/>
    </row>
    <row r="1711" spans="1:1">
      <c r="A1711" s="134"/>
    </row>
    <row r="1712" spans="1:1">
      <c r="A1712" s="134"/>
    </row>
    <row r="1713" spans="1:1">
      <c r="A1713" s="134"/>
    </row>
    <row r="1714" spans="1:1">
      <c r="A1714" s="134"/>
    </row>
    <row r="1715" spans="1:1">
      <c r="A1715" s="134"/>
    </row>
    <row r="1716" spans="1:1">
      <c r="A1716" s="134"/>
    </row>
    <row r="1717" spans="1:1">
      <c r="A1717" s="134"/>
    </row>
    <row r="1718" spans="1:1">
      <c r="A1718" s="134"/>
    </row>
    <row r="1719" spans="1:1">
      <c r="A1719" s="134"/>
    </row>
    <row r="1720" spans="1:1">
      <c r="A1720" s="134"/>
    </row>
    <row r="1721" spans="1:1">
      <c r="A1721" s="134"/>
    </row>
    <row r="1722" spans="1:1">
      <c r="A1722" s="134"/>
    </row>
    <row r="1723" spans="1:1">
      <c r="A1723" s="134"/>
    </row>
    <row r="1724" spans="1:1">
      <c r="A1724" s="134"/>
    </row>
    <row r="1725" spans="1:1">
      <c r="A1725" s="134"/>
    </row>
    <row r="1726" spans="1:1">
      <c r="A1726" s="134"/>
    </row>
    <row r="1727" spans="1:1">
      <c r="A1727" s="134"/>
    </row>
    <row r="1728" spans="1:1">
      <c r="A1728" s="134"/>
    </row>
    <row r="1729" spans="1:1">
      <c r="A1729" s="134"/>
    </row>
    <row r="1730" spans="1:1">
      <c r="A1730" s="134"/>
    </row>
    <row r="1731" spans="1:1">
      <c r="A1731" s="134"/>
    </row>
    <row r="1732" spans="1:1">
      <c r="A1732" s="134"/>
    </row>
    <row r="1733" spans="1:1">
      <c r="A1733" s="134"/>
    </row>
    <row r="1734" spans="1:1">
      <c r="A1734" s="134"/>
    </row>
    <row r="1735" spans="1:1">
      <c r="A1735" s="134"/>
    </row>
    <row r="1736" spans="1:1">
      <c r="A1736" s="134"/>
    </row>
    <row r="1737" spans="1:1">
      <c r="A1737" s="134"/>
    </row>
    <row r="1738" spans="1:1">
      <c r="A1738" s="134"/>
    </row>
    <row r="1739" spans="1:1">
      <c r="A1739" s="134"/>
    </row>
    <row r="1740" spans="1:1">
      <c r="A1740" s="134"/>
    </row>
    <row r="1741" spans="1:1">
      <c r="A1741" s="134"/>
    </row>
    <row r="1742" spans="1:1">
      <c r="A1742" s="134"/>
    </row>
    <row r="1743" spans="1:1">
      <c r="A1743" s="134"/>
    </row>
    <row r="1744" spans="1:1">
      <c r="A1744" s="134"/>
    </row>
    <row r="1745" spans="1:1">
      <c r="A1745" s="134"/>
    </row>
    <row r="1746" spans="1:1">
      <c r="A1746" s="134"/>
    </row>
    <row r="1747" spans="1:1">
      <c r="A1747" s="134"/>
    </row>
    <row r="1748" spans="1:1">
      <c r="A1748" s="134"/>
    </row>
    <row r="1749" spans="1:1">
      <c r="A1749" s="134"/>
    </row>
    <row r="1750" spans="1:1">
      <c r="A1750" s="134"/>
    </row>
    <row r="1751" spans="1:1">
      <c r="A1751" s="134"/>
    </row>
    <row r="1752" spans="1:1">
      <c r="A1752" s="134"/>
    </row>
    <row r="1753" spans="1:1">
      <c r="A1753" s="134"/>
    </row>
    <row r="1754" spans="1:1">
      <c r="A1754" s="134"/>
    </row>
    <row r="1755" spans="1:1">
      <c r="A1755" s="134"/>
    </row>
    <row r="1756" spans="1:1">
      <c r="A1756" s="134"/>
    </row>
    <row r="1757" spans="1:1">
      <c r="A1757" s="134"/>
    </row>
    <row r="1758" spans="1:1">
      <c r="A1758" s="134"/>
    </row>
    <row r="1759" spans="1:1">
      <c r="A1759" s="134"/>
    </row>
    <row r="1760" spans="1:1">
      <c r="A1760" s="134"/>
    </row>
    <row r="1761" spans="1:1">
      <c r="A1761" s="134"/>
    </row>
    <row r="1762" spans="1:1">
      <c r="A1762" s="134"/>
    </row>
    <row r="1763" spans="1:1">
      <c r="A1763" s="134"/>
    </row>
    <row r="1764" spans="1:1">
      <c r="A1764" s="134"/>
    </row>
    <row r="1765" spans="1:1">
      <c r="A1765" s="134"/>
    </row>
    <row r="1766" spans="1:1">
      <c r="A1766" s="134"/>
    </row>
    <row r="1767" spans="1:1">
      <c r="A1767" s="134"/>
    </row>
    <row r="1768" spans="1:1">
      <c r="A1768" s="134"/>
    </row>
    <row r="1769" spans="1:1">
      <c r="A1769" s="134"/>
    </row>
    <row r="1770" spans="1:1">
      <c r="A1770" s="134"/>
    </row>
    <row r="1771" spans="1:1">
      <c r="A1771" s="134"/>
    </row>
    <row r="1772" spans="1:1">
      <c r="A1772" s="134"/>
    </row>
    <row r="1773" spans="1:1">
      <c r="A1773" s="134"/>
    </row>
    <row r="1774" spans="1:1">
      <c r="A1774" s="134"/>
    </row>
    <row r="1775" spans="1:1">
      <c r="A1775" s="134"/>
    </row>
    <row r="1776" spans="1:1">
      <c r="A1776" s="134"/>
    </row>
    <row r="1777" spans="1:1">
      <c r="A1777" s="134"/>
    </row>
    <row r="1778" spans="1:1">
      <c r="A1778" s="134"/>
    </row>
    <row r="1779" spans="1:1">
      <c r="A1779" s="134"/>
    </row>
    <row r="1780" spans="1:1">
      <c r="A1780" s="134"/>
    </row>
    <row r="1781" spans="1:1">
      <c r="A1781" s="134"/>
    </row>
    <row r="1782" spans="1:1">
      <c r="A1782" s="134"/>
    </row>
    <row r="1783" spans="1:1">
      <c r="A1783" s="134"/>
    </row>
    <row r="1784" spans="1:1">
      <c r="A1784" s="134"/>
    </row>
    <row r="1785" spans="1:1">
      <c r="A1785" s="134"/>
    </row>
    <row r="1786" spans="1:1">
      <c r="A1786" s="134"/>
    </row>
    <row r="1787" spans="1:1">
      <c r="A1787" s="134"/>
    </row>
    <row r="1788" spans="1:1">
      <c r="A1788" s="134"/>
    </row>
    <row r="1789" spans="1:1">
      <c r="A1789" s="134"/>
    </row>
    <row r="1790" spans="1:1">
      <c r="A1790" s="134"/>
    </row>
    <row r="1791" spans="1:1">
      <c r="A1791" s="134"/>
    </row>
    <row r="1792" spans="1:1">
      <c r="A1792" s="134"/>
    </row>
    <row r="1793" spans="1:1">
      <c r="A1793" s="134"/>
    </row>
    <row r="1794" spans="1:1">
      <c r="A1794" s="134"/>
    </row>
    <row r="1795" spans="1:1">
      <c r="A1795" s="134"/>
    </row>
    <row r="1796" spans="1:1">
      <c r="A1796" s="134"/>
    </row>
    <row r="1797" spans="1:1">
      <c r="A1797" s="134"/>
    </row>
    <row r="1798" spans="1:1">
      <c r="A1798" s="134"/>
    </row>
    <row r="1799" spans="1:1">
      <c r="A1799" s="134"/>
    </row>
    <row r="1800" spans="1:1">
      <c r="A1800" s="134"/>
    </row>
    <row r="1801" spans="1:1">
      <c r="A1801" s="134"/>
    </row>
    <row r="1802" spans="1:1">
      <c r="A1802" s="134"/>
    </row>
    <row r="1803" spans="1:1">
      <c r="A1803" s="134"/>
    </row>
    <row r="1804" spans="1:1">
      <c r="A1804" s="134"/>
    </row>
    <row r="1805" spans="1:1">
      <c r="A1805" s="134"/>
    </row>
    <row r="1806" spans="1:1">
      <c r="A1806" s="134"/>
    </row>
    <row r="1807" spans="1:1">
      <c r="A1807" s="134"/>
    </row>
    <row r="1808" spans="1:1">
      <c r="A1808" s="134"/>
    </row>
    <row r="1809" spans="1:1">
      <c r="A1809" s="134"/>
    </row>
    <row r="1810" spans="1:1">
      <c r="A1810" s="134"/>
    </row>
    <row r="1811" spans="1:1">
      <c r="A1811" s="134"/>
    </row>
    <row r="1812" spans="1:1">
      <c r="A1812" s="134"/>
    </row>
    <row r="1813" spans="1:1">
      <c r="A1813" s="134"/>
    </row>
    <row r="1814" spans="1:1">
      <c r="A1814" s="134"/>
    </row>
    <row r="1815" spans="1:1">
      <c r="A1815" s="134"/>
    </row>
    <row r="1816" spans="1:1">
      <c r="A1816" s="134"/>
    </row>
    <row r="1817" spans="1:1">
      <c r="A1817" s="134"/>
    </row>
    <row r="1818" spans="1:1">
      <c r="A1818" s="134"/>
    </row>
    <row r="1819" spans="1:1">
      <c r="A1819" s="134"/>
    </row>
    <row r="1820" spans="1:1">
      <c r="A1820" s="134"/>
    </row>
    <row r="1821" spans="1:1">
      <c r="A1821" s="134"/>
    </row>
    <row r="1822" spans="1:1">
      <c r="A1822" s="134"/>
    </row>
    <row r="1823" spans="1:1">
      <c r="A1823" s="134"/>
    </row>
    <row r="1824" spans="1:1">
      <c r="A1824" s="134"/>
    </row>
    <row r="1825" spans="1:1">
      <c r="A1825" s="134"/>
    </row>
    <row r="1826" spans="1:1">
      <c r="A1826" s="134"/>
    </row>
    <row r="1827" spans="1:1">
      <c r="A1827" s="134"/>
    </row>
    <row r="1828" spans="1:1">
      <c r="A1828" s="134"/>
    </row>
    <row r="1829" spans="1:1">
      <c r="A1829" s="134"/>
    </row>
    <row r="1830" spans="1:1">
      <c r="A1830" s="134"/>
    </row>
    <row r="1831" spans="1:1">
      <c r="A1831" s="134"/>
    </row>
    <row r="1832" spans="1:1">
      <c r="A1832" s="134"/>
    </row>
    <row r="1833" spans="1:1">
      <c r="A1833" s="134"/>
    </row>
    <row r="1834" spans="1:1">
      <c r="A1834" s="134"/>
    </row>
    <row r="1835" spans="1:1">
      <c r="A1835" s="134"/>
    </row>
    <row r="1836" spans="1:1">
      <c r="A1836" s="134"/>
    </row>
    <row r="1837" spans="1:1">
      <c r="A1837" s="134"/>
    </row>
    <row r="1838" spans="1:1">
      <c r="A1838" s="134"/>
    </row>
    <row r="1839" spans="1:1">
      <c r="A1839" s="134"/>
    </row>
    <row r="1840" spans="1:1">
      <c r="A1840" s="134"/>
    </row>
    <row r="1841" spans="1:1">
      <c r="A1841" s="134"/>
    </row>
    <row r="1842" spans="1:1">
      <c r="A1842" s="134"/>
    </row>
    <row r="1843" spans="1:1">
      <c r="A1843" s="134"/>
    </row>
    <row r="1844" spans="1:1">
      <c r="A1844" s="134"/>
    </row>
    <row r="1845" spans="1:1">
      <c r="A1845" s="134"/>
    </row>
    <row r="1846" spans="1:1">
      <c r="A1846" s="134"/>
    </row>
    <row r="1847" spans="1:1">
      <c r="A1847" s="134"/>
    </row>
    <row r="1848" spans="1:1">
      <c r="A1848" s="134"/>
    </row>
    <row r="1849" spans="1:1">
      <c r="A1849" s="134"/>
    </row>
    <row r="1850" spans="1:1">
      <c r="A1850" s="134"/>
    </row>
    <row r="1851" spans="1:1">
      <c r="A1851" s="134"/>
    </row>
    <row r="1852" spans="1:1">
      <c r="A1852" s="134"/>
    </row>
    <row r="1853" spans="1:1">
      <c r="A1853" s="134"/>
    </row>
    <row r="1854" spans="1:1">
      <c r="A1854" s="134"/>
    </row>
    <row r="1855" spans="1:1">
      <c r="A1855" s="134"/>
    </row>
    <row r="1856" spans="1:1">
      <c r="A1856" s="134"/>
    </row>
    <row r="1857" spans="1:1">
      <c r="A1857" s="134"/>
    </row>
    <row r="1858" spans="1:1">
      <c r="A1858" s="134"/>
    </row>
    <row r="1859" spans="1:1">
      <c r="A1859" s="134"/>
    </row>
    <row r="1860" spans="1:1">
      <c r="A1860" s="134"/>
    </row>
    <row r="1861" spans="1:1">
      <c r="A1861" s="134"/>
    </row>
    <row r="1862" spans="1:1">
      <c r="A1862" s="134"/>
    </row>
    <row r="1863" spans="1:1">
      <c r="A1863" s="134"/>
    </row>
    <row r="1864" spans="1:1">
      <c r="A1864" s="134"/>
    </row>
    <row r="1865" spans="1:1">
      <c r="A1865" s="134"/>
    </row>
    <row r="1866" spans="1:1">
      <c r="A1866" s="134"/>
    </row>
    <row r="1867" spans="1:1">
      <c r="A1867" s="134"/>
    </row>
    <row r="1868" spans="1:1">
      <c r="A1868" s="134"/>
    </row>
    <row r="1869" spans="1:1">
      <c r="A1869" s="134"/>
    </row>
    <row r="1870" spans="1:1">
      <c r="A1870" s="134"/>
    </row>
    <row r="1871" spans="1:1">
      <c r="A1871" s="134"/>
    </row>
    <row r="1872" spans="1:1">
      <c r="A1872" s="134"/>
    </row>
    <row r="1873" spans="1:1">
      <c r="A1873" s="134"/>
    </row>
    <row r="1874" spans="1:1">
      <c r="A1874" s="134"/>
    </row>
    <row r="1875" spans="1:1">
      <c r="A1875" s="134"/>
    </row>
    <row r="1876" spans="1:1">
      <c r="A1876" s="134"/>
    </row>
    <row r="1877" spans="1:1">
      <c r="A1877" s="134"/>
    </row>
    <row r="1878" spans="1:1">
      <c r="A1878" s="134"/>
    </row>
    <row r="1879" spans="1:1">
      <c r="A1879" s="134"/>
    </row>
    <row r="1880" spans="1:1">
      <c r="A1880" s="134"/>
    </row>
    <row r="1881" spans="1:1">
      <c r="A1881" s="134"/>
    </row>
    <row r="1882" spans="1:1">
      <c r="A1882" s="134"/>
    </row>
    <row r="1883" spans="1:1">
      <c r="A1883" s="134"/>
    </row>
    <row r="1884" spans="1:1">
      <c r="A1884" s="134"/>
    </row>
    <row r="1885" spans="1:1">
      <c r="A1885" s="134"/>
    </row>
    <row r="1886" spans="1:1">
      <c r="A1886" s="134"/>
    </row>
    <row r="1887" spans="1:1">
      <c r="A1887" s="134"/>
    </row>
    <row r="1888" spans="1:1">
      <c r="A1888" s="134"/>
    </row>
    <row r="1889" spans="1:1">
      <c r="A1889" s="134"/>
    </row>
    <row r="1890" spans="1:1">
      <c r="A1890" s="134"/>
    </row>
    <row r="1891" spans="1:1">
      <c r="A1891" s="134"/>
    </row>
    <row r="1892" spans="1:1">
      <c r="A1892" s="134"/>
    </row>
    <row r="1893" spans="1:1">
      <c r="A1893" s="134"/>
    </row>
    <row r="1894" spans="1:1">
      <c r="A1894" s="134"/>
    </row>
    <row r="1895" spans="1:1">
      <c r="A1895" s="134"/>
    </row>
    <row r="1896" spans="1:1">
      <c r="A1896" s="134"/>
    </row>
    <row r="1897" spans="1:1">
      <c r="A1897" s="134"/>
    </row>
    <row r="1898" spans="1:1">
      <c r="A1898" s="134"/>
    </row>
    <row r="1899" spans="1:1">
      <c r="A1899" s="134"/>
    </row>
    <row r="1900" spans="1:1">
      <c r="A1900" s="134"/>
    </row>
    <row r="1901" spans="1:1">
      <c r="A1901" s="134"/>
    </row>
    <row r="1902" spans="1:1">
      <c r="A1902" s="134"/>
    </row>
    <row r="1903" spans="1:1">
      <c r="A1903" s="134"/>
    </row>
    <row r="1904" spans="1:1">
      <c r="A1904" s="134"/>
    </row>
    <row r="1905" spans="1:1">
      <c r="A1905" s="134"/>
    </row>
    <row r="1906" spans="1:1">
      <c r="A1906" s="134"/>
    </row>
    <row r="1907" spans="1:1">
      <c r="A1907" s="134"/>
    </row>
    <row r="1908" spans="1:1">
      <c r="A1908" s="134"/>
    </row>
    <row r="1909" spans="1:1">
      <c r="A1909" s="134"/>
    </row>
    <row r="1910" spans="1:1">
      <c r="A1910" s="134"/>
    </row>
    <row r="1911" spans="1:1">
      <c r="A1911" s="134"/>
    </row>
    <row r="1912" spans="1:1">
      <c r="A1912" s="134"/>
    </row>
    <row r="1913" spans="1:1">
      <c r="A1913" s="134"/>
    </row>
    <row r="1914" spans="1:1">
      <c r="A1914" s="134"/>
    </row>
    <row r="1915" spans="1:1">
      <c r="A1915" s="134"/>
    </row>
    <row r="1916" spans="1:1">
      <c r="A1916" s="134"/>
    </row>
    <row r="1917" spans="1:1">
      <c r="A1917" s="134"/>
    </row>
    <row r="1918" spans="1:1">
      <c r="A1918" s="134"/>
    </row>
    <row r="1919" spans="1:1">
      <c r="A1919" s="134"/>
    </row>
    <row r="1920" spans="1:1">
      <c r="A1920" s="134"/>
    </row>
    <row r="1921" spans="1:1">
      <c r="A1921" s="134"/>
    </row>
    <row r="1922" spans="1:1">
      <c r="A1922" s="134"/>
    </row>
    <row r="1923" spans="1:1">
      <c r="A1923" s="134"/>
    </row>
    <row r="1924" spans="1:1">
      <c r="A1924" s="134"/>
    </row>
    <row r="1925" spans="1:1">
      <c r="A1925" s="134"/>
    </row>
    <row r="1926" spans="1:1">
      <c r="A1926" s="134"/>
    </row>
    <row r="1927" spans="1:1">
      <c r="A1927" s="134"/>
    </row>
    <row r="1928" spans="1:1">
      <c r="A1928" s="134"/>
    </row>
    <row r="1929" spans="1:1">
      <c r="A1929" s="134"/>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39997558519241921"/>
  </sheetPr>
  <dimension ref="A1:W25"/>
  <sheetViews>
    <sheetView topLeftCell="A7" workbookViewId="0">
      <selection activeCell="O25" sqref="O25"/>
    </sheetView>
  </sheetViews>
  <sheetFormatPr defaultRowHeight="14.4"/>
  <cols>
    <col min="1" max="1" width="16.6640625" customWidth="1"/>
    <col min="2" max="2" width="6.77734375" customWidth="1"/>
    <col min="3" max="3" width="6.6640625" customWidth="1"/>
    <col min="4" max="4" width="3.77734375" customWidth="1"/>
    <col min="5" max="5" width="6.21875" customWidth="1"/>
    <col min="6" max="6" width="8" customWidth="1"/>
    <col min="7" max="7" width="6.6640625" customWidth="1"/>
    <col min="8" max="8" width="5.44140625" customWidth="1"/>
    <col min="9" max="9" width="5.5546875" customWidth="1"/>
    <col min="10" max="11" width="8" customWidth="1"/>
    <col min="12" max="12" width="10.77734375" customWidth="1"/>
    <col min="13" max="13" width="8.6640625" customWidth="1"/>
    <col min="14" max="14" width="18.77734375" customWidth="1"/>
    <col min="15" max="15" width="8.6640625" customWidth="1"/>
    <col min="16" max="16" width="11.33203125" customWidth="1"/>
    <col min="17" max="17" width="7.44140625" customWidth="1"/>
    <col min="18" max="18" width="10.109375" customWidth="1"/>
    <col min="19" max="19" width="7.5546875" customWidth="1"/>
    <col min="20" max="20" width="10.21875" customWidth="1"/>
    <col min="21" max="21" width="10" customWidth="1"/>
    <col min="22" max="22" width="12.6640625" customWidth="1"/>
    <col min="23" max="23" width="10" customWidth="1"/>
    <col min="24" max="24" width="12.6640625" customWidth="1"/>
    <col min="25" max="25" width="10.77734375" customWidth="1"/>
    <col min="26" max="26" width="9.77734375" customWidth="1"/>
    <col min="27" max="27" width="12.44140625" customWidth="1"/>
    <col min="28" max="28" width="12.5546875" customWidth="1"/>
    <col min="29" max="29" width="15.33203125" customWidth="1"/>
    <col min="30" max="30" width="11.88671875" customWidth="1"/>
    <col min="31" max="31" width="14.6640625" customWidth="1"/>
    <col min="32" max="32" width="9.109375" customWidth="1"/>
    <col min="33" max="33" width="11.77734375" customWidth="1"/>
    <col min="34" max="34" width="8.6640625" customWidth="1"/>
    <col min="35" max="35" width="11.33203125" customWidth="1"/>
    <col min="36" max="36" width="10" customWidth="1"/>
    <col min="37" max="37" width="12.6640625" customWidth="1"/>
    <col min="38" max="38" width="8.5546875" customWidth="1"/>
    <col min="39" max="39" width="11.21875" customWidth="1"/>
    <col min="40" max="40" width="10.77734375" customWidth="1"/>
    <col min="41" max="41" width="3.109375" customWidth="1"/>
    <col min="42" max="42" width="10.33203125" customWidth="1"/>
    <col min="43" max="43" width="10" customWidth="1"/>
    <col min="44" max="44" width="12.6640625" bestFit="1" customWidth="1"/>
    <col min="45" max="45" width="8.5546875" customWidth="1"/>
    <col min="46" max="46" width="11.21875" bestFit="1" customWidth="1"/>
    <col min="47" max="47" width="10.77734375" customWidth="1"/>
    <col min="48" max="48" width="13.5546875" bestFit="1" customWidth="1"/>
    <col min="49" max="49" width="3.109375" customWidth="1"/>
    <col min="50" max="50" width="16.33203125" bestFit="1" customWidth="1"/>
    <col min="51" max="51" width="13" bestFit="1" customWidth="1"/>
    <col min="52" max="52" width="15.77734375" bestFit="1" customWidth="1"/>
    <col min="53" max="53" width="9.77734375" bestFit="1" customWidth="1"/>
    <col min="54" max="54" width="12.44140625" bestFit="1" customWidth="1"/>
    <col min="55" max="55" width="12.5546875" bestFit="1" customWidth="1"/>
    <col min="56" max="56" width="3.109375" customWidth="1"/>
    <col min="57" max="57" width="15.33203125" bestFit="1" customWidth="1"/>
    <col min="58" max="58" width="7.88671875" customWidth="1"/>
    <col min="59" max="59" width="10.5546875" bestFit="1" customWidth="1"/>
    <col min="60" max="60" width="8.77734375" customWidth="1"/>
    <col min="61" max="61" width="11.44140625" bestFit="1" customWidth="1"/>
    <col min="62" max="62" width="11.88671875" bestFit="1" customWidth="1"/>
    <col min="63" max="63" width="14.6640625" bestFit="1" customWidth="1"/>
    <col min="64" max="64" width="9.109375" bestFit="1" customWidth="1"/>
    <col min="65" max="65" width="3.109375" customWidth="1"/>
    <col min="66" max="66" width="11.77734375" bestFit="1" customWidth="1"/>
    <col min="67" max="67" width="8.6640625" customWidth="1"/>
    <col min="68" max="68" width="11.33203125" bestFit="1" customWidth="1"/>
    <col min="69" max="69" width="13.77734375" bestFit="1" customWidth="1"/>
    <col min="70" max="70" width="16.5546875" bestFit="1" customWidth="1"/>
    <col min="71" max="71" width="7.6640625" customWidth="1"/>
    <col min="72" max="72" width="3.109375" customWidth="1"/>
    <col min="73" max="73" width="10.33203125" bestFit="1" customWidth="1"/>
    <col min="74" max="74" width="8.33203125" customWidth="1"/>
    <col min="75" max="75" width="11" bestFit="1" customWidth="1"/>
    <col min="76" max="76" width="10" bestFit="1" customWidth="1"/>
    <col min="77" max="77" width="3.109375" customWidth="1"/>
    <col min="78" max="78" width="12.6640625" bestFit="1" customWidth="1"/>
    <col min="79" max="79" width="6.109375" customWidth="1"/>
    <col min="80" max="80" width="8.77734375" customWidth="1"/>
    <col min="81" max="81" width="8.5546875" customWidth="1"/>
    <col min="82" max="82" width="3.109375" customWidth="1"/>
    <col min="83" max="83" width="11.21875" bestFit="1" customWidth="1"/>
    <col min="84" max="84" width="9.44140625" bestFit="1" customWidth="1"/>
    <col min="85" max="85" width="12.109375" bestFit="1" customWidth="1"/>
    <col min="86" max="86" width="10.77734375" bestFit="1" customWidth="1"/>
  </cols>
  <sheetData>
    <row r="1" spans="1:23">
      <c r="A1" s="1" t="s">
        <v>14</v>
      </c>
      <c r="B1" t="s">
        <v>371</v>
      </c>
    </row>
    <row r="2" spans="1:23">
      <c r="A2" s="1" t="s">
        <v>1017</v>
      </c>
      <c r="B2" s="2">
        <v>3</v>
      </c>
    </row>
    <row r="4" spans="1:23">
      <c r="A4" s="1" t="s">
        <v>1230</v>
      </c>
      <c r="B4" s="1" t="s">
        <v>877</v>
      </c>
    </row>
    <row r="5" spans="1:23" ht="28.8">
      <c r="A5" s="1" t="s">
        <v>134</v>
      </c>
      <c r="B5" t="s">
        <v>1262</v>
      </c>
      <c r="C5" t="s">
        <v>1264</v>
      </c>
      <c r="D5" t="s">
        <v>1063</v>
      </c>
      <c r="E5" t="s">
        <v>1224</v>
      </c>
      <c r="F5" s="181" t="s">
        <v>1297</v>
      </c>
      <c r="G5" t="s">
        <v>1286</v>
      </c>
      <c r="H5" t="s">
        <v>1225</v>
      </c>
      <c r="I5" t="s">
        <v>1263</v>
      </c>
      <c r="J5" t="s">
        <v>1028</v>
      </c>
      <c r="K5" t="s">
        <v>1299</v>
      </c>
      <c r="L5" t="s">
        <v>133</v>
      </c>
    </row>
    <row r="6" spans="1:23">
      <c r="A6" s="2" t="s">
        <v>1062</v>
      </c>
      <c r="B6" s="3">
        <v>2</v>
      </c>
      <c r="C6" s="3">
        <v>3</v>
      </c>
      <c r="D6" s="3">
        <v>1</v>
      </c>
      <c r="E6" s="3">
        <v>7</v>
      </c>
      <c r="F6" s="3">
        <v>1</v>
      </c>
      <c r="G6" s="3">
        <v>1</v>
      </c>
      <c r="H6" s="3">
        <v>45</v>
      </c>
      <c r="I6" s="3">
        <v>19</v>
      </c>
      <c r="J6" s="3">
        <v>1</v>
      </c>
      <c r="K6" s="3">
        <v>1</v>
      </c>
      <c r="L6" s="3">
        <v>81</v>
      </c>
    </row>
    <row r="7" spans="1:23">
      <c r="A7" s="2" t="s">
        <v>888</v>
      </c>
      <c r="B7" s="3">
        <v>1</v>
      </c>
      <c r="C7" s="3"/>
      <c r="D7" s="3"/>
      <c r="E7" s="3"/>
      <c r="F7" s="3"/>
      <c r="G7" s="3"/>
      <c r="H7" s="3">
        <v>11</v>
      </c>
      <c r="I7" s="3">
        <v>8</v>
      </c>
      <c r="J7" s="3"/>
      <c r="K7" s="3"/>
      <c r="L7" s="3">
        <v>20</v>
      </c>
    </row>
    <row r="8" spans="1:23">
      <c r="A8" s="2" t="s">
        <v>889</v>
      </c>
      <c r="B8" s="3">
        <v>10</v>
      </c>
      <c r="C8" s="3">
        <v>4</v>
      </c>
      <c r="D8" s="3"/>
      <c r="E8" s="3">
        <v>17</v>
      </c>
      <c r="F8" s="3"/>
      <c r="G8" s="3"/>
      <c r="H8" s="3">
        <v>403</v>
      </c>
      <c r="I8" s="3">
        <v>7</v>
      </c>
      <c r="J8" s="3"/>
      <c r="K8" s="3"/>
      <c r="L8" s="3">
        <v>441</v>
      </c>
    </row>
    <row r="9" spans="1:23">
      <c r="A9" s="2" t="s">
        <v>133</v>
      </c>
      <c r="B9" s="3">
        <v>13</v>
      </c>
      <c r="C9" s="3">
        <v>7</v>
      </c>
      <c r="D9" s="3">
        <v>1</v>
      </c>
      <c r="E9" s="3">
        <v>24</v>
      </c>
      <c r="F9" s="3">
        <v>1</v>
      </c>
      <c r="G9" s="3">
        <v>1</v>
      </c>
      <c r="H9" s="3">
        <v>459</v>
      </c>
      <c r="I9" s="3">
        <v>34</v>
      </c>
      <c r="J9" s="3">
        <v>1</v>
      </c>
      <c r="K9" s="3">
        <v>1</v>
      </c>
      <c r="L9" s="3">
        <v>542</v>
      </c>
    </row>
    <row r="12" spans="1:23" ht="15" thickBot="1"/>
    <row r="13" spans="1:23">
      <c r="A13" s="135"/>
      <c r="B13" s="213" t="s">
        <v>1019</v>
      </c>
      <c r="C13" s="213"/>
      <c r="D13" s="213" t="s">
        <v>1020</v>
      </c>
      <c r="E13" s="213"/>
      <c r="F13" s="213" t="s">
        <v>1021</v>
      </c>
      <c r="G13" s="213"/>
      <c r="H13" s="213" t="s">
        <v>1022</v>
      </c>
      <c r="I13" s="213"/>
      <c r="J13" s="213" t="s">
        <v>1023</v>
      </c>
      <c r="K13" s="213"/>
      <c r="L13" s="213" t="s">
        <v>1024</v>
      </c>
      <c r="M13" s="213"/>
      <c r="N13" s="135" t="s">
        <v>1025</v>
      </c>
      <c r="O13" s="135"/>
      <c r="P13" s="174" t="s">
        <v>1026</v>
      </c>
      <c r="Q13" s="213" t="s">
        <v>1027</v>
      </c>
      <c r="R13" s="213"/>
      <c r="S13" s="142" t="s">
        <v>1029</v>
      </c>
      <c r="T13" s="143" t="s">
        <v>1028</v>
      </c>
      <c r="U13" s="213" t="s">
        <v>1018</v>
      </c>
      <c r="V13" s="213"/>
      <c r="W13" s="140" t="s">
        <v>133</v>
      </c>
    </row>
    <row r="14" spans="1:23">
      <c r="A14" s="139" t="s">
        <v>134</v>
      </c>
      <c r="B14" s="144" t="s">
        <v>1015</v>
      </c>
      <c r="C14" s="144" t="s">
        <v>1016</v>
      </c>
      <c r="D14" s="144" t="s">
        <v>1015</v>
      </c>
      <c r="E14" s="144" t="s">
        <v>1016</v>
      </c>
      <c r="F14" s="144" t="s">
        <v>1015</v>
      </c>
      <c r="G14" s="144" t="s">
        <v>1016</v>
      </c>
      <c r="H14" s="144" t="s">
        <v>1015</v>
      </c>
      <c r="I14" s="144" t="s">
        <v>1016</v>
      </c>
      <c r="J14" s="144" t="s">
        <v>1015</v>
      </c>
      <c r="K14" s="144" t="s">
        <v>1016</v>
      </c>
      <c r="L14" s="144" t="s">
        <v>1015</v>
      </c>
      <c r="M14" s="144" t="s">
        <v>1016</v>
      </c>
      <c r="N14" s="144" t="s">
        <v>1015</v>
      </c>
      <c r="O14" s="144" t="s">
        <v>1016</v>
      </c>
      <c r="P14" s="144" t="s">
        <v>1016</v>
      </c>
      <c r="Q14" s="144" t="s">
        <v>1015</v>
      </c>
      <c r="R14" s="144" t="s">
        <v>1016</v>
      </c>
      <c r="S14" s="145" t="s">
        <v>1015</v>
      </c>
      <c r="T14" s="146" t="s">
        <v>1015</v>
      </c>
      <c r="U14" s="144" t="s">
        <v>1015</v>
      </c>
      <c r="V14" s="144" t="s">
        <v>1016</v>
      </c>
      <c r="W14" s="135"/>
    </row>
    <row r="15" spans="1:23">
      <c r="A15" s="2" t="s">
        <v>888</v>
      </c>
      <c r="B15" s="147"/>
      <c r="C15" s="147"/>
      <c r="D15" s="147"/>
      <c r="E15" s="147"/>
      <c r="F15" s="147">
        <v>12</v>
      </c>
      <c r="G15" s="147">
        <v>4</v>
      </c>
      <c r="H15" s="147"/>
      <c r="I15" s="147"/>
      <c r="J15" s="147"/>
      <c r="K15" s="147"/>
      <c r="L15" s="148"/>
      <c r="M15" s="148"/>
      <c r="N15" s="148"/>
      <c r="O15" s="148"/>
      <c r="P15" s="148"/>
      <c r="Q15" s="149">
        <v>2</v>
      </c>
      <c r="R15" s="74"/>
      <c r="S15" s="150"/>
      <c r="T15" s="151"/>
      <c r="U15" s="74"/>
      <c r="V15" s="74"/>
      <c r="W15" s="3">
        <v>18</v>
      </c>
    </row>
    <row r="16" spans="1:23">
      <c r="A16" s="2" t="s">
        <v>889</v>
      </c>
      <c r="B16" s="147">
        <v>8</v>
      </c>
      <c r="C16" s="147">
        <v>14</v>
      </c>
      <c r="D16" s="147">
        <v>2</v>
      </c>
      <c r="E16" s="147"/>
      <c r="F16" s="147">
        <v>8</v>
      </c>
      <c r="G16" s="147">
        <v>14</v>
      </c>
      <c r="H16" s="147">
        <v>1</v>
      </c>
      <c r="I16" s="147">
        <v>2</v>
      </c>
      <c r="J16" s="147">
        <v>2</v>
      </c>
      <c r="K16" s="147">
        <v>5</v>
      </c>
      <c r="L16" s="148">
        <v>8</v>
      </c>
      <c r="M16" s="148">
        <v>7</v>
      </c>
      <c r="N16" s="148">
        <v>1</v>
      </c>
      <c r="O16" s="148">
        <v>1</v>
      </c>
      <c r="P16" s="148"/>
      <c r="Q16" s="149">
        <v>170</v>
      </c>
      <c r="R16" s="74">
        <v>179</v>
      </c>
      <c r="S16" s="150"/>
      <c r="T16" s="151"/>
      <c r="U16" s="74"/>
      <c r="V16" s="74"/>
      <c r="W16" s="3">
        <v>422</v>
      </c>
    </row>
    <row r="17" spans="1:23">
      <c r="A17" s="2" t="s">
        <v>890</v>
      </c>
      <c r="B17" s="147">
        <v>3</v>
      </c>
      <c r="C17" s="147">
        <v>7</v>
      </c>
      <c r="D17" s="147">
        <v>4</v>
      </c>
      <c r="E17" s="147">
        <v>5</v>
      </c>
      <c r="F17" s="147">
        <v>22</v>
      </c>
      <c r="G17" s="147">
        <v>9</v>
      </c>
      <c r="H17" s="147">
        <v>2</v>
      </c>
      <c r="I17" s="147">
        <v>1</v>
      </c>
      <c r="J17" s="147">
        <v>1</v>
      </c>
      <c r="K17" s="147">
        <v>1</v>
      </c>
      <c r="L17" s="148"/>
      <c r="M17" s="148">
        <v>1</v>
      </c>
      <c r="N17" s="148"/>
      <c r="O17" s="148">
        <v>4</v>
      </c>
      <c r="P17" s="148">
        <v>2</v>
      </c>
      <c r="Q17" s="149">
        <v>2</v>
      </c>
      <c r="R17" s="74">
        <v>3</v>
      </c>
      <c r="S17" s="150">
        <v>1</v>
      </c>
      <c r="T17" s="151">
        <v>1</v>
      </c>
      <c r="U17" s="74">
        <v>1</v>
      </c>
      <c r="V17" s="74">
        <v>1</v>
      </c>
      <c r="W17" s="3">
        <v>71</v>
      </c>
    </row>
    <row r="18" spans="1:23">
      <c r="A18" s="137" t="s">
        <v>133</v>
      </c>
      <c r="B18" s="152">
        <v>11</v>
      </c>
      <c r="C18" s="152">
        <v>21</v>
      </c>
      <c r="D18" s="152">
        <v>6</v>
      </c>
      <c r="E18" s="152">
        <v>5</v>
      </c>
      <c r="F18" s="152">
        <v>42</v>
      </c>
      <c r="G18" s="152">
        <v>27</v>
      </c>
      <c r="H18" s="152">
        <v>3</v>
      </c>
      <c r="I18" s="152">
        <v>3</v>
      </c>
      <c r="J18" s="152">
        <v>3</v>
      </c>
      <c r="K18" s="152">
        <v>6</v>
      </c>
      <c r="L18" s="153">
        <v>8</v>
      </c>
      <c r="M18" s="152">
        <v>8</v>
      </c>
      <c r="N18" s="152">
        <v>1</v>
      </c>
      <c r="O18" s="152">
        <v>5</v>
      </c>
      <c r="P18" s="152">
        <v>2</v>
      </c>
      <c r="Q18" s="152">
        <v>174</v>
      </c>
      <c r="R18" s="152">
        <v>182</v>
      </c>
      <c r="S18" s="154">
        <v>1</v>
      </c>
      <c r="T18" s="155">
        <v>1</v>
      </c>
      <c r="U18" s="152">
        <v>1</v>
      </c>
      <c r="V18" s="152">
        <v>1</v>
      </c>
      <c r="W18" s="138">
        <v>511</v>
      </c>
    </row>
    <row r="21" spans="1:23" ht="28.8">
      <c r="A21" s="135" t="s">
        <v>221</v>
      </c>
      <c r="B21" s="135" t="s">
        <v>1262</v>
      </c>
      <c r="C21" s="135" t="s">
        <v>1264</v>
      </c>
      <c r="D21" s="135" t="s">
        <v>1063</v>
      </c>
      <c r="E21" s="135" t="s">
        <v>1224</v>
      </c>
      <c r="F21" s="188" t="s">
        <v>1297</v>
      </c>
      <c r="G21" s="135" t="s">
        <v>1286</v>
      </c>
      <c r="H21" s="135" t="s">
        <v>1225</v>
      </c>
      <c r="I21" s="135" t="s">
        <v>1263</v>
      </c>
      <c r="J21" s="135" t="s">
        <v>1028</v>
      </c>
      <c r="K21" s="135" t="s">
        <v>1299</v>
      </c>
      <c r="L21" s="135" t="s">
        <v>133</v>
      </c>
    </row>
    <row r="22" spans="1:23">
      <c r="A22" s="2" t="s">
        <v>888</v>
      </c>
      <c r="B22" s="3">
        <v>1</v>
      </c>
      <c r="C22" s="3"/>
      <c r="D22" s="3"/>
      <c r="E22" s="3"/>
      <c r="F22" s="3"/>
      <c r="G22" s="3"/>
      <c r="H22" s="3">
        <v>11</v>
      </c>
      <c r="I22" s="3">
        <v>8</v>
      </c>
      <c r="J22" s="3"/>
      <c r="K22" s="3"/>
      <c r="L22" s="3">
        <v>20</v>
      </c>
    </row>
    <row r="23" spans="1:23">
      <c r="A23" s="2" t="s">
        <v>889</v>
      </c>
      <c r="B23" s="3">
        <v>10</v>
      </c>
      <c r="C23" s="3">
        <v>4</v>
      </c>
      <c r="D23" s="3"/>
      <c r="E23" s="3">
        <v>17</v>
      </c>
      <c r="F23" s="3"/>
      <c r="G23" s="3"/>
      <c r="H23" s="3">
        <v>403</v>
      </c>
      <c r="I23" s="3">
        <v>7</v>
      </c>
      <c r="J23" s="3"/>
      <c r="K23" s="3"/>
      <c r="L23" s="3">
        <v>441</v>
      </c>
    </row>
    <row r="24" spans="1:23">
      <c r="A24" s="2" t="s">
        <v>1062</v>
      </c>
      <c r="B24" s="3">
        <v>2</v>
      </c>
      <c r="C24" s="3">
        <v>3</v>
      </c>
      <c r="D24" s="3">
        <v>1</v>
      </c>
      <c r="E24" s="3">
        <v>7</v>
      </c>
      <c r="F24" s="3">
        <v>1</v>
      </c>
      <c r="G24" s="3">
        <v>1</v>
      </c>
      <c r="H24" s="3">
        <v>45</v>
      </c>
      <c r="I24" s="3">
        <v>19</v>
      </c>
      <c r="J24" s="3">
        <v>1</v>
      </c>
      <c r="K24" s="3">
        <v>1</v>
      </c>
      <c r="L24" s="3">
        <v>81</v>
      </c>
    </row>
    <row r="25" spans="1:23">
      <c r="A25" s="137" t="s">
        <v>133</v>
      </c>
      <c r="B25" s="138">
        <v>13</v>
      </c>
      <c r="C25" s="138">
        <v>7</v>
      </c>
      <c r="D25" s="138">
        <v>1</v>
      </c>
      <c r="E25" s="138">
        <v>24</v>
      </c>
      <c r="F25" s="138">
        <v>1</v>
      </c>
      <c r="G25" s="138">
        <v>1</v>
      </c>
      <c r="H25" s="138">
        <v>459</v>
      </c>
      <c r="I25" s="138">
        <v>34</v>
      </c>
      <c r="J25" s="138">
        <v>1</v>
      </c>
      <c r="K25" s="138">
        <v>1</v>
      </c>
      <c r="L25" s="138">
        <v>542</v>
      </c>
    </row>
  </sheetData>
  <mergeCells count="8">
    <mergeCell ref="Q13:R13"/>
    <mergeCell ref="U13:V13"/>
    <mergeCell ref="B13:C13"/>
    <mergeCell ref="D13:E13"/>
    <mergeCell ref="F13:G13"/>
    <mergeCell ref="H13:I13"/>
    <mergeCell ref="J13:K13"/>
    <mergeCell ref="L13:M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filterMode="1">
    <tabColor theme="8" tint="0.39997558519241921"/>
  </sheetPr>
  <dimension ref="A1:U1296"/>
  <sheetViews>
    <sheetView workbookViewId="0">
      <selection activeCell="M96" sqref="M96"/>
    </sheetView>
  </sheetViews>
  <sheetFormatPr defaultRowHeight="14.4"/>
  <cols>
    <col min="1" max="1" width="3.88671875" customWidth="1"/>
    <col min="2" max="2" width="5.5546875" customWidth="1"/>
    <col min="4" max="4" width="4.77734375" customWidth="1"/>
    <col min="5" max="5" width="4.6640625" customWidth="1"/>
    <col min="6" max="6" width="18.77734375" customWidth="1"/>
    <col min="7" max="7" width="5.21875" customWidth="1"/>
    <col min="9" max="9" width="6.109375" customWidth="1"/>
    <col min="10" max="11" width="21.5546875" customWidth="1"/>
    <col min="20" max="20" width="10.44140625" customWidth="1"/>
    <col min="21" max="21" width="7.6640625" customWidth="1"/>
  </cols>
  <sheetData>
    <row r="1" spans="1:21">
      <c r="A1" t="s">
        <v>1259</v>
      </c>
    </row>
    <row r="2" spans="1:21">
      <c r="A2" t="s">
        <v>1252</v>
      </c>
    </row>
    <row r="5" spans="1:21">
      <c r="A5" s="134" t="s">
        <v>12</v>
      </c>
      <c r="B5" t="s">
        <v>739</v>
      </c>
      <c r="C5" t="s">
        <v>740</v>
      </c>
      <c r="D5" t="s">
        <v>555</v>
      </c>
      <c r="E5" t="s">
        <v>741</v>
      </c>
      <c r="F5" t="s">
        <v>743</v>
      </c>
      <c r="G5" t="s">
        <v>744</v>
      </c>
      <c r="H5" t="s">
        <v>745</v>
      </c>
      <c r="I5" t="s">
        <v>45</v>
      </c>
      <c r="J5" t="s">
        <v>42</v>
      </c>
      <c r="K5" t="s">
        <v>43</v>
      </c>
      <c r="L5" t="s">
        <v>14</v>
      </c>
      <c r="M5" t="s">
        <v>13</v>
      </c>
      <c r="N5" t="s">
        <v>746</v>
      </c>
      <c r="O5" t="s">
        <v>583</v>
      </c>
      <c r="P5" t="s">
        <v>221</v>
      </c>
      <c r="Q5" t="s">
        <v>1191</v>
      </c>
      <c r="R5" t="s">
        <v>1017</v>
      </c>
      <c r="S5" t="s">
        <v>1070</v>
      </c>
      <c r="T5" t="s">
        <v>1265</v>
      </c>
      <c r="U5" t="s">
        <v>1266</v>
      </c>
    </row>
    <row r="6" spans="1:21" hidden="1">
      <c r="A6" s="134">
        <v>1</v>
      </c>
      <c r="B6">
        <v>1999</v>
      </c>
      <c r="C6">
        <v>19991226</v>
      </c>
      <c r="D6">
        <v>45</v>
      </c>
      <c r="E6">
        <v>95</v>
      </c>
      <c r="F6" t="s">
        <v>289</v>
      </c>
      <c r="G6">
        <v>6.21</v>
      </c>
      <c r="H6" t="s">
        <v>959</v>
      </c>
      <c r="I6" t="s">
        <v>616</v>
      </c>
      <c r="J6" t="s">
        <v>972</v>
      </c>
      <c r="K6" t="s">
        <v>893</v>
      </c>
      <c r="L6">
        <v>1996</v>
      </c>
      <c r="M6">
        <v>1</v>
      </c>
      <c r="N6">
        <v>1998</v>
      </c>
      <c r="O6">
        <v>213044</v>
      </c>
      <c r="P6" t="s">
        <v>1062</v>
      </c>
      <c r="Q6" t="str">
        <f t="shared" ref="Q6:Q69" si="0">MID(C6,5,2)</f>
        <v>12</v>
      </c>
      <c r="R6">
        <v>1</v>
      </c>
      <c r="S6" t="str">
        <f t="shared" ref="S6:S69" si="1">IF(N6-L6=1,"Fing","Yrl")</f>
        <v>Yrl</v>
      </c>
      <c r="T6" t="s">
        <v>1269</v>
      </c>
      <c r="U6" t="s">
        <v>1297</v>
      </c>
    </row>
    <row r="7" spans="1:21" hidden="1">
      <c r="A7" s="134">
        <v>1</v>
      </c>
      <c r="B7">
        <v>1997</v>
      </c>
      <c r="C7">
        <v>19970105</v>
      </c>
      <c r="D7">
        <v>45</v>
      </c>
      <c r="E7">
        <v>95</v>
      </c>
      <c r="F7" t="s">
        <v>292</v>
      </c>
      <c r="G7">
        <v>1.02</v>
      </c>
      <c r="H7" t="s">
        <v>965</v>
      </c>
      <c r="I7" t="s">
        <v>616</v>
      </c>
      <c r="J7" t="s">
        <v>654</v>
      </c>
      <c r="K7" t="s">
        <v>1007</v>
      </c>
      <c r="L7">
        <v>1993</v>
      </c>
      <c r="M7">
        <v>1</v>
      </c>
      <c r="N7">
        <v>1995</v>
      </c>
      <c r="O7">
        <v>212533</v>
      </c>
      <c r="P7" t="s">
        <v>1062</v>
      </c>
      <c r="Q7" t="str">
        <f t="shared" si="0"/>
        <v>01</v>
      </c>
      <c r="R7">
        <v>1</v>
      </c>
      <c r="S7" t="str">
        <f t="shared" si="1"/>
        <v>Yrl</v>
      </c>
      <c r="T7" t="s">
        <v>1028</v>
      </c>
      <c r="U7" t="s">
        <v>1028</v>
      </c>
    </row>
    <row r="8" spans="1:21" hidden="1">
      <c r="A8" s="134">
        <v>1</v>
      </c>
      <c r="B8">
        <v>2006</v>
      </c>
      <c r="C8">
        <v>20060617</v>
      </c>
      <c r="D8">
        <v>45</v>
      </c>
      <c r="E8">
        <v>95</v>
      </c>
      <c r="F8" t="s">
        <v>358</v>
      </c>
      <c r="G8">
        <v>5.91</v>
      </c>
      <c r="H8" t="s">
        <v>939</v>
      </c>
      <c r="I8" t="s">
        <v>56</v>
      </c>
      <c r="J8" t="s">
        <v>79</v>
      </c>
      <c r="K8" t="s">
        <v>720</v>
      </c>
      <c r="L8">
        <v>2003</v>
      </c>
      <c r="M8">
        <v>3</v>
      </c>
      <c r="N8">
        <v>2004</v>
      </c>
      <c r="O8">
        <v>632472</v>
      </c>
      <c r="P8" t="s">
        <v>1062</v>
      </c>
      <c r="Q8" t="str">
        <f t="shared" si="0"/>
        <v>06</v>
      </c>
      <c r="R8">
        <v>2</v>
      </c>
      <c r="S8" t="str">
        <f t="shared" si="1"/>
        <v>Fing</v>
      </c>
      <c r="T8" t="s">
        <v>1267</v>
      </c>
      <c r="U8" t="s">
        <v>1225</v>
      </c>
    </row>
    <row r="9" spans="1:21" hidden="1">
      <c r="A9" s="134">
        <v>1</v>
      </c>
      <c r="B9">
        <v>2007</v>
      </c>
      <c r="C9">
        <v>20070712</v>
      </c>
      <c r="D9">
        <v>45</v>
      </c>
      <c r="E9">
        <v>95</v>
      </c>
      <c r="F9" t="s">
        <v>281</v>
      </c>
      <c r="G9">
        <v>5.29</v>
      </c>
      <c r="H9" t="s">
        <v>937</v>
      </c>
      <c r="I9" t="s">
        <v>56</v>
      </c>
      <c r="J9" t="s">
        <v>79</v>
      </c>
      <c r="K9" t="s">
        <v>720</v>
      </c>
      <c r="L9">
        <v>2004</v>
      </c>
      <c r="M9">
        <v>3</v>
      </c>
      <c r="N9">
        <v>2005</v>
      </c>
      <c r="O9">
        <v>632871</v>
      </c>
      <c r="P9" t="s">
        <v>1062</v>
      </c>
      <c r="Q9" t="str">
        <f t="shared" si="0"/>
        <v>07</v>
      </c>
      <c r="R9">
        <v>3</v>
      </c>
      <c r="S9" t="str">
        <f t="shared" si="1"/>
        <v>Fing</v>
      </c>
      <c r="T9" t="s">
        <v>1267</v>
      </c>
      <c r="U9" t="s">
        <v>1225</v>
      </c>
    </row>
    <row r="10" spans="1:21" hidden="1">
      <c r="A10" s="134">
        <v>1</v>
      </c>
      <c r="B10">
        <v>2007</v>
      </c>
      <c r="C10">
        <v>20070714</v>
      </c>
      <c r="D10">
        <v>45</v>
      </c>
      <c r="E10">
        <v>95</v>
      </c>
      <c r="F10" t="s">
        <v>281</v>
      </c>
      <c r="G10">
        <v>5.29</v>
      </c>
      <c r="H10" t="s">
        <v>937</v>
      </c>
      <c r="I10" t="s">
        <v>56</v>
      </c>
      <c r="J10" t="s">
        <v>79</v>
      </c>
      <c r="K10" t="s">
        <v>720</v>
      </c>
      <c r="L10">
        <v>2004</v>
      </c>
      <c r="M10">
        <v>3</v>
      </c>
      <c r="N10">
        <v>2005</v>
      </c>
      <c r="O10">
        <v>632871</v>
      </c>
      <c r="P10" t="s">
        <v>1062</v>
      </c>
      <c r="Q10" t="str">
        <f t="shared" si="0"/>
        <v>07</v>
      </c>
      <c r="R10">
        <v>3</v>
      </c>
      <c r="S10" t="str">
        <f t="shared" si="1"/>
        <v>Fing</v>
      </c>
      <c r="T10" t="s">
        <v>1267</v>
      </c>
      <c r="U10" t="s">
        <v>1225</v>
      </c>
    </row>
    <row r="11" spans="1:21" hidden="1">
      <c r="A11" s="134">
        <v>1</v>
      </c>
      <c r="B11">
        <v>1996</v>
      </c>
      <c r="C11">
        <v>19961102</v>
      </c>
      <c r="D11">
        <v>45</v>
      </c>
      <c r="E11">
        <v>95</v>
      </c>
      <c r="F11" t="s">
        <v>1005</v>
      </c>
      <c r="G11">
        <v>2.25</v>
      </c>
      <c r="H11" t="s">
        <v>1006</v>
      </c>
      <c r="I11" t="s">
        <v>616</v>
      </c>
      <c r="J11" t="s">
        <v>654</v>
      </c>
      <c r="K11" t="s">
        <v>1007</v>
      </c>
      <c r="L11">
        <v>1993</v>
      </c>
      <c r="M11">
        <v>1</v>
      </c>
      <c r="N11">
        <v>1995</v>
      </c>
      <c r="O11">
        <v>212533</v>
      </c>
      <c r="P11" t="s">
        <v>1062</v>
      </c>
      <c r="Q11" t="str">
        <f t="shared" si="0"/>
        <v>11</v>
      </c>
      <c r="R11">
        <v>1</v>
      </c>
      <c r="S11" t="str">
        <f t="shared" si="1"/>
        <v>Yrl</v>
      </c>
      <c r="T11" t="s">
        <v>1028</v>
      </c>
      <c r="U11" t="s">
        <v>1028</v>
      </c>
    </row>
    <row r="12" spans="1:21" hidden="1">
      <c r="A12" s="134">
        <v>1</v>
      </c>
      <c r="B12">
        <v>1993</v>
      </c>
      <c r="C12">
        <v>19930129</v>
      </c>
      <c r="D12">
        <v>45</v>
      </c>
      <c r="E12">
        <v>95</v>
      </c>
      <c r="F12" t="s">
        <v>289</v>
      </c>
      <c r="G12">
        <v>1.01</v>
      </c>
      <c r="H12" t="s">
        <v>959</v>
      </c>
      <c r="I12" t="s">
        <v>56</v>
      </c>
      <c r="J12" t="s">
        <v>921</v>
      </c>
      <c r="K12" t="s">
        <v>732</v>
      </c>
      <c r="L12">
        <v>1989</v>
      </c>
      <c r="M12">
        <v>3</v>
      </c>
      <c r="N12">
        <v>1991</v>
      </c>
      <c r="O12">
        <v>633926</v>
      </c>
      <c r="P12" t="s">
        <v>1062</v>
      </c>
      <c r="Q12" t="str">
        <f t="shared" si="0"/>
        <v>01</v>
      </c>
      <c r="R12">
        <v>1</v>
      </c>
      <c r="S12" t="str">
        <f t="shared" si="1"/>
        <v>Yrl</v>
      </c>
      <c r="T12" t="s">
        <v>1268</v>
      </c>
      <c r="U12" t="s">
        <v>1263</v>
      </c>
    </row>
    <row r="13" spans="1:21" hidden="1">
      <c r="A13" s="134">
        <v>1</v>
      </c>
      <c r="B13">
        <v>1993</v>
      </c>
      <c r="C13">
        <v>19930228</v>
      </c>
      <c r="D13">
        <v>45</v>
      </c>
      <c r="E13">
        <v>95</v>
      </c>
      <c r="F13" t="s">
        <v>289</v>
      </c>
      <c r="G13">
        <v>1.01</v>
      </c>
      <c r="H13" t="s">
        <v>959</v>
      </c>
      <c r="I13" t="s">
        <v>56</v>
      </c>
      <c r="J13" t="s">
        <v>921</v>
      </c>
      <c r="K13" t="s">
        <v>732</v>
      </c>
      <c r="L13">
        <v>1989</v>
      </c>
      <c r="M13">
        <v>3</v>
      </c>
      <c r="N13">
        <v>1991</v>
      </c>
      <c r="O13">
        <v>633926</v>
      </c>
      <c r="P13" t="s">
        <v>1062</v>
      </c>
      <c r="Q13" t="str">
        <f t="shared" si="0"/>
        <v>02</v>
      </c>
      <c r="R13">
        <v>1</v>
      </c>
      <c r="S13" t="str">
        <f t="shared" si="1"/>
        <v>Yrl</v>
      </c>
      <c r="T13" t="s">
        <v>1268</v>
      </c>
      <c r="U13" t="s">
        <v>1263</v>
      </c>
    </row>
    <row r="14" spans="1:21" hidden="1">
      <c r="A14" s="134">
        <v>1</v>
      </c>
      <c r="B14">
        <v>1994</v>
      </c>
      <c r="C14">
        <v>19940202</v>
      </c>
      <c r="D14">
        <v>45</v>
      </c>
      <c r="E14">
        <v>95</v>
      </c>
      <c r="F14" t="s">
        <v>1249</v>
      </c>
      <c r="G14">
        <v>1.29</v>
      </c>
      <c r="H14" t="s">
        <v>1250</v>
      </c>
      <c r="I14" t="s">
        <v>56</v>
      </c>
      <c r="J14" t="s">
        <v>921</v>
      </c>
      <c r="K14" t="s">
        <v>729</v>
      </c>
      <c r="L14">
        <v>1991</v>
      </c>
      <c r="M14">
        <v>3</v>
      </c>
      <c r="N14">
        <v>1993</v>
      </c>
      <c r="O14">
        <v>634528</v>
      </c>
      <c r="P14" t="s">
        <v>1062</v>
      </c>
      <c r="Q14" t="str">
        <f t="shared" si="0"/>
        <v>02</v>
      </c>
      <c r="R14">
        <v>1</v>
      </c>
      <c r="S14" t="str">
        <f t="shared" si="1"/>
        <v>Yrl</v>
      </c>
      <c r="T14" t="s">
        <v>1268</v>
      </c>
      <c r="U14" t="s">
        <v>1263</v>
      </c>
    </row>
    <row r="15" spans="1:21" hidden="1">
      <c r="A15" s="134">
        <v>1</v>
      </c>
      <c r="B15">
        <v>1994</v>
      </c>
      <c r="C15">
        <v>19940305</v>
      </c>
      <c r="D15">
        <v>45</v>
      </c>
      <c r="E15">
        <v>95</v>
      </c>
      <c r="F15" t="s">
        <v>1232</v>
      </c>
      <c r="G15">
        <v>1</v>
      </c>
      <c r="H15" t="s">
        <v>1233</v>
      </c>
      <c r="I15" t="s">
        <v>56</v>
      </c>
      <c r="J15" t="s">
        <v>921</v>
      </c>
      <c r="K15" t="s">
        <v>729</v>
      </c>
      <c r="L15">
        <v>1990</v>
      </c>
      <c r="M15">
        <v>3</v>
      </c>
      <c r="N15">
        <v>1992</v>
      </c>
      <c r="O15">
        <v>634257</v>
      </c>
      <c r="P15" t="s">
        <v>1062</v>
      </c>
      <c r="Q15" t="str">
        <f t="shared" si="0"/>
        <v>03</v>
      </c>
      <c r="R15">
        <v>1</v>
      </c>
      <c r="S15" t="str">
        <f t="shared" si="1"/>
        <v>Yrl</v>
      </c>
      <c r="T15" t="s">
        <v>1268</v>
      </c>
      <c r="U15" t="s">
        <v>1263</v>
      </c>
    </row>
    <row r="16" spans="1:21" hidden="1">
      <c r="A16" s="134">
        <v>1</v>
      </c>
      <c r="B16">
        <v>1993</v>
      </c>
      <c r="C16">
        <v>19930312</v>
      </c>
      <c r="D16">
        <v>45</v>
      </c>
      <c r="E16">
        <v>95</v>
      </c>
      <c r="F16" t="s">
        <v>949</v>
      </c>
      <c r="G16">
        <v>1</v>
      </c>
      <c r="H16" t="s">
        <v>950</v>
      </c>
      <c r="I16" t="s">
        <v>56</v>
      </c>
      <c r="J16" t="s">
        <v>921</v>
      </c>
      <c r="K16" t="s">
        <v>732</v>
      </c>
      <c r="L16">
        <v>1989</v>
      </c>
      <c r="M16">
        <v>3</v>
      </c>
      <c r="N16">
        <v>1991</v>
      </c>
      <c r="O16">
        <v>633926</v>
      </c>
      <c r="P16" t="s">
        <v>1062</v>
      </c>
      <c r="Q16" t="str">
        <f t="shared" si="0"/>
        <v>03</v>
      </c>
      <c r="R16">
        <v>1</v>
      </c>
      <c r="S16" t="str">
        <f t="shared" si="1"/>
        <v>Yrl</v>
      </c>
      <c r="T16" t="s">
        <v>1268</v>
      </c>
      <c r="U16" t="s">
        <v>1263</v>
      </c>
    </row>
    <row r="17" spans="1:21" hidden="1">
      <c r="A17" s="134">
        <v>1</v>
      </c>
      <c r="B17">
        <v>1993</v>
      </c>
      <c r="C17">
        <v>19930303</v>
      </c>
      <c r="D17">
        <v>45</v>
      </c>
      <c r="E17">
        <v>95</v>
      </c>
      <c r="F17" t="s">
        <v>949</v>
      </c>
      <c r="G17">
        <v>1</v>
      </c>
      <c r="H17" t="s">
        <v>950</v>
      </c>
      <c r="I17" t="s">
        <v>56</v>
      </c>
      <c r="J17" t="s">
        <v>921</v>
      </c>
      <c r="K17" t="s">
        <v>732</v>
      </c>
      <c r="L17">
        <v>1989</v>
      </c>
      <c r="M17">
        <v>3</v>
      </c>
      <c r="N17">
        <v>1991</v>
      </c>
      <c r="O17">
        <v>633926</v>
      </c>
      <c r="P17" t="s">
        <v>1062</v>
      </c>
      <c r="Q17" t="str">
        <f t="shared" si="0"/>
        <v>03</v>
      </c>
      <c r="R17">
        <v>1</v>
      </c>
      <c r="S17" t="str">
        <f t="shared" si="1"/>
        <v>Yrl</v>
      </c>
      <c r="T17" t="s">
        <v>1268</v>
      </c>
      <c r="U17" t="s">
        <v>1263</v>
      </c>
    </row>
    <row r="18" spans="1:21" hidden="1">
      <c r="A18" s="134">
        <v>1</v>
      </c>
      <c r="B18">
        <v>1993</v>
      </c>
      <c r="C18">
        <v>19930303</v>
      </c>
      <c r="D18">
        <v>45</v>
      </c>
      <c r="E18">
        <v>95</v>
      </c>
      <c r="F18" t="s">
        <v>949</v>
      </c>
      <c r="G18">
        <v>1</v>
      </c>
      <c r="H18" t="s">
        <v>950</v>
      </c>
      <c r="I18" t="s">
        <v>56</v>
      </c>
      <c r="J18" t="s">
        <v>921</v>
      </c>
      <c r="K18" t="s">
        <v>732</v>
      </c>
      <c r="L18">
        <v>1989</v>
      </c>
      <c r="M18">
        <v>3</v>
      </c>
      <c r="N18">
        <v>1991</v>
      </c>
      <c r="O18">
        <v>633926</v>
      </c>
      <c r="P18" t="s">
        <v>1062</v>
      </c>
      <c r="Q18" t="str">
        <f t="shared" si="0"/>
        <v>03</v>
      </c>
      <c r="R18">
        <v>1</v>
      </c>
      <c r="S18" t="str">
        <f t="shared" si="1"/>
        <v>Yrl</v>
      </c>
      <c r="T18" t="s">
        <v>1268</v>
      </c>
      <c r="U18" t="s">
        <v>1263</v>
      </c>
    </row>
    <row r="19" spans="1:21" hidden="1">
      <c r="A19" s="134">
        <v>1</v>
      </c>
      <c r="B19">
        <v>1993</v>
      </c>
      <c r="C19">
        <v>19930316</v>
      </c>
      <c r="D19">
        <v>45</v>
      </c>
      <c r="E19">
        <v>95</v>
      </c>
      <c r="F19" t="s">
        <v>349</v>
      </c>
      <c r="G19">
        <v>1</v>
      </c>
      <c r="H19" t="s">
        <v>935</v>
      </c>
      <c r="I19" t="s">
        <v>56</v>
      </c>
      <c r="J19" t="s">
        <v>921</v>
      </c>
      <c r="K19" t="s">
        <v>732</v>
      </c>
      <c r="L19">
        <v>1989</v>
      </c>
      <c r="M19">
        <v>3</v>
      </c>
      <c r="N19">
        <v>1991</v>
      </c>
      <c r="O19">
        <v>633926</v>
      </c>
      <c r="P19" t="s">
        <v>1062</v>
      </c>
      <c r="Q19" t="str">
        <f t="shared" si="0"/>
        <v>03</v>
      </c>
      <c r="R19">
        <v>1</v>
      </c>
      <c r="S19" t="str">
        <f t="shared" si="1"/>
        <v>Yrl</v>
      </c>
      <c r="T19" t="s">
        <v>1268</v>
      </c>
      <c r="U19" t="s">
        <v>1263</v>
      </c>
    </row>
    <row r="20" spans="1:21" hidden="1">
      <c r="A20" s="134">
        <v>1</v>
      </c>
      <c r="B20">
        <v>1993</v>
      </c>
      <c r="C20">
        <v>19930317</v>
      </c>
      <c r="D20">
        <v>45</v>
      </c>
      <c r="E20">
        <v>95</v>
      </c>
      <c r="F20" t="s">
        <v>349</v>
      </c>
      <c r="G20">
        <v>1</v>
      </c>
      <c r="H20" t="s">
        <v>935</v>
      </c>
      <c r="I20" t="s">
        <v>56</v>
      </c>
      <c r="J20" t="s">
        <v>921</v>
      </c>
      <c r="K20" t="s">
        <v>732</v>
      </c>
      <c r="L20">
        <v>1989</v>
      </c>
      <c r="M20">
        <v>3</v>
      </c>
      <c r="N20">
        <v>1991</v>
      </c>
      <c r="O20">
        <v>633926</v>
      </c>
      <c r="P20" t="s">
        <v>1062</v>
      </c>
      <c r="Q20" t="str">
        <f t="shared" si="0"/>
        <v>03</v>
      </c>
      <c r="R20">
        <v>1</v>
      </c>
      <c r="S20" t="str">
        <f t="shared" si="1"/>
        <v>Yrl</v>
      </c>
      <c r="T20" t="s">
        <v>1268</v>
      </c>
      <c r="U20" t="s">
        <v>1263</v>
      </c>
    </row>
    <row r="21" spans="1:21" hidden="1">
      <c r="A21" s="134">
        <v>1</v>
      </c>
      <c r="B21">
        <v>1994</v>
      </c>
      <c r="C21">
        <v>19940329</v>
      </c>
      <c r="D21">
        <v>45</v>
      </c>
      <c r="E21">
        <v>95</v>
      </c>
      <c r="F21" t="s">
        <v>289</v>
      </c>
      <c r="G21">
        <v>1.45</v>
      </c>
      <c r="H21" t="s">
        <v>959</v>
      </c>
      <c r="I21" t="s">
        <v>56</v>
      </c>
      <c r="J21" t="s">
        <v>921</v>
      </c>
      <c r="K21" t="s">
        <v>729</v>
      </c>
      <c r="L21">
        <v>1991</v>
      </c>
      <c r="M21">
        <v>3</v>
      </c>
      <c r="N21">
        <v>1993</v>
      </c>
      <c r="O21">
        <v>634528</v>
      </c>
      <c r="P21" t="s">
        <v>1062</v>
      </c>
      <c r="Q21" t="str">
        <f t="shared" si="0"/>
        <v>03</v>
      </c>
      <c r="R21">
        <v>1</v>
      </c>
      <c r="S21" t="str">
        <f t="shared" si="1"/>
        <v>Yrl</v>
      </c>
      <c r="T21" t="s">
        <v>1268</v>
      </c>
      <c r="U21" t="s">
        <v>1263</v>
      </c>
    </row>
    <row r="22" spans="1:21" hidden="1">
      <c r="A22" s="134">
        <v>1</v>
      </c>
      <c r="B22">
        <v>1994</v>
      </c>
      <c r="C22">
        <v>19940331</v>
      </c>
      <c r="D22">
        <v>45</v>
      </c>
      <c r="E22">
        <v>95</v>
      </c>
      <c r="F22" t="s">
        <v>1249</v>
      </c>
      <c r="G22">
        <v>1.45</v>
      </c>
      <c r="H22" t="s">
        <v>1250</v>
      </c>
      <c r="I22" t="s">
        <v>56</v>
      </c>
      <c r="J22" t="s">
        <v>921</v>
      </c>
      <c r="K22" t="s">
        <v>729</v>
      </c>
      <c r="L22">
        <v>1991</v>
      </c>
      <c r="M22">
        <v>3</v>
      </c>
      <c r="N22">
        <v>1993</v>
      </c>
      <c r="O22">
        <v>634528</v>
      </c>
      <c r="P22" t="s">
        <v>1062</v>
      </c>
      <c r="Q22" t="str">
        <f t="shared" si="0"/>
        <v>03</v>
      </c>
      <c r="R22">
        <v>1</v>
      </c>
      <c r="S22" t="str">
        <f t="shared" si="1"/>
        <v>Yrl</v>
      </c>
      <c r="T22" t="s">
        <v>1268</v>
      </c>
      <c r="U22" t="s">
        <v>1263</v>
      </c>
    </row>
    <row r="23" spans="1:21" hidden="1">
      <c r="A23" s="134">
        <v>1</v>
      </c>
      <c r="B23">
        <v>1993</v>
      </c>
      <c r="C23">
        <v>19930410</v>
      </c>
      <c r="D23">
        <v>45</v>
      </c>
      <c r="E23">
        <v>95</v>
      </c>
      <c r="F23" t="s">
        <v>315</v>
      </c>
      <c r="G23">
        <v>1.01</v>
      </c>
      <c r="H23" t="s">
        <v>928</v>
      </c>
      <c r="I23" t="s">
        <v>56</v>
      </c>
      <c r="J23" t="s">
        <v>921</v>
      </c>
      <c r="K23" t="s">
        <v>732</v>
      </c>
      <c r="L23">
        <v>1989</v>
      </c>
      <c r="M23">
        <v>3</v>
      </c>
      <c r="N23">
        <v>1991</v>
      </c>
      <c r="O23">
        <v>633926</v>
      </c>
      <c r="P23" t="s">
        <v>1062</v>
      </c>
      <c r="Q23" t="str">
        <f t="shared" si="0"/>
        <v>04</v>
      </c>
      <c r="R23">
        <v>1</v>
      </c>
      <c r="S23" t="str">
        <f t="shared" si="1"/>
        <v>Yrl</v>
      </c>
      <c r="T23" t="s">
        <v>1268</v>
      </c>
      <c r="U23" t="s">
        <v>1263</v>
      </c>
    </row>
    <row r="24" spans="1:21" hidden="1">
      <c r="A24" s="134">
        <v>1</v>
      </c>
      <c r="B24">
        <v>1994</v>
      </c>
      <c r="C24">
        <v>19940410</v>
      </c>
      <c r="D24">
        <v>45</v>
      </c>
      <c r="E24">
        <v>95</v>
      </c>
      <c r="F24" t="s">
        <v>289</v>
      </c>
      <c r="G24">
        <v>1.45</v>
      </c>
      <c r="H24" t="s">
        <v>959</v>
      </c>
      <c r="I24" t="s">
        <v>56</v>
      </c>
      <c r="J24" t="s">
        <v>921</v>
      </c>
      <c r="K24" t="s">
        <v>729</v>
      </c>
      <c r="L24">
        <v>1990</v>
      </c>
      <c r="M24">
        <v>3</v>
      </c>
      <c r="N24">
        <v>1992</v>
      </c>
      <c r="O24">
        <v>634257</v>
      </c>
      <c r="P24" t="s">
        <v>1062</v>
      </c>
      <c r="Q24" t="str">
        <f t="shared" si="0"/>
        <v>04</v>
      </c>
      <c r="R24">
        <v>1</v>
      </c>
      <c r="S24" t="str">
        <f t="shared" si="1"/>
        <v>Yrl</v>
      </c>
      <c r="T24" t="s">
        <v>1268</v>
      </c>
      <c r="U24" t="s">
        <v>1263</v>
      </c>
    </row>
    <row r="25" spans="1:21" hidden="1">
      <c r="A25" s="134">
        <v>1</v>
      </c>
      <c r="B25">
        <v>1995</v>
      </c>
      <c r="C25">
        <v>19950403</v>
      </c>
      <c r="D25">
        <v>45</v>
      </c>
      <c r="E25">
        <v>95</v>
      </c>
      <c r="F25" t="s">
        <v>994</v>
      </c>
      <c r="G25">
        <v>1.25</v>
      </c>
      <c r="H25" t="s">
        <v>995</v>
      </c>
      <c r="I25" t="s">
        <v>56</v>
      </c>
      <c r="J25" t="s">
        <v>921</v>
      </c>
      <c r="K25" t="s">
        <v>729</v>
      </c>
      <c r="L25">
        <v>1991</v>
      </c>
      <c r="M25">
        <v>3</v>
      </c>
      <c r="N25">
        <v>1993</v>
      </c>
      <c r="O25">
        <v>634528</v>
      </c>
      <c r="P25" t="s">
        <v>1062</v>
      </c>
      <c r="Q25" t="str">
        <f t="shared" si="0"/>
        <v>04</v>
      </c>
      <c r="R25">
        <v>1</v>
      </c>
      <c r="S25" t="str">
        <f t="shared" si="1"/>
        <v>Yrl</v>
      </c>
      <c r="T25" t="s">
        <v>1268</v>
      </c>
      <c r="U25" t="s">
        <v>1263</v>
      </c>
    </row>
    <row r="26" spans="1:21" hidden="1">
      <c r="A26" s="134">
        <v>1</v>
      </c>
      <c r="B26">
        <v>1994</v>
      </c>
      <c r="C26">
        <v>19940402</v>
      </c>
      <c r="D26">
        <v>45</v>
      </c>
      <c r="E26">
        <v>95</v>
      </c>
      <c r="F26" t="s">
        <v>1005</v>
      </c>
      <c r="G26">
        <v>1.45</v>
      </c>
      <c r="H26" t="s">
        <v>1006</v>
      </c>
      <c r="I26" t="s">
        <v>56</v>
      </c>
      <c r="J26" t="s">
        <v>921</v>
      </c>
      <c r="K26" t="s">
        <v>729</v>
      </c>
      <c r="L26">
        <v>1991</v>
      </c>
      <c r="M26">
        <v>3</v>
      </c>
      <c r="N26">
        <v>1993</v>
      </c>
      <c r="O26">
        <v>634528</v>
      </c>
      <c r="P26" t="s">
        <v>1062</v>
      </c>
      <c r="Q26" t="str">
        <f t="shared" si="0"/>
        <v>04</v>
      </c>
      <c r="R26">
        <v>1</v>
      </c>
      <c r="S26" t="str">
        <f t="shared" si="1"/>
        <v>Yrl</v>
      </c>
      <c r="T26" t="s">
        <v>1268</v>
      </c>
      <c r="U26" t="s">
        <v>1263</v>
      </c>
    </row>
    <row r="27" spans="1:21" hidden="1">
      <c r="A27" s="134">
        <v>1</v>
      </c>
      <c r="B27">
        <v>1993</v>
      </c>
      <c r="C27">
        <v>19930521</v>
      </c>
      <c r="D27">
        <v>23</v>
      </c>
      <c r="E27">
        <v>12</v>
      </c>
      <c r="F27" t="s">
        <v>1237</v>
      </c>
      <c r="G27">
        <v>0</v>
      </c>
      <c r="H27" t="s">
        <v>1238</v>
      </c>
      <c r="I27" t="s">
        <v>56</v>
      </c>
      <c r="J27" t="s">
        <v>921</v>
      </c>
      <c r="K27" t="s">
        <v>729</v>
      </c>
      <c r="L27">
        <v>1991</v>
      </c>
      <c r="M27">
        <v>3</v>
      </c>
      <c r="N27">
        <v>1993</v>
      </c>
      <c r="O27">
        <v>634528</v>
      </c>
      <c r="P27" t="s">
        <v>888</v>
      </c>
      <c r="Q27" t="str">
        <f t="shared" si="0"/>
        <v>05</v>
      </c>
      <c r="R27">
        <v>2</v>
      </c>
      <c r="S27" t="str">
        <f t="shared" si="1"/>
        <v>Yrl</v>
      </c>
      <c r="T27" t="s">
        <v>1268</v>
      </c>
      <c r="U27" t="s">
        <v>1263</v>
      </c>
    </row>
    <row r="28" spans="1:21" hidden="1">
      <c r="A28" s="134">
        <v>1</v>
      </c>
      <c r="B28">
        <v>1994</v>
      </c>
      <c r="C28">
        <v>19940619</v>
      </c>
      <c r="D28">
        <v>45</v>
      </c>
      <c r="E28">
        <v>95</v>
      </c>
      <c r="F28" t="s">
        <v>315</v>
      </c>
      <c r="G28">
        <v>1.61</v>
      </c>
      <c r="H28" t="s">
        <v>928</v>
      </c>
      <c r="I28" t="s">
        <v>56</v>
      </c>
      <c r="J28" t="s">
        <v>921</v>
      </c>
      <c r="K28" t="s">
        <v>729</v>
      </c>
      <c r="L28">
        <v>1991</v>
      </c>
      <c r="M28">
        <v>3</v>
      </c>
      <c r="N28">
        <v>1993</v>
      </c>
      <c r="O28">
        <v>634528</v>
      </c>
      <c r="P28" t="s">
        <v>1062</v>
      </c>
      <c r="Q28" t="str">
        <f t="shared" si="0"/>
        <v>06</v>
      </c>
      <c r="R28">
        <v>2</v>
      </c>
      <c r="S28" t="str">
        <f t="shared" si="1"/>
        <v>Yrl</v>
      </c>
      <c r="T28" t="s">
        <v>1268</v>
      </c>
      <c r="U28" t="s">
        <v>1263</v>
      </c>
    </row>
    <row r="29" spans="1:21" hidden="1">
      <c r="A29" s="134">
        <v>1</v>
      </c>
      <c r="B29">
        <v>1994</v>
      </c>
      <c r="C29">
        <v>19940608</v>
      </c>
      <c r="D29">
        <v>45</v>
      </c>
      <c r="E29">
        <v>95</v>
      </c>
      <c r="F29" t="s">
        <v>313</v>
      </c>
      <c r="G29">
        <v>1.61</v>
      </c>
      <c r="H29" t="s">
        <v>962</v>
      </c>
      <c r="I29" t="s">
        <v>56</v>
      </c>
      <c r="J29" t="s">
        <v>921</v>
      </c>
      <c r="K29" t="s">
        <v>729</v>
      </c>
      <c r="L29">
        <v>1991</v>
      </c>
      <c r="M29">
        <v>3</v>
      </c>
      <c r="N29">
        <v>1993</v>
      </c>
      <c r="O29">
        <v>634528</v>
      </c>
      <c r="P29" t="s">
        <v>1062</v>
      </c>
      <c r="Q29" t="str">
        <f t="shared" si="0"/>
        <v>06</v>
      </c>
      <c r="R29">
        <v>2</v>
      </c>
      <c r="S29" t="str">
        <f t="shared" si="1"/>
        <v>Yrl</v>
      </c>
      <c r="T29" t="s">
        <v>1268</v>
      </c>
      <c r="U29" t="s">
        <v>1263</v>
      </c>
    </row>
    <row r="30" spans="1:21" hidden="1">
      <c r="A30" s="134">
        <v>1</v>
      </c>
      <c r="B30">
        <v>1994</v>
      </c>
      <c r="C30">
        <v>19940608</v>
      </c>
      <c r="D30">
        <v>45</v>
      </c>
      <c r="E30">
        <v>95</v>
      </c>
      <c r="F30" t="s">
        <v>313</v>
      </c>
      <c r="G30">
        <v>1.61</v>
      </c>
      <c r="H30" t="s">
        <v>962</v>
      </c>
      <c r="I30" t="s">
        <v>56</v>
      </c>
      <c r="J30" t="s">
        <v>921</v>
      </c>
      <c r="K30" t="s">
        <v>729</v>
      </c>
      <c r="L30">
        <v>1991</v>
      </c>
      <c r="M30">
        <v>3</v>
      </c>
      <c r="N30">
        <v>1993</v>
      </c>
      <c r="O30">
        <v>634528</v>
      </c>
      <c r="P30" t="s">
        <v>1062</v>
      </c>
      <c r="Q30" t="str">
        <f t="shared" si="0"/>
        <v>06</v>
      </c>
      <c r="R30">
        <v>2</v>
      </c>
      <c r="S30" t="str">
        <f t="shared" si="1"/>
        <v>Yrl</v>
      </c>
      <c r="T30" t="s">
        <v>1268</v>
      </c>
      <c r="U30" t="s">
        <v>1263</v>
      </c>
    </row>
    <row r="31" spans="1:21" hidden="1">
      <c r="A31" s="134">
        <v>1</v>
      </c>
      <c r="B31">
        <v>1994</v>
      </c>
      <c r="C31">
        <v>19940724</v>
      </c>
      <c r="D31">
        <v>45</v>
      </c>
      <c r="E31">
        <v>95</v>
      </c>
      <c r="F31" t="s">
        <v>315</v>
      </c>
      <c r="G31">
        <v>1.59</v>
      </c>
      <c r="H31" t="s">
        <v>928</v>
      </c>
      <c r="I31" t="s">
        <v>56</v>
      </c>
      <c r="J31" t="s">
        <v>921</v>
      </c>
      <c r="K31" t="s">
        <v>729</v>
      </c>
      <c r="L31">
        <v>1991</v>
      </c>
      <c r="M31">
        <v>3</v>
      </c>
      <c r="N31">
        <v>1993</v>
      </c>
      <c r="O31">
        <v>634528</v>
      </c>
      <c r="P31" t="s">
        <v>1062</v>
      </c>
      <c r="Q31" t="str">
        <f t="shared" si="0"/>
        <v>07</v>
      </c>
      <c r="R31">
        <v>3</v>
      </c>
      <c r="S31" t="str">
        <f t="shared" si="1"/>
        <v>Yrl</v>
      </c>
      <c r="T31" t="s">
        <v>1268</v>
      </c>
      <c r="U31" t="s">
        <v>1263</v>
      </c>
    </row>
    <row r="32" spans="1:21" hidden="1">
      <c r="A32" s="134">
        <v>1</v>
      </c>
      <c r="B32">
        <v>1994</v>
      </c>
      <c r="C32">
        <v>19940715</v>
      </c>
      <c r="D32">
        <v>45</v>
      </c>
      <c r="E32">
        <v>95</v>
      </c>
      <c r="F32" t="s">
        <v>315</v>
      </c>
      <c r="G32">
        <v>1.59</v>
      </c>
      <c r="H32" t="s">
        <v>928</v>
      </c>
      <c r="I32" t="s">
        <v>56</v>
      </c>
      <c r="J32" t="s">
        <v>921</v>
      </c>
      <c r="K32" t="s">
        <v>729</v>
      </c>
      <c r="L32">
        <v>1991</v>
      </c>
      <c r="M32">
        <v>3</v>
      </c>
      <c r="N32">
        <v>1993</v>
      </c>
      <c r="O32">
        <v>634528</v>
      </c>
      <c r="P32" t="s">
        <v>1062</v>
      </c>
      <c r="Q32" t="str">
        <f t="shared" si="0"/>
        <v>07</v>
      </c>
      <c r="R32">
        <v>3</v>
      </c>
      <c r="S32" t="str">
        <f t="shared" si="1"/>
        <v>Yrl</v>
      </c>
      <c r="T32" t="s">
        <v>1268</v>
      </c>
      <c r="U32" t="s">
        <v>1263</v>
      </c>
    </row>
    <row r="33" spans="1:21" hidden="1">
      <c r="A33" s="134">
        <v>1</v>
      </c>
      <c r="B33">
        <v>1993</v>
      </c>
      <c r="C33">
        <v>19930715</v>
      </c>
      <c r="D33">
        <v>45</v>
      </c>
      <c r="E33">
        <v>95</v>
      </c>
      <c r="F33" t="s">
        <v>317</v>
      </c>
      <c r="G33">
        <v>1.01</v>
      </c>
      <c r="H33" t="s">
        <v>934</v>
      </c>
      <c r="I33" t="s">
        <v>56</v>
      </c>
      <c r="J33" t="s">
        <v>921</v>
      </c>
      <c r="K33" t="s">
        <v>729</v>
      </c>
      <c r="L33">
        <v>1990</v>
      </c>
      <c r="M33">
        <v>3</v>
      </c>
      <c r="N33">
        <v>1992</v>
      </c>
      <c r="O33">
        <v>634257</v>
      </c>
      <c r="P33" t="s">
        <v>1062</v>
      </c>
      <c r="Q33" t="str">
        <f t="shared" si="0"/>
        <v>07</v>
      </c>
      <c r="R33">
        <v>3</v>
      </c>
      <c r="S33" t="str">
        <f t="shared" si="1"/>
        <v>Yrl</v>
      </c>
      <c r="T33" t="s">
        <v>1268</v>
      </c>
      <c r="U33" t="s">
        <v>1263</v>
      </c>
    </row>
    <row r="34" spans="1:21" hidden="1">
      <c r="A34" s="134">
        <v>1</v>
      </c>
      <c r="B34">
        <v>1994</v>
      </c>
      <c r="C34">
        <v>19940703</v>
      </c>
      <c r="D34">
        <v>45</v>
      </c>
      <c r="E34">
        <v>95</v>
      </c>
      <c r="F34" t="s">
        <v>296</v>
      </c>
      <c r="G34">
        <v>1.59</v>
      </c>
      <c r="H34" t="s">
        <v>936</v>
      </c>
      <c r="I34" t="s">
        <v>56</v>
      </c>
      <c r="J34" t="s">
        <v>921</v>
      </c>
      <c r="K34" t="s">
        <v>729</v>
      </c>
      <c r="L34">
        <v>1991</v>
      </c>
      <c r="M34">
        <v>3</v>
      </c>
      <c r="N34">
        <v>1993</v>
      </c>
      <c r="O34">
        <v>634528</v>
      </c>
      <c r="P34" t="s">
        <v>1062</v>
      </c>
      <c r="Q34" t="str">
        <f t="shared" si="0"/>
        <v>07</v>
      </c>
      <c r="R34">
        <v>3</v>
      </c>
      <c r="S34" t="str">
        <f t="shared" si="1"/>
        <v>Yrl</v>
      </c>
      <c r="T34" t="s">
        <v>1268</v>
      </c>
      <c r="U34" t="s">
        <v>1263</v>
      </c>
    </row>
    <row r="35" spans="1:21" hidden="1">
      <c r="A35" s="134">
        <v>1</v>
      </c>
      <c r="B35">
        <v>1994</v>
      </c>
      <c r="C35">
        <v>19940710</v>
      </c>
      <c r="D35">
        <v>45</v>
      </c>
      <c r="E35">
        <v>95</v>
      </c>
      <c r="F35" t="s">
        <v>281</v>
      </c>
      <c r="G35">
        <v>1.59</v>
      </c>
      <c r="H35" t="s">
        <v>937</v>
      </c>
      <c r="I35" t="s">
        <v>56</v>
      </c>
      <c r="J35" t="s">
        <v>921</v>
      </c>
      <c r="K35" t="s">
        <v>729</v>
      </c>
      <c r="L35">
        <v>1991</v>
      </c>
      <c r="M35">
        <v>3</v>
      </c>
      <c r="N35">
        <v>1993</v>
      </c>
      <c r="O35">
        <v>634528</v>
      </c>
      <c r="P35" t="s">
        <v>1062</v>
      </c>
      <c r="Q35" t="str">
        <f t="shared" si="0"/>
        <v>07</v>
      </c>
      <c r="R35">
        <v>3</v>
      </c>
      <c r="S35" t="str">
        <f t="shared" si="1"/>
        <v>Yrl</v>
      </c>
      <c r="T35" t="s">
        <v>1268</v>
      </c>
      <c r="U35" t="s">
        <v>1263</v>
      </c>
    </row>
    <row r="36" spans="1:21" hidden="1">
      <c r="A36" s="134">
        <v>1</v>
      </c>
      <c r="B36">
        <v>1994</v>
      </c>
      <c r="C36">
        <v>19940705</v>
      </c>
      <c r="D36">
        <v>45</v>
      </c>
      <c r="E36">
        <v>95</v>
      </c>
      <c r="F36" t="s">
        <v>313</v>
      </c>
      <c r="G36">
        <v>1.59</v>
      </c>
      <c r="H36" t="s">
        <v>962</v>
      </c>
      <c r="I36" t="s">
        <v>56</v>
      </c>
      <c r="J36" t="s">
        <v>921</v>
      </c>
      <c r="K36" t="s">
        <v>729</v>
      </c>
      <c r="L36">
        <v>1991</v>
      </c>
      <c r="M36">
        <v>3</v>
      </c>
      <c r="N36">
        <v>1993</v>
      </c>
      <c r="O36">
        <v>634528</v>
      </c>
      <c r="P36" t="s">
        <v>1062</v>
      </c>
      <c r="Q36" t="str">
        <f t="shared" si="0"/>
        <v>07</v>
      </c>
      <c r="R36">
        <v>3</v>
      </c>
      <c r="S36" t="str">
        <f t="shared" si="1"/>
        <v>Yrl</v>
      </c>
      <c r="T36" t="s">
        <v>1268</v>
      </c>
      <c r="U36" t="s">
        <v>1263</v>
      </c>
    </row>
    <row r="37" spans="1:21" hidden="1">
      <c r="A37" s="134">
        <v>1</v>
      </c>
      <c r="B37">
        <v>1995</v>
      </c>
      <c r="C37">
        <v>19950703</v>
      </c>
      <c r="D37">
        <v>45</v>
      </c>
      <c r="E37">
        <v>95</v>
      </c>
      <c r="F37" t="s">
        <v>323</v>
      </c>
      <c r="G37">
        <v>1.3</v>
      </c>
      <c r="H37" t="s">
        <v>964</v>
      </c>
      <c r="I37" t="s">
        <v>56</v>
      </c>
      <c r="J37" t="s">
        <v>921</v>
      </c>
      <c r="K37" t="s">
        <v>729</v>
      </c>
      <c r="L37">
        <v>1991</v>
      </c>
      <c r="M37">
        <v>3</v>
      </c>
      <c r="N37">
        <v>1993</v>
      </c>
      <c r="O37">
        <v>634528</v>
      </c>
      <c r="P37" t="s">
        <v>1062</v>
      </c>
      <c r="Q37" t="str">
        <f t="shared" si="0"/>
        <v>07</v>
      </c>
      <c r="R37">
        <v>3</v>
      </c>
      <c r="S37" t="str">
        <f t="shared" si="1"/>
        <v>Yrl</v>
      </c>
      <c r="T37" t="s">
        <v>1268</v>
      </c>
      <c r="U37" t="s">
        <v>1263</v>
      </c>
    </row>
    <row r="38" spans="1:21" hidden="1">
      <c r="A38" s="134">
        <v>1</v>
      </c>
      <c r="B38">
        <v>1994</v>
      </c>
      <c r="C38">
        <v>19940817</v>
      </c>
      <c r="D38">
        <v>23</v>
      </c>
      <c r="E38">
        <v>17</v>
      </c>
      <c r="F38" t="s">
        <v>345</v>
      </c>
      <c r="G38">
        <v>7.11</v>
      </c>
      <c r="H38" t="s">
        <v>920</v>
      </c>
      <c r="I38" t="s">
        <v>56</v>
      </c>
      <c r="J38" t="s">
        <v>921</v>
      </c>
      <c r="K38" t="s">
        <v>729</v>
      </c>
      <c r="L38">
        <v>1991</v>
      </c>
      <c r="M38">
        <v>3</v>
      </c>
      <c r="N38">
        <v>1993</v>
      </c>
      <c r="O38">
        <v>634528</v>
      </c>
      <c r="P38" t="s">
        <v>888</v>
      </c>
      <c r="Q38" t="str">
        <f t="shared" si="0"/>
        <v>08</v>
      </c>
      <c r="R38">
        <v>3</v>
      </c>
      <c r="S38" t="str">
        <f t="shared" si="1"/>
        <v>Yrl</v>
      </c>
      <c r="T38" t="s">
        <v>1268</v>
      </c>
      <c r="U38" t="s">
        <v>1263</v>
      </c>
    </row>
    <row r="39" spans="1:21" hidden="1">
      <c r="A39" s="134">
        <v>1</v>
      </c>
      <c r="B39">
        <v>1994</v>
      </c>
      <c r="C39">
        <v>19940817</v>
      </c>
      <c r="D39">
        <v>23</v>
      </c>
      <c r="E39">
        <v>17</v>
      </c>
      <c r="F39" t="s">
        <v>345</v>
      </c>
      <c r="G39">
        <v>7.11</v>
      </c>
      <c r="H39" t="s">
        <v>920</v>
      </c>
      <c r="I39" t="s">
        <v>56</v>
      </c>
      <c r="J39" t="s">
        <v>921</v>
      </c>
      <c r="K39" t="s">
        <v>729</v>
      </c>
      <c r="L39">
        <v>1991</v>
      </c>
      <c r="M39">
        <v>3</v>
      </c>
      <c r="N39">
        <v>1993</v>
      </c>
      <c r="O39">
        <v>634528</v>
      </c>
      <c r="P39" t="s">
        <v>888</v>
      </c>
      <c r="Q39" t="str">
        <f t="shared" si="0"/>
        <v>08</v>
      </c>
      <c r="R39">
        <v>3</v>
      </c>
      <c r="S39" t="str">
        <f t="shared" si="1"/>
        <v>Yrl</v>
      </c>
      <c r="T39" t="s">
        <v>1268</v>
      </c>
      <c r="U39" t="s">
        <v>1263</v>
      </c>
    </row>
    <row r="40" spans="1:21" hidden="1">
      <c r="A40" s="134">
        <v>1</v>
      </c>
      <c r="B40">
        <v>1994</v>
      </c>
      <c r="C40">
        <v>19940818</v>
      </c>
      <c r="D40">
        <v>23</v>
      </c>
      <c r="E40">
        <v>49</v>
      </c>
      <c r="F40" t="s">
        <v>345</v>
      </c>
      <c r="G40">
        <v>7.11</v>
      </c>
      <c r="H40" t="s">
        <v>920</v>
      </c>
      <c r="I40" t="s">
        <v>56</v>
      </c>
      <c r="J40" t="s">
        <v>921</v>
      </c>
      <c r="K40" t="s">
        <v>729</v>
      </c>
      <c r="L40">
        <v>1991</v>
      </c>
      <c r="M40">
        <v>3</v>
      </c>
      <c r="N40">
        <v>1993</v>
      </c>
      <c r="O40">
        <v>634528</v>
      </c>
      <c r="P40" t="s">
        <v>888</v>
      </c>
      <c r="Q40" t="str">
        <f t="shared" si="0"/>
        <v>08</v>
      </c>
      <c r="R40">
        <v>3</v>
      </c>
      <c r="S40" t="str">
        <f t="shared" si="1"/>
        <v>Yrl</v>
      </c>
      <c r="T40" t="s">
        <v>1268</v>
      </c>
      <c r="U40" t="s">
        <v>1263</v>
      </c>
    </row>
    <row r="41" spans="1:21" hidden="1">
      <c r="A41" s="134">
        <v>1</v>
      </c>
      <c r="B41">
        <v>1994</v>
      </c>
      <c r="C41">
        <v>19940824</v>
      </c>
      <c r="D41">
        <v>23</v>
      </c>
      <c r="E41">
        <v>17</v>
      </c>
      <c r="F41" t="s">
        <v>345</v>
      </c>
      <c r="G41">
        <v>7.11</v>
      </c>
      <c r="H41" t="s">
        <v>920</v>
      </c>
      <c r="I41" t="s">
        <v>56</v>
      </c>
      <c r="J41" t="s">
        <v>921</v>
      </c>
      <c r="K41" t="s">
        <v>729</v>
      </c>
      <c r="L41">
        <v>1990</v>
      </c>
      <c r="M41">
        <v>3</v>
      </c>
      <c r="N41">
        <v>1992</v>
      </c>
      <c r="O41">
        <v>634257</v>
      </c>
      <c r="P41" t="s">
        <v>888</v>
      </c>
      <c r="Q41" t="str">
        <f t="shared" si="0"/>
        <v>08</v>
      </c>
      <c r="R41">
        <v>3</v>
      </c>
      <c r="S41" t="str">
        <f t="shared" si="1"/>
        <v>Yrl</v>
      </c>
      <c r="T41" t="s">
        <v>1268</v>
      </c>
      <c r="U41" t="s">
        <v>1263</v>
      </c>
    </row>
    <row r="42" spans="1:21" hidden="1">
      <c r="A42" s="134">
        <v>1</v>
      </c>
      <c r="B42">
        <v>1994</v>
      </c>
      <c r="C42">
        <v>19940826</v>
      </c>
      <c r="D42">
        <v>23</v>
      </c>
      <c r="E42">
        <v>17</v>
      </c>
      <c r="F42" t="s">
        <v>345</v>
      </c>
      <c r="G42">
        <v>7.11</v>
      </c>
      <c r="H42" t="s">
        <v>920</v>
      </c>
      <c r="I42" t="s">
        <v>56</v>
      </c>
      <c r="J42" t="s">
        <v>921</v>
      </c>
      <c r="K42" t="s">
        <v>729</v>
      </c>
      <c r="L42">
        <v>1991</v>
      </c>
      <c r="M42">
        <v>3</v>
      </c>
      <c r="N42">
        <v>1993</v>
      </c>
      <c r="O42">
        <v>634528</v>
      </c>
      <c r="P42" t="s">
        <v>888</v>
      </c>
      <c r="Q42" t="str">
        <f t="shared" si="0"/>
        <v>08</v>
      </c>
      <c r="R42">
        <v>3</v>
      </c>
      <c r="S42" t="str">
        <f t="shared" si="1"/>
        <v>Yrl</v>
      </c>
      <c r="T42" t="s">
        <v>1268</v>
      </c>
      <c r="U42" t="s">
        <v>1263</v>
      </c>
    </row>
    <row r="43" spans="1:21" hidden="1">
      <c r="A43" s="134">
        <v>1</v>
      </c>
      <c r="B43">
        <v>1994</v>
      </c>
      <c r="C43">
        <v>19940826</v>
      </c>
      <c r="D43">
        <v>23</v>
      </c>
      <c r="E43">
        <v>17</v>
      </c>
      <c r="F43" t="s">
        <v>345</v>
      </c>
      <c r="G43">
        <v>7.11</v>
      </c>
      <c r="H43" t="s">
        <v>920</v>
      </c>
      <c r="I43" t="s">
        <v>56</v>
      </c>
      <c r="J43" t="s">
        <v>921</v>
      </c>
      <c r="K43" t="s">
        <v>729</v>
      </c>
      <c r="L43">
        <v>1991</v>
      </c>
      <c r="M43">
        <v>3</v>
      </c>
      <c r="N43">
        <v>1993</v>
      </c>
      <c r="O43">
        <v>634528</v>
      </c>
      <c r="P43" t="s">
        <v>888</v>
      </c>
      <c r="Q43" t="str">
        <f t="shared" si="0"/>
        <v>08</v>
      </c>
      <c r="R43">
        <v>3</v>
      </c>
      <c r="S43" t="str">
        <f t="shared" si="1"/>
        <v>Yrl</v>
      </c>
      <c r="T43" t="s">
        <v>1268</v>
      </c>
      <c r="U43" t="s">
        <v>1263</v>
      </c>
    </row>
    <row r="44" spans="1:21" hidden="1">
      <c r="A44" s="134">
        <v>1</v>
      </c>
      <c r="B44">
        <v>1994</v>
      </c>
      <c r="C44">
        <v>19940831</v>
      </c>
      <c r="D44">
        <v>23</v>
      </c>
      <c r="E44">
        <v>17</v>
      </c>
      <c r="F44" t="s">
        <v>345</v>
      </c>
      <c r="G44">
        <v>14.18</v>
      </c>
      <c r="H44" t="s">
        <v>920</v>
      </c>
      <c r="I44" t="s">
        <v>56</v>
      </c>
      <c r="J44" t="s">
        <v>921</v>
      </c>
      <c r="K44" t="s">
        <v>729</v>
      </c>
      <c r="L44">
        <v>1991</v>
      </c>
      <c r="M44">
        <v>3</v>
      </c>
      <c r="N44">
        <v>1993</v>
      </c>
      <c r="O44">
        <v>634528</v>
      </c>
      <c r="P44" t="s">
        <v>888</v>
      </c>
      <c r="Q44" t="str">
        <f t="shared" si="0"/>
        <v>08</v>
      </c>
      <c r="R44">
        <v>3</v>
      </c>
      <c r="S44" t="str">
        <f t="shared" si="1"/>
        <v>Yrl</v>
      </c>
      <c r="T44" t="s">
        <v>1268</v>
      </c>
      <c r="U44" t="s">
        <v>1263</v>
      </c>
    </row>
    <row r="45" spans="1:21" hidden="1">
      <c r="A45" s="134">
        <v>1</v>
      </c>
      <c r="B45">
        <v>1994</v>
      </c>
      <c r="C45">
        <v>19940831</v>
      </c>
      <c r="D45">
        <v>23</v>
      </c>
      <c r="E45">
        <v>17</v>
      </c>
      <c r="F45" t="s">
        <v>345</v>
      </c>
      <c r="G45">
        <v>14.18</v>
      </c>
      <c r="H45" t="s">
        <v>920</v>
      </c>
      <c r="I45" t="s">
        <v>56</v>
      </c>
      <c r="J45" t="s">
        <v>921</v>
      </c>
      <c r="K45" t="s">
        <v>729</v>
      </c>
      <c r="L45">
        <v>1991</v>
      </c>
      <c r="M45">
        <v>3</v>
      </c>
      <c r="N45">
        <v>1993</v>
      </c>
      <c r="O45">
        <v>634528</v>
      </c>
      <c r="P45" t="s">
        <v>888</v>
      </c>
      <c r="Q45" t="str">
        <f t="shared" si="0"/>
        <v>08</v>
      </c>
      <c r="R45">
        <v>3</v>
      </c>
      <c r="S45" t="str">
        <f t="shared" si="1"/>
        <v>Yrl</v>
      </c>
      <c r="T45" t="s">
        <v>1268</v>
      </c>
      <c r="U45" t="s">
        <v>1263</v>
      </c>
    </row>
    <row r="46" spans="1:21" hidden="1">
      <c r="A46" s="134">
        <v>1</v>
      </c>
      <c r="B46">
        <v>1995</v>
      </c>
      <c r="C46">
        <v>19950812</v>
      </c>
      <c r="D46">
        <v>23</v>
      </c>
      <c r="E46">
        <v>17</v>
      </c>
      <c r="F46" t="s">
        <v>345</v>
      </c>
      <c r="G46">
        <v>1.45</v>
      </c>
      <c r="H46" t="s">
        <v>920</v>
      </c>
      <c r="I46" t="s">
        <v>56</v>
      </c>
      <c r="J46" t="s">
        <v>921</v>
      </c>
      <c r="K46" t="s">
        <v>729</v>
      </c>
      <c r="L46">
        <v>1991</v>
      </c>
      <c r="M46">
        <v>3</v>
      </c>
      <c r="N46">
        <v>1993</v>
      </c>
      <c r="O46">
        <v>634528</v>
      </c>
      <c r="P46" t="s">
        <v>888</v>
      </c>
      <c r="Q46" t="str">
        <f t="shared" si="0"/>
        <v>08</v>
      </c>
      <c r="R46">
        <v>3</v>
      </c>
      <c r="S46" t="str">
        <f t="shared" si="1"/>
        <v>Yrl</v>
      </c>
      <c r="T46" t="s">
        <v>1268</v>
      </c>
      <c r="U46" t="s">
        <v>1263</v>
      </c>
    </row>
    <row r="47" spans="1:21" hidden="1">
      <c r="A47" s="134">
        <v>1</v>
      </c>
      <c r="B47">
        <v>1995</v>
      </c>
      <c r="C47">
        <v>19950815</v>
      </c>
      <c r="D47">
        <v>23</v>
      </c>
      <c r="E47">
        <v>17</v>
      </c>
      <c r="F47" t="s">
        <v>345</v>
      </c>
      <c r="G47">
        <v>1.87</v>
      </c>
      <c r="H47" t="s">
        <v>920</v>
      </c>
      <c r="I47" t="s">
        <v>56</v>
      </c>
      <c r="J47" t="s">
        <v>921</v>
      </c>
      <c r="K47" t="s">
        <v>729</v>
      </c>
      <c r="L47">
        <v>1991</v>
      </c>
      <c r="M47">
        <v>3</v>
      </c>
      <c r="N47">
        <v>1993</v>
      </c>
      <c r="O47">
        <v>634528</v>
      </c>
      <c r="P47" t="s">
        <v>888</v>
      </c>
      <c r="Q47" t="str">
        <f t="shared" si="0"/>
        <v>08</v>
      </c>
      <c r="R47">
        <v>3</v>
      </c>
      <c r="S47" t="str">
        <f t="shared" si="1"/>
        <v>Yrl</v>
      </c>
      <c r="T47" t="s">
        <v>1268</v>
      </c>
      <c r="U47" t="s">
        <v>1263</v>
      </c>
    </row>
    <row r="48" spans="1:21" hidden="1">
      <c r="A48" s="134">
        <v>1</v>
      </c>
      <c r="B48">
        <v>1995</v>
      </c>
      <c r="C48">
        <v>19950818</v>
      </c>
      <c r="D48">
        <v>23</v>
      </c>
      <c r="E48">
        <v>17</v>
      </c>
      <c r="F48" t="s">
        <v>345</v>
      </c>
      <c r="G48">
        <v>1.87</v>
      </c>
      <c r="H48" t="s">
        <v>920</v>
      </c>
      <c r="I48" t="s">
        <v>56</v>
      </c>
      <c r="J48" t="s">
        <v>921</v>
      </c>
      <c r="K48" t="s">
        <v>729</v>
      </c>
      <c r="L48">
        <v>1991</v>
      </c>
      <c r="M48">
        <v>3</v>
      </c>
      <c r="N48">
        <v>1993</v>
      </c>
      <c r="O48">
        <v>634528</v>
      </c>
      <c r="P48" t="s">
        <v>888</v>
      </c>
      <c r="Q48" t="str">
        <f t="shared" si="0"/>
        <v>08</v>
      </c>
      <c r="R48">
        <v>3</v>
      </c>
      <c r="S48" t="str">
        <f t="shared" si="1"/>
        <v>Yrl</v>
      </c>
      <c r="T48" t="s">
        <v>1268</v>
      </c>
      <c r="U48" t="s">
        <v>1263</v>
      </c>
    </row>
    <row r="49" spans="1:21" hidden="1">
      <c r="A49" s="134">
        <v>1</v>
      </c>
      <c r="B49">
        <v>1995</v>
      </c>
      <c r="C49">
        <v>19950821</v>
      </c>
      <c r="D49">
        <v>23</v>
      </c>
      <c r="E49">
        <v>17</v>
      </c>
      <c r="F49" t="s">
        <v>345</v>
      </c>
      <c r="G49">
        <v>1.01</v>
      </c>
      <c r="H49" t="s">
        <v>920</v>
      </c>
      <c r="I49" t="s">
        <v>56</v>
      </c>
      <c r="J49" t="s">
        <v>921</v>
      </c>
      <c r="K49" t="s">
        <v>729</v>
      </c>
      <c r="L49">
        <v>1991</v>
      </c>
      <c r="M49">
        <v>3</v>
      </c>
      <c r="N49">
        <v>1993</v>
      </c>
      <c r="O49">
        <v>634528</v>
      </c>
      <c r="P49" t="s">
        <v>888</v>
      </c>
      <c r="Q49" t="str">
        <f t="shared" si="0"/>
        <v>08</v>
      </c>
      <c r="R49">
        <v>3</v>
      </c>
      <c r="S49" t="str">
        <f t="shared" si="1"/>
        <v>Yrl</v>
      </c>
      <c r="T49" t="s">
        <v>1268</v>
      </c>
      <c r="U49" t="s">
        <v>1263</v>
      </c>
    </row>
    <row r="50" spans="1:21" hidden="1">
      <c r="A50" s="134">
        <v>1</v>
      </c>
      <c r="B50">
        <v>1995</v>
      </c>
      <c r="C50">
        <v>19950813</v>
      </c>
      <c r="D50">
        <v>23</v>
      </c>
      <c r="E50">
        <v>17</v>
      </c>
      <c r="F50" t="s">
        <v>345</v>
      </c>
      <c r="G50">
        <v>1.45</v>
      </c>
      <c r="H50" t="s">
        <v>920</v>
      </c>
      <c r="I50" t="s">
        <v>56</v>
      </c>
      <c r="J50" t="s">
        <v>921</v>
      </c>
      <c r="K50" t="s">
        <v>729</v>
      </c>
      <c r="L50">
        <v>1991</v>
      </c>
      <c r="M50">
        <v>3</v>
      </c>
      <c r="N50">
        <v>1993</v>
      </c>
      <c r="O50">
        <v>634528</v>
      </c>
      <c r="P50" t="s">
        <v>888</v>
      </c>
      <c r="Q50" t="str">
        <f t="shared" si="0"/>
        <v>08</v>
      </c>
      <c r="R50">
        <v>3</v>
      </c>
      <c r="S50" t="str">
        <f t="shared" si="1"/>
        <v>Yrl</v>
      </c>
      <c r="T50" t="s">
        <v>1268</v>
      </c>
      <c r="U50" t="s">
        <v>1263</v>
      </c>
    </row>
    <row r="51" spans="1:21" hidden="1">
      <c r="A51" s="134">
        <v>1</v>
      </c>
      <c r="B51">
        <v>1995</v>
      </c>
      <c r="C51">
        <v>19950814</v>
      </c>
      <c r="D51">
        <v>23</v>
      </c>
      <c r="E51">
        <v>17</v>
      </c>
      <c r="F51" t="s">
        <v>345</v>
      </c>
      <c r="G51">
        <v>1.87</v>
      </c>
      <c r="H51" t="s">
        <v>920</v>
      </c>
      <c r="I51" t="s">
        <v>56</v>
      </c>
      <c r="J51" t="s">
        <v>921</v>
      </c>
      <c r="K51" t="s">
        <v>729</v>
      </c>
      <c r="L51">
        <v>1991</v>
      </c>
      <c r="M51">
        <v>3</v>
      </c>
      <c r="N51">
        <v>1993</v>
      </c>
      <c r="O51">
        <v>634528</v>
      </c>
      <c r="P51" t="s">
        <v>888</v>
      </c>
      <c r="Q51" t="str">
        <f t="shared" si="0"/>
        <v>08</v>
      </c>
      <c r="R51">
        <v>3</v>
      </c>
      <c r="S51" t="str">
        <f t="shared" si="1"/>
        <v>Yrl</v>
      </c>
      <c r="T51" t="s">
        <v>1268</v>
      </c>
      <c r="U51" t="s">
        <v>1263</v>
      </c>
    </row>
    <row r="52" spans="1:21" hidden="1">
      <c r="A52" s="134">
        <v>1</v>
      </c>
      <c r="B52">
        <v>1995</v>
      </c>
      <c r="C52">
        <v>19950814</v>
      </c>
      <c r="D52">
        <v>23</v>
      </c>
      <c r="E52">
        <v>17</v>
      </c>
      <c r="F52" t="s">
        <v>345</v>
      </c>
      <c r="G52">
        <v>1.87</v>
      </c>
      <c r="H52" t="s">
        <v>920</v>
      </c>
      <c r="I52" t="s">
        <v>56</v>
      </c>
      <c r="J52" t="s">
        <v>921</v>
      </c>
      <c r="K52" t="s">
        <v>729</v>
      </c>
      <c r="L52">
        <v>1991</v>
      </c>
      <c r="M52">
        <v>3</v>
      </c>
      <c r="N52">
        <v>1993</v>
      </c>
      <c r="O52">
        <v>634528</v>
      </c>
      <c r="P52" t="s">
        <v>888</v>
      </c>
      <c r="Q52" t="str">
        <f t="shared" si="0"/>
        <v>08</v>
      </c>
      <c r="R52">
        <v>3</v>
      </c>
      <c r="S52" t="str">
        <f t="shared" si="1"/>
        <v>Yrl</v>
      </c>
      <c r="T52" t="s">
        <v>1268</v>
      </c>
      <c r="U52" t="s">
        <v>1263</v>
      </c>
    </row>
    <row r="53" spans="1:21" hidden="1">
      <c r="A53" s="134">
        <v>1</v>
      </c>
      <c r="B53">
        <v>1995</v>
      </c>
      <c r="C53">
        <v>19950822</v>
      </c>
      <c r="D53">
        <v>23</v>
      </c>
      <c r="E53">
        <v>17</v>
      </c>
      <c r="F53" t="s">
        <v>345</v>
      </c>
      <c r="G53">
        <v>1.01</v>
      </c>
      <c r="H53" t="s">
        <v>920</v>
      </c>
      <c r="I53" t="s">
        <v>56</v>
      </c>
      <c r="J53" t="s">
        <v>921</v>
      </c>
      <c r="K53" t="s">
        <v>729</v>
      </c>
      <c r="L53">
        <v>1991</v>
      </c>
      <c r="M53">
        <v>3</v>
      </c>
      <c r="N53">
        <v>1993</v>
      </c>
      <c r="O53">
        <v>634528</v>
      </c>
      <c r="P53" t="s">
        <v>888</v>
      </c>
      <c r="Q53" t="str">
        <f t="shared" si="0"/>
        <v>08</v>
      </c>
      <c r="R53">
        <v>3</v>
      </c>
      <c r="S53" t="str">
        <f t="shared" si="1"/>
        <v>Yrl</v>
      </c>
      <c r="T53" t="s">
        <v>1268</v>
      </c>
      <c r="U53" t="s">
        <v>1263</v>
      </c>
    </row>
    <row r="54" spans="1:21" hidden="1">
      <c r="A54" s="134">
        <v>1</v>
      </c>
      <c r="B54">
        <v>1995</v>
      </c>
      <c r="C54">
        <v>19950828</v>
      </c>
      <c r="D54">
        <v>23</v>
      </c>
      <c r="E54">
        <v>17</v>
      </c>
      <c r="F54" t="s">
        <v>345</v>
      </c>
      <c r="G54">
        <v>3</v>
      </c>
      <c r="H54" t="s">
        <v>920</v>
      </c>
      <c r="I54" t="s">
        <v>56</v>
      </c>
      <c r="J54" t="s">
        <v>921</v>
      </c>
      <c r="K54" t="s">
        <v>729</v>
      </c>
      <c r="L54">
        <v>1991</v>
      </c>
      <c r="M54">
        <v>3</v>
      </c>
      <c r="N54">
        <v>1993</v>
      </c>
      <c r="O54">
        <v>634528</v>
      </c>
      <c r="P54" t="s">
        <v>888</v>
      </c>
      <c r="Q54" t="str">
        <f t="shared" si="0"/>
        <v>08</v>
      </c>
      <c r="R54">
        <v>3</v>
      </c>
      <c r="S54" t="str">
        <f t="shared" si="1"/>
        <v>Yrl</v>
      </c>
      <c r="T54" t="s">
        <v>1268</v>
      </c>
      <c r="U54" t="s">
        <v>1263</v>
      </c>
    </row>
    <row r="55" spans="1:21" hidden="1">
      <c r="A55" s="134">
        <v>1</v>
      </c>
      <c r="B55">
        <v>1995</v>
      </c>
      <c r="C55">
        <v>19950828</v>
      </c>
      <c r="D55">
        <v>23</v>
      </c>
      <c r="E55">
        <v>17</v>
      </c>
      <c r="F55" t="s">
        <v>345</v>
      </c>
      <c r="G55">
        <v>3</v>
      </c>
      <c r="H55" t="s">
        <v>920</v>
      </c>
      <c r="I55" t="s">
        <v>56</v>
      </c>
      <c r="J55" t="s">
        <v>921</v>
      </c>
      <c r="K55" t="s">
        <v>729</v>
      </c>
      <c r="L55">
        <v>1991</v>
      </c>
      <c r="M55">
        <v>3</v>
      </c>
      <c r="N55">
        <v>1993</v>
      </c>
      <c r="O55">
        <v>634528</v>
      </c>
      <c r="P55" t="s">
        <v>888</v>
      </c>
      <c r="Q55" t="str">
        <f t="shared" si="0"/>
        <v>08</v>
      </c>
      <c r="R55">
        <v>3</v>
      </c>
      <c r="S55" t="str">
        <f t="shared" si="1"/>
        <v>Yrl</v>
      </c>
      <c r="T55" t="s">
        <v>1268</v>
      </c>
      <c r="U55" t="s">
        <v>1263</v>
      </c>
    </row>
    <row r="56" spans="1:21" hidden="1">
      <c r="A56" s="134">
        <v>1</v>
      </c>
      <c r="B56">
        <v>1995</v>
      </c>
      <c r="C56">
        <v>19950828</v>
      </c>
      <c r="D56">
        <v>23</v>
      </c>
      <c r="E56">
        <v>17</v>
      </c>
      <c r="F56" t="s">
        <v>345</v>
      </c>
      <c r="G56">
        <v>3</v>
      </c>
      <c r="H56" t="s">
        <v>920</v>
      </c>
      <c r="I56" t="s">
        <v>56</v>
      </c>
      <c r="J56" t="s">
        <v>921</v>
      </c>
      <c r="K56" t="s">
        <v>729</v>
      </c>
      <c r="L56">
        <v>1991</v>
      </c>
      <c r="M56">
        <v>3</v>
      </c>
      <c r="N56">
        <v>1993</v>
      </c>
      <c r="O56">
        <v>634528</v>
      </c>
      <c r="P56" t="s">
        <v>888</v>
      </c>
      <c r="Q56" t="str">
        <f t="shared" si="0"/>
        <v>08</v>
      </c>
      <c r="R56">
        <v>3</v>
      </c>
      <c r="S56" t="str">
        <f t="shared" si="1"/>
        <v>Yrl</v>
      </c>
      <c r="T56" t="s">
        <v>1268</v>
      </c>
      <c r="U56" t="s">
        <v>1263</v>
      </c>
    </row>
    <row r="57" spans="1:21" hidden="1">
      <c r="A57" s="134">
        <v>1</v>
      </c>
      <c r="B57">
        <v>1995</v>
      </c>
      <c r="C57">
        <v>19950823</v>
      </c>
      <c r="D57">
        <v>23</v>
      </c>
      <c r="E57">
        <v>17</v>
      </c>
      <c r="F57" t="s">
        <v>345</v>
      </c>
      <c r="G57">
        <v>1.01</v>
      </c>
      <c r="H57" t="s">
        <v>920</v>
      </c>
      <c r="I57" t="s">
        <v>56</v>
      </c>
      <c r="J57" t="s">
        <v>921</v>
      </c>
      <c r="K57" t="s">
        <v>729</v>
      </c>
      <c r="L57">
        <v>1991</v>
      </c>
      <c r="M57">
        <v>3</v>
      </c>
      <c r="N57">
        <v>1993</v>
      </c>
      <c r="O57">
        <v>634528</v>
      </c>
      <c r="P57" t="s">
        <v>888</v>
      </c>
      <c r="Q57" t="str">
        <f t="shared" si="0"/>
        <v>08</v>
      </c>
      <c r="R57">
        <v>3</v>
      </c>
      <c r="S57" t="str">
        <f t="shared" si="1"/>
        <v>Yrl</v>
      </c>
      <c r="T57" t="s">
        <v>1268</v>
      </c>
      <c r="U57" t="s">
        <v>1263</v>
      </c>
    </row>
    <row r="58" spans="1:21" hidden="1">
      <c r="A58" s="134">
        <v>1</v>
      </c>
      <c r="B58">
        <v>1995</v>
      </c>
      <c r="C58">
        <v>19950823</v>
      </c>
      <c r="D58">
        <v>23</v>
      </c>
      <c r="E58">
        <v>17</v>
      </c>
      <c r="F58" t="s">
        <v>345</v>
      </c>
      <c r="G58">
        <v>1.01</v>
      </c>
      <c r="H58" t="s">
        <v>920</v>
      </c>
      <c r="I58" t="s">
        <v>56</v>
      </c>
      <c r="J58" t="s">
        <v>921</v>
      </c>
      <c r="K58" t="s">
        <v>729</v>
      </c>
      <c r="L58">
        <v>1991</v>
      </c>
      <c r="M58">
        <v>3</v>
      </c>
      <c r="N58">
        <v>1993</v>
      </c>
      <c r="O58">
        <v>634528</v>
      </c>
      <c r="P58" t="s">
        <v>888</v>
      </c>
      <c r="Q58" t="str">
        <f t="shared" si="0"/>
        <v>08</v>
      </c>
      <c r="R58">
        <v>3</v>
      </c>
      <c r="S58" t="str">
        <f t="shared" si="1"/>
        <v>Yrl</v>
      </c>
      <c r="T58" t="s">
        <v>1268</v>
      </c>
      <c r="U58" t="s">
        <v>1263</v>
      </c>
    </row>
    <row r="59" spans="1:21" hidden="1">
      <c r="A59" s="134">
        <v>1</v>
      </c>
      <c r="B59">
        <v>1995</v>
      </c>
      <c r="C59">
        <v>19950826</v>
      </c>
      <c r="D59">
        <v>23</v>
      </c>
      <c r="E59">
        <v>17</v>
      </c>
      <c r="F59" t="s">
        <v>345</v>
      </c>
      <c r="G59">
        <v>1.01</v>
      </c>
      <c r="H59" t="s">
        <v>920</v>
      </c>
      <c r="I59" t="s">
        <v>56</v>
      </c>
      <c r="J59" t="s">
        <v>921</v>
      </c>
      <c r="K59" t="s">
        <v>729</v>
      </c>
      <c r="L59">
        <v>1991</v>
      </c>
      <c r="M59">
        <v>3</v>
      </c>
      <c r="N59">
        <v>1993</v>
      </c>
      <c r="O59">
        <v>634528</v>
      </c>
      <c r="P59" t="s">
        <v>888</v>
      </c>
      <c r="Q59" t="str">
        <f t="shared" si="0"/>
        <v>08</v>
      </c>
      <c r="R59">
        <v>3</v>
      </c>
      <c r="S59" t="str">
        <f t="shared" si="1"/>
        <v>Yrl</v>
      </c>
      <c r="T59" t="s">
        <v>1268</v>
      </c>
      <c r="U59" t="s">
        <v>1263</v>
      </c>
    </row>
    <row r="60" spans="1:21" hidden="1">
      <c r="A60" s="134">
        <v>1</v>
      </c>
      <c r="B60">
        <v>1995</v>
      </c>
      <c r="C60">
        <v>19950826</v>
      </c>
      <c r="D60">
        <v>23</v>
      </c>
      <c r="E60">
        <v>17</v>
      </c>
      <c r="F60" t="s">
        <v>345</v>
      </c>
      <c r="G60">
        <v>1.01</v>
      </c>
      <c r="H60" t="s">
        <v>920</v>
      </c>
      <c r="I60" t="s">
        <v>56</v>
      </c>
      <c r="J60" t="s">
        <v>921</v>
      </c>
      <c r="K60" t="s">
        <v>729</v>
      </c>
      <c r="L60">
        <v>1991</v>
      </c>
      <c r="M60">
        <v>3</v>
      </c>
      <c r="N60">
        <v>1993</v>
      </c>
      <c r="O60">
        <v>634528</v>
      </c>
      <c r="P60" t="s">
        <v>888</v>
      </c>
      <c r="Q60" t="str">
        <f t="shared" si="0"/>
        <v>08</v>
      </c>
      <c r="R60">
        <v>3</v>
      </c>
      <c r="S60" t="str">
        <f t="shared" si="1"/>
        <v>Yrl</v>
      </c>
      <c r="T60" t="s">
        <v>1268</v>
      </c>
      <c r="U60" t="s">
        <v>1263</v>
      </c>
    </row>
    <row r="61" spans="1:21" hidden="1">
      <c r="A61" s="134">
        <v>1</v>
      </c>
      <c r="B61">
        <v>1995</v>
      </c>
      <c r="C61">
        <v>19950826</v>
      </c>
      <c r="D61">
        <v>23</v>
      </c>
      <c r="E61">
        <v>17</v>
      </c>
      <c r="F61" t="s">
        <v>345</v>
      </c>
      <c r="G61">
        <v>1.01</v>
      </c>
      <c r="H61" t="s">
        <v>920</v>
      </c>
      <c r="I61" t="s">
        <v>56</v>
      </c>
      <c r="J61" t="s">
        <v>921</v>
      </c>
      <c r="K61" t="s">
        <v>729</v>
      </c>
      <c r="L61">
        <v>1991</v>
      </c>
      <c r="M61">
        <v>3</v>
      </c>
      <c r="N61">
        <v>1993</v>
      </c>
      <c r="O61">
        <v>634528</v>
      </c>
      <c r="P61" t="s">
        <v>888</v>
      </c>
      <c r="Q61" t="str">
        <f t="shared" si="0"/>
        <v>08</v>
      </c>
      <c r="R61">
        <v>3</v>
      </c>
      <c r="S61" t="str">
        <f t="shared" si="1"/>
        <v>Yrl</v>
      </c>
      <c r="T61" t="s">
        <v>1268</v>
      </c>
      <c r="U61" t="s">
        <v>1263</v>
      </c>
    </row>
    <row r="62" spans="1:21" hidden="1">
      <c r="A62" s="134">
        <v>1</v>
      </c>
      <c r="B62">
        <v>1995</v>
      </c>
      <c r="C62">
        <v>19950826</v>
      </c>
      <c r="D62">
        <v>23</v>
      </c>
      <c r="E62">
        <v>17</v>
      </c>
      <c r="F62" t="s">
        <v>345</v>
      </c>
      <c r="G62">
        <v>1.01</v>
      </c>
      <c r="H62" t="s">
        <v>920</v>
      </c>
      <c r="I62" t="s">
        <v>56</v>
      </c>
      <c r="J62" t="s">
        <v>921</v>
      </c>
      <c r="K62" t="s">
        <v>729</v>
      </c>
      <c r="L62">
        <v>1991</v>
      </c>
      <c r="M62">
        <v>3</v>
      </c>
      <c r="N62">
        <v>1993</v>
      </c>
      <c r="O62">
        <v>634528</v>
      </c>
      <c r="P62" t="s">
        <v>888</v>
      </c>
      <c r="Q62" t="str">
        <f t="shared" si="0"/>
        <v>08</v>
      </c>
      <c r="R62">
        <v>3</v>
      </c>
      <c r="S62" t="str">
        <f t="shared" si="1"/>
        <v>Yrl</v>
      </c>
      <c r="T62" t="s">
        <v>1268</v>
      </c>
      <c r="U62" t="s">
        <v>1263</v>
      </c>
    </row>
    <row r="63" spans="1:21" hidden="1">
      <c r="A63" s="134">
        <v>1</v>
      </c>
      <c r="B63">
        <v>1995</v>
      </c>
      <c r="C63">
        <v>19950827</v>
      </c>
      <c r="D63">
        <v>23</v>
      </c>
      <c r="E63">
        <v>17</v>
      </c>
      <c r="F63" t="s">
        <v>345</v>
      </c>
      <c r="G63">
        <v>1.01</v>
      </c>
      <c r="H63" t="s">
        <v>920</v>
      </c>
      <c r="I63" t="s">
        <v>56</v>
      </c>
      <c r="J63" t="s">
        <v>921</v>
      </c>
      <c r="K63" t="s">
        <v>729</v>
      </c>
      <c r="L63">
        <v>1990</v>
      </c>
      <c r="M63">
        <v>3</v>
      </c>
      <c r="N63">
        <v>1992</v>
      </c>
      <c r="O63">
        <v>634257</v>
      </c>
      <c r="P63" t="s">
        <v>888</v>
      </c>
      <c r="Q63" t="str">
        <f t="shared" si="0"/>
        <v>08</v>
      </c>
      <c r="R63">
        <v>3</v>
      </c>
      <c r="S63" t="str">
        <f t="shared" si="1"/>
        <v>Yrl</v>
      </c>
      <c r="T63" t="s">
        <v>1268</v>
      </c>
      <c r="U63" t="s">
        <v>1263</v>
      </c>
    </row>
    <row r="64" spans="1:21" hidden="1">
      <c r="A64" s="134">
        <v>1</v>
      </c>
      <c r="B64">
        <v>1995</v>
      </c>
      <c r="C64">
        <v>19950827</v>
      </c>
      <c r="D64">
        <v>23</v>
      </c>
      <c r="E64">
        <v>17</v>
      </c>
      <c r="F64" t="s">
        <v>345</v>
      </c>
      <c r="G64">
        <v>1.01</v>
      </c>
      <c r="H64" t="s">
        <v>920</v>
      </c>
      <c r="I64" t="s">
        <v>56</v>
      </c>
      <c r="J64" t="s">
        <v>921</v>
      </c>
      <c r="K64" t="s">
        <v>729</v>
      </c>
      <c r="L64">
        <v>1991</v>
      </c>
      <c r="M64">
        <v>3</v>
      </c>
      <c r="N64">
        <v>1993</v>
      </c>
      <c r="O64">
        <v>634528</v>
      </c>
      <c r="P64" t="s">
        <v>888</v>
      </c>
      <c r="Q64" t="str">
        <f t="shared" si="0"/>
        <v>08</v>
      </c>
      <c r="R64">
        <v>3</v>
      </c>
      <c r="S64" t="str">
        <f t="shared" si="1"/>
        <v>Yrl</v>
      </c>
      <c r="T64" t="s">
        <v>1268</v>
      </c>
      <c r="U64" t="s">
        <v>1263</v>
      </c>
    </row>
    <row r="65" spans="1:21" hidden="1">
      <c r="A65" s="134">
        <v>1</v>
      </c>
      <c r="B65">
        <v>1995</v>
      </c>
      <c r="C65">
        <v>19950828</v>
      </c>
      <c r="D65">
        <v>23</v>
      </c>
      <c r="E65">
        <v>17</v>
      </c>
      <c r="F65" t="s">
        <v>345</v>
      </c>
      <c r="G65">
        <v>3</v>
      </c>
      <c r="H65" t="s">
        <v>920</v>
      </c>
      <c r="I65" t="s">
        <v>56</v>
      </c>
      <c r="J65" t="s">
        <v>921</v>
      </c>
      <c r="K65" t="s">
        <v>729</v>
      </c>
      <c r="L65">
        <v>1991</v>
      </c>
      <c r="M65">
        <v>3</v>
      </c>
      <c r="N65">
        <v>1993</v>
      </c>
      <c r="O65">
        <v>634528</v>
      </c>
      <c r="P65" t="s">
        <v>888</v>
      </c>
      <c r="Q65" t="str">
        <f t="shared" si="0"/>
        <v>08</v>
      </c>
      <c r="R65">
        <v>3</v>
      </c>
      <c r="S65" t="str">
        <f t="shared" si="1"/>
        <v>Yrl</v>
      </c>
      <c r="T65" t="s">
        <v>1268</v>
      </c>
      <c r="U65" t="s">
        <v>1263</v>
      </c>
    </row>
    <row r="66" spans="1:21" hidden="1">
      <c r="A66" s="134">
        <v>1</v>
      </c>
      <c r="B66">
        <v>1995</v>
      </c>
      <c r="C66">
        <v>19950828</v>
      </c>
      <c r="D66">
        <v>23</v>
      </c>
      <c r="E66">
        <v>17</v>
      </c>
      <c r="F66" t="s">
        <v>345</v>
      </c>
      <c r="G66">
        <v>3</v>
      </c>
      <c r="H66" t="s">
        <v>920</v>
      </c>
      <c r="I66" t="s">
        <v>56</v>
      </c>
      <c r="J66" t="s">
        <v>921</v>
      </c>
      <c r="K66" t="s">
        <v>729</v>
      </c>
      <c r="L66">
        <v>1991</v>
      </c>
      <c r="M66">
        <v>3</v>
      </c>
      <c r="N66">
        <v>1993</v>
      </c>
      <c r="O66">
        <v>634528</v>
      </c>
      <c r="P66" t="s">
        <v>888</v>
      </c>
      <c r="Q66" t="str">
        <f t="shared" si="0"/>
        <v>08</v>
      </c>
      <c r="R66">
        <v>3</v>
      </c>
      <c r="S66" t="str">
        <f t="shared" si="1"/>
        <v>Yrl</v>
      </c>
      <c r="T66" t="s">
        <v>1268</v>
      </c>
      <c r="U66" t="s">
        <v>1263</v>
      </c>
    </row>
    <row r="67" spans="1:21" hidden="1">
      <c r="A67" s="134">
        <v>1</v>
      </c>
      <c r="B67">
        <v>1995</v>
      </c>
      <c r="C67">
        <v>19950824</v>
      </c>
      <c r="D67">
        <v>23</v>
      </c>
      <c r="E67">
        <v>17</v>
      </c>
      <c r="F67" t="s">
        <v>345</v>
      </c>
      <c r="G67">
        <v>1.01</v>
      </c>
      <c r="H67" t="s">
        <v>920</v>
      </c>
      <c r="I67" t="s">
        <v>56</v>
      </c>
      <c r="J67" t="s">
        <v>921</v>
      </c>
      <c r="K67" t="s">
        <v>729</v>
      </c>
      <c r="L67">
        <v>1991</v>
      </c>
      <c r="M67">
        <v>3</v>
      </c>
      <c r="N67">
        <v>1993</v>
      </c>
      <c r="O67">
        <v>634528</v>
      </c>
      <c r="P67" t="s">
        <v>888</v>
      </c>
      <c r="Q67" t="str">
        <f t="shared" si="0"/>
        <v>08</v>
      </c>
      <c r="R67">
        <v>3</v>
      </c>
      <c r="S67" t="str">
        <f t="shared" si="1"/>
        <v>Yrl</v>
      </c>
      <c r="T67" t="s">
        <v>1268</v>
      </c>
      <c r="U67" t="s">
        <v>1263</v>
      </c>
    </row>
    <row r="68" spans="1:21" hidden="1">
      <c r="A68" s="134">
        <v>1</v>
      </c>
      <c r="B68">
        <v>1995</v>
      </c>
      <c r="C68">
        <v>19950824</v>
      </c>
      <c r="D68">
        <v>23</v>
      </c>
      <c r="E68">
        <v>17</v>
      </c>
      <c r="F68" t="s">
        <v>345</v>
      </c>
      <c r="G68">
        <v>1.01</v>
      </c>
      <c r="H68" t="s">
        <v>920</v>
      </c>
      <c r="I68" t="s">
        <v>56</v>
      </c>
      <c r="J68" t="s">
        <v>921</v>
      </c>
      <c r="K68" t="s">
        <v>729</v>
      </c>
      <c r="L68">
        <v>1991</v>
      </c>
      <c r="M68">
        <v>3</v>
      </c>
      <c r="N68">
        <v>1993</v>
      </c>
      <c r="O68">
        <v>634528</v>
      </c>
      <c r="P68" t="s">
        <v>888</v>
      </c>
      <c r="Q68" t="str">
        <f t="shared" si="0"/>
        <v>08</v>
      </c>
      <c r="R68">
        <v>3</v>
      </c>
      <c r="S68" t="str">
        <f t="shared" si="1"/>
        <v>Yrl</v>
      </c>
      <c r="T68" t="s">
        <v>1268</v>
      </c>
      <c r="U68" t="s">
        <v>1263</v>
      </c>
    </row>
    <row r="69" spans="1:21" hidden="1">
      <c r="A69" s="134">
        <v>1</v>
      </c>
      <c r="B69">
        <v>1995</v>
      </c>
      <c r="C69">
        <v>19950824</v>
      </c>
      <c r="D69">
        <v>23</v>
      </c>
      <c r="E69">
        <v>17</v>
      </c>
      <c r="F69" t="s">
        <v>345</v>
      </c>
      <c r="G69">
        <v>1.01</v>
      </c>
      <c r="H69" t="s">
        <v>920</v>
      </c>
      <c r="I69" t="s">
        <v>56</v>
      </c>
      <c r="J69" t="s">
        <v>921</v>
      </c>
      <c r="K69" t="s">
        <v>729</v>
      </c>
      <c r="L69">
        <v>1991</v>
      </c>
      <c r="M69">
        <v>3</v>
      </c>
      <c r="N69">
        <v>1993</v>
      </c>
      <c r="O69">
        <v>634528</v>
      </c>
      <c r="P69" t="s">
        <v>888</v>
      </c>
      <c r="Q69" t="str">
        <f t="shared" si="0"/>
        <v>08</v>
      </c>
      <c r="R69">
        <v>3</v>
      </c>
      <c r="S69" t="str">
        <f t="shared" si="1"/>
        <v>Yrl</v>
      </c>
      <c r="T69" t="s">
        <v>1268</v>
      </c>
      <c r="U69" t="s">
        <v>1263</v>
      </c>
    </row>
    <row r="70" spans="1:21" hidden="1">
      <c r="A70" s="134">
        <v>1</v>
      </c>
      <c r="B70">
        <v>1994</v>
      </c>
      <c r="C70">
        <v>19940824</v>
      </c>
      <c r="D70">
        <v>45</v>
      </c>
      <c r="E70">
        <v>95</v>
      </c>
      <c r="F70" t="s">
        <v>315</v>
      </c>
      <c r="G70">
        <v>1.6</v>
      </c>
      <c r="H70" t="s">
        <v>928</v>
      </c>
      <c r="I70" t="s">
        <v>56</v>
      </c>
      <c r="J70" t="s">
        <v>921</v>
      </c>
      <c r="K70" t="s">
        <v>729</v>
      </c>
      <c r="L70">
        <v>1991</v>
      </c>
      <c r="M70">
        <v>3</v>
      </c>
      <c r="N70">
        <v>1993</v>
      </c>
      <c r="O70">
        <v>634528</v>
      </c>
      <c r="P70" t="s">
        <v>1062</v>
      </c>
      <c r="Q70" t="str">
        <f t="shared" ref="Q70:Q133" si="2">MID(C70,5,2)</f>
        <v>08</v>
      </c>
      <c r="R70">
        <v>3</v>
      </c>
      <c r="S70" t="str">
        <f t="shared" ref="S70:S133" si="3">IF(N70-L70=1,"Fing","Yrl")</f>
        <v>Yrl</v>
      </c>
      <c r="T70" t="s">
        <v>1268</v>
      </c>
      <c r="U70" t="s">
        <v>1263</v>
      </c>
    </row>
    <row r="71" spans="1:21" hidden="1">
      <c r="A71" s="134">
        <v>1</v>
      </c>
      <c r="B71">
        <v>1993</v>
      </c>
      <c r="C71">
        <v>19930804</v>
      </c>
      <c r="D71">
        <v>45</v>
      </c>
      <c r="E71">
        <v>95</v>
      </c>
      <c r="F71" t="s">
        <v>944</v>
      </c>
      <c r="G71">
        <v>1.01</v>
      </c>
      <c r="H71" t="s">
        <v>945</v>
      </c>
      <c r="I71" t="s">
        <v>56</v>
      </c>
      <c r="J71" t="s">
        <v>921</v>
      </c>
      <c r="K71" t="s">
        <v>729</v>
      </c>
      <c r="L71">
        <v>1990</v>
      </c>
      <c r="M71">
        <v>3</v>
      </c>
      <c r="N71">
        <v>1992</v>
      </c>
      <c r="O71">
        <v>634257</v>
      </c>
      <c r="P71" t="s">
        <v>1062</v>
      </c>
      <c r="Q71" t="str">
        <f t="shared" si="2"/>
        <v>08</v>
      </c>
      <c r="R71">
        <v>3</v>
      </c>
      <c r="S71" t="str">
        <f t="shared" si="3"/>
        <v>Yrl</v>
      </c>
      <c r="T71" t="s">
        <v>1268</v>
      </c>
      <c r="U71" t="s">
        <v>1263</v>
      </c>
    </row>
    <row r="72" spans="1:21" hidden="1">
      <c r="A72" s="134">
        <v>1</v>
      </c>
      <c r="B72">
        <v>1994</v>
      </c>
      <c r="C72">
        <v>19940805</v>
      </c>
      <c r="D72">
        <v>45</v>
      </c>
      <c r="E72">
        <v>95</v>
      </c>
      <c r="F72" t="s">
        <v>1243</v>
      </c>
      <c r="G72">
        <v>1.6</v>
      </c>
      <c r="H72" t="s">
        <v>1244</v>
      </c>
      <c r="I72" t="s">
        <v>56</v>
      </c>
      <c r="J72" t="s">
        <v>921</v>
      </c>
      <c r="K72" t="s">
        <v>729</v>
      </c>
      <c r="L72">
        <v>1991</v>
      </c>
      <c r="M72">
        <v>3</v>
      </c>
      <c r="N72">
        <v>1993</v>
      </c>
      <c r="O72">
        <v>634528</v>
      </c>
      <c r="P72" t="s">
        <v>1062</v>
      </c>
      <c r="Q72" t="str">
        <f t="shared" si="2"/>
        <v>08</v>
      </c>
      <c r="R72">
        <v>3</v>
      </c>
      <c r="S72" t="str">
        <f t="shared" si="3"/>
        <v>Yrl</v>
      </c>
      <c r="T72" t="s">
        <v>1268</v>
      </c>
      <c r="U72" t="s">
        <v>1263</v>
      </c>
    </row>
    <row r="73" spans="1:21" hidden="1">
      <c r="A73" s="134">
        <v>1</v>
      </c>
      <c r="B73">
        <v>1994</v>
      </c>
      <c r="C73">
        <v>19940830</v>
      </c>
      <c r="D73">
        <v>45</v>
      </c>
      <c r="E73">
        <v>95</v>
      </c>
      <c r="F73" t="s">
        <v>314</v>
      </c>
      <c r="G73">
        <v>1.61</v>
      </c>
      <c r="H73" t="s">
        <v>948</v>
      </c>
      <c r="I73" t="s">
        <v>56</v>
      </c>
      <c r="J73" t="s">
        <v>921</v>
      </c>
      <c r="K73" t="s">
        <v>729</v>
      </c>
      <c r="L73">
        <v>1991</v>
      </c>
      <c r="M73">
        <v>3</v>
      </c>
      <c r="N73">
        <v>1993</v>
      </c>
      <c r="O73">
        <v>634528</v>
      </c>
      <c r="P73" t="s">
        <v>1062</v>
      </c>
      <c r="Q73" t="str">
        <f t="shared" si="2"/>
        <v>08</v>
      </c>
      <c r="R73">
        <v>3</v>
      </c>
      <c r="S73" t="str">
        <f t="shared" si="3"/>
        <v>Yrl</v>
      </c>
      <c r="T73" t="s">
        <v>1268</v>
      </c>
      <c r="U73" t="s">
        <v>1263</v>
      </c>
    </row>
    <row r="74" spans="1:21" hidden="1">
      <c r="A74" s="134">
        <v>1</v>
      </c>
      <c r="B74">
        <v>1995</v>
      </c>
      <c r="C74">
        <v>19950823</v>
      </c>
      <c r="D74">
        <v>45</v>
      </c>
      <c r="E74">
        <v>95</v>
      </c>
      <c r="F74" t="s">
        <v>281</v>
      </c>
      <c r="G74">
        <v>1.28</v>
      </c>
      <c r="H74" t="s">
        <v>937</v>
      </c>
      <c r="I74" t="s">
        <v>56</v>
      </c>
      <c r="J74" t="s">
        <v>921</v>
      </c>
      <c r="K74" t="s">
        <v>729</v>
      </c>
      <c r="L74">
        <v>1990</v>
      </c>
      <c r="M74">
        <v>3</v>
      </c>
      <c r="N74">
        <v>1992</v>
      </c>
      <c r="O74">
        <v>634257</v>
      </c>
      <c r="P74" t="s">
        <v>1062</v>
      </c>
      <c r="Q74" t="str">
        <f t="shared" si="2"/>
        <v>08</v>
      </c>
      <c r="R74">
        <v>3</v>
      </c>
      <c r="S74" t="str">
        <f t="shared" si="3"/>
        <v>Yrl</v>
      </c>
      <c r="T74" t="s">
        <v>1268</v>
      </c>
      <c r="U74" t="s">
        <v>1263</v>
      </c>
    </row>
    <row r="75" spans="1:21" hidden="1">
      <c r="A75" s="134">
        <v>1</v>
      </c>
      <c r="B75">
        <v>1993</v>
      </c>
      <c r="C75">
        <v>19930808</v>
      </c>
      <c r="D75">
        <v>45</v>
      </c>
      <c r="E75">
        <v>95</v>
      </c>
      <c r="F75" t="s">
        <v>313</v>
      </c>
      <c r="G75">
        <v>1.01</v>
      </c>
      <c r="H75" t="s">
        <v>962</v>
      </c>
      <c r="I75" t="s">
        <v>56</v>
      </c>
      <c r="J75" t="s">
        <v>921</v>
      </c>
      <c r="K75" t="s">
        <v>729</v>
      </c>
      <c r="L75">
        <v>1991</v>
      </c>
      <c r="M75">
        <v>3</v>
      </c>
      <c r="N75">
        <v>1993</v>
      </c>
      <c r="O75">
        <v>634528</v>
      </c>
      <c r="P75" t="s">
        <v>1062</v>
      </c>
      <c r="Q75" t="str">
        <f t="shared" si="2"/>
        <v>08</v>
      </c>
      <c r="R75">
        <v>3</v>
      </c>
      <c r="S75" t="str">
        <f t="shared" si="3"/>
        <v>Yrl</v>
      </c>
      <c r="T75" t="s">
        <v>1268</v>
      </c>
      <c r="U75" t="s">
        <v>1263</v>
      </c>
    </row>
    <row r="76" spans="1:21" hidden="1">
      <c r="A76" s="134">
        <v>1</v>
      </c>
      <c r="B76">
        <v>1994</v>
      </c>
      <c r="C76">
        <v>19940820</v>
      </c>
      <c r="D76">
        <v>45</v>
      </c>
      <c r="E76">
        <v>95</v>
      </c>
      <c r="F76" t="s">
        <v>996</v>
      </c>
      <c r="G76">
        <v>1.6</v>
      </c>
      <c r="H76" t="s">
        <v>997</v>
      </c>
      <c r="I76" t="s">
        <v>56</v>
      </c>
      <c r="J76" t="s">
        <v>921</v>
      </c>
      <c r="K76" t="s">
        <v>729</v>
      </c>
      <c r="L76">
        <v>1991</v>
      </c>
      <c r="M76">
        <v>3</v>
      </c>
      <c r="N76">
        <v>1993</v>
      </c>
      <c r="O76">
        <v>634528</v>
      </c>
      <c r="P76" t="s">
        <v>1062</v>
      </c>
      <c r="Q76" t="str">
        <f t="shared" si="2"/>
        <v>08</v>
      </c>
      <c r="R76">
        <v>3</v>
      </c>
      <c r="S76" t="str">
        <f t="shared" si="3"/>
        <v>Yrl</v>
      </c>
      <c r="T76" t="s">
        <v>1268</v>
      </c>
      <c r="U76" t="s">
        <v>1263</v>
      </c>
    </row>
    <row r="77" spans="1:21" hidden="1">
      <c r="A77" s="134">
        <v>1</v>
      </c>
      <c r="B77">
        <v>1993</v>
      </c>
      <c r="C77">
        <v>19930812</v>
      </c>
      <c r="D77">
        <v>45</v>
      </c>
      <c r="E77">
        <v>95</v>
      </c>
      <c r="F77" t="s">
        <v>354</v>
      </c>
      <c r="G77">
        <v>1.01</v>
      </c>
      <c r="H77" t="s">
        <v>938</v>
      </c>
      <c r="I77" t="s">
        <v>56</v>
      </c>
      <c r="J77" t="s">
        <v>921</v>
      </c>
      <c r="K77" t="s">
        <v>729</v>
      </c>
      <c r="L77">
        <v>1990</v>
      </c>
      <c r="M77">
        <v>3</v>
      </c>
      <c r="N77">
        <v>1992</v>
      </c>
      <c r="O77">
        <v>634257</v>
      </c>
      <c r="P77" t="s">
        <v>1062</v>
      </c>
      <c r="Q77" t="str">
        <f t="shared" si="2"/>
        <v>08</v>
      </c>
      <c r="R77">
        <v>3</v>
      </c>
      <c r="S77" t="str">
        <f t="shared" si="3"/>
        <v>Yrl</v>
      </c>
      <c r="T77" t="s">
        <v>1268</v>
      </c>
      <c r="U77" t="s">
        <v>1263</v>
      </c>
    </row>
    <row r="78" spans="1:21" hidden="1">
      <c r="A78" s="134">
        <v>1</v>
      </c>
      <c r="B78">
        <v>1993</v>
      </c>
      <c r="C78">
        <v>19930915</v>
      </c>
      <c r="D78">
        <v>45</v>
      </c>
      <c r="E78">
        <v>95</v>
      </c>
      <c r="F78" t="s">
        <v>296</v>
      </c>
      <c r="G78">
        <v>1.01</v>
      </c>
      <c r="H78" t="s">
        <v>936</v>
      </c>
      <c r="I78" t="s">
        <v>56</v>
      </c>
      <c r="J78" t="s">
        <v>921</v>
      </c>
      <c r="K78" t="s">
        <v>729</v>
      </c>
      <c r="L78">
        <v>1991</v>
      </c>
      <c r="M78">
        <v>3</v>
      </c>
      <c r="N78">
        <v>1993</v>
      </c>
      <c r="O78">
        <v>634528</v>
      </c>
      <c r="P78" t="s">
        <v>1062</v>
      </c>
      <c r="Q78" t="str">
        <f t="shared" si="2"/>
        <v>09</v>
      </c>
      <c r="R78">
        <v>3</v>
      </c>
      <c r="S78" t="str">
        <f t="shared" si="3"/>
        <v>Yrl</v>
      </c>
      <c r="T78" t="s">
        <v>1268</v>
      </c>
      <c r="U78" t="s">
        <v>1263</v>
      </c>
    </row>
    <row r="79" spans="1:21" hidden="1">
      <c r="A79" s="134">
        <v>1</v>
      </c>
      <c r="B79">
        <v>1994</v>
      </c>
      <c r="C79">
        <v>19940907</v>
      </c>
      <c r="D79">
        <v>45</v>
      </c>
      <c r="E79">
        <v>95</v>
      </c>
      <c r="F79" t="s">
        <v>296</v>
      </c>
      <c r="G79">
        <v>1.61</v>
      </c>
      <c r="H79" t="s">
        <v>936</v>
      </c>
      <c r="I79" t="s">
        <v>56</v>
      </c>
      <c r="J79" t="s">
        <v>921</v>
      </c>
      <c r="K79" t="s">
        <v>729</v>
      </c>
      <c r="L79">
        <v>1990</v>
      </c>
      <c r="M79">
        <v>3</v>
      </c>
      <c r="N79">
        <v>1992</v>
      </c>
      <c r="O79">
        <v>634257</v>
      </c>
      <c r="P79" t="s">
        <v>1062</v>
      </c>
      <c r="Q79" t="str">
        <f t="shared" si="2"/>
        <v>09</v>
      </c>
      <c r="R79">
        <v>3</v>
      </c>
      <c r="S79" t="str">
        <f t="shared" si="3"/>
        <v>Yrl</v>
      </c>
      <c r="T79" t="s">
        <v>1268</v>
      </c>
      <c r="U79" t="s">
        <v>1263</v>
      </c>
    </row>
    <row r="80" spans="1:21" hidden="1">
      <c r="A80" s="134">
        <v>1</v>
      </c>
      <c r="B80">
        <v>1993</v>
      </c>
      <c r="C80">
        <v>19930912</v>
      </c>
      <c r="D80">
        <v>45</v>
      </c>
      <c r="E80">
        <v>95</v>
      </c>
      <c r="F80" t="s">
        <v>1239</v>
      </c>
      <c r="G80">
        <v>1.01</v>
      </c>
      <c r="H80" t="s">
        <v>1240</v>
      </c>
      <c r="I80" t="s">
        <v>56</v>
      </c>
      <c r="J80" t="s">
        <v>921</v>
      </c>
      <c r="K80" t="s">
        <v>729</v>
      </c>
      <c r="L80">
        <v>1991</v>
      </c>
      <c r="M80">
        <v>3</v>
      </c>
      <c r="N80">
        <v>1993</v>
      </c>
      <c r="O80">
        <v>634528</v>
      </c>
      <c r="P80" t="s">
        <v>1062</v>
      </c>
      <c r="Q80" t="str">
        <f t="shared" si="2"/>
        <v>09</v>
      </c>
      <c r="R80">
        <v>3</v>
      </c>
      <c r="S80" t="str">
        <f t="shared" si="3"/>
        <v>Yrl</v>
      </c>
      <c r="T80" t="s">
        <v>1268</v>
      </c>
      <c r="U80" t="s">
        <v>1263</v>
      </c>
    </row>
    <row r="81" spans="1:21" hidden="1">
      <c r="A81" s="134">
        <v>1</v>
      </c>
      <c r="B81">
        <v>1994</v>
      </c>
      <c r="C81">
        <v>19940912</v>
      </c>
      <c r="D81">
        <v>45</v>
      </c>
      <c r="E81">
        <v>95</v>
      </c>
      <c r="F81" t="s">
        <v>1239</v>
      </c>
      <c r="G81">
        <v>1.61</v>
      </c>
      <c r="H81" t="s">
        <v>1240</v>
      </c>
      <c r="I81" t="s">
        <v>56</v>
      </c>
      <c r="J81" t="s">
        <v>921</v>
      </c>
      <c r="K81" t="s">
        <v>729</v>
      </c>
      <c r="L81">
        <v>1991</v>
      </c>
      <c r="M81">
        <v>3</v>
      </c>
      <c r="N81">
        <v>1993</v>
      </c>
      <c r="O81">
        <v>634528</v>
      </c>
      <c r="P81" t="s">
        <v>1062</v>
      </c>
      <c r="Q81" t="str">
        <f t="shared" si="2"/>
        <v>09</v>
      </c>
      <c r="R81">
        <v>3</v>
      </c>
      <c r="S81" t="str">
        <f t="shared" si="3"/>
        <v>Yrl</v>
      </c>
      <c r="T81" t="s">
        <v>1268</v>
      </c>
      <c r="U81" t="s">
        <v>1263</v>
      </c>
    </row>
    <row r="82" spans="1:21" hidden="1">
      <c r="A82" s="134">
        <v>1</v>
      </c>
      <c r="B82">
        <v>1994</v>
      </c>
      <c r="C82">
        <v>19941007</v>
      </c>
      <c r="D82">
        <v>23</v>
      </c>
      <c r="E82">
        <v>52</v>
      </c>
      <c r="F82" t="s">
        <v>302</v>
      </c>
      <c r="G82">
        <v>0</v>
      </c>
      <c r="H82" t="s">
        <v>911</v>
      </c>
      <c r="I82" t="s">
        <v>56</v>
      </c>
      <c r="J82" t="s">
        <v>921</v>
      </c>
      <c r="K82" t="s">
        <v>729</v>
      </c>
      <c r="L82">
        <v>1991</v>
      </c>
      <c r="M82">
        <v>3</v>
      </c>
      <c r="N82">
        <v>1993</v>
      </c>
      <c r="O82">
        <v>634528</v>
      </c>
      <c r="P82" t="s">
        <v>888</v>
      </c>
      <c r="Q82" t="str">
        <f t="shared" si="2"/>
        <v>10</v>
      </c>
      <c r="R82">
        <v>1</v>
      </c>
      <c r="S82" t="str">
        <f t="shared" si="3"/>
        <v>Yrl</v>
      </c>
      <c r="T82" t="s">
        <v>1268</v>
      </c>
      <c r="U82" t="s">
        <v>1263</v>
      </c>
    </row>
    <row r="83" spans="1:21" hidden="1">
      <c r="A83" s="134">
        <v>1</v>
      </c>
      <c r="B83">
        <v>1994</v>
      </c>
      <c r="C83">
        <v>19941007</v>
      </c>
      <c r="D83">
        <v>23</v>
      </c>
      <c r="E83">
        <v>52</v>
      </c>
      <c r="F83" t="s">
        <v>302</v>
      </c>
      <c r="G83">
        <v>0</v>
      </c>
      <c r="H83" t="s">
        <v>911</v>
      </c>
      <c r="I83" t="s">
        <v>56</v>
      </c>
      <c r="J83" t="s">
        <v>921</v>
      </c>
      <c r="K83" t="s">
        <v>729</v>
      </c>
      <c r="L83">
        <v>1991</v>
      </c>
      <c r="M83">
        <v>3</v>
      </c>
      <c r="N83">
        <v>1993</v>
      </c>
      <c r="O83">
        <v>634528</v>
      </c>
      <c r="P83" t="s">
        <v>888</v>
      </c>
      <c r="Q83" t="str">
        <f t="shared" si="2"/>
        <v>10</v>
      </c>
      <c r="R83">
        <v>1</v>
      </c>
      <c r="S83" t="str">
        <f t="shared" si="3"/>
        <v>Yrl</v>
      </c>
      <c r="T83" t="s">
        <v>1268</v>
      </c>
      <c r="U83" t="s">
        <v>1263</v>
      </c>
    </row>
    <row r="84" spans="1:21" hidden="1">
      <c r="A84" s="134">
        <v>1</v>
      </c>
      <c r="B84">
        <v>1993</v>
      </c>
      <c r="C84">
        <v>19931023</v>
      </c>
      <c r="D84">
        <v>45</v>
      </c>
      <c r="E84">
        <v>95</v>
      </c>
      <c r="F84" t="s">
        <v>281</v>
      </c>
      <c r="G84">
        <v>1.01</v>
      </c>
      <c r="H84" t="s">
        <v>937</v>
      </c>
      <c r="I84" t="s">
        <v>56</v>
      </c>
      <c r="J84" t="s">
        <v>921</v>
      </c>
      <c r="K84" t="s">
        <v>729</v>
      </c>
      <c r="L84">
        <v>1991</v>
      </c>
      <c r="M84">
        <v>3</v>
      </c>
      <c r="N84">
        <v>1993</v>
      </c>
      <c r="O84">
        <v>634528</v>
      </c>
      <c r="P84" t="s">
        <v>1062</v>
      </c>
      <c r="Q84" t="str">
        <f t="shared" si="2"/>
        <v>10</v>
      </c>
      <c r="R84">
        <v>1</v>
      </c>
      <c r="S84" t="str">
        <f t="shared" si="3"/>
        <v>Yrl</v>
      </c>
      <c r="T84" t="s">
        <v>1268</v>
      </c>
      <c r="U84" t="s">
        <v>1263</v>
      </c>
    </row>
    <row r="85" spans="1:21" hidden="1">
      <c r="A85" s="134">
        <v>1</v>
      </c>
      <c r="B85">
        <v>1994</v>
      </c>
      <c r="C85">
        <v>19941008</v>
      </c>
      <c r="D85">
        <v>45</v>
      </c>
      <c r="E85">
        <v>95</v>
      </c>
      <c r="F85" t="s">
        <v>289</v>
      </c>
      <c r="G85">
        <v>1.62</v>
      </c>
      <c r="H85" t="s">
        <v>959</v>
      </c>
      <c r="I85" t="s">
        <v>56</v>
      </c>
      <c r="J85" t="s">
        <v>921</v>
      </c>
      <c r="K85" t="s">
        <v>729</v>
      </c>
      <c r="L85">
        <v>1991</v>
      </c>
      <c r="M85">
        <v>3</v>
      </c>
      <c r="N85">
        <v>1993</v>
      </c>
      <c r="O85">
        <v>634528</v>
      </c>
      <c r="P85" t="s">
        <v>1062</v>
      </c>
      <c r="Q85" t="str">
        <f t="shared" si="2"/>
        <v>10</v>
      </c>
      <c r="R85">
        <v>1</v>
      </c>
      <c r="S85" t="str">
        <f t="shared" si="3"/>
        <v>Yrl</v>
      </c>
      <c r="T85" t="s">
        <v>1268</v>
      </c>
      <c r="U85" t="s">
        <v>1263</v>
      </c>
    </row>
    <row r="86" spans="1:21" hidden="1">
      <c r="A86" s="134">
        <v>1</v>
      </c>
      <c r="B86">
        <v>1993</v>
      </c>
      <c r="C86">
        <v>19931228</v>
      </c>
      <c r="D86">
        <v>45</v>
      </c>
      <c r="E86">
        <v>95</v>
      </c>
      <c r="F86" t="s">
        <v>289</v>
      </c>
      <c r="G86">
        <v>1.01</v>
      </c>
      <c r="H86" t="s">
        <v>959</v>
      </c>
      <c r="I86" t="s">
        <v>56</v>
      </c>
      <c r="J86" t="s">
        <v>921</v>
      </c>
      <c r="K86" t="s">
        <v>729</v>
      </c>
      <c r="L86">
        <v>1991</v>
      </c>
      <c r="M86">
        <v>3</v>
      </c>
      <c r="N86">
        <v>1993</v>
      </c>
      <c r="O86">
        <v>634528</v>
      </c>
      <c r="P86" t="s">
        <v>1062</v>
      </c>
      <c r="Q86" t="str">
        <f t="shared" si="2"/>
        <v>12</v>
      </c>
      <c r="R86">
        <v>1</v>
      </c>
      <c r="S86" t="str">
        <f t="shared" si="3"/>
        <v>Yrl</v>
      </c>
      <c r="T86" t="s">
        <v>1268</v>
      </c>
      <c r="U86" t="s">
        <v>1263</v>
      </c>
    </row>
    <row r="87" spans="1:21" hidden="1">
      <c r="A87" s="134">
        <v>1</v>
      </c>
      <c r="B87">
        <v>1994</v>
      </c>
      <c r="C87">
        <v>19941217</v>
      </c>
      <c r="D87">
        <v>45</v>
      </c>
      <c r="E87">
        <v>95</v>
      </c>
      <c r="F87" t="s">
        <v>289</v>
      </c>
      <c r="G87">
        <v>1.6</v>
      </c>
      <c r="H87" t="s">
        <v>959</v>
      </c>
      <c r="I87" t="s">
        <v>56</v>
      </c>
      <c r="J87" t="s">
        <v>921</v>
      </c>
      <c r="K87" t="s">
        <v>729</v>
      </c>
      <c r="L87">
        <v>1991</v>
      </c>
      <c r="M87">
        <v>3</v>
      </c>
      <c r="N87">
        <v>1993</v>
      </c>
      <c r="O87">
        <v>634528</v>
      </c>
      <c r="P87" t="s">
        <v>1062</v>
      </c>
      <c r="Q87" t="str">
        <f t="shared" si="2"/>
        <v>12</v>
      </c>
      <c r="R87">
        <v>1</v>
      </c>
      <c r="S87" t="str">
        <f t="shared" si="3"/>
        <v>Yrl</v>
      </c>
      <c r="T87" t="s">
        <v>1268</v>
      </c>
      <c r="U87" t="s">
        <v>1263</v>
      </c>
    </row>
    <row r="88" spans="1:21" hidden="1">
      <c r="A88" s="134">
        <v>1</v>
      </c>
      <c r="B88">
        <v>2006</v>
      </c>
      <c r="C88">
        <v>20060823</v>
      </c>
      <c r="D88">
        <v>23</v>
      </c>
      <c r="E88">
        <v>12</v>
      </c>
      <c r="F88" t="s">
        <v>264</v>
      </c>
      <c r="G88">
        <v>1.82</v>
      </c>
      <c r="H88" t="s">
        <v>895</v>
      </c>
      <c r="I88" t="s">
        <v>56</v>
      </c>
      <c r="J88" t="s">
        <v>130</v>
      </c>
      <c r="K88" t="s">
        <v>729</v>
      </c>
      <c r="L88">
        <v>2002</v>
      </c>
      <c r="M88">
        <v>3</v>
      </c>
      <c r="N88">
        <v>2004</v>
      </c>
      <c r="O88">
        <v>631867</v>
      </c>
      <c r="P88" t="s">
        <v>889</v>
      </c>
      <c r="Q88" t="str">
        <f t="shared" si="2"/>
        <v>08</v>
      </c>
      <c r="R88">
        <v>3</v>
      </c>
      <c r="S88" t="str">
        <f t="shared" si="3"/>
        <v>Yrl</v>
      </c>
      <c r="T88" t="s">
        <v>1267</v>
      </c>
      <c r="U88" t="s">
        <v>1263</v>
      </c>
    </row>
    <row r="89" spans="1:21" hidden="1">
      <c r="A89" s="134">
        <v>1</v>
      </c>
      <c r="B89">
        <v>2004</v>
      </c>
      <c r="C89">
        <v>20040823</v>
      </c>
      <c r="D89">
        <v>45</v>
      </c>
      <c r="E89">
        <v>95</v>
      </c>
      <c r="F89" t="s">
        <v>296</v>
      </c>
      <c r="G89">
        <v>4.3600000000000003</v>
      </c>
      <c r="H89" t="s">
        <v>936</v>
      </c>
      <c r="I89" t="s">
        <v>56</v>
      </c>
      <c r="J89" t="s">
        <v>130</v>
      </c>
      <c r="K89" t="s">
        <v>729</v>
      </c>
      <c r="L89">
        <v>2002</v>
      </c>
      <c r="M89">
        <v>3</v>
      </c>
      <c r="N89">
        <v>2004</v>
      </c>
      <c r="O89">
        <v>631867</v>
      </c>
      <c r="P89" t="s">
        <v>1062</v>
      </c>
      <c r="Q89" t="str">
        <f t="shared" si="2"/>
        <v>08</v>
      </c>
      <c r="R89">
        <v>3</v>
      </c>
      <c r="S89" t="str">
        <f t="shared" si="3"/>
        <v>Yrl</v>
      </c>
      <c r="T89" t="s">
        <v>1267</v>
      </c>
      <c r="U89" t="s">
        <v>1263</v>
      </c>
    </row>
    <row r="90" spans="1:21" hidden="1">
      <c r="A90" s="134">
        <v>1</v>
      </c>
      <c r="B90">
        <v>2005</v>
      </c>
      <c r="C90">
        <v>20050822</v>
      </c>
      <c r="D90">
        <v>45</v>
      </c>
      <c r="E90">
        <v>95</v>
      </c>
      <c r="F90" t="s">
        <v>296</v>
      </c>
      <c r="G90">
        <v>5.84</v>
      </c>
      <c r="H90" t="s">
        <v>936</v>
      </c>
      <c r="I90" t="s">
        <v>56</v>
      </c>
      <c r="J90" t="s">
        <v>130</v>
      </c>
      <c r="K90" t="s">
        <v>729</v>
      </c>
      <c r="L90">
        <v>2002</v>
      </c>
      <c r="M90">
        <v>3</v>
      </c>
      <c r="N90">
        <v>2004</v>
      </c>
      <c r="O90">
        <v>631867</v>
      </c>
      <c r="P90" t="s">
        <v>1062</v>
      </c>
      <c r="Q90" t="str">
        <f t="shared" si="2"/>
        <v>08</v>
      </c>
      <c r="R90">
        <v>3</v>
      </c>
      <c r="S90" t="str">
        <f t="shared" si="3"/>
        <v>Yrl</v>
      </c>
      <c r="T90" t="s">
        <v>1267</v>
      </c>
      <c r="U90" t="s">
        <v>1263</v>
      </c>
    </row>
    <row r="91" spans="1:21" hidden="1">
      <c r="A91" s="134">
        <v>1</v>
      </c>
      <c r="B91">
        <v>2005</v>
      </c>
      <c r="C91">
        <v>20050827</v>
      </c>
      <c r="D91">
        <v>45</v>
      </c>
      <c r="E91">
        <v>95</v>
      </c>
      <c r="F91" t="s">
        <v>296</v>
      </c>
      <c r="G91">
        <v>5.84</v>
      </c>
      <c r="H91" t="s">
        <v>936</v>
      </c>
      <c r="I91" t="s">
        <v>56</v>
      </c>
      <c r="J91" t="s">
        <v>130</v>
      </c>
      <c r="K91" t="s">
        <v>729</v>
      </c>
      <c r="L91">
        <v>2002</v>
      </c>
      <c r="M91">
        <v>3</v>
      </c>
      <c r="N91">
        <v>2004</v>
      </c>
      <c r="O91">
        <v>631867</v>
      </c>
      <c r="P91" t="s">
        <v>1062</v>
      </c>
      <c r="Q91" t="str">
        <f t="shared" si="2"/>
        <v>08</v>
      </c>
      <c r="R91">
        <v>3</v>
      </c>
      <c r="S91" t="str">
        <f t="shared" si="3"/>
        <v>Yrl</v>
      </c>
      <c r="T91" t="s">
        <v>1267</v>
      </c>
      <c r="U91" t="s">
        <v>1263</v>
      </c>
    </row>
    <row r="92" spans="1:21" hidden="1">
      <c r="A92" s="134">
        <v>1</v>
      </c>
      <c r="B92">
        <v>2006</v>
      </c>
      <c r="C92">
        <v>20060827</v>
      </c>
      <c r="D92">
        <v>45</v>
      </c>
      <c r="E92">
        <v>95</v>
      </c>
      <c r="F92" t="s">
        <v>296</v>
      </c>
      <c r="G92">
        <v>7.45</v>
      </c>
      <c r="H92" t="s">
        <v>936</v>
      </c>
      <c r="I92" t="s">
        <v>56</v>
      </c>
      <c r="J92" t="s">
        <v>130</v>
      </c>
      <c r="K92" t="s">
        <v>729</v>
      </c>
      <c r="L92">
        <v>2002</v>
      </c>
      <c r="M92">
        <v>3</v>
      </c>
      <c r="N92">
        <v>2004</v>
      </c>
      <c r="O92">
        <v>631867</v>
      </c>
      <c r="P92" t="s">
        <v>1062</v>
      </c>
      <c r="Q92" t="str">
        <f t="shared" si="2"/>
        <v>08</v>
      </c>
      <c r="R92">
        <v>3</v>
      </c>
      <c r="S92" t="str">
        <f t="shared" si="3"/>
        <v>Yrl</v>
      </c>
      <c r="T92" t="s">
        <v>1267</v>
      </c>
      <c r="U92" t="s">
        <v>1263</v>
      </c>
    </row>
    <row r="93" spans="1:21" hidden="1">
      <c r="A93" s="134">
        <v>1</v>
      </c>
      <c r="B93">
        <v>2005</v>
      </c>
      <c r="C93">
        <v>20050908</v>
      </c>
      <c r="D93">
        <v>23</v>
      </c>
      <c r="E93">
        <v>12</v>
      </c>
      <c r="F93" t="s">
        <v>264</v>
      </c>
      <c r="G93">
        <v>1.17</v>
      </c>
      <c r="H93" t="s">
        <v>895</v>
      </c>
      <c r="I93" t="s">
        <v>56</v>
      </c>
      <c r="J93" t="s">
        <v>130</v>
      </c>
      <c r="K93" t="s">
        <v>729</v>
      </c>
      <c r="L93">
        <v>2002</v>
      </c>
      <c r="M93">
        <v>3</v>
      </c>
      <c r="N93">
        <v>2004</v>
      </c>
      <c r="O93">
        <v>631867</v>
      </c>
      <c r="P93" t="s">
        <v>889</v>
      </c>
      <c r="Q93" t="str">
        <f t="shared" si="2"/>
        <v>09</v>
      </c>
      <c r="R93">
        <v>3</v>
      </c>
      <c r="S93" t="str">
        <f t="shared" si="3"/>
        <v>Yrl</v>
      </c>
      <c r="T93" t="s">
        <v>1267</v>
      </c>
      <c r="U93" t="s">
        <v>1263</v>
      </c>
    </row>
    <row r="94" spans="1:21" hidden="1">
      <c r="A94" s="134">
        <v>1</v>
      </c>
      <c r="B94">
        <v>2006</v>
      </c>
      <c r="C94">
        <v>20060910</v>
      </c>
      <c r="D94">
        <v>45</v>
      </c>
      <c r="E94">
        <v>95</v>
      </c>
      <c r="F94" t="s">
        <v>349</v>
      </c>
      <c r="G94">
        <v>9.3800000000000008</v>
      </c>
      <c r="H94" t="s">
        <v>935</v>
      </c>
      <c r="I94" t="s">
        <v>56</v>
      </c>
      <c r="J94" t="s">
        <v>130</v>
      </c>
      <c r="K94" t="s">
        <v>729</v>
      </c>
      <c r="L94">
        <v>2002</v>
      </c>
      <c r="M94">
        <v>3</v>
      </c>
      <c r="N94">
        <v>2004</v>
      </c>
      <c r="O94">
        <v>631867</v>
      </c>
      <c r="P94" t="s">
        <v>1062</v>
      </c>
      <c r="Q94" t="str">
        <f t="shared" si="2"/>
        <v>09</v>
      </c>
      <c r="R94">
        <v>3</v>
      </c>
      <c r="S94" t="str">
        <f t="shared" si="3"/>
        <v>Yrl</v>
      </c>
      <c r="T94" t="s">
        <v>1267</v>
      </c>
      <c r="U94" t="s">
        <v>1263</v>
      </c>
    </row>
    <row r="95" spans="1:21" hidden="1">
      <c r="A95" s="134">
        <v>1</v>
      </c>
      <c r="B95">
        <v>2007</v>
      </c>
      <c r="C95">
        <v>20070714</v>
      </c>
      <c r="D95">
        <v>45</v>
      </c>
      <c r="E95">
        <v>95</v>
      </c>
      <c r="F95" t="s">
        <v>281</v>
      </c>
      <c r="G95">
        <v>5.29</v>
      </c>
      <c r="H95" t="s">
        <v>937</v>
      </c>
      <c r="I95" t="s">
        <v>56</v>
      </c>
      <c r="J95" t="s">
        <v>79</v>
      </c>
      <c r="K95" t="s">
        <v>720</v>
      </c>
      <c r="L95">
        <v>2004</v>
      </c>
      <c r="M95">
        <v>3</v>
      </c>
      <c r="N95">
        <v>2005</v>
      </c>
      <c r="O95">
        <v>632871</v>
      </c>
      <c r="P95" t="s">
        <v>1062</v>
      </c>
      <c r="Q95" t="str">
        <f t="shared" si="2"/>
        <v>07</v>
      </c>
      <c r="R95">
        <v>3</v>
      </c>
      <c r="S95" t="str">
        <f t="shared" si="3"/>
        <v>Fing</v>
      </c>
      <c r="T95" t="s">
        <v>1267</v>
      </c>
      <c r="U95" t="s">
        <v>1225</v>
      </c>
    </row>
    <row r="96" spans="1:21" hidden="1">
      <c r="A96" s="134">
        <v>1</v>
      </c>
      <c r="B96">
        <v>2006</v>
      </c>
      <c r="C96">
        <v>20060822</v>
      </c>
      <c r="D96">
        <v>23</v>
      </c>
      <c r="E96">
        <v>12</v>
      </c>
      <c r="F96" t="s">
        <v>264</v>
      </c>
      <c r="G96">
        <v>1.82</v>
      </c>
      <c r="H96" t="s">
        <v>895</v>
      </c>
      <c r="I96" t="s">
        <v>56</v>
      </c>
      <c r="J96" t="s">
        <v>79</v>
      </c>
      <c r="K96" t="s">
        <v>720</v>
      </c>
      <c r="L96">
        <v>2003</v>
      </c>
      <c r="M96">
        <v>3</v>
      </c>
      <c r="N96">
        <v>2004</v>
      </c>
      <c r="O96">
        <v>632472</v>
      </c>
      <c r="P96" t="s">
        <v>889</v>
      </c>
      <c r="Q96" t="str">
        <f t="shared" si="2"/>
        <v>08</v>
      </c>
      <c r="R96">
        <v>3</v>
      </c>
      <c r="S96" t="str">
        <f t="shared" si="3"/>
        <v>Fing</v>
      </c>
      <c r="T96" t="s">
        <v>1267</v>
      </c>
      <c r="U96" t="s">
        <v>1225</v>
      </c>
    </row>
    <row r="97" spans="1:21" hidden="1">
      <c r="A97" s="134">
        <v>1</v>
      </c>
      <c r="B97">
        <v>2006</v>
      </c>
      <c r="C97">
        <v>20060822</v>
      </c>
      <c r="D97">
        <v>23</v>
      </c>
      <c r="E97">
        <v>12</v>
      </c>
      <c r="F97" t="s">
        <v>264</v>
      </c>
      <c r="G97">
        <v>1.82</v>
      </c>
      <c r="H97" t="s">
        <v>895</v>
      </c>
      <c r="I97" t="s">
        <v>56</v>
      </c>
      <c r="J97" t="s">
        <v>79</v>
      </c>
      <c r="K97" t="s">
        <v>720</v>
      </c>
      <c r="L97">
        <v>2003</v>
      </c>
      <c r="M97">
        <v>3</v>
      </c>
      <c r="N97">
        <v>2004</v>
      </c>
      <c r="O97">
        <v>632277</v>
      </c>
      <c r="P97" t="s">
        <v>889</v>
      </c>
      <c r="Q97" t="str">
        <f t="shared" si="2"/>
        <v>08</v>
      </c>
      <c r="R97">
        <v>3</v>
      </c>
      <c r="S97" t="str">
        <f t="shared" si="3"/>
        <v>Fing</v>
      </c>
      <c r="T97" t="s">
        <v>1267</v>
      </c>
      <c r="U97" t="s">
        <v>1225</v>
      </c>
    </row>
    <row r="98" spans="1:21" hidden="1">
      <c r="A98" s="134">
        <v>1</v>
      </c>
      <c r="B98">
        <v>2006</v>
      </c>
      <c r="C98">
        <v>20060822</v>
      </c>
      <c r="D98">
        <v>23</v>
      </c>
      <c r="E98">
        <v>12</v>
      </c>
      <c r="F98" t="s">
        <v>264</v>
      </c>
      <c r="G98">
        <v>1.82</v>
      </c>
      <c r="H98" t="s">
        <v>895</v>
      </c>
      <c r="I98" t="s">
        <v>56</v>
      </c>
      <c r="J98" t="s">
        <v>79</v>
      </c>
      <c r="K98" t="s">
        <v>720</v>
      </c>
      <c r="L98">
        <v>2003</v>
      </c>
      <c r="M98">
        <v>3</v>
      </c>
      <c r="N98">
        <v>2004</v>
      </c>
      <c r="O98">
        <v>632472</v>
      </c>
      <c r="P98" t="s">
        <v>889</v>
      </c>
      <c r="Q98" t="str">
        <f t="shared" si="2"/>
        <v>08</v>
      </c>
      <c r="R98">
        <v>3</v>
      </c>
      <c r="S98" t="str">
        <f t="shared" si="3"/>
        <v>Fing</v>
      </c>
      <c r="T98" t="s">
        <v>1267</v>
      </c>
      <c r="U98" t="s">
        <v>1225</v>
      </c>
    </row>
    <row r="99" spans="1:21" hidden="1">
      <c r="A99" s="134">
        <v>1</v>
      </c>
      <c r="B99">
        <v>2006</v>
      </c>
      <c r="C99">
        <v>20060823</v>
      </c>
      <c r="D99">
        <v>23</v>
      </c>
      <c r="E99">
        <v>12</v>
      </c>
      <c r="F99" t="s">
        <v>264</v>
      </c>
      <c r="G99">
        <v>1.82</v>
      </c>
      <c r="H99" t="s">
        <v>895</v>
      </c>
      <c r="I99" t="s">
        <v>56</v>
      </c>
      <c r="J99" t="s">
        <v>79</v>
      </c>
      <c r="K99" t="s">
        <v>720</v>
      </c>
      <c r="L99">
        <v>2003</v>
      </c>
      <c r="M99">
        <v>3</v>
      </c>
      <c r="N99">
        <v>2004</v>
      </c>
      <c r="O99">
        <v>632472</v>
      </c>
      <c r="P99" t="s">
        <v>889</v>
      </c>
      <c r="Q99" t="str">
        <f t="shared" si="2"/>
        <v>08</v>
      </c>
      <c r="R99">
        <v>3</v>
      </c>
      <c r="S99" t="str">
        <f t="shared" si="3"/>
        <v>Fing</v>
      </c>
      <c r="T99" t="s">
        <v>1267</v>
      </c>
      <c r="U99" t="s">
        <v>1225</v>
      </c>
    </row>
    <row r="100" spans="1:21" hidden="1">
      <c r="A100" s="134">
        <v>1</v>
      </c>
      <c r="B100">
        <v>2006</v>
      </c>
      <c r="C100">
        <v>20060823</v>
      </c>
      <c r="D100">
        <v>23</v>
      </c>
      <c r="E100">
        <v>12</v>
      </c>
      <c r="F100" t="s">
        <v>264</v>
      </c>
      <c r="G100">
        <v>1.82</v>
      </c>
      <c r="H100" t="s">
        <v>895</v>
      </c>
      <c r="I100" t="s">
        <v>56</v>
      </c>
      <c r="J100" t="s">
        <v>79</v>
      </c>
      <c r="K100" t="s">
        <v>720</v>
      </c>
      <c r="L100">
        <v>2003</v>
      </c>
      <c r="M100">
        <v>3</v>
      </c>
      <c r="N100">
        <v>2004</v>
      </c>
      <c r="O100">
        <v>632277</v>
      </c>
      <c r="P100" t="s">
        <v>889</v>
      </c>
      <c r="Q100" t="str">
        <f t="shared" si="2"/>
        <v>08</v>
      </c>
      <c r="R100">
        <v>3</v>
      </c>
      <c r="S100" t="str">
        <f t="shared" si="3"/>
        <v>Fing</v>
      </c>
      <c r="T100" t="s">
        <v>1267</v>
      </c>
      <c r="U100" t="s">
        <v>1225</v>
      </c>
    </row>
    <row r="101" spans="1:21" hidden="1">
      <c r="A101" s="134">
        <v>1</v>
      </c>
      <c r="B101">
        <v>2006</v>
      </c>
      <c r="C101">
        <v>20060823</v>
      </c>
      <c r="D101">
        <v>23</v>
      </c>
      <c r="E101">
        <v>12</v>
      </c>
      <c r="F101" t="s">
        <v>264</v>
      </c>
      <c r="G101">
        <v>1.82</v>
      </c>
      <c r="H101" t="s">
        <v>895</v>
      </c>
      <c r="I101" t="s">
        <v>56</v>
      </c>
      <c r="J101" t="s">
        <v>79</v>
      </c>
      <c r="K101" t="s">
        <v>720</v>
      </c>
      <c r="L101">
        <v>2003</v>
      </c>
      <c r="M101">
        <v>3</v>
      </c>
      <c r="N101">
        <v>2004</v>
      </c>
      <c r="O101">
        <v>632277</v>
      </c>
      <c r="P101" t="s">
        <v>889</v>
      </c>
      <c r="Q101" t="str">
        <f t="shared" si="2"/>
        <v>08</v>
      </c>
      <c r="R101">
        <v>3</v>
      </c>
      <c r="S101" t="str">
        <f t="shared" si="3"/>
        <v>Fing</v>
      </c>
      <c r="T101" t="s">
        <v>1267</v>
      </c>
      <c r="U101" t="s">
        <v>1225</v>
      </c>
    </row>
    <row r="102" spans="1:21" hidden="1">
      <c r="A102" s="134">
        <v>1</v>
      </c>
      <c r="B102">
        <v>2006</v>
      </c>
      <c r="C102">
        <v>20060823</v>
      </c>
      <c r="D102">
        <v>23</v>
      </c>
      <c r="E102">
        <v>12</v>
      </c>
      <c r="F102" t="s">
        <v>264</v>
      </c>
      <c r="G102">
        <v>1.82</v>
      </c>
      <c r="H102" t="s">
        <v>895</v>
      </c>
      <c r="I102" t="s">
        <v>56</v>
      </c>
      <c r="J102" t="s">
        <v>79</v>
      </c>
      <c r="K102" t="s">
        <v>720</v>
      </c>
      <c r="L102">
        <v>2003</v>
      </c>
      <c r="M102">
        <v>3</v>
      </c>
      <c r="N102">
        <v>2004</v>
      </c>
      <c r="O102">
        <v>632277</v>
      </c>
      <c r="P102" t="s">
        <v>889</v>
      </c>
      <c r="Q102" t="str">
        <f t="shared" si="2"/>
        <v>08</v>
      </c>
      <c r="R102">
        <v>3</v>
      </c>
      <c r="S102" t="str">
        <f t="shared" si="3"/>
        <v>Fing</v>
      </c>
      <c r="T102" t="s">
        <v>1267</v>
      </c>
      <c r="U102" t="s">
        <v>1225</v>
      </c>
    </row>
    <row r="103" spans="1:21" hidden="1">
      <c r="A103" s="134">
        <v>1</v>
      </c>
      <c r="B103">
        <v>2006</v>
      </c>
      <c r="C103">
        <v>20060823</v>
      </c>
      <c r="D103">
        <v>23</v>
      </c>
      <c r="E103">
        <v>12</v>
      </c>
      <c r="F103" t="s">
        <v>264</v>
      </c>
      <c r="G103">
        <v>1.82</v>
      </c>
      <c r="H103" t="s">
        <v>895</v>
      </c>
      <c r="I103" t="s">
        <v>56</v>
      </c>
      <c r="J103" t="s">
        <v>79</v>
      </c>
      <c r="K103" t="s">
        <v>720</v>
      </c>
      <c r="L103">
        <v>2003</v>
      </c>
      <c r="M103">
        <v>3</v>
      </c>
      <c r="N103">
        <v>2004</v>
      </c>
      <c r="O103">
        <v>632277</v>
      </c>
      <c r="P103" t="s">
        <v>889</v>
      </c>
      <c r="Q103" t="str">
        <f t="shared" si="2"/>
        <v>08</v>
      </c>
      <c r="R103">
        <v>3</v>
      </c>
      <c r="S103" t="str">
        <f t="shared" si="3"/>
        <v>Fing</v>
      </c>
      <c r="T103" t="s">
        <v>1267</v>
      </c>
      <c r="U103" t="s">
        <v>1225</v>
      </c>
    </row>
    <row r="104" spans="1:21" hidden="1">
      <c r="A104" s="134">
        <v>1</v>
      </c>
      <c r="B104">
        <v>2006</v>
      </c>
      <c r="C104">
        <v>20060823</v>
      </c>
      <c r="D104">
        <v>23</v>
      </c>
      <c r="E104">
        <v>12</v>
      </c>
      <c r="F104" t="s">
        <v>264</v>
      </c>
      <c r="G104">
        <v>1.82</v>
      </c>
      <c r="H104" t="s">
        <v>895</v>
      </c>
      <c r="I104" t="s">
        <v>56</v>
      </c>
      <c r="J104" t="s">
        <v>79</v>
      </c>
      <c r="K104" t="s">
        <v>720</v>
      </c>
      <c r="L104">
        <v>2003</v>
      </c>
      <c r="M104">
        <v>3</v>
      </c>
      <c r="N104">
        <v>2004</v>
      </c>
      <c r="O104">
        <v>632277</v>
      </c>
      <c r="P104" t="s">
        <v>889</v>
      </c>
      <c r="Q104" t="str">
        <f t="shared" si="2"/>
        <v>08</v>
      </c>
      <c r="R104">
        <v>3</v>
      </c>
      <c r="S104" t="str">
        <f t="shared" si="3"/>
        <v>Fing</v>
      </c>
      <c r="T104" t="s">
        <v>1267</v>
      </c>
      <c r="U104" t="s">
        <v>1225</v>
      </c>
    </row>
    <row r="105" spans="1:21" hidden="1">
      <c r="A105" s="134">
        <v>1</v>
      </c>
      <c r="B105">
        <v>2007</v>
      </c>
      <c r="C105">
        <v>20070827</v>
      </c>
      <c r="D105">
        <v>23</v>
      </c>
      <c r="E105">
        <v>12</v>
      </c>
      <c r="F105" t="s">
        <v>264</v>
      </c>
      <c r="G105">
        <v>3.04</v>
      </c>
      <c r="H105" t="s">
        <v>895</v>
      </c>
      <c r="I105" t="s">
        <v>56</v>
      </c>
      <c r="J105" t="s">
        <v>79</v>
      </c>
      <c r="K105" t="s">
        <v>720</v>
      </c>
      <c r="L105">
        <v>2004</v>
      </c>
      <c r="M105">
        <v>3</v>
      </c>
      <c r="N105">
        <v>2005</v>
      </c>
      <c r="O105">
        <v>632871</v>
      </c>
      <c r="P105" t="s">
        <v>889</v>
      </c>
      <c r="Q105" t="str">
        <f t="shared" si="2"/>
        <v>08</v>
      </c>
      <c r="R105">
        <v>3</v>
      </c>
      <c r="S105" t="str">
        <f t="shared" si="3"/>
        <v>Fing</v>
      </c>
      <c r="T105" t="s">
        <v>1267</v>
      </c>
      <c r="U105" t="s">
        <v>1225</v>
      </c>
    </row>
    <row r="106" spans="1:21" hidden="1">
      <c r="A106" s="134">
        <v>1</v>
      </c>
      <c r="B106">
        <v>2007</v>
      </c>
      <c r="C106">
        <v>20070827</v>
      </c>
      <c r="D106">
        <v>23</v>
      </c>
      <c r="E106">
        <v>12</v>
      </c>
      <c r="F106" t="s">
        <v>264</v>
      </c>
      <c r="G106">
        <v>3.04</v>
      </c>
      <c r="H106" t="s">
        <v>895</v>
      </c>
      <c r="I106" t="s">
        <v>56</v>
      </c>
      <c r="J106" t="s">
        <v>79</v>
      </c>
      <c r="K106" t="s">
        <v>720</v>
      </c>
      <c r="L106">
        <v>2004</v>
      </c>
      <c r="M106">
        <v>3</v>
      </c>
      <c r="N106">
        <v>2005</v>
      </c>
      <c r="O106">
        <v>632871</v>
      </c>
      <c r="P106" t="s">
        <v>889</v>
      </c>
      <c r="Q106" t="str">
        <f t="shared" si="2"/>
        <v>08</v>
      </c>
      <c r="R106">
        <v>3</v>
      </c>
      <c r="S106" t="str">
        <f t="shared" si="3"/>
        <v>Fing</v>
      </c>
      <c r="T106" t="s">
        <v>1267</v>
      </c>
      <c r="U106" t="s">
        <v>1225</v>
      </c>
    </row>
    <row r="107" spans="1:21" hidden="1">
      <c r="A107" s="134">
        <v>1</v>
      </c>
      <c r="B107">
        <v>2007</v>
      </c>
      <c r="C107">
        <v>20070827</v>
      </c>
      <c r="D107">
        <v>23</v>
      </c>
      <c r="E107">
        <v>12</v>
      </c>
      <c r="F107" t="s">
        <v>264</v>
      </c>
      <c r="G107">
        <v>3.04</v>
      </c>
      <c r="H107" t="s">
        <v>895</v>
      </c>
      <c r="I107" t="s">
        <v>56</v>
      </c>
      <c r="J107" t="s">
        <v>79</v>
      </c>
      <c r="K107" t="s">
        <v>720</v>
      </c>
      <c r="L107">
        <v>2003</v>
      </c>
      <c r="M107">
        <v>3</v>
      </c>
      <c r="N107">
        <v>2004</v>
      </c>
      <c r="O107">
        <v>631879</v>
      </c>
      <c r="P107" t="s">
        <v>889</v>
      </c>
      <c r="Q107" t="str">
        <f t="shared" si="2"/>
        <v>08</v>
      </c>
      <c r="R107">
        <v>3</v>
      </c>
      <c r="S107" t="str">
        <f t="shared" si="3"/>
        <v>Fing</v>
      </c>
      <c r="T107" t="s">
        <v>1267</v>
      </c>
      <c r="U107" t="s">
        <v>1225</v>
      </c>
    </row>
    <row r="108" spans="1:21" hidden="1">
      <c r="A108" s="134">
        <v>1</v>
      </c>
      <c r="B108">
        <v>2007</v>
      </c>
      <c r="C108">
        <v>20070827</v>
      </c>
      <c r="D108">
        <v>23</v>
      </c>
      <c r="E108">
        <v>12</v>
      </c>
      <c r="F108" t="s">
        <v>264</v>
      </c>
      <c r="G108">
        <v>3.04</v>
      </c>
      <c r="H108" t="s">
        <v>895</v>
      </c>
      <c r="I108" t="s">
        <v>56</v>
      </c>
      <c r="J108" t="s">
        <v>79</v>
      </c>
      <c r="K108" t="s">
        <v>720</v>
      </c>
      <c r="L108">
        <v>2004</v>
      </c>
      <c r="M108">
        <v>3</v>
      </c>
      <c r="N108">
        <v>2005</v>
      </c>
      <c r="O108">
        <v>632871</v>
      </c>
      <c r="P108" t="s">
        <v>889</v>
      </c>
      <c r="Q108" t="str">
        <f t="shared" si="2"/>
        <v>08</v>
      </c>
      <c r="R108">
        <v>3</v>
      </c>
      <c r="S108" t="str">
        <f t="shared" si="3"/>
        <v>Fing</v>
      </c>
      <c r="T108" t="s">
        <v>1267</v>
      </c>
      <c r="U108" t="s">
        <v>1225</v>
      </c>
    </row>
    <row r="109" spans="1:21" hidden="1">
      <c r="A109" s="134">
        <v>1</v>
      </c>
      <c r="B109">
        <v>2007</v>
      </c>
      <c r="C109">
        <v>20070827</v>
      </c>
      <c r="D109">
        <v>23</v>
      </c>
      <c r="E109">
        <v>12</v>
      </c>
      <c r="F109" t="s">
        <v>264</v>
      </c>
      <c r="G109">
        <v>3.04</v>
      </c>
      <c r="H109" t="s">
        <v>895</v>
      </c>
      <c r="I109" t="s">
        <v>56</v>
      </c>
      <c r="J109" t="s">
        <v>79</v>
      </c>
      <c r="K109" t="s">
        <v>720</v>
      </c>
      <c r="L109">
        <v>2003</v>
      </c>
      <c r="M109">
        <v>3</v>
      </c>
      <c r="N109">
        <v>2004</v>
      </c>
      <c r="O109">
        <v>632277</v>
      </c>
      <c r="P109" t="s">
        <v>889</v>
      </c>
      <c r="Q109" t="str">
        <f t="shared" si="2"/>
        <v>08</v>
      </c>
      <c r="R109">
        <v>3</v>
      </c>
      <c r="S109" t="str">
        <f t="shared" si="3"/>
        <v>Fing</v>
      </c>
      <c r="T109" t="s">
        <v>1267</v>
      </c>
      <c r="U109" t="s">
        <v>1225</v>
      </c>
    </row>
    <row r="110" spans="1:21" hidden="1">
      <c r="A110" s="134">
        <v>1</v>
      </c>
      <c r="B110">
        <v>2005</v>
      </c>
      <c r="C110">
        <v>20050810</v>
      </c>
      <c r="D110">
        <v>45</v>
      </c>
      <c r="E110">
        <v>95</v>
      </c>
      <c r="F110" t="s">
        <v>296</v>
      </c>
      <c r="G110">
        <v>5.84</v>
      </c>
      <c r="H110" t="s">
        <v>936</v>
      </c>
      <c r="I110" t="s">
        <v>56</v>
      </c>
      <c r="J110" t="s">
        <v>79</v>
      </c>
      <c r="K110" t="s">
        <v>720</v>
      </c>
      <c r="L110">
        <v>2003</v>
      </c>
      <c r="M110">
        <v>3</v>
      </c>
      <c r="N110">
        <v>2004</v>
      </c>
      <c r="O110">
        <v>631880</v>
      </c>
      <c r="P110" t="s">
        <v>1062</v>
      </c>
      <c r="Q110" t="str">
        <f t="shared" si="2"/>
        <v>08</v>
      </c>
      <c r="R110">
        <v>3</v>
      </c>
      <c r="S110" t="str">
        <f t="shared" si="3"/>
        <v>Fing</v>
      </c>
      <c r="T110" t="s">
        <v>1267</v>
      </c>
      <c r="U110" t="s">
        <v>1225</v>
      </c>
    </row>
    <row r="111" spans="1:21" hidden="1">
      <c r="A111" s="134">
        <v>1</v>
      </c>
      <c r="B111">
        <v>2005</v>
      </c>
      <c r="C111">
        <v>20050826</v>
      </c>
      <c r="D111">
        <v>45</v>
      </c>
      <c r="E111">
        <v>95</v>
      </c>
      <c r="F111" t="s">
        <v>296</v>
      </c>
      <c r="G111">
        <v>5.84</v>
      </c>
      <c r="H111" t="s">
        <v>936</v>
      </c>
      <c r="I111" t="s">
        <v>56</v>
      </c>
      <c r="J111" t="s">
        <v>79</v>
      </c>
      <c r="K111" t="s">
        <v>720</v>
      </c>
      <c r="L111">
        <v>2003</v>
      </c>
      <c r="M111">
        <v>3</v>
      </c>
      <c r="N111">
        <v>2004</v>
      </c>
      <c r="O111">
        <v>632277</v>
      </c>
      <c r="P111" t="s">
        <v>1062</v>
      </c>
      <c r="Q111" t="str">
        <f t="shared" si="2"/>
        <v>08</v>
      </c>
      <c r="R111">
        <v>3</v>
      </c>
      <c r="S111" t="str">
        <f t="shared" si="3"/>
        <v>Fing</v>
      </c>
      <c r="T111" t="s">
        <v>1267</v>
      </c>
      <c r="U111" t="s">
        <v>1225</v>
      </c>
    </row>
    <row r="112" spans="1:21" hidden="1">
      <c r="A112" s="134">
        <v>1</v>
      </c>
      <c r="B112">
        <v>2005</v>
      </c>
      <c r="C112">
        <v>20050826</v>
      </c>
      <c r="D112">
        <v>45</v>
      </c>
      <c r="E112">
        <v>95</v>
      </c>
      <c r="F112" t="s">
        <v>296</v>
      </c>
      <c r="G112">
        <v>5.84</v>
      </c>
      <c r="H112" t="s">
        <v>936</v>
      </c>
      <c r="I112" t="s">
        <v>56</v>
      </c>
      <c r="J112" t="s">
        <v>79</v>
      </c>
      <c r="K112" t="s">
        <v>720</v>
      </c>
      <c r="L112">
        <v>2003</v>
      </c>
      <c r="M112">
        <v>3</v>
      </c>
      <c r="N112">
        <v>2004</v>
      </c>
      <c r="O112">
        <v>631879</v>
      </c>
      <c r="P112" t="s">
        <v>1062</v>
      </c>
      <c r="Q112" t="str">
        <f t="shared" si="2"/>
        <v>08</v>
      </c>
      <c r="R112">
        <v>3</v>
      </c>
      <c r="S112" t="str">
        <f t="shared" si="3"/>
        <v>Fing</v>
      </c>
      <c r="T112" t="s">
        <v>1267</v>
      </c>
      <c r="U112" t="s">
        <v>1225</v>
      </c>
    </row>
    <row r="113" spans="1:21" hidden="1">
      <c r="A113" s="134">
        <v>1</v>
      </c>
      <c r="B113">
        <v>2005</v>
      </c>
      <c r="C113">
        <v>20050826</v>
      </c>
      <c r="D113">
        <v>45</v>
      </c>
      <c r="E113">
        <v>95</v>
      </c>
      <c r="F113" t="s">
        <v>296</v>
      </c>
      <c r="G113">
        <v>5.84</v>
      </c>
      <c r="H113" t="s">
        <v>936</v>
      </c>
      <c r="I113" t="s">
        <v>56</v>
      </c>
      <c r="J113" t="s">
        <v>79</v>
      </c>
      <c r="K113" t="s">
        <v>720</v>
      </c>
      <c r="L113">
        <v>2002</v>
      </c>
      <c r="M113">
        <v>3</v>
      </c>
      <c r="N113">
        <v>2003</v>
      </c>
      <c r="O113">
        <v>631547</v>
      </c>
      <c r="P113" t="s">
        <v>1062</v>
      </c>
      <c r="Q113" t="str">
        <f t="shared" si="2"/>
        <v>08</v>
      </c>
      <c r="R113">
        <v>3</v>
      </c>
      <c r="S113" t="str">
        <f t="shared" si="3"/>
        <v>Fing</v>
      </c>
      <c r="T113" t="s">
        <v>1267</v>
      </c>
      <c r="U113" t="s">
        <v>1225</v>
      </c>
    </row>
    <row r="114" spans="1:21" hidden="1">
      <c r="A114" s="134">
        <v>1</v>
      </c>
      <c r="B114">
        <v>2005</v>
      </c>
      <c r="C114">
        <v>20050827</v>
      </c>
      <c r="D114">
        <v>45</v>
      </c>
      <c r="E114">
        <v>95</v>
      </c>
      <c r="F114" t="s">
        <v>296</v>
      </c>
      <c r="G114">
        <v>5.84</v>
      </c>
      <c r="H114" t="s">
        <v>936</v>
      </c>
      <c r="I114" t="s">
        <v>56</v>
      </c>
      <c r="J114" t="s">
        <v>79</v>
      </c>
      <c r="K114" t="s">
        <v>720</v>
      </c>
      <c r="L114">
        <v>2002</v>
      </c>
      <c r="M114">
        <v>3</v>
      </c>
      <c r="N114">
        <v>2003</v>
      </c>
      <c r="O114">
        <v>631547</v>
      </c>
      <c r="P114" t="s">
        <v>1062</v>
      </c>
      <c r="Q114" t="str">
        <f t="shared" si="2"/>
        <v>08</v>
      </c>
      <c r="R114">
        <v>3</v>
      </c>
      <c r="S114" t="str">
        <f t="shared" si="3"/>
        <v>Fing</v>
      </c>
      <c r="T114" t="s">
        <v>1267</v>
      </c>
      <c r="U114" t="s">
        <v>1225</v>
      </c>
    </row>
    <row r="115" spans="1:21" hidden="1">
      <c r="A115" s="134">
        <v>1</v>
      </c>
      <c r="B115">
        <v>2006</v>
      </c>
      <c r="C115">
        <v>20060831</v>
      </c>
      <c r="D115">
        <v>45</v>
      </c>
      <c r="E115">
        <v>95</v>
      </c>
      <c r="F115" t="s">
        <v>296</v>
      </c>
      <c r="G115">
        <v>9.3800000000000008</v>
      </c>
      <c r="H115" t="s">
        <v>936</v>
      </c>
      <c r="I115" t="s">
        <v>56</v>
      </c>
      <c r="J115" t="s">
        <v>79</v>
      </c>
      <c r="K115" t="s">
        <v>720</v>
      </c>
      <c r="L115">
        <v>2003</v>
      </c>
      <c r="M115">
        <v>3</v>
      </c>
      <c r="N115">
        <v>2004</v>
      </c>
      <c r="O115">
        <v>632472</v>
      </c>
      <c r="P115" t="s">
        <v>1062</v>
      </c>
      <c r="Q115" t="str">
        <f t="shared" si="2"/>
        <v>08</v>
      </c>
      <c r="R115">
        <v>3</v>
      </c>
      <c r="S115" t="str">
        <f t="shared" si="3"/>
        <v>Fing</v>
      </c>
      <c r="T115" t="s">
        <v>1267</v>
      </c>
      <c r="U115" t="s">
        <v>1225</v>
      </c>
    </row>
    <row r="116" spans="1:21" hidden="1">
      <c r="A116" s="134">
        <v>1</v>
      </c>
      <c r="B116">
        <v>2008</v>
      </c>
      <c r="C116">
        <v>20080829</v>
      </c>
      <c r="D116">
        <v>45</v>
      </c>
      <c r="E116">
        <v>95</v>
      </c>
      <c r="F116" t="s">
        <v>296</v>
      </c>
      <c r="G116">
        <v>9.9</v>
      </c>
      <c r="H116" t="s">
        <v>936</v>
      </c>
      <c r="I116" t="s">
        <v>56</v>
      </c>
      <c r="J116" t="s">
        <v>79</v>
      </c>
      <c r="K116" t="s">
        <v>720</v>
      </c>
      <c r="L116">
        <v>2005</v>
      </c>
      <c r="M116">
        <v>3</v>
      </c>
      <c r="N116">
        <v>2006</v>
      </c>
      <c r="O116">
        <v>632979</v>
      </c>
      <c r="P116" t="s">
        <v>1062</v>
      </c>
      <c r="Q116" t="str">
        <f t="shared" si="2"/>
        <v>08</v>
      </c>
      <c r="R116">
        <v>3</v>
      </c>
      <c r="S116" t="str">
        <f t="shared" si="3"/>
        <v>Fing</v>
      </c>
      <c r="T116" t="s">
        <v>1267</v>
      </c>
      <c r="U116" t="s">
        <v>1225</v>
      </c>
    </row>
    <row r="117" spans="1:21" hidden="1">
      <c r="A117" s="134">
        <v>1</v>
      </c>
      <c r="B117">
        <v>2009</v>
      </c>
      <c r="C117">
        <v>20090818</v>
      </c>
      <c r="D117">
        <v>45</v>
      </c>
      <c r="E117">
        <v>95</v>
      </c>
      <c r="F117" t="s">
        <v>281</v>
      </c>
      <c r="G117">
        <v>29.11</v>
      </c>
      <c r="H117" t="s">
        <v>937</v>
      </c>
      <c r="I117" t="s">
        <v>56</v>
      </c>
      <c r="J117" t="s">
        <v>79</v>
      </c>
      <c r="K117" t="s">
        <v>720</v>
      </c>
      <c r="L117">
        <v>2006</v>
      </c>
      <c r="M117">
        <v>3</v>
      </c>
      <c r="N117">
        <v>2007</v>
      </c>
      <c r="O117">
        <v>633968</v>
      </c>
      <c r="P117" t="s">
        <v>1062</v>
      </c>
      <c r="Q117" t="str">
        <f t="shared" si="2"/>
        <v>08</v>
      </c>
      <c r="R117">
        <v>3</v>
      </c>
      <c r="S117" t="str">
        <f t="shared" si="3"/>
        <v>Fing</v>
      </c>
      <c r="T117" t="s">
        <v>1267</v>
      </c>
      <c r="U117" t="s">
        <v>1225</v>
      </c>
    </row>
    <row r="118" spans="1:21" hidden="1">
      <c r="A118" s="134">
        <v>1</v>
      </c>
      <c r="B118">
        <v>2007</v>
      </c>
      <c r="C118">
        <v>20070904</v>
      </c>
      <c r="D118">
        <v>23</v>
      </c>
      <c r="E118">
        <v>12</v>
      </c>
      <c r="F118" t="s">
        <v>264</v>
      </c>
      <c r="G118">
        <v>3.79</v>
      </c>
      <c r="H118" t="s">
        <v>895</v>
      </c>
      <c r="I118" t="s">
        <v>56</v>
      </c>
      <c r="J118" t="s">
        <v>79</v>
      </c>
      <c r="K118" t="s">
        <v>720</v>
      </c>
      <c r="L118">
        <v>2003</v>
      </c>
      <c r="M118">
        <v>3</v>
      </c>
      <c r="N118">
        <v>2004</v>
      </c>
      <c r="O118">
        <v>632277</v>
      </c>
      <c r="P118" t="s">
        <v>889</v>
      </c>
      <c r="Q118" t="str">
        <f t="shared" si="2"/>
        <v>09</v>
      </c>
      <c r="R118">
        <v>3</v>
      </c>
      <c r="S118" t="str">
        <f t="shared" si="3"/>
        <v>Fing</v>
      </c>
      <c r="T118" t="s">
        <v>1267</v>
      </c>
      <c r="U118" t="s">
        <v>1225</v>
      </c>
    </row>
    <row r="119" spans="1:21" hidden="1">
      <c r="A119" s="134">
        <v>1</v>
      </c>
      <c r="B119">
        <v>2007</v>
      </c>
      <c r="C119">
        <v>20070904</v>
      </c>
      <c r="D119">
        <v>23</v>
      </c>
      <c r="E119">
        <v>12</v>
      </c>
      <c r="F119" t="s">
        <v>264</v>
      </c>
      <c r="G119">
        <v>3.79</v>
      </c>
      <c r="H119" t="s">
        <v>895</v>
      </c>
      <c r="I119" t="s">
        <v>56</v>
      </c>
      <c r="J119" t="s">
        <v>79</v>
      </c>
      <c r="K119" t="s">
        <v>720</v>
      </c>
      <c r="L119">
        <v>2003</v>
      </c>
      <c r="M119">
        <v>3</v>
      </c>
      <c r="N119">
        <v>2004</v>
      </c>
      <c r="O119">
        <v>631880</v>
      </c>
      <c r="P119" t="s">
        <v>889</v>
      </c>
      <c r="Q119" t="str">
        <f t="shared" si="2"/>
        <v>09</v>
      </c>
      <c r="R119">
        <v>3</v>
      </c>
      <c r="S119" t="str">
        <f t="shared" si="3"/>
        <v>Fing</v>
      </c>
      <c r="T119" t="s">
        <v>1267</v>
      </c>
      <c r="U119" t="s">
        <v>1225</v>
      </c>
    </row>
    <row r="120" spans="1:21" hidden="1">
      <c r="A120" s="134">
        <v>1</v>
      </c>
      <c r="B120">
        <v>2007</v>
      </c>
      <c r="C120">
        <v>20070904</v>
      </c>
      <c r="D120">
        <v>23</v>
      </c>
      <c r="E120">
        <v>12</v>
      </c>
      <c r="F120" t="s">
        <v>264</v>
      </c>
      <c r="G120">
        <v>3.79</v>
      </c>
      <c r="H120" t="s">
        <v>895</v>
      </c>
      <c r="I120" t="s">
        <v>56</v>
      </c>
      <c r="J120" t="s">
        <v>79</v>
      </c>
      <c r="K120" t="s">
        <v>720</v>
      </c>
      <c r="L120">
        <v>2004</v>
      </c>
      <c r="M120">
        <v>3</v>
      </c>
      <c r="N120">
        <v>2005</v>
      </c>
      <c r="O120">
        <v>632871</v>
      </c>
      <c r="P120" t="s">
        <v>889</v>
      </c>
      <c r="Q120" t="str">
        <f t="shared" si="2"/>
        <v>09</v>
      </c>
      <c r="R120">
        <v>3</v>
      </c>
      <c r="S120" t="str">
        <f t="shared" si="3"/>
        <v>Fing</v>
      </c>
      <c r="T120" t="s">
        <v>1267</v>
      </c>
      <c r="U120" t="s">
        <v>1225</v>
      </c>
    </row>
    <row r="121" spans="1:21" hidden="1">
      <c r="A121" s="134">
        <v>1</v>
      </c>
      <c r="B121">
        <v>2007</v>
      </c>
      <c r="C121">
        <v>20070916</v>
      </c>
      <c r="D121">
        <v>23</v>
      </c>
      <c r="E121">
        <v>12</v>
      </c>
      <c r="F121" t="s">
        <v>264</v>
      </c>
      <c r="G121">
        <v>16.190000000000001</v>
      </c>
      <c r="H121" t="s">
        <v>895</v>
      </c>
      <c r="I121" t="s">
        <v>56</v>
      </c>
      <c r="J121" t="s">
        <v>79</v>
      </c>
      <c r="K121" t="s">
        <v>720</v>
      </c>
      <c r="L121">
        <v>2003</v>
      </c>
      <c r="M121">
        <v>3</v>
      </c>
      <c r="N121">
        <v>2004</v>
      </c>
      <c r="O121">
        <v>632277</v>
      </c>
      <c r="P121" t="s">
        <v>889</v>
      </c>
      <c r="Q121" t="str">
        <f t="shared" si="2"/>
        <v>09</v>
      </c>
      <c r="R121">
        <v>3</v>
      </c>
      <c r="S121" t="str">
        <f t="shared" si="3"/>
        <v>Fing</v>
      </c>
      <c r="T121" t="s">
        <v>1267</v>
      </c>
      <c r="U121" t="s">
        <v>1225</v>
      </c>
    </row>
    <row r="122" spans="1:21" hidden="1">
      <c r="A122" s="134">
        <v>1</v>
      </c>
      <c r="B122">
        <v>2007</v>
      </c>
      <c r="C122">
        <v>20070916</v>
      </c>
      <c r="D122">
        <v>23</v>
      </c>
      <c r="E122">
        <v>12</v>
      </c>
      <c r="F122" t="s">
        <v>264</v>
      </c>
      <c r="G122">
        <v>16.190000000000001</v>
      </c>
      <c r="H122" t="s">
        <v>895</v>
      </c>
      <c r="I122" t="s">
        <v>56</v>
      </c>
      <c r="J122" t="s">
        <v>79</v>
      </c>
      <c r="K122" t="s">
        <v>720</v>
      </c>
      <c r="L122">
        <v>2004</v>
      </c>
      <c r="M122">
        <v>3</v>
      </c>
      <c r="N122">
        <v>2005</v>
      </c>
      <c r="O122">
        <v>632871</v>
      </c>
      <c r="P122" t="s">
        <v>889</v>
      </c>
      <c r="Q122" t="str">
        <f t="shared" si="2"/>
        <v>09</v>
      </c>
      <c r="R122">
        <v>3</v>
      </c>
      <c r="S122" t="str">
        <f t="shared" si="3"/>
        <v>Fing</v>
      </c>
      <c r="T122" t="s">
        <v>1267</v>
      </c>
      <c r="U122" t="s">
        <v>1225</v>
      </c>
    </row>
    <row r="123" spans="1:21" hidden="1">
      <c r="A123" s="134">
        <v>1</v>
      </c>
      <c r="B123">
        <v>2007</v>
      </c>
      <c r="C123">
        <v>20070916</v>
      </c>
      <c r="D123">
        <v>23</v>
      </c>
      <c r="E123">
        <v>12</v>
      </c>
      <c r="F123" t="s">
        <v>264</v>
      </c>
      <c r="G123">
        <v>16.190000000000001</v>
      </c>
      <c r="H123" t="s">
        <v>895</v>
      </c>
      <c r="I123" t="s">
        <v>56</v>
      </c>
      <c r="J123" t="s">
        <v>79</v>
      </c>
      <c r="K123" t="s">
        <v>720</v>
      </c>
      <c r="L123">
        <v>2003</v>
      </c>
      <c r="M123">
        <v>3</v>
      </c>
      <c r="N123">
        <v>2004</v>
      </c>
      <c r="O123">
        <v>632472</v>
      </c>
      <c r="P123" t="s">
        <v>889</v>
      </c>
      <c r="Q123" t="str">
        <f t="shared" si="2"/>
        <v>09</v>
      </c>
      <c r="R123">
        <v>3</v>
      </c>
      <c r="S123" t="str">
        <f t="shared" si="3"/>
        <v>Fing</v>
      </c>
      <c r="T123" t="s">
        <v>1267</v>
      </c>
      <c r="U123" t="s">
        <v>1225</v>
      </c>
    </row>
    <row r="124" spans="1:21" hidden="1">
      <c r="A124" s="134">
        <v>1</v>
      </c>
      <c r="B124">
        <v>2007</v>
      </c>
      <c r="C124">
        <v>20070916</v>
      </c>
      <c r="D124">
        <v>23</v>
      </c>
      <c r="E124">
        <v>12</v>
      </c>
      <c r="F124" t="s">
        <v>264</v>
      </c>
      <c r="G124">
        <v>16.190000000000001</v>
      </c>
      <c r="H124" t="s">
        <v>895</v>
      </c>
      <c r="I124" t="s">
        <v>56</v>
      </c>
      <c r="J124" t="s">
        <v>79</v>
      </c>
      <c r="K124" t="s">
        <v>720</v>
      </c>
      <c r="L124">
        <v>2003</v>
      </c>
      <c r="M124">
        <v>3</v>
      </c>
      <c r="N124">
        <v>2004</v>
      </c>
      <c r="O124">
        <v>632472</v>
      </c>
      <c r="P124" t="s">
        <v>889</v>
      </c>
      <c r="Q124" t="str">
        <f t="shared" si="2"/>
        <v>09</v>
      </c>
      <c r="R124">
        <v>3</v>
      </c>
      <c r="S124" t="str">
        <f t="shared" si="3"/>
        <v>Fing</v>
      </c>
      <c r="T124" t="s">
        <v>1267</v>
      </c>
      <c r="U124" t="s">
        <v>1225</v>
      </c>
    </row>
    <row r="125" spans="1:21" hidden="1">
      <c r="A125" s="134">
        <v>1</v>
      </c>
      <c r="B125">
        <v>2007</v>
      </c>
      <c r="C125">
        <v>20070916</v>
      </c>
      <c r="D125">
        <v>23</v>
      </c>
      <c r="E125">
        <v>12</v>
      </c>
      <c r="F125" t="s">
        <v>264</v>
      </c>
      <c r="G125">
        <v>16.190000000000001</v>
      </c>
      <c r="H125" t="s">
        <v>895</v>
      </c>
      <c r="I125" t="s">
        <v>56</v>
      </c>
      <c r="J125" t="s">
        <v>79</v>
      </c>
      <c r="K125" t="s">
        <v>720</v>
      </c>
      <c r="L125">
        <v>2003</v>
      </c>
      <c r="M125">
        <v>3</v>
      </c>
      <c r="N125">
        <v>2004</v>
      </c>
      <c r="O125">
        <v>631879</v>
      </c>
      <c r="P125" t="s">
        <v>889</v>
      </c>
      <c r="Q125" t="str">
        <f t="shared" si="2"/>
        <v>09</v>
      </c>
      <c r="R125">
        <v>3</v>
      </c>
      <c r="S125" t="str">
        <f t="shared" si="3"/>
        <v>Fing</v>
      </c>
      <c r="T125" t="s">
        <v>1267</v>
      </c>
      <c r="U125" t="s">
        <v>1225</v>
      </c>
    </row>
    <row r="126" spans="1:21" hidden="1">
      <c r="A126" s="134">
        <v>1</v>
      </c>
      <c r="B126">
        <v>2006</v>
      </c>
      <c r="C126">
        <v>20060905</v>
      </c>
      <c r="D126">
        <v>45</v>
      </c>
      <c r="E126">
        <v>95</v>
      </c>
      <c r="F126" t="s">
        <v>296</v>
      </c>
      <c r="G126">
        <v>9.3800000000000008</v>
      </c>
      <c r="H126" t="s">
        <v>936</v>
      </c>
      <c r="I126" t="s">
        <v>56</v>
      </c>
      <c r="J126" t="s">
        <v>79</v>
      </c>
      <c r="K126" t="s">
        <v>720</v>
      </c>
      <c r="L126">
        <v>2003</v>
      </c>
      <c r="M126">
        <v>3</v>
      </c>
      <c r="N126">
        <v>2004</v>
      </c>
      <c r="O126">
        <v>632472</v>
      </c>
      <c r="P126" t="s">
        <v>1062</v>
      </c>
      <c r="Q126" t="str">
        <f t="shared" si="2"/>
        <v>09</v>
      </c>
      <c r="R126">
        <v>3</v>
      </c>
      <c r="S126" t="str">
        <f t="shared" si="3"/>
        <v>Fing</v>
      </c>
      <c r="T126" t="s">
        <v>1267</v>
      </c>
      <c r="U126" t="s">
        <v>1225</v>
      </c>
    </row>
    <row r="127" spans="1:21" hidden="1">
      <c r="A127" s="134">
        <v>1</v>
      </c>
      <c r="B127">
        <v>1993</v>
      </c>
      <c r="C127">
        <v>19930915</v>
      </c>
      <c r="D127">
        <v>45</v>
      </c>
      <c r="E127">
        <v>95</v>
      </c>
      <c r="F127" t="s">
        <v>354</v>
      </c>
      <c r="G127">
        <v>1.01</v>
      </c>
      <c r="H127" t="s">
        <v>938</v>
      </c>
      <c r="I127" t="s">
        <v>56</v>
      </c>
      <c r="J127" t="s">
        <v>79</v>
      </c>
      <c r="K127" t="s">
        <v>720</v>
      </c>
      <c r="L127">
        <v>1991</v>
      </c>
      <c r="M127">
        <v>3</v>
      </c>
      <c r="N127">
        <v>1992</v>
      </c>
      <c r="O127">
        <v>634549</v>
      </c>
      <c r="P127" t="s">
        <v>1062</v>
      </c>
      <c r="Q127" t="str">
        <f t="shared" si="2"/>
        <v>09</v>
      </c>
      <c r="R127">
        <v>3</v>
      </c>
      <c r="S127" t="str">
        <f t="shared" si="3"/>
        <v>Fing</v>
      </c>
      <c r="T127" t="s">
        <v>1267</v>
      </c>
      <c r="U127" t="s">
        <v>1225</v>
      </c>
    </row>
    <row r="128" spans="1:21" hidden="1">
      <c r="A128" s="134">
        <v>1</v>
      </c>
      <c r="B128">
        <v>2007</v>
      </c>
      <c r="C128">
        <v>20070519</v>
      </c>
      <c r="D128">
        <v>45</v>
      </c>
      <c r="E128">
        <v>95</v>
      </c>
      <c r="F128" t="s">
        <v>350</v>
      </c>
      <c r="G128">
        <v>12.82</v>
      </c>
      <c r="H128" t="s">
        <v>941</v>
      </c>
      <c r="I128" t="s">
        <v>56</v>
      </c>
      <c r="J128" t="s">
        <v>79</v>
      </c>
      <c r="K128" t="s">
        <v>729</v>
      </c>
      <c r="L128">
        <v>2004</v>
      </c>
      <c r="M128">
        <v>3</v>
      </c>
      <c r="N128">
        <v>2005</v>
      </c>
      <c r="O128">
        <v>632870</v>
      </c>
      <c r="P128" t="s">
        <v>1062</v>
      </c>
      <c r="Q128" t="str">
        <f t="shared" si="2"/>
        <v>05</v>
      </c>
      <c r="R128">
        <v>2</v>
      </c>
      <c r="S128" t="str">
        <f t="shared" si="3"/>
        <v>Fing</v>
      </c>
      <c r="T128" t="s">
        <v>1268</v>
      </c>
      <c r="U128" t="s">
        <v>1225</v>
      </c>
    </row>
    <row r="129" spans="1:21" hidden="1">
      <c r="A129" s="134">
        <v>1</v>
      </c>
      <c r="B129">
        <v>2007</v>
      </c>
      <c r="C129">
        <v>20070625</v>
      </c>
      <c r="D129">
        <v>45</v>
      </c>
      <c r="E129">
        <v>95</v>
      </c>
      <c r="F129" t="s">
        <v>281</v>
      </c>
      <c r="G129">
        <v>2.29</v>
      </c>
      <c r="H129" t="s">
        <v>937</v>
      </c>
      <c r="I129" t="s">
        <v>56</v>
      </c>
      <c r="J129" t="s">
        <v>79</v>
      </c>
      <c r="K129" t="s">
        <v>729</v>
      </c>
      <c r="L129">
        <v>2004</v>
      </c>
      <c r="M129">
        <v>3</v>
      </c>
      <c r="N129">
        <v>2005</v>
      </c>
      <c r="O129">
        <v>632870</v>
      </c>
      <c r="P129" t="s">
        <v>1062</v>
      </c>
      <c r="Q129" t="str">
        <f t="shared" si="2"/>
        <v>06</v>
      </c>
      <c r="R129">
        <v>2</v>
      </c>
      <c r="S129" t="str">
        <f t="shared" si="3"/>
        <v>Fing</v>
      </c>
      <c r="T129" t="s">
        <v>1268</v>
      </c>
      <c r="U129" t="s">
        <v>1225</v>
      </c>
    </row>
    <row r="130" spans="1:21" hidden="1">
      <c r="A130" s="134">
        <v>1</v>
      </c>
      <c r="B130">
        <v>2007</v>
      </c>
      <c r="C130">
        <v>20070701</v>
      </c>
      <c r="D130">
        <v>45</v>
      </c>
      <c r="E130">
        <v>95</v>
      </c>
      <c r="F130" t="s">
        <v>281</v>
      </c>
      <c r="G130">
        <v>2.29</v>
      </c>
      <c r="H130" t="s">
        <v>937</v>
      </c>
      <c r="I130" t="s">
        <v>56</v>
      </c>
      <c r="J130" t="s">
        <v>79</v>
      </c>
      <c r="K130" t="s">
        <v>729</v>
      </c>
      <c r="L130">
        <v>2004</v>
      </c>
      <c r="M130">
        <v>3</v>
      </c>
      <c r="N130">
        <v>2005</v>
      </c>
      <c r="O130">
        <v>632786</v>
      </c>
      <c r="P130" t="s">
        <v>1062</v>
      </c>
      <c r="Q130" t="str">
        <f t="shared" si="2"/>
        <v>07</v>
      </c>
      <c r="R130">
        <v>3</v>
      </c>
      <c r="S130" t="str">
        <f t="shared" si="3"/>
        <v>Fing</v>
      </c>
      <c r="T130" t="s">
        <v>1268</v>
      </c>
      <c r="U130" t="s">
        <v>1225</v>
      </c>
    </row>
    <row r="131" spans="1:21" hidden="1">
      <c r="A131" s="134">
        <v>1</v>
      </c>
      <c r="B131">
        <v>2007</v>
      </c>
      <c r="C131">
        <v>20070703</v>
      </c>
      <c r="D131">
        <v>45</v>
      </c>
      <c r="E131">
        <v>95</v>
      </c>
      <c r="F131" t="s">
        <v>281</v>
      </c>
      <c r="G131">
        <v>5.29</v>
      </c>
      <c r="H131" t="s">
        <v>937</v>
      </c>
      <c r="I131" t="s">
        <v>56</v>
      </c>
      <c r="J131" t="s">
        <v>79</v>
      </c>
      <c r="K131" t="s">
        <v>729</v>
      </c>
      <c r="L131">
        <v>2004</v>
      </c>
      <c r="M131">
        <v>3</v>
      </c>
      <c r="N131">
        <v>2005</v>
      </c>
      <c r="O131">
        <v>632870</v>
      </c>
      <c r="P131" t="s">
        <v>1062</v>
      </c>
      <c r="Q131" t="str">
        <f t="shared" si="2"/>
        <v>07</v>
      </c>
      <c r="R131">
        <v>3</v>
      </c>
      <c r="S131" t="str">
        <f t="shared" si="3"/>
        <v>Fing</v>
      </c>
      <c r="T131" t="s">
        <v>1268</v>
      </c>
      <c r="U131" t="s">
        <v>1225</v>
      </c>
    </row>
    <row r="132" spans="1:21" hidden="1">
      <c r="A132" s="134">
        <v>1</v>
      </c>
      <c r="B132">
        <v>2007</v>
      </c>
      <c r="C132">
        <v>20070714</v>
      </c>
      <c r="D132">
        <v>45</v>
      </c>
      <c r="E132">
        <v>95</v>
      </c>
      <c r="F132" t="s">
        <v>281</v>
      </c>
      <c r="G132">
        <v>5.29</v>
      </c>
      <c r="H132" t="s">
        <v>937</v>
      </c>
      <c r="I132" t="s">
        <v>56</v>
      </c>
      <c r="J132" t="s">
        <v>79</v>
      </c>
      <c r="K132" t="s">
        <v>729</v>
      </c>
      <c r="L132">
        <v>2004</v>
      </c>
      <c r="M132">
        <v>3</v>
      </c>
      <c r="N132">
        <v>2005</v>
      </c>
      <c r="O132">
        <v>632870</v>
      </c>
      <c r="P132" t="s">
        <v>1062</v>
      </c>
      <c r="Q132" t="str">
        <f t="shared" si="2"/>
        <v>07</v>
      </c>
      <c r="R132">
        <v>3</v>
      </c>
      <c r="S132" t="str">
        <f t="shared" si="3"/>
        <v>Fing</v>
      </c>
      <c r="T132" t="s">
        <v>1268</v>
      </c>
      <c r="U132" t="s">
        <v>1225</v>
      </c>
    </row>
    <row r="133" spans="1:21" hidden="1">
      <c r="A133" s="134">
        <v>1</v>
      </c>
      <c r="B133">
        <v>2006</v>
      </c>
      <c r="C133">
        <v>20060822</v>
      </c>
      <c r="D133">
        <v>23</v>
      </c>
      <c r="E133">
        <v>12</v>
      </c>
      <c r="F133" t="s">
        <v>264</v>
      </c>
      <c r="G133">
        <v>1.82</v>
      </c>
      <c r="H133" t="s">
        <v>895</v>
      </c>
      <c r="I133" t="s">
        <v>56</v>
      </c>
      <c r="J133" t="s">
        <v>79</v>
      </c>
      <c r="K133" t="s">
        <v>729</v>
      </c>
      <c r="L133">
        <v>2004</v>
      </c>
      <c r="M133">
        <v>3</v>
      </c>
      <c r="N133">
        <v>2005</v>
      </c>
      <c r="O133">
        <v>632786</v>
      </c>
      <c r="P133" t="s">
        <v>889</v>
      </c>
      <c r="Q133" t="str">
        <f t="shared" si="2"/>
        <v>08</v>
      </c>
      <c r="R133">
        <v>3</v>
      </c>
      <c r="S133" t="str">
        <f t="shared" si="3"/>
        <v>Fing</v>
      </c>
      <c r="T133" t="s">
        <v>1268</v>
      </c>
      <c r="U133" t="s">
        <v>1225</v>
      </c>
    </row>
    <row r="134" spans="1:21" hidden="1">
      <c r="A134" s="134">
        <v>1</v>
      </c>
      <c r="B134">
        <v>2006</v>
      </c>
      <c r="C134">
        <v>20060824</v>
      </c>
      <c r="D134">
        <v>45</v>
      </c>
      <c r="E134">
        <v>95</v>
      </c>
      <c r="F134" t="s">
        <v>296</v>
      </c>
      <c r="G134">
        <v>7.45</v>
      </c>
      <c r="H134" t="s">
        <v>936</v>
      </c>
      <c r="I134" t="s">
        <v>56</v>
      </c>
      <c r="J134" t="s">
        <v>79</v>
      </c>
      <c r="K134" t="s">
        <v>729</v>
      </c>
      <c r="L134">
        <v>2004</v>
      </c>
      <c r="M134">
        <v>3</v>
      </c>
      <c r="N134">
        <v>2005</v>
      </c>
      <c r="O134">
        <v>632870</v>
      </c>
      <c r="P134" t="s">
        <v>1062</v>
      </c>
      <c r="Q134" t="str">
        <f t="shared" ref="Q134:Q197" si="4">MID(C134,5,2)</f>
        <v>08</v>
      </c>
      <c r="R134">
        <v>3</v>
      </c>
      <c r="S134" t="str">
        <f t="shared" ref="S134:S197" si="5">IF(N134-L134=1,"Fing","Yrl")</f>
        <v>Fing</v>
      </c>
      <c r="T134" t="s">
        <v>1268</v>
      </c>
      <c r="U134" t="s">
        <v>1225</v>
      </c>
    </row>
    <row r="135" spans="1:21" hidden="1">
      <c r="A135" s="134">
        <v>1</v>
      </c>
      <c r="B135">
        <v>2006</v>
      </c>
      <c r="C135">
        <v>20060827</v>
      </c>
      <c r="D135">
        <v>45</v>
      </c>
      <c r="E135">
        <v>95</v>
      </c>
      <c r="F135" t="s">
        <v>296</v>
      </c>
      <c r="G135">
        <v>7.45</v>
      </c>
      <c r="H135" t="s">
        <v>936</v>
      </c>
      <c r="I135" t="s">
        <v>56</v>
      </c>
      <c r="J135" t="s">
        <v>79</v>
      </c>
      <c r="K135" t="s">
        <v>729</v>
      </c>
      <c r="L135">
        <v>2004</v>
      </c>
      <c r="M135">
        <v>3</v>
      </c>
      <c r="N135">
        <v>2005</v>
      </c>
      <c r="O135">
        <v>632786</v>
      </c>
      <c r="P135" t="s">
        <v>1062</v>
      </c>
      <c r="Q135" t="str">
        <f t="shared" si="4"/>
        <v>08</v>
      </c>
      <c r="R135">
        <v>3</v>
      </c>
      <c r="S135" t="str">
        <f t="shared" si="5"/>
        <v>Fing</v>
      </c>
      <c r="T135" t="s">
        <v>1268</v>
      </c>
      <c r="U135" t="s">
        <v>1225</v>
      </c>
    </row>
    <row r="136" spans="1:21" hidden="1">
      <c r="A136" s="134">
        <v>1</v>
      </c>
      <c r="B136">
        <v>2007</v>
      </c>
      <c r="C136">
        <v>20070831</v>
      </c>
      <c r="D136">
        <v>45</v>
      </c>
      <c r="E136">
        <v>95</v>
      </c>
      <c r="F136" t="s">
        <v>296</v>
      </c>
      <c r="G136">
        <v>9.75</v>
      </c>
      <c r="H136" t="s">
        <v>936</v>
      </c>
      <c r="I136" t="s">
        <v>56</v>
      </c>
      <c r="J136" t="s">
        <v>79</v>
      </c>
      <c r="K136" t="s">
        <v>729</v>
      </c>
      <c r="L136">
        <v>2004</v>
      </c>
      <c r="M136">
        <v>3</v>
      </c>
      <c r="N136">
        <v>2005</v>
      </c>
      <c r="O136">
        <v>632870</v>
      </c>
      <c r="P136" t="s">
        <v>1062</v>
      </c>
      <c r="Q136" t="str">
        <f t="shared" si="4"/>
        <v>08</v>
      </c>
      <c r="R136">
        <v>3</v>
      </c>
      <c r="S136" t="str">
        <f t="shared" si="5"/>
        <v>Fing</v>
      </c>
      <c r="T136" t="s">
        <v>1268</v>
      </c>
      <c r="U136" t="s">
        <v>1225</v>
      </c>
    </row>
    <row r="137" spans="1:21" hidden="1">
      <c r="A137" s="134">
        <v>1</v>
      </c>
      <c r="B137">
        <v>2007</v>
      </c>
      <c r="C137">
        <v>20070904</v>
      </c>
      <c r="D137">
        <v>23</v>
      </c>
      <c r="E137">
        <v>12</v>
      </c>
      <c r="F137" t="s">
        <v>264</v>
      </c>
      <c r="G137">
        <v>3.79</v>
      </c>
      <c r="H137" t="s">
        <v>895</v>
      </c>
      <c r="I137" t="s">
        <v>56</v>
      </c>
      <c r="J137" t="s">
        <v>79</v>
      </c>
      <c r="K137" t="s">
        <v>729</v>
      </c>
      <c r="L137">
        <v>2004</v>
      </c>
      <c r="M137">
        <v>3</v>
      </c>
      <c r="N137">
        <v>2005</v>
      </c>
      <c r="O137">
        <v>632870</v>
      </c>
      <c r="P137" t="s">
        <v>889</v>
      </c>
      <c r="Q137" t="str">
        <f t="shared" si="4"/>
        <v>09</v>
      </c>
      <c r="R137">
        <v>3</v>
      </c>
      <c r="S137" t="str">
        <f t="shared" si="5"/>
        <v>Fing</v>
      </c>
      <c r="T137" t="s">
        <v>1268</v>
      </c>
      <c r="U137" t="s">
        <v>1225</v>
      </c>
    </row>
    <row r="138" spans="1:21" hidden="1">
      <c r="A138" s="134">
        <v>1</v>
      </c>
      <c r="B138">
        <v>2007</v>
      </c>
      <c r="C138">
        <v>20070916</v>
      </c>
      <c r="D138">
        <v>23</v>
      </c>
      <c r="E138">
        <v>12</v>
      </c>
      <c r="F138" t="s">
        <v>264</v>
      </c>
      <c r="G138">
        <v>16.190000000000001</v>
      </c>
      <c r="H138" t="s">
        <v>895</v>
      </c>
      <c r="I138" t="s">
        <v>56</v>
      </c>
      <c r="J138" t="s">
        <v>79</v>
      </c>
      <c r="K138" t="s">
        <v>729</v>
      </c>
      <c r="L138">
        <v>2004</v>
      </c>
      <c r="M138">
        <v>3</v>
      </c>
      <c r="N138">
        <v>2005</v>
      </c>
      <c r="O138">
        <v>632786</v>
      </c>
      <c r="P138" t="s">
        <v>889</v>
      </c>
      <c r="Q138" t="str">
        <f t="shared" si="4"/>
        <v>09</v>
      </c>
      <c r="R138">
        <v>3</v>
      </c>
      <c r="S138" t="str">
        <f t="shared" si="5"/>
        <v>Fing</v>
      </c>
      <c r="T138" t="s">
        <v>1268</v>
      </c>
      <c r="U138" t="s">
        <v>1225</v>
      </c>
    </row>
    <row r="139" spans="1:21" hidden="1">
      <c r="A139" s="134">
        <v>1</v>
      </c>
      <c r="B139">
        <v>2007</v>
      </c>
      <c r="C139">
        <v>20070916</v>
      </c>
      <c r="D139">
        <v>23</v>
      </c>
      <c r="E139">
        <v>12</v>
      </c>
      <c r="F139" t="s">
        <v>264</v>
      </c>
      <c r="G139">
        <v>16.190000000000001</v>
      </c>
      <c r="H139" t="s">
        <v>895</v>
      </c>
      <c r="I139" t="s">
        <v>56</v>
      </c>
      <c r="J139" t="s">
        <v>79</v>
      </c>
      <c r="K139" t="s">
        <v>729</v>
      </c>
      <c r="L139">
        <v>2004</v>
      </c>
      <c r="M139">
        <v>3</v>
      </c>
      <c r="N139">
        <v>2005</v>
      </c>
      <c r="O139">
        <v>632870</v>
      </c>
      <c r="P139" t="s">
        <v>889</v>
      </c>
      <c r="Q139" t="str">
        <f t="shared" si="4"/>
        <v>09</v>
      </c>
      <c r="R139">
        <v>3</v>
      </c>
      <c r="S139" t="str">
        <f t="shared" si="5"/>
        <v>Fing</v>
      </c>
      <c r="T139" t="s">
        <v>1268</v>
      </c>
      <c r="U139" t="s">
        <v>1225</v>
      </c>
    </row>
    <row r="140" spans="1:21" hidden="1">
      <c r="A140" s="134">
        <v>1</v>
      </c>
      <c r="B140">
        <v>2007</v>
      </c>
      <c r="C140">
        <v>20070916</v>
      </c>
      <c r="D140">
        <v>23</v>
      </c>
      <c r="E140">
        <v>12</v>
      </c>
      <c r="F140" t="s">
        <v>264</v>
      </c>
      <c r="G140">
        <v>16.190000000000001</v>
      </c>
      <c r="H140" t="s">
        <v>895</v>
      </c>
      <c r="I140" t="s">
        <v>56</v>
      </c>
      <c r="J140" t="s">
        <v>79</v>
      </c>
      <c r="K140" t="s">
        <v>729</v>
      </c>
      <c r="L140">
        <v>2004</v>
      </c>
      <c r="M140">
        <v>3</v>
      </c>
      <c r="N140">
        <v>2005</v>
      </c>
      <c r="O140">
        <v>632870</v>
      </c>
      <c r="P140" t="s">
        <v>889</v>
      </c>
      <c r="Q140" t="str">
        <f t="shared" si="4"/>
        <v>09</v>
      </c>
      <c r="R140">
        <v>3</v>
      </c>
      <c r="S140" t="str">
        <f t="shared" si="5"/>
        <v>Fing</v>
      </c>
      <c r="T140" t="s">
        <v>1268</v>
      </c>
      <c r="U140" t="s">
        <v>1225</v>
      </c>
    </row>
    <row r="141" spans="1:21" hidden="1">
      <c r="A141" s="134">
        <v>1</v>
      </c>
      <c r="B141">
        <v>2007</v>
      </c>
      <c r="C141">
        <v>20070916</v>
      </c>
      <c r="D141">
        <v>23</v>
      </c>
      <c r="E141">
        <v>12</v>
      </c>
      <c r="F141" t="s">
        <v>264</v>
      </c>
      <c r="G141">
        <v>16.190000000000001</v>
      </c>
      <c r="H141" t="s">
        <v>895</v>
      </c>
      <c r="I141" t="s">
        <v>56</v>
      </c>
      <c r="J141" t="s">
        <v>79</v>
      </c>
      <c r="K141" t="s">
        <v>729</v>
      </c>
      <c r="L141">
        <v>2004</v>
      </c>
      <c r="M141">
        <v>3</v>
      </c>
      <c r="N141">
        <v>2005</v>
      </c>
      <c r="O141">
        <v>632786</v>
      </c>
      <c r="P141" t="s">
        <v>889</v>
      </c>
      <c r="Q141" t="str">
        <f t="shared" si="4"/>
        <v>09</v>
      </c>
      <c r="R141">
        <v>3</v>
      </c>
      <c r="S141" t="str">
        <f t="shared" si="5"/>
        <v>Fing</v>
      </c>
      <c r="T141" t="s">
        <v>1268</v>
      </c>
      <c r="U141" t="s">
        <v>1225</v>
      </c>
    </row>
    <row r="142" spans="1:21" hidden="1">
      <c r="A142" s="134">
        <v>1</v>
      </c>
      <c r="B142">
        <v>2006</v>
      </c>
      <c r="C142">
        <v>20060905</v>
      </c>
      <c r="D142">
        <v>45</v>
      </c>
      <c r="E142">
        <v>95</v>
      </c>
      <c r="F142" t="s">
        <v>296</v>
      </c>
      <c r="G142">
        <v>9.3800000000000008</v>
      </c>
      <c r="H142" t="s">
        <v>936</v>
      </c>
      <c r="I142" t="s">
        <v>56</v>
      </c>
      <c r="J142" t="s">
        <v>79</v>
      </c>
      <c r="K142" t="s">
        <v>729</v>
      </c>
      <c r="L142">
        <v>2004</v>
      </c>
      <c r="M142">
        <v>3</v>
      </c>
      <c r="N142">
        <v>2005</v>
      </c>
      <c r="O142">
        <v>632786</v>
      </c>
      <c r="P142" t="s">
        <v>1062</v>
      </c>
      <c r="Q142" t="str">
        <f t="shared" si="4"/>
        <v>09</v>
      </c>
      <c r="R142">
        <v>3</v>
      </c>
      <c r="S142" t="str">
        <f t="shared" si="5"/>
        <v>Fing</v>
      </c>
      <c r="T142" t="s">
        <v>1268</v>
      </c>
      <c r="U142" t="s">
        <v>1225</v>
      </c>
    </row>
    <row r="143" spans="1:21" hidden="1">
      <c r="A143" s="134">
        <v>1</v>
      </c>
      <c r="B143">
        <v>2006</v>
      </c>
      <c r="C143">
        <v>20060910</v>
      </c>
      <c r="D143">
        <v>45</v>
      </c>
      <c r="E143">
        <v>95</v>
      </c>
      <c r="F143" t="s">
        <v>296</v>
      </c>
      <c r="G143">
        <v>9.3800000000000008</v>
      </c>
      <c r="H143" t="s">
        <v>936</v>
      </c>
      <c r="I143" t="s">
        <v>56</v>
      </c>
      <c r="J143" t="s">
        <v>79</v>
      </c>
      <c r="K143" t="s">
        <v>729</v>
      </c>
      <c r="L143">
        <v>2004</v>
      </c>
      <c r="M143">
        <v>3</v>
      </c>
      <c r="N143">
        <v>2005</v>
      </c>
      <c r="O143">
        <v>632786</v>
      </c>
      <c r="P143" t="s">
        <v>1062</v>
      </c>
      <c r="Q143" t="str">
        <f t="shared" si="4"/>
        <v>09</v>
      </c>
      <c r="R143">
        <v>3</v>
      </c>
      <c r="S143" t="str">
        <f t="shared" si="5"/>
        <v>Fing</v>
      </c>
      <c r="T143" t="s">
        <v>1268</v>
      </c>
      <c r="U143" t="s">
        <v>1225</v>
      </c>
    </row>
    <row r="144" spans="1:21" hidden="1">
      <c r="A144" s="134">
        <v>1</v>
      </c>
      <c r="B144">
        <v>1993</v>
      </c>
      <c r="C144">
        <v>19930324</v>
      </c>
      <c r="D144">
        <v>45</v>
      </c>
      <c r="E144">
        <v>95</v>
      </c>
      <c r="F144" t="s">
        <v>289</v>
      </c>
      <c r="G144">
        <v>1</v>
      </c>
      <c r="H144" t="s">
        <v>959</v>
      </c>
      <c r="I144" t="s">
        <v>56</v>
      </c>
      <c r="J144" t="s">
        <v>912</v>
      </c>
      <c r="K144" t="s">
        <v>729</v>
      </c>
      <c r="L144">
        <v>1990</v>
      </c>
      <c r="M144">
        <v>3</v>
      </c>
      <c r="N144">
        <v>1991</v>
      </c>
      <c r="O144">
        <v>633953</v>
      </c>
      <c r="P144" t="s">
        <v>1062</v>
      </c>
      <c r="Q144" t="str">
        <f t="shared" si="4"/>
        <v>03</v>
      </c>
      <c r="R144">
        <v>1</v>
      </c>
      <c r="S144" t="str">
        <f t="shared" si="5"/>
        <v>Fing</v>
      </c>
      <c r="T144" t="s">
        <v>1268</v>
      </c>
      <c r="U144" t="s">
        <v>1225</v>
      </c>
    </row>
    <row r="145" spans="1:21" hidden="1">
      <c r="A145" s="134">
        <v>1</v>
      </c>
      <c r="B145">
        <v>1993</v>
      </c>
      <c r="C145">
        <v>19930406</v>
      </c>
      <c r="D145">
        <v>45</v>
      </c>
      <c r="E145">
        <v>95</v>
      </c>
      <c r="F145" t="s">
        <v>315</v>
      </c>
      <c r="G145">
        <v>1.01</v>
      </c>
      <c r="H145" t="s">
        <v>928</v>
      </c>
      <c r="I145" t="s">
        <v>56</v>
      </c>
      <c r="J145" t="s">
        <v>912</v>
      </c>
      <c r="K145" t="s">
        <v>729</v>
      </c>
      <c r="L145">
        <v>1990</v>
      </c>
      <c r="M145">
        <v>3</v>
      </c>
      <c r="N145">
        <v>1991</v>
      </c>
      <c r="O145">
        <v>633955</v>
      </c>
      <c r="P145" t="s">
        <v>1062</v>
      </c>
      <c r="Q145" t="str">
        <f t="shared" si="4"/>
        <v>04</v>
      </c>
      <c r="R145">
        <v>1</v>
      </c>
      <c r="S145" t="str">
        <f t="shared" si="5"/>
        <v>Fing</v>
      </c>
      <c r="T145" t="s">
        <v>1268</v>
      </c>
      <c r="U145" t="s">
        <v>1225</v>
      </c>
    </row>
    <row r="146" spans="1:21" hidden="1">
      <c r="A146" s="134">
        <v>1</v>
      </c>
      <c r="B146">
        <v>1994</v>
      </c>
      <c r="C146">
        <v>19940817</v>
      </c>
      <c r="D146">
        <v>23</v>
      </c>
      <c r="E146">
        <v>17</v>
      </c>
      <c r="F146" t="s">
        <v>345</v>
      </c>
      <c r="G146">
        <v>7.11</v>
      </c>
      <c r="H146" t="s">
        <v>920</v>
      </c>
      <c r="I146" t="s">
        <v>56</v>
      </c>
      <c r="J146" t="s">
        <v>912</v>
      </c>
      <c r="K146" t="s">
        <v>729</v>
      </c>
      <c r="L146">
        <v>1990</v>
      </c>
      <c r="M146">
        <v>3</v>
      </c>
      <c r="N146">
        <v>1991</v>
      </c>
      <c r="O146">
        <v>634008</v>
      </c>
      <c r="P146" t="s">
        <v>888</v>
      </c>
      <c r="Q146" t="str">
        <f t="shared" si="4"/>
        <v>08</v>
      </c>
      <c r="R146">
        <v>3</v>
      </c>
      <c r="S146" t="str">
        <f t="shared" si="5"/>
        <v>Fing</v>
      </c>
      <c r="T146" t="s">
        <v>1268</v>
      </c>
      <c r="U146" t="s">
        <v>1225</v>
      </c>
    </row>
    <row r="147" spans="1:21" hidden="1">
      <c r="A147" s="134">
        <v>1</v>
      </c>
      <c r="B147">
        <v>1994</v>
      </c>
      <c r="C147">
        <v>19940823</v>
      </c>
      <c r="D147">
        <v>23</v>
      </c>
      <c r="E147">
        <v>17</v>
      </c>
      <c r="F147" t="s">
        <v>345</v>
      </c>
      <c r="G147">
        <v>7.11</v>
      </c>
      <c r="H147" t="s">
        <v>920</v>
      </c>
      <c r="I147" t="s">
        <v>56</v>
      </c>
      <c r="J147" t="s">
        <v>912</v>
      </c>
      <c r="K147" t="s">
        <v>729</v>
      </c>
      <c r="L147">
        <v>1990</v>
      </c>
      <c r="M147">
        <v>3</v>
      </c>
      <c r="N147">
        <v>1991</v>
      </c>
      <c r="O147">
        <v>633955</v>
      </c>
      <c r="P147" t="s">
        <v>888</v>
      </c>
      <c r="Q147" t="str">
        <f t="shared" si="4"/>
        <v>08</v>
      </c>
      <c r="R147">
        <v>3</v>
      </c>
      <c r="S147" t="str">
        <f t="shared" si="5"/>
        <v>Fing</v>
      </c>
      <c r="T147" t="s">
        <v>1268</v>
      </c>
      <c r="U147" t="s">
        <v>1225</v>
      </c>
    </row>
    <row r="148" spans="1:21" hidden="1">
      <c r="A148" s="134">
        <v>1</v>
      </c>
      <c r="B148">
        <v>1994</v>
      </c>
      <c r="C148">
        <v>19940824</v>
      </c>
      <c r="D148">
        <v>23</v>
      </c>
      <c r="E148">
        <v>17</v>
      </c>
      <c r="F148" t="s">
        <v>345</v>
      </c>
      <c r="G148">
        <v>7.11</v>
      </c>
      <c r="H148" t="s">
        <v>920</v>
      </c>
      <c r="I148" t="s">
        <v>56</v>
      </c>
      <c r="J148" t="s">
        <v>912</v>
      </c>
      <c r="K148" t="s">
        <v>729</v>
      </c>
      <c r="L148">
        <v>1990</v>
      </c>
      <c r="M148">
        <v>3</v>
      </c>
      <c r="N148">
        <v>1991</v>
      </c>
      <c r="O148">
        <v>634008</v>
      </c>
      <c r="P148" t="s">
        <v>888</v>
      </c>
      <c r="Q148" t="str">
        <f t="shared" si="4"/>
        <v>08</v>
      </c>
      <c r="R148">
        <v>3</v>
      </c>
      <c r="S148" t="str">
        <f t="shared" si="5"/>
        <v>Fing</v>
      </c>
      <c r="T148" t="s">
        <v>1268</v>
      </c>
      <c r="U148" t="s">
        <v>1225</v>
      </c>
    </row>
    <row r="149" spans="1:21" hidden="1">
      <c r="A149" s="134">
        <v>1</v>
      </c>
      <c r="B149">
        <v>1994</v>
      </c>
      <c r="C149">
        <v>19940831</v>
      </c>
      <c r="D149">
        <v>23</v>
      </c>
      <c r="E149">
        <v>17</v>
      </c>
      <c r="F149" t="s">
        <v>345</v>
      </c>
      <c r="G149">
        <v>14.18</v>
      </c>
      <c r="H149" t="s">
        <v>920</v>
      </c>
      <c r="I149" t="s">
        <v>56</v>
      </c>
      <c r="J149" t="s">
        <v>912</v>
      </c>
      <c r="K149" t="s">
        <v>729</v>
      </c>
      <c r="L149">
        <v>1990</v>
      </c>
      <c r="M149">
        <v>3</v>
      </c>
      <c r="N149">
        <v>1991</v>
      </c>
      <c r="O149">
        <v>634008</v>
      </c>
      <c r="P149" t="s">
        <v>888</v>
      </c>
      <c r="Q149" t="str">
        <f t="shared" si="4"/>
        <v>08</v>
      </c>
      <c r="R149">
        <v>3</v>
      </c>
      <c r="S149" t="str">
        <f t="shared" si="5"/>
        <v>Fing</v>
      </c>
      <c r="T149" t="s">
        <v>1268</v>
      </c>
      <c r="U149" t="s">
        <v>1225</v>
      </c>
    </row>
    <row r="150" spans="1:21" hidden="1">
      <c r="A150" s="134">
        <v>1</v>
      </c>
      <c r="B150">
        <v>1999</v>
      </c>
      <c r="C150">
        <v>19990825</v>
      </c>
      <c r="D150">
        <v>45</v>
      </c>
      <c r="E150">
        <v>95</v>
      </c>
      <c r="F150" t="s">
        <v>281</v>
      </c>
      <c r="G150">
        <v>4.0999999999999996</v>
      </c>
      <c r="H150" t="s">
        <v>937</v>
      </c>
      <c r="I150" t="s">
        <v>56</v>
      </c>
      <c r="J150" t="s">
        <v>92</v>
      </c>
      <c r="K150" t="s">
        <v>905</v>
      </c>
      <c r="L150">
        <v>1995</v>
      </c>
      <c r="M150">
        <v>3</v>
      </c>
      <c r="N150">
        <v>1997</v>
      </c>
      <c r="O150">
        <v>635858</v>
      </c>
      <c r="P150" t="s">
        <v>1062</v>
      </c>
      <c r="Q150" t="str">
        <f t="shared" si="4"/>
        <v>08</v>
      </c>
      <c r="R150">
        <v>3</v>
      </c>
      <c r="S150" t="str">
        <f t="shared" si="5"/>
        <v>Yrl</v>
      </c>
      <c r="T150" t="s">
        <v>1271</v>
      </c>
      <c r="U150" t="s">
        <v>1263</v>
      </c>
    </row>
    <row r="151" spans="1:21" hidden="1">
      <c r="A151" s="134">
        <v>1</v>
      </c>
      <c r="B151">
        <v>1995</v>
      </c>
      <c r="C151">
        <v>19950821</v>
      </c>
      <c r="D151">
        <v>23</v>
      </c>
      <c r="E151">
        <v>17</v>
      </c>
      <c r="F151" t="s">
        <v>345</v>
      </c>
      <c r="G151">
        <v>1.01</v>
      </c>
      <c r="H151" t="s">
        <v>920</v>
      </c>
      <c r="I151" t="s">
        <v>56</v>
      </c>
      <c r="J151" t="s">
        <v>912</v>
      </c>
      <c r="K151" t="s">
        <v>729</v>
      </c>
      <c r="L151">
        <v>1990</v>
      </c>
      <c r="M151">
        <v>3</v>
      </c>
      <c r="N151">
        <v>1991</v>
      </c>
      <c r="O151">
        <v>633953</v>
      </c>
      <c r="P151" t="s">
        <v>888</v>
      </c>
      <c r="Q151" t="str">
        <f t="shared" si="4"/>
        <v>08</v>
      </c>
      <c r="R151">
        <v>3</v>
      </c>
      <c r="S151" t="str">
        <f t="shared" si="5"/>
        <v>Fing</v>
      </c>
      <c r="T151" t="s">
        <v>1268</v>
      </c>
      <c r="U151" t="s">
        <v>1225</v>
      </c>
    </row>
    <row r="152" spans="1:21" hidden="1">
      <c r="A152" s="134">
        <v>1</v>
      </c>
      <c r="B152">
        <v>1995</v>
      </c>
      <c r="C152">
        <v>19950826</v>
      </c>
      <c r="D152">
        <v>23</v>
      </c>
      <c r="E152">
        <v>17</v>
      </c>
      <c r="F152" t="s">
        <v>345</v>
      </c>
      <c r="G152">
        <v>1.01</v>
      </c>
      <c r="H152" t="s">
        <v>920</v>
      </c>
      <c r="I152" t="s">
        <v>56</v>
      </c>
      <c r="J152" t="s">
        <v>912</v>
      </c>
      <c r="K152" t="s">
        <v>729</v>
      </c>
      <c r="L152">
        <v>1990</v>
      </c>
      <c r="M152">
        <v>3</v>
      </c>
      <c r="N152">
        <v>1991</v>
      </c>
      <c r="O152">
        <v>633953</v>
      </c>
      <c r="P152" t="s">
        <v>888</v>
      </c>
      <c r="Q152" t="str">
        <f t="shared" si="4"/>
        <v>08</v>
      </c>
      <c r="R152">
        <v>3</v>
      </c>
      <c r="S152" t="str">
        <f t="shared" si="5"/>
        <v>Fing</v>
      </c>
      <c r="T152" t="s">
        <v>1268</v>
      </c>
      <c r="U152" t="s">
        <v>1225</v>
      </c>
    </row>
    <row r="153" spans="1:21" hidden="1">
      <c r="A153" s="134">
        <v>1</v>
      </c>
      <c r="B153">
        <v>1995</v>
      </c>
      <c r="C153">
        <v>19950825</v>
      </c>
      <c r="D153">
        <v>23</v>
      </c>
      <c r="E153">
        <v>17</v>
      </c>
      <c r="F153" t="s">
        <v>345</v>
      </c>
      <c r="G153">
        <v>1.01</v>
      </c>
      <c r="H153" t="s">
        <v>920</v>
      </c>
      <c r="I153" t="s">
        <v>56</v>
      </c>
      <c r="J153" t="s">
        <v>912</v>
      </c>
      <c r="K153" t="s">
        <v>729</v>
      </c>
      <c r="L153">
        <v>1990</v>
      </c>
      <c r="M153">
        <v>3</v>
      </c>
      <c r="N153">
        <v>1991</v>
      </c>
      <c r="O153">
        <v>634008</v>
      </c>
      <c r="P153" t="s">
        <v>888</v>
      </c>
      <c r="Q153" t="str">
        <f t="shared" si="4"/>
        <v>08</v>
      </c>
      <c r="R153">
        <v>3</v>
      </c>
      <c r="S153" t="str">
        <f t="shared" si="5"/>
        <v>Fing</v>
      </c>
      <c r="T153" t="s">
        <v>1268</v>
      </c>
      <c r="U153" t="s">
        <v>1225</v>
      </c>
    </row>
    <row r="154" spans="1:21" hidden="1">
      <c r="A154" s="134">
        <v>1</v>
      </c>
      <c r="B154">
        <v>1994</v>
      </c>
      <c r="C154">
        <v>19941007</v>
      </c>
      <c r="D154">
        <v>23</v>
      </c>
      <c r="E154">
        <v>52</v>
      </c>
      <c r="F154" t="s">
        <v>302</v>
      </c>
      <c r="G154">
        <v>0</v>
      </c>
      <c r="H154" t="s">
        <v>911</v>
      </c>
      <c r="I154" t="s">
        <v>56</v>
      </c>
      <c r="J154" t="s">
        <v>912</v>
      </c>
      <c r="K154" t="s">
        <v>729</v>
      </c>
      <c r="L154">
        <v>1990</v>
      </c>
      <c r="M154">
        <v>3</v>
      </c>
      <c r="N154">
        <v>1991</v>
      </c>
      <c r="O154">
        <v>633954</v>
      </c>
      <c r="P154" t="s">
        <v>888</v>
      </c>
      <c r="Q154" t="str">
        <f t="shared" si="4"/>
        <v>10</v>
      </c>
      <c r="R154">
        <v>1</v>
      </c>
      <c r="S154" t="str">
        <f t="shared" si="5"/>
        <v>Fing</v>
      </c>
      <c r="T154" t="s">
        <v>1268</v>
      </c>
      <c r="U154" t="s">
        <v>1225</v>
      </c>
    </row>
    <row r="155" spans="1:21" hidden="1">
      <c r="A155" s="134">
        <v>1</v>
      </c>
      <c r="B155">
        <v>2007</v>
      </c>
      <c r="C155">
        <v>20070630</v>
      </c>
      <c r="D155">
        <v>45</v>
      </c>
      <c r="E155">
        <v>95</v>
      </c>
      <c r="F155" t="s">
        <v>281</v>
      </c>
      <c r="G155">
        <v>2.29</v>
      </c>
      <c r="H155" t="s">
        <v>937</v>
      </c>
      <c r="I155" t="s">
        <v>56</v>
      </c>
      <c r="J155" t="s">
        <v>1093</v>
      </c>
      <c r="K155" t="s">
        <v>729</v>
      </c>
      <c r="L155">
        <v>2004</v>
      </c>
      <c r="M155">
        <v>3</v>
      </c>
      <c r="N155">
        <v>2005</v>
      </c>
      <c r="O155">
        <v>632873</v>
      </c>
      <c r="P155" t="s">
        <v>1062</v>
      </c>
      <c r="Q155" t="str">
        <f t="shared" si="4"/>
        <v>06</v>
      </c>
      <c r="R155">
        <v>2</v>
      </c>
      <c r="S155" t="str">
        <f t="shared" si="5"/>
        <v>Fing</v>
      </c>
      <c r="T155" t="s">
        <v>1268</v>
      </c>
      <c r="U155" t="s">
        <v>1225</v>
      </c>
    </row>
    <row r="156" spans="1:21" hidden="1">
      <c r="A156" s="134">
        <v>1</v>
      </c>
      <c r="B156">
        <v>2006</v>
      </c>
      <c r="C156">
        <v>20060703</v>
      </c>
      <c r="D156">
        <v>45</v>
      </c>
      <c r="E156">
        <v>95</v>
      </c>
      <c r="F156" t="s">
        <v>350</v>
      </c>
      <c r="G156">
        <v>12.69</v>
      </c>
      <c r="H156" t="s">
        <v>941</v>
      </c>
      <c r="I156" t="s">
        <v>56</v>
      </c>
      <c r="J156" t="s">
        <v>1093</v>
      </c>
      <c r="K156" t="s">
        <v>729</v>
      </c>
      <c r="L156">
        <v>2003</v>
      </c>
      <c r="M156">
        <v>3</v>
      </c>
      <c r="N156">
        <v>2004</v>
      </c>
      <c r="O156">
        <v>632282</v>
      </c>
      <c r="P156" t="s">
        <v>1062</v>
      </c>
      <c r="Q156" t="str">
        <f t="shared" si="4"/>
        <v>07</v>
      </c>
      <c r="R156">
        <v>3</v>
      </c>
      <c r="S156" t="str">
        <f t="shared" si="5"/>
        <v>Fing</v>
      </c>
      <c r="T156" t="s">
        <v>1268</v>
      </c>
      <c r="U156" t="s">
        <v>1225</v>
      </c>
    </row>
    <row r="157" spans="1:21" hidden="1">
      <c r="A157" s="134">
        <v>1</v>
      </c>
      <c r="B157">
        <v>2006</v>
      </c>
      <c r="C157">
        <v>20060823</v>
      </c>
      <c r="D157">
        <v>23</v>
      </c>
      <c r="E157">
        <v>16</v>
      </c>
      <c r="F157" t="s">
        <v>264</v>
      </c>
      <c r="G157">
        <v>1.82</v>
      </c>
      <c r="H157" t="s">
        <v>895</v>
      </c>
      <c r="I157" t="s">
        <v>56</v>
      </c>
      <c r="J157" t="s">
        <v>1093</v>
      </c>
      <c r="K157" t="s">
        <v>729</v>
      </c>
      <c r="L157">
        <v>2002</v>
      </c>
      <c r="M157">
        <v>3</v>
      </c>
      <c r="N157">
        <v>2003</v>
      </c>
      <c r="O157">
        <v>631781</v>
      </c>
      <c r="P157" t="s">
        <v>889</v>
      </c>
      <c r="Q157" t="str">
        <f t="shared" si="4"/>
        <v>08</v>
      </c>
      <c r="R157">
        <v>3</v>
      </c>
      <c r="S157" t="str">
        <f t="shared" si="5"/>
        <v>Fing</v>
      </c>
      <c r="T157" t="s">
        <v>1268</v>
      </c>
      <c r="U157" t="s">
        <v>1225</v>
      </c>
    </row>
    <row r="158" spans="1:21" hidden="1">
      <c r="A158" s="134">
        <v>1</v>
      </c>
      <c r="B158">
        <v>2006</v>
      </c>
      <c r="C158">
        <v>20060823</v>
      </c>
      <c r="D158">
        <v>23</v>
      </c>
      <c r="E158">
        <v>16</v>
      </c>
      <c r="F158" t="s">
        <v>264</v>
      </c>
      <c r="G158">
        <v>1.82</v>
      </c>
      <c r="H158" t="s">
        <v>895</v>
      </c>
      <c r="I158" t="s">
        <v>56</v>
      </c>
      <c r="J158" t="s">
        <v>1093</v>
      </c>
      <c r="K158" t="s">
        <v>729</v>
      </c>
      <c r="L158">
        <v>2002</v>
      </c>
      <c r="M158">
        <v>3</v>
      </c>
      <c r="N158">
        <v>2003</v>
      </c>
      <c r="O158">
        <v>631781</v>
      </c>
      <c r="P158" t="s">
        <v>889</v>
      </c>
      <c r="Q158" t="str">
        <f t="shared" si="4"/>
        <v>08</v>
      </c>
      <c r="R158">
        <v>3</v>
      </c>
      <c r="S158" t="str">
        <f t="shared" si="5"/>
        <v>Fing</v>
      </c>
      <c r="T158" t="s">
        <v>1268</v>
      </c>
      <c r="U158" t="s">
        <v>1225</v>
      </c>
    </row>
    <row r="159" spans="1:21" hidden="1">
      <c r="A159" s="134">
        <v>1</v>
      </c>
      <c r="B159">
        <v>2006</v>
      </c>
      <c r="C159">
        <v>20060823</v>
      </c>
      <c r="D159">
        <v>23</v>
      </c>
      <c r="E159">
        <v>16</v>
      </c>
      <c r="F159" t="s">
        <v>264</v>
      </c>
      <c r="G159">
        <v>1.82</v>
      </c>
      <c r="H159" t="s">
        <v>895</v>
      </c>
      <c r="I159" t="s">
        <v>56</v>
      </c>
      <c r="J159" t="s">
        <v>1093</v>
      </c>
      <c r="K159" t="s">
        <v>729</v>
      </c>
      <c r="L159">
        <v>2002</v>
      </c>
      <c r="M159">
        <v>3</v>
      </c>
      <c r="N159">
        <v>2003</v>
      </c>
      <c r="O159">
        <v>631781</v>
      </c>
      <c r="P159" t="s">
        <v>889</v>
      </c>
      <c r="Q159" t="str">
        <f t="shared" si="4"/>
        <v>08</v>
      </c>
      <c r="R159">
        <v>3</v>
      </c>
      <c r="S159" t="str">
        <f t="shared" si="5"/>
        <v>Fing</v>
      </c>
      <c r="T159" t="s">
        <v>1268</v>
      </c>
      <c r="U159" t="s">
        <v>1225</v>
      </c>
    </row>
    <row r="160" spans="1:21" hidden="1">
      <c r="A160" s="134">
        <v>1</v>
      </c>
      <c r="B160">
        <v>2006</v>
      </c>
      <c r="C160">
        <v>20060823</v>
      </c>
      <c r="D160">
        <v>23</v>
      </c>
      <c r="E160">
        <v>16</v>
      </c>
      <c r="F160" t="s">
        <v>264</v>
      </c>
      <c r="G160">
        <v>1.82</v>
      </c>
      <c r="H160" t="s">
        <v>895</v>
      </c>
      <c r="I160" t="s">
        <v>56</v>
      </c>
      <c r="J160" t="s">
        <v>1093</v>
      </c>
      <c r="K160" t="s">
        <v>729</v>
      </c>
      <c r="L160">
        <v>2003</v>
      </c>
      <c r="M160">
        <v>3</v>
      </c>
      <c r="N160">
        <v>2004</v>
      </c>
      <c r="O160">
        <v>632282</v>
      </c>
      <c r="P160" t="s">
        <v>889</v>
      </c>
      <c r="Q160" t="str">
        <f t="shared" si="4"/>
        <v>08</v>
      </c>
      <c r="R160">
        <v>3</v>
      </c>
      <c r="S160" t="str">
        <f t="shared" si="5"/>
        <v>Fing</v>
      </c>
      <c r="T160" t="s">
        <v>1268</v>
      </c>
      <c r="U160" t="s">
        <v>1225</v>
      </c>
    </row>
    <row r="161" spans="1:21" hidden="1">
      <c r="A161" s="134">
        <v>1</v>
      </c>
      <c r="B161">
        <v>2006</v>
      </c>
      <c r="C161">
        <v>20060823</v>
      </c>
      <c r="D161">
        <v>23</v>
      </c>
      <c r="E161">
        <v>16</v>
      </c>
      <c r="F161" t="s">
        <v>264</v>
      </c>
      <c r="G161">
        <v>1.82</v>
      </c>
      <c r="H161" t="s">
        <v>895</v>
      </c>
      <c r="I161" t="s">
        <v>56</v>
      </c>
      <c r="J161" t="s">
        <v>1093</v>
      </c>
      <c r="K161" t="s">
        <v>729</v>
      </c>
      <c r="L161">
        <v>2002</v>
      </c>
      <c r="M161">
        <v>3</v>
      </c>
      <c r="N161">
        <v>2003</v>
      </c>
      <c r="O161">
        <v>631781</v>
      </c>
      <c r="P161" t="s">
        <v>889</v>
      </c>
      <c r="Q161" t="str">
        <f t="shared" si="4"/>
        <v>08</v>
      </c>
      <c r="R161">
        <v>3</v>
      </c>
      <c r="S161" t="str">
        <f t="shared" si="5"/>
        <v>Fing</v>
      </c>
      <c r="T161" t="s">
        <v>1268</v>
      </c>
      <c r="U161" t="s">
        <v>1225</v>
      </c>
    </row>
    <row r="162" spans="1:21" hidden="1">
      <c r="A162" s="134">
        <v>1</v>
      </c>
      <c r="B162">
        <v>2006</v>
      </c>
      <c r="C162">
        <v>20060823</v>
      </c>
      <c r="D162">
        <v>23</v>
      </c>
      <c r="E162">
        <v>16</v>
      </c>
      <c r="F162" t="s">
        <v>264</v>
      </c>
      <c r="G162">
        <v>1.82</v>
      </c>
      <c r="H162" t="s">
        <v>895</v>
      </c>
      <c r="I162" t="s">
        <v>56</v>
      </c>
      <c r="J162" t="s">
        <v>1093</v>
      </c>
      <c r="K162" t="s">
        <v>729</v>
      </c>
      <c r="L162">
        <v>2003</v>
      </c>
      <c r="M162">
        <v>3</v>
      </c>
      <c r="N162">
        <v>2004</v>
      </c>
      <c r="O162">
        <v>632282</v>
      </c>
      <c r="P162" t="s">
        <v>889</v>
      </c>
      <c r="Q162" t="str">
        <f t="shared" si="4"/>
        <v>08</v>
      </c>
      <c r="R162">
        <v>3</v>
      </c>
      <c r="S162" t="str">
        <f t="shared" si="5"/>
        <v>Fing</v>
      </c>
      <c r="T162" t="s">
        <v>1268</v>
      </c>
      <c r="U162" t="s">
        <v>1225</v>
      </c>
    </row>
    <row r="163" spans="1:21" hidden="1">
      <c r="A163" s="134">
        <v>1</v>
      </c>
      <c r="B163">
        <v>2006</v>
      </c>
      <c r="C163">
        <v>20060829</v>
      </c>
      <c r="D163">
        <v>23</v>
      </c>
      <c r="E163">
        <v>16</v>
      </c>
      <c r="F163" t="s">
        <v>264</v>
      </c>
      <c r="G163">
        <v>5.87</v>
      </c>
      <c r="H163" t="s">
        <v>895</v>
      </c>
      <c r="I163" t="s">
        <v>56</v>
      </c>
      <c r="J163" t="s">
        <v>1093</v>
      </c>
      <c r="K163" t="s">
        <v>729</v>
      </c>
      <c r="L163">
        <v>2003</v>
      </c>
      <c r="M163">
        <v>3</v>
      </c>
      <c r="N163">
        <v>2004</v>
      </c>
      <c r="O163">
        <v>632282</v>
      </c>
      <c r="P163" t="s">
        <v>889</v>
      </c>
      <c r="Q163" t="str">
        <f t="shared" si="4"/>
        <v>08</v>
      </c>
      <c r="R163">
        <v>3</v>
      </c>
      <c r="S163" t="str">
        <f t="shared" si="5"/>
        <v>Fing</v>
      </c>
      <c r="T163" t="s">
        <v>1268</v>
      </c>
      <c r="U163" t="s">
        <v>1225</v>
      </c>
    </row>
    <row r="164" spans="1:21" hidden="1">
      <c r="A164" s="134">
        <v>1</v>
      </c>
      <c r="B164">
        <v>2006</v>
      </c>
      <c r="C164">
        <v>20060829</v>
      </c>
      <c r="D164">
        <v>23</v>
      </c>
      <c r="E164">
        <v>16</v>
      </c>
      <c r="F164" t="s">
        <v>264</v>
      </c>
      <c r="G164">
        <v>5.87</v>
      </c>
      <c r="H164" t="s">
        <v>895</v>
      </c>
      <c r="I164" t="s">
        <v>56</v>
      </c>
      <c r="J164" t="s">
        <v>1093</v>
      </c>
      <c r="K164" t="s">
        <v>729</v>
      </c>
      <c r="L164">
        <v>2003</v>
      </c>
      <c r="M164">
        <v>3</v>
      </c>
      <c r="N164">
        <v>2004</v>
      </c>
      <c r="O164">
        <v>632282</v>
      </c>
      <c r="P164" t="s">
        <v>889</v>
      </c>
      <c r="Q164" t="str">
        <f t="shared" si="4"/>
        <v>08</v>
      </c>
      <c r="R164">
        <v>3</v>
      </c>
      <c r="S164" t="str">
        <f t="shared" si="5"/>
        <v>Fing</v>
      </c>
      <c r="T164" t="s">
        <v>1268</v>
      </c>
      <c r="U164" t="s">
        <v>1225</v>
      </c>
    </row>
    <row r="165" spans="1:21" hidden="1">
      <c r="A165" s="134">
        <v>1</v>
      </c>
      <c r="B165">
        <v>2006</v>
      </c>
      <c r="C165">
        <v>20060829</v>
      </c>
      <c r="D165">
        <v>23</v>
      </c>
      <c r="E165">
        <v>16</v>
      </c>
      <c r="F165" t="s">
        <v>264</v>
      </c>
      <c r="G165">
        <v>5.87</v>
      </c>
      <c r="H165" t="s">
        <v>895</v>
      </c>
      <c r="I165" t="s">
        <v>56</v>
      </c>
      <c r="J165" t="s">
        <v>1093</v>
      </c>
      <c r="K165" t="s">
        <v>729</v>
      </c>
      <c r="L165">
        <v>2003</v>
      </c>
      <c r="M165">
        <v>3</v>
      </c>
      <c r="N165">
        <v>2004</v>
      </c>
      <c r="O165">
        <v>632282</v>
      </c>
      <c r="P165" t="s">
        <v>889</v>
      </c>
      <c r="Q165" t="str">
        <f t="shared" si="4"/>
        <v>08</v>
      </c>
      <c r="R165">
        <v>3</v>
      </c>
      <c r="S165" t="str">
        <f t="shared" si="5"/>
        <v>Fing</v>
      </c>
      <c r="T165" t="s">
        <v>1268</v>
      </c>
      <c r="U165" t="s">
        <v>1225</v>
      </c>
    </row>
    <row r="166" spans="1:21" hidden="1">
      <c r="A166" s="134">
        <v>1</v>
      </c>
      <c r="B166">
        <v>2006</v>
      </c>
      <c r="C166">
        <v>20060827</v>
      </c>
      <c r="D166">
        <v>23</v>
      </c>
      <c r="E166">
        <v>17</v>
      </c>
      <c r="F166" t="s">
        <v>345</v>
      </c>
      <c r="G166">
        <v>27.74</v>
      </c>
      <c r="H166" t="s">
        <v>920</v>
      </c>
      <c r="I166" t="s">
        <v>56</v>
      </c>
      <c r="J166" t="s">
        <v>1093</v>
      </c>
      <c r="K166" t="s">
        <v>729</v>
      </c>
      <c r="L166">
        <v>2002</v>
      </c>
      <c r="M166">
        <v>3</v>
      </c>
      <c r="N166">
        <v>2003</v>
      </c>
      <c r="O166">
        <v>631781</v>
      </c>
      <c r="P166" t="s">
        <v>888</v>
      </c>
      <c r="Q166" t="str">
        <f t="shared" si="4"/>
        <v>08</v>
      </c>
      <c r="R166">
        <v>3</v>
      </c>
      <c r="S166" t="str">
        <f t="shared" si="5"/>
        <v>Fing</v>
      </c>
      <c r="T166" t="s">
        <v>1268</v>
      </c>
      <c r="U166" t="s">
        <v>1225</v>
      </c>
    </row>
    <row r="167" spans="1:21" hidden="1">
      <c r="A167" s="134">
        <v>1</v>
      </c>
      <c r="B167">
        <v>2007</v>
      </c>
      <c r="C167">
        <v>20070810</v>
      </c>
      <c r="D167">
        <v>23</v>
      </c>
      <c r="E167">
        <v>17</v>
      </c>
      <c r="F167" t="s">
        <v>345</v>
      </c>
      <c r="G167">
        <v>2.61</v>
      </c>
      <c r="H167" t="s">
        <v>920</v>
      </c>
      <c r="I167" t="s">
        <v>56</v>
      </c>
      <c r="J167" t="s">
        <v>1093</v>
      </c>
      <c r="K167" t="s">
        <v>729</v>
      </c>
      <c r="L167">
        <v>2003</v>
      </c>
      <c r="M167">
        <v>3</v>
      </c>
      <c r="N167">
        <v>2004</v>
      </c>
      <c r="O167">
        <v>632282</v>
      </c>
      <c r="P167" t="s">
        <v>888</v>
      </c>
      <c r="Q167" t="str">
        <f t="shared" si="4"/>
        <v>08</v>
      </c>
      <c r="R167">
        <v>3</v>
      </c>
      <c r="S167" t="str">
        <f t="shared" si="5"/>
        <v>Fing</v>
      </c>
      <c r="T167" t="s">
        <v>1268</v>
      </c>
      <c r="U167" t="s">
        <v>1225</v>
      </c>
    </row>
    <row r="168" spans="1:21" hidden="1">
      <c r="A168" s="134">
        <v>1</v>
      </c>
      <c r="B168">
        <v>2006</v>
      </c>
      <c r="C168">
        <v>20060827</v>
      </c>
      <c r="D168">
        <v>45</v>
      </c>
      <c r="E168">
        <v>95</v>
      </c>
      <c r="F168" t="s">
        <v>288</v>
      </c>
      <c r="G168">
        <v>7.45</v>
      </c>
      <c r="H168" t="s">
        <v>940</v>
      </c>
      <c r="I168" t="s">
        <v>56</v>
      </c>
      <c r="J168" t="s">
        <v>1093</v>
      </c>
      <c r="K168" t="s">
        <v>729</v>
      </c>
      <c r="L168">
        <v>2002</v>
      </c>
      <c r="M168">
        <v>3</v>
      </c>
      <c r="N168">
        <v>2003</v>
      </c>
      <c r="O168">
        <v>631781</v>
      </c>
      <c r="P168" t="s">
        <v>1062</v>
      </c>
      <c r="Q168" t="str">
        <f t="shared" si="4"/>
        <v>08</v>
      </c>
      <c r="R168">
        <v>3</v>
      </c>
      <c r="S168" t="str">
        <f t="shared" si="5"/>
        <v>Fing</v>
      </c>
      <c r="T168" t="s">
        <v>1268</v>
      </c>
      <c r="U168" t="s">
        <v>1225</v>
      </c>
    </row>
    <row r="169" spans="1:21" hidden="1">
      <c r="A169" s="134">
        <v>1</v>
      </c>
      <c r="B169">
        <v>2007</v>
      </c>
      <c r="C169">
        <v>20070811</v>
      </c>
      <c r="D169">
        <v>45</v>
      </c>
      <c r="E169">
        <v>95</v>
      </c>
      <c r="F169" t="s">
        <v>363</v>
      </c>
      <c r="G169">
        <v>9.75</v>
      </c>
      <c r="H169" t="s">
        <v>963</v>
      </c>
      <c r="I169" t="s">
        <v>56</v>
      </c>
      <c r="J169" t="s">
        <v>1093</v>
      </c>
      <c r="K169" t="s">
        <v>729</v>
      </c>
      <c r="L169">
        <v>2004</v>
      </c>
      <c r="M169">
        <v>3</v>
      </c>
      <c r="N169">
        <v>2005</v>
      </c>
      <c r="O169">
        <v>632873</v>
      </c>
      <c r="P169" t="s">
        <v>1062</v>
      </c>
      <c r="Q169" t="str">
        <f t="shared" si="4"/>
        <v>08</v>
      </c>
      <c r="R169">
        <v>3</v>
      </c>
      <c r="S169" t="str">
        <f t="shared" si="5"/>
        <v>Fing</v>
      </c>
      <c r="T169" t="s">
        <v>1268</v>
      </c>
      <c r="U169" t="s">
        <v>1225</v>
      </c>
    </row>
    <row r="170" spans="1:21" hidden="1">
      <c r="A170" s="134">
        <v>1</v>
      </c>
      <c r="B170">
        <v>2005</v>
      </c>
      <c r="C170">
        <v>20050901</v>
      </c>
      <c r="D170">
        <v>23</v>
      </c>
      <c r="E170">
        <v>12</v>
      </c>
      <c r="F170" t="s">
        <v>264</v>
      </c>
      <c r="G170">
        <v>1</v>
      </c>
      <c r="H170" t="s">
        <v>895</v>
      </c>
      <c r="I170" t="s">
        <v>56</v>
      </c>
      <c r="J170" t="s">
        <v>1093</v>
      </c>
      <c r="K170" t="s">
        <v>729</v>
      </c>
      <c r="L170">
        <v>2002</v>
      </c>
      <c r="M170">
        <v>3</v>
      </c>
      <c r="N170">
        <v>2003</v>
      </c>
      <c r="O170">
        <v>631781</v>
      </c>
      <c r="P170" t="s">
        <v>889</v>
      </c>
      <c r="Q170" t="str">
        <f t="shared" si="4"/>
        <v>09</v>
      </c>
      <c r="R170">
        <v>3</v>
      </c>
      <c r="S170" t="str">
        <f t="shared" si="5"/>
        <v>Fing</v>
      </c>
      <c r="T170" t="s">
        <v>1268</v>
      </c>
      <c r="U170" t="s">
        <v>1225</v>
      </c>
    </row>
    <row r="171" spans="1:21" hidden="1">
      <c r="A171" s="134">
        <v>1</v>
      </c>
      <c r="B171">
        <v>2007</v>
      </c>
      <c r="C171">
        <v>20070907</v>
      </c>
      <c r="D171">
        <v>23</v>
      </c>
      <c r="E171">
        <v>16</v>
      </c>
      <c r="F171" t="s">
        <v>345</v>
      </c>
      <c r="G171">
        <v>1.91</v>
      </c>
      <c r="H171" t="s">
        <v>920</v>
      </c>
      <c r="I171" t="s">
        <v>56</v>
      </c>
      <c r="J171" t="s">
        <v>1093</v>
      </c>
      <c r="K171" t="s">
        <v>729</v>
      </c>
      <c r="L171">
        <v>2004</v>
      </c>
      <c r="M171">
        <v>3</v>
      </c>
      <c r="N171">
        <v>2005</v>
      </c>
      <c r="O171">
        <v>632873</v>
      </c>
      <c r="P171" t="s">
        <v>888</v>
      </c>
      <c r="Q171" t="str">
        <f t="shared" si="4"/>
        <v>09</v>
      </c>
      <c r="R171">
        <v>3</v>
      </c>
      <c r="S171" t="str">
        <f t="shared" si="5"/>
        <v>Fing</v>
      </c>
      <c r="T171" t="s">
        <v>1268</v>
      </c>
      <c r="U171" t="s">
        <v>1225</v>
      </c>
    </row>
    <row r="172" spans="1:21" hidden="1">
      <c r="A172" s="134">
        <v>1</v>
      </c>
      <c r="B172">
        <v>2007</v>
      </c>
      <c r="C172">
        <v>20070907</v>
      </c>
      <c r="D172">
        <v>23</v>
      </c>
      <c r="E172">
        <v>16</v>
      </c>
      <c r="F172" t="s">
        <v>345</v>
      </c>
      <c r="G172">
        <v>1.91</v>
      </c>
      <c r="H172" t="s">
        <v>920</v>
      </c>
      <c r="I172" t="s">
        <v>56</v>
      </c>
      <c r="J172" t="s">
        <v>1093</v>
      </c>
      <c r="K172" t="s">
        <v>729</v>
      </c>
      <c r="L172">
        <v>2003</v>
      </c>
      <c r="M172">
        <v>3</v>
      </c>
      <c r="N172">
        <v>2004</v>
      </c>
      <c r="O172">
        <v>632282</v>
      </c>
      <c r="P172" t="s">
        <v>888</v>
      </c>
      <c r="Q172" t="str">
        <f t="shared" si="4"/>
        <v>09</v>
      </c>
      <c r="R172">
        <v>3</v>
      </c>
      <c r="S172" t="str">
        <f t="shared" si="5"/>
        <v>Fing</v>
      </c>
      <c r="T172" t="s">
        <v>1268</v>
      </c>
      <c r="U172" t="s">
        <v>1225</v>
      </c>
    </row>
    <row r="173" spans="1:21" hidden="1">
      <c r="A173" s="134">
        <v>1</v>
      </c>
      <c r="B173">
        <v>2007</v>
      </c>
      <c r="C173">
        <v>20070907</v>
      </c>
      <c r="D173">
        <v>23</v>
      </c>
      <c r="E173">
        <v>16</v>
      </c>
      <c r="F173" t="s">
        <v>345</v>
      </c>
      <c r="G173">
        <v>1.91</v>
      </c>
      <c r="H173" t="s">
        <v>920</v>
      </c>
      <c r="I173" t="s">
        <v>56</v>
      </c>
      <c r="J173" t="s">
        <v>1093</v>
      </c>
      <c r="K173" t="s">
        <v>729</v>
      </c>
      <c r="L173">
        <v>2004</v>
      </c>
      <c r="M173">
        <v>3</v>
      </c>
      <c r="N173">
        <v>2005</v>
      </c>
      <c r="O173">
        <v>632873</v>
      </c>
      <c r="P173" t="s">
        <v>888</v>
      </c>
      <c r="Q173" t="str">
        <f t="shared" si="4"/>
        <v>09</v>
      </c>
      <c r="R173">
        <v>3</v>
      </c>
      <c r="S173" t="str">
        <f t="shared" si="5"/>
        <v>Fing</v>
      </c>
      <c r="T173" t="s">
        <v>1268</v>
      </c>
      <c r="U173" t="s">
        <v>1225</v>
      </c>
    </row>
    <row r="174" spans="1:21" hidden="1">
      <c r="A174" s="134">
        <v>1</v>
      </c>
      <c r="B174">
        <v>2007</v>
      </c>
      <c r="C174">
        <v>20070907</v>
      </c>
      <c r="D174">
        <v>23</v>
      </c>
      <c r="E174">
        <v>16</v>
      </c>
      <c r="F174" t="s">
        <v>345</v>
      </c>
      <c r="G174">
        <v>1.91</v>
      </c>
      <c r="H174" t="s">
        <v>920</v>
      </c>
      <c r="I174" t="s">
        <v>56</v>
      </c>
      <c r="J174" t="s">
        <v>1093</v>
      </c>
      <c r="K174" t="s">
        <v>729</v>
      </c>
      <c r="L174">
        <v>2003</v>
      </c>
      <c r="M174">
        <v>3</v>
      </c>
      <c r="N174">
        <v>2004</v>
      </c>
      <c r="O174">
        <v>632282</v>
      </c>
      <c r="P174" t="s">
        <v>888</v>
      </c>
      <c r="Q174" t="str">
        <f t="shared" si="4"/>
        <v>09</v>
      </c>
      <c r="R174">
        <v>3</v>
      </c>
      <c r="S174" t="str">
        <f t="shared" si="5"/>
        <v>Fing</v>
      </c>
      <c r="T174" t="s">
        <v>1268</v>
      </c>
      <c r="U174" t="s">
        <v>1225</v>
      </c>
    </row>
    <row r="175" spans="1:21" hidden="1">
      <c r="A175" s="134">
        <v>1</v>
      </c>
      <c r="B175">
        <v>2000</v>
      </c>
      <c r="C175">
        <v>20000814</v>
      </c>
      <c r="D175">
        <v>45</v>
      </c>
      <c r="E175">
        <v>95</v>
      </c>
      <c r="F175" t="s">
        <v>299</v>
      </c>
      <c r="G175">
        <v>3</v>
      </c>
      <c r="H175" t="s">
        <v>946</v>
      </c>
      <c r="I175" t="s">
        <v>56</v>
      </c>
      <c r="J175" t="s">
        <v>92</v>
      </c>
      <c r="K175" t="s">
        <v>905</v>
      </c>
      <c r="L175">
        <v>1996</v>
      </c>
      <c r="M175">
        <v>3</v>
      </c>
      <c r="N175">
        <v>1998</v>
      </c>
      <c r="O175">
        <v>636325</v>
      </c>
      <c r="P175" t="s">
        <v>1062</v>
      </c>
      <c r="Q175" t="str">
        <f t="shared" si="4"/>
        <v>08</v>
      </c>
      <c r="R175">
        <v>3</v>
      </c>
      <c r="S175" t="str">
        <f t="shared" si="5"/>
        <v>Yrl</v>
      </c>
      <c r="T175" t="s">
        <v>1271</v>
      </c>
      <c r="U175" t="s">
        <v>1263</v>
      </c>
    </row>
    <row r="176" spans="1:21" hidden="1">
      <c r="A176" s="134">
        <v>1</v>
      </c>
      <c r="B176">
        <v>2007</v>
      </c>
      <c r="C176">
        <v>20070907</v>
      </c>
      <c r="D176">
        <v>23</v>
      </c>
      <c r="E176">
        <v>16</v>
      </c>
      <c r="F176" t="s">
        <v>345</v>
      </c>
      <c r="G176">
        <v>1.91</v>
      </c>
      <c r="H176" t="s">
        <v>920</v>
      </c>
      <c r="I176" t="s">
        <v>56</v>
      </c>
      <c r="J176" t="s">
        <v>1093</v>
      </c>
      <c r="K176" t="s">
        <v>729</v>
      </c>
      <c r="L176">
        <v>2004</v>
      </c>
      <c r="M176">
        <v>3</v>
      </c>
      <c r="N176">
        <v>2005</v>
      </c>
      <c r="O176">
        <v>632873</v>
      </c>
      <c r="P176" t="s">
        <v>888</v>
      </c>
      <c r="Q176" t="str">
        <f t="shared" si="4"/>
        <v>09</v>
      </c>
      <c r="R176">
        <v>3</v>
      </c>
      <c r="S176" t="str">
        <f t="shared" si="5"/>
        <v>Fing</v>
      </c>
      <c r="T176" t="s">
        <v>1268</v>
      </c>
      <c r="U176" t="s">
        <v>1225</v>
      </c>
    </row>
    <row r="177" spans="1:21" hidden="1">
      <c r="A177" s="134">
        <v>1</v>
      </c>
      <c r="B177">
        <v>2007</v>
      </c>
      <c r="C177">
        <v>20070907</v>
      </c>
      <c r="D177">
        <v>23</v>
      </c>
      <c r="E177">
        <v>16</v>
      </c>
      <c r="F177" t="s">
        <v>345</v>
      </c>
      <c r="G177">
        <v>1.91</v>
      </c>
      <c r="H177" t="s">
        <v>920</v>
      </c>
      <c r="I177" t="s">
        <v>56</v>
      </c>
      <c r="J177" t="s">
        <v>1093</v>
      </c>
      <c r="K177" t="s">
        <v>729</v>
      </c>
      <c r="L177">
        <v>2004</v>
      </c>
      <c r="M177">
        <v>3</v>
      </c>
      <c r="N177">
        <v>2005</v>
      </c>
      <c r="O177">
        <v>632873</v>
      </c>
      <c r="P177" t="s">
        <v>888</v>
      </c>
      <c r="Q177" t="str">
        <f t="shared" si="4"/>
        <v>09</v>
      </c>
      <c r="R177">
        <v>3</v>
      </c>
      <c r="S177" t="str">
        <f t="shared" si="5"/>
        <v>Fing</v>
      </c>
      <c r="T177" t="s">
        <v>1268</v>
      </c>
      <c r="U177" t="s">
        <v>1225</v>
      </c>
    </row>
    <row r="178" spans="1:21" hidden="1">
      <c r="A178" s="134">
        <v>1</v>
      </c>
      <c r="B178">
        <v>2007</v>
      </c>
      <c r="C178">
        <v>20070902</v>
      </c>
      <c r="D178">
        <v>45</v>
      </c>
      <c r="E178">
        <v>95</v>
      </c>
      <c r="F178" t="s">
        <v>281</v>
      </c>
      <c r="G178">
        <v>9.75</v>
      </c>
      <c r="H178" t="s">
        <v>937</v>
      </c>
      <c r="I178" t="s">
        <v>56</v>
      </c>
      <c r="J178" t="s">
        <v>1093</v>
      </c>
      <c r="K178" t="s">
        <v>729</v>
      </c>
      <c r="L178">
        <v>2004</v>
      </c>
      <c r="M178">
        <v>3</v>
      </c>
      <c r="N178">
        <v>2005</v>
      </c>
      <c r="O178">
        <v>632873</v>
      </c>
      <c r="P178" t="s">
        <v>1062</v>
      </c>
      <c r="Q178" t="str">
        <f t="shared" si="4"/>
        <v>09</v>
      </c>
      <c r="R178">
        <v>3</v>
      </c>
      <c r="S178" t="str">
        <f t="shared" si="5"/>
        <v>Fing</v>
      </c>
      <c r="T178" t="s">
        <v>1268</v>
      </c>
      <c r="U178" t="s">
        <v>1225</v>
      </c>
    </row>
    <row r="179" spans="1:21" hidden="1">
      <c r="A179" s="134">
        <v>1</v>
      </c>
      <c r="B179">
        <v>1993</v>
      </c>
      <c r="C179">
        <v>19930326</v>
      </c>
      <c r="D179">
        <v>45</v>
      </c>
      <c r="E179">
        <v>95</v>
      </c>
      <c r="F179" t="s">
        <v>289</v>
      </c>
      <c r="G179">
        <v>1</v>
      </c>
      <c r="H179" t="s">
        <v>959</v>
      </c>
      <c r="I179" t="s">
        <v>62</v>
      </c>
      <c r="J179" t="s">
        <v>61</v>
      </c>
      <c r="K179" t="s">
        <v>726</v>
      </c>
      <c r="L179">
        <v>1990</v>
      </c>
      <c r="M179">
        <v>3</v>
      </c>
      <c r="N179">
        <v>1991</v>
      </c>
      <c r="O179">
        <v>634233</v>
      </c>
      <c r="P179" t="s">
        <v>1062</v>
      </c>
      <c r="Q179" t="str">
        <f t="shared" si="4"/>
        <v>03</v>
      </c>
      <c r="R179">
        <v>1</v>
      </c>
      <c r="S179" t="str">
        <f t="shared" si="5"/>
        <v>Fing</v>
      </c>
      <c r="T179" t="s">
        <v>1279</v>
      </c>
      <c r="U179" t="s">
        <v>1262</v>
      </c>
    </row>
    <row r="180" spans="1:21" hidden="1">
      <c r="A180" s="134">
        <v>1</v>
      </c>
      <c r="B180">
        <v>2005</v>
      </c>
      <c r="C180">
        <v>20050728</v>
      </c>
      <c r="D180">
        <v>45</v>
      </c>
      <c r="E180">
        <v>95</v>
      </c>
      <c r="F180" t="s">
        <v>289</v>
      </c>
      <c r="G180">
        <v>12.23</v>
      </c>
      <c r="H180" t="s">
        <v>959</v>
      </c>
      <c r="I180" t="s">
        <v>62</v>
      </c>
      <c r="J180" t="s">
        <v>61</v>
      </c>
      <c r="K180" t="s">
        <v>726</v>
      </c>
      <c r="L180">
        <v>2002</v>
      </c>
      <c r="M180">
        <v>3</v>
      </c>
      <c r="N180">
        <v>2003</v>
      </c>
      <c r="O180">
        <v>631777</v>
      </c>
      <c r="P180" t="s">
        <v>1062</v>
      </c>
      <c r="Q180" t="str">
        <f t="shared" si="4"/>
        <v>07</v>
      </c>
      <c r="R180">
        <v>3</v>
      </c>
      <c r="S180" t="str">
        <f t="shared" si="5"/>
        <v>Fing</v>
      </c>
      <c r="T180" t="s">
        <v>1279</v>
      </c>
      <c r="U180" t="s">
        <v>1262</v>
      </c>
    </row>
    <row r="181" spans="1:21" hidden="1">
      <c r="A181" s="134">
        <v>1</v>
      </c>
      <c r="B181">
        <v>2007</v>
      </c>
      <c r="C181">
        <v>20070816</v>
      </c>
      <c r="D181">
        <v>23</v>
      </c>
      <c r="E181">
        <v>12</v>
      </c>
      <c r="F181" t="s">
        <v>264</v>
      </c>
      <c r="G181">
        <v>1.5</v>
      </c>
      <c r="H181" t="s">
        <v>895</v>
      </c>
      <c r="I181" t="s">
        <v>62</v>
      </c>
      <c r="J181" t="s">
        <v>61</v>
      </c>
      <c r="K181" t="s">
        <v>726</v>
      </c>
      <c r="L181">
        <v>2004</v>
      </c>
      <c r="M181">
        <v>3</v>
      </c>
      <c r="N181">
        <v>2005</v>
      </c>
      <c r="O181">
        <v>632973</v>
      </c>
      <c r="P181" t="s">
        <v>889</v>
      </c>
      <c r="Q181" t="str">
        <f t="shared" si="4"/>
        <v>08</v>
      </c>
      <c r="R181">
        <v>3</v>
      </c>
      <c r="S181" t="str">
        <f t="shared" si="5"/>
        <v>Fing</v>
      </c>
      <c r="T181" t="s">
        <v>1279</v>
      </c>
      <c r="U181" t="s">
        <v>1262</v>
      </c>
    </row>
    <row r="182" spans="1:21" hidden="1">
      <c r="A182" s="134">
        <v>1</v>
      </c>
      <c r="B182">
        <v>2009</v>
      </c>
      <c r="C182">
        <v>20090820</v>
      </c>
      <c r="D182">
        <v>23</v>
      </c>
      <c r="E182">
        <v>12</v>
      </c>
      <c r="F182" t="s">
        <v>264</v>
      </c>
      <c r="H182" t="s">
        <v>895</v>
      </c>
      <c r="I182" t="s">
        <v>62</v>
      </c>
      <c r="J182" t="s">
        <v>61</v>
      </c>
      <c r="K182" t="s">
        <v>726</v>
      </c>
      <c r="L182">
        <v>2007</v>
      </c>
      <c r="M182">
        <v>3</v>
      </c>
      <c r="N182">
        <v>2008</v>
      </c>
      <c r="O182">
        <v>634283</v>
      </c>
      <c r="P182" t="s">
        <v>889</v>
      </c>
      <c r="Q182" t="str">
        <f t="shared" si="4"/>
        <v>08</v>
      </c>
      <c r="R182">
        <v>3</v>
      </c>
      <c r="S182" t="str">
        <f t="shared" si="5"/>
        <v>Fing</v>
      </c>
      <c r="T182" t="s">
        <v>1279</v>
      </c>
      <c r="U182" t="s">
        <v>1262</v>
      </c>
    </row>
    <row r="183" spans="1:21" hidden="1">
      <c r="A183" s="134">
        <v>1</v>
      </c>
      <c r="B183">
        <v>1998</v>
      </c>
      <c r="C183">
        <v>19980813</v>
      </c>
      <c r="D183">
        <v>45</v>
      </c>
      <c r="E183">
        <v>95</v>
      </c>
      <c r="F183" t="s">
        <v>296</v>
      </c>
      <c r="G183">
        <v>4.1900000000000004</v>
      </c>
      <c r="H183" t="s">
        <v>936</v>
      </c>
      <c r="I183" t="s">
        <v>62</v>
      </c>
      <c r="J183" t="s">
        <v>61</v>
      </c>
      <c r="K183" t="s">
        <v>726</v>
      </c>
      <c r="L183">
        <v>1994</v>
      </c>
      <c r="M183">
        <v>3</v>
      </c>
      <c r="N183">
        <v>1995</v>
      </c>
      <c r="O183">
        <v>635338</v>
      </c>
      <c r="P183" t="s">
        <v>1062</v>
      </c>
      <c r="Q183" t="str">
        <f t="shared" si="4"/>
        <v>08</v>
      </c>
      <c r="R183">
        <v>3</v>
      </c>
      <c r="S183" t="str">
        <f t="shared" si="5"/>
        <v>Fing</v>
      </c>
      <c r="T183" t="s">
        <v>1279</v>
      </c>
      <c r="U183" t="s">
        <v>1262</v>
      </c>
    </row>
    <row r="184" spans="1:21" hidden="1">
      <c r="A184" s="134">
        <v>1</v>
      </c>
      <c r="B184">
        <v>2000</v>
      </c>
      <c r="C184">
        <v>20000815</v>
      </c>
      <c r="D184">
        <v>45</v>
      </c>
      <c r="E184">
        <v>95</v>
      </c>
      <c r="F184" t="s">
        <v>363</v>
      </c>
      <c r="G184">
        <v>3</v>
      </c>
      <c r="H184" t="s">
        <v>963</v>
      </c>
      <c r="I184" t="s">
        <v>56</v>
      </c>
      <c r="J184" t="s">
        <v>92</v>
      </c>
      <c r="K184" t="s">
        <v>905</v>
      </c>
      <c r="L184">
        <v>1996</v>
      </c>
      <c r="M184">
        <v>3</v>
      </c>
      <c r="N184">
        <v>1998</v>
      </c>
      <c r="O184">
        <v>636325</v>
      </c>
      <c r="P184" t="s">
        <v>1062</v>
      </c>
      <c r="Q184" t="str">
        <f t="shared" si="4"/>
        <v>08</v>
      </c>
      <c r="R184">
        <v>3</v>
      </c>
      <c r="S184" t="str">
        <f t="shared" si="5"/>
        <v>Yrl</v>
      </c>
      <c r="T184" t="s">
        <v>1271</v>
      </c>
      <c r="U184" t="s">
        <v>1263</v>
      </c>
    </row>
    <row r="185" spans="1:21" hidden="1">
      <c r="A185" s="134">
        <v>1</v>
      </c>
      <c r="B185">
        <v>2007</v>
      </c>
      <c r="C185">
        <v>20070904</v>
      </c>
      <c r="D185">
        <v>23</v>
      </c>
      <c r="E185">
        <v>12</v>
      </c>
      <c r="F185" t="s">
        <v>264</v>
      </c>
      <c r="G185">
        <v>3.79</v>
      </c>
      <c r="H185" t="s">
        <v>895</v>
      </c>
      <c r="I185" t="s">
        <v>62</v>
      </c>
      <c r="J185" t="s">
        <v>61</v>
      </c>
      <c r="K185" t="s">
        <v>726</v>
      </c>
      <c r="L185">
        <v>2004</v>
      </c>
      <c r="M185">
        <v>3</v>
      </c>
      <c r="N185">
        <v>2005</v>
      </c>
      <c r="O185">
        <v>632973</v>
      </c>
      <c r="P185" t="s">
        <v>889</v>
      </c>
      <c r="Q185" t="str">
        <f t="shared" si="4"/>
        <v>09</v>
      </c>
      <c r="R185">
        <v>3</v>
      </c>
      <c r="S185" t="str">
        <f t="shared" si="5"/>
        <v>Fing</v>
      </c>
      <c r="T185" t="s">
        <v>1279</v>
      </c>
      <c r="U185" t="s">
        <v>1262</v>
      </c>
    </row>
    <row r="186" spans="1:21" hidden="1">
      <c r="A186" s="134">
        <v>1</v>
      </c>
      <c r="B186">
        <v>1999</v>
      </c>
      <c r="C186">
        <v>19990524</v>
      </c>
      <c r="D186">
        <v>45</v>
      </c>
      <c r="E186">
        <v>95</v>
      </c>
      <c r="F186" t="s">
        <v>289</v>
      </c>
      <c r="G186">
        <v>3.1</v>
      </c>
      <c r="H186" t="s">
        <v>959</v>
      </c>
      <c r="I186" t="s">
        <v>957</v>
      </c>
      <c r="J186" t="s">
        <v>971</v>
      </c>
      <c r="K186" t="s">
        <v>892</v>
      </c>
      <c r="L186">
        <v>1996</v>
      </c>
      <c r="M186">
        <v>3</v>
      </c>
      <c r="N186">
        <v>1997</v>
      </c>
      <c r="O186">
        <v>182847</v>
      </c>
      <c r="P186" t="s">
        <v>1062</v>
      </c>
      <c r="Q186" t="str">
        <f t="shared" si="4"/>
        <v>05</v>
      </c>
      <c r="R186">
        <v>2</v>
      </c>
      <c r="S186" t="str">
        <f t="shared" si="5"/>
        <v>Fing</v>
      </c>
      <c r="T186" t="s">
        <v>1278</v>
      </c>
      <c r="U186" t="s">
        <v>1278</v>
      </c>
    </row>
    <row r="187" spans="1:21" hidden="1">
      <c r="A187" s="134">
        <v>1</v>
      </c>
      <c r="B187">
        <v>2006</v>
      </c>
      <c r="C187">
        <v>20060520</v>
      </c>
      <c r="D187">
        <v>45</v>
      </c>
      <c r="E187">
        <v>95</v>
      </c>
      <c r="F187" t="s">
        <v>323</v>
      </c>
      <c r="G187">
        <v>12.5</v>
      </c>
      <c r="H187" t="s">
        <v>964</v>
      </c>
      <c r="I187" t="s">
        <v>957</v>
      </c>
      <c r="J187" t="s">
        <v>958</v>
      </c>
      <c r="K187" t="s">
        <v>892</v>
      </c>
      <c r="L187">
        <v>2003</v>
      </c>
      <c r="M187">
        <v>3</v>
      </c>
      <c r="N187">
        <v>2004</v>
      </c>
      <c r="O187">
        <v>185161</v>
      </c>
      <c r="P187" t="s">
        <v>1062</v>
      </c>
      <c r="Q187" t="str">
        <f t="shared" si="4"/>
        <v>05</v>
      </c>
      <c r="R187">
        <v>2</v>
      </c>
      <c r="S187" t="str">
        <f t="shared" si="5"/>
        <v>Fing</v>
      </c>
      <c r="T187" t="s">
        <v>1278</v>
      </c>
      <c r="U187" t="s">
        <v>1278</v>
      </c>
    </row>
    <row r="188" spans="1:21" hidden="1">
      <c r="A188" s="134">
        <v>1</v>
      </c>
      <c r="B188">
        <v>1995</v>
      </c>
      <c r="C188">
        <v>19950603</v>
      </c>
      <c r="D188">
        <v>45</v>
      </c>
      <c r="E188">
        <v>95</v>
      </c>
      <c r="F188" t="s">
        <v>289</v>
      </c>
      <c r="G188">
        <v>1.29</v>
      </c>
      <c r="H188" t="s">
        <v>959</v>
      </c>
      <c r="I188" t="s">
        <v>957</v>
      </c>
      <c r="J188" t="s">
        <v>958</v>
      </c>
      <c r="K188" t="s">
        <v>892</v>
      </c>
      <c r="L188">
        <v>1992</v>
      </c>
      <c r="M188">
        <v>3</v>
      </c>
      <c r="N188">
        <v>1993</v>
      </c>
      <c r="O188">
        <v>181211</v>
      </c>
      <c r="P188" t="s">
        <v>1062</v>
      </c>
      <c r="Q188" t="str">
        <f t="shared" si="4"/>
        <v>06</v>
      </c>
      <c r="R188">
        <v>2</v>
      </c>
      <c r="S188" t="str">
        <f t="shared" si="5"/>
        <v>Fing</v>
      </c>
      <c r="T188" t="s">
        <v>1278</v>
      </c>
      <c r="U188" t="s">
        <v>1278</v>
      </c>
    </row>
    <row r="189" spans="1:21" hidden="1">
      <c r="A189" s="134">
        <v>1</v>
      </c>
      <c r="B189">
        <v>2001</v>
      </c>
      <c r="C189">
        <v>20010630</v>
      </c>
      <c r="D189">
        <v>45</v>
      </c>
      <c r="E189">
        <v>95</v>
      </c>
      <c r="F189" t="s">
        <v>289</v>
      </c>
      <c r="G189">
        <v>10.210000000000001</v>
      </c>
      <c r="H189" t="s">
        <v>959</v>
      </c>
      <c r="I189" t="s">
        <v>957</v>
      </c>
      <c r="J189" t="s">
        <v>958</v>
      </c>
      <c r="K189" t="s">
        <v>892</v>
      </c>
      <c r="L189">
        <v>1998</v>
      </c>
      <c r="M189">
        <v>3</v>
      </c>
      <c r="N189">
        <v>1999</v>
      </c>
      <c r="O189">
        <v>184049</v>
      </c>
      <c r="P189" t="s">
        <v>1062</v>
      </c>
      <c r="Q189" t="str">
        <f t="shared" si="4"/>
        <v>06</v>
      </c>
      <c r="R189">
        <v>2</v>
      </c>
      <c r="S189" t="str">
        <f t="shared" si="5"/>
        <v>Fing</v>
      </c>
      <c r="T189" t="s">
        <v>1278</v>
      </c>
      <c r="U189" t="s">
        <v>1278</v>
      </c>
    </row>
    <row r="190" spans="1:21" hidden="1">
      <c r="A190" s="134">
        <v>1</v>
      </c>
      <c r="B190">
        <v>2007</v>
      </c>
      <c r="C190">
        <v>20070702</v>
      </c>
      <c r="D190">
        <v>45</v>
      </c>
      <c r="E190">
        <v>95</v>
      </c>
      <c r="F190" t="s">
        <v>281</v>
      </c>
      <c r="G190">
        <v>5.29</v>
      </c>
      <c r="H190" t="s">
        <v>937</v>
      </c>
      <c r="I190" t="s">
        <v>957</v>
      </c>
      <c r="J190" t="s">
        <v>958</v>
      </c>
      <c r="K190" t="s">
        <v>892</v>
      </c>
      <c r="L190">
        <v>2005</v>
      </c>
      <c r="M190">
        <v>3</v>
      </c>
      <c r="N190">
        <v>2006</v>
      </c>
      <c r="O190">
        <v>185030</v>
      </c>
      <c r="P190" t="s">
        <v>1062</v>
      </c>
      <c r="Q190" t="str">
        <f t="shared" si="4"/>
        <v>07</v>
      </c>
      <c r="R190">
        <v>3</v>
      </c>
      <c r="S190" t="str">
        <f t="shared" si="5"/>
        <v>Fing</v>
      </c>
      <c r="T190" t="s">
        <v>1278</v>
      </c>
      <c r="U190" t="s">
        <v>1278</v>
      </c>
    </row>
    <row r="191" spans="1:21" hidden="1">
      <c r="A191" s="134">
        <v>1</v>
      </c>
      <c r="B191">
        <v>1997</v>
      </c>
      <c r="C191">
        <v>19970808</v>
      </c>
      <c r="D191">
        <v>45</v>
      </c>
      <c r="E191">
        <v>95</v>
      </c>
      <c r="F191" t="s">
        <v>289</v>
      </c>
      <c r="G191">
        <v>4.5199999999999996</v>
      </c>
      <c r="H191" t="s">
        <v>959</v>
      </c>
      <c r="I191" t="s">
        <v>957</v>
      </c>
      <c r="J191" t="s">
        <v>958</v>
      </c>
      <c r="K191" t="s">
        <v>892</v>
      </c>
      <c r="L191">
        <v>1994</v>
      </c>
      <c r="M191">
        <v>3</v>
      </c>
      <c r="N191">
        <v>1995</v>
      </c>
      <c r="O191">
        <v>180213</v>
      </c>
      <c r="P191" t="s">
        <v>1062</v>
      </c>
      <c r="Q191" t="str">
        <f t="shared" si="4"/>
        <v>08</v>
      </c>
      <c r="R191">
        <v>3</v>
      </c>
      <c r="S191" t="str">
        <f t="shared" si="5"/>
        <v>Fing</v>
      </c>
      <c r="T191" t="s">
        <v>1278</v>
      </c>
      <c r="U191" t="s">
        <v>1278</v>
      </c>
    </row>
    <row r="192" spans="1:21" hidden="1">
      <c r="A192" s="134">
        <v>1</v>
      </c>
      <c r="B192">
        <v>2001</v>
      </c>
      <c r="C192">
        <v>20010515</v>
      </c>
      <c r="D192">
        <v>45</v>
      </c>
      <c r="E192">
        <v>95</v>
      </c>
      <c r="F192" t="s">
        <v>289</v>
      </c>
      <c r="G192">
        <v>3.45</v>
      </c>
      <c r="H192" t="s">
        <v>959</v>
      </c>
      <c r="I192" t="s">
        <v>957</v>
      </c>
      <c r="J192" t="s">
        <v>975</v>
      </c>
      <c r="K192" t="s">
        <v>976</v>
      </c>
      <c r="L192">
        <v>1998</v>
      </c>
      <c r="M192">
        <v>3</v>
      </c>
      <c r="N192">
        <v>1999</v>
      </c>
      <c r="O192">
        <v>184044</v>
      </c>
      <c r="P192" t="s">
        <v>1062</v>
      </c>
      <c r="Q192" t="str">
        <f t="shared" si="4"/>
        <v>05</v>
      </c>
      <c r="R192">
        <v>2</v>
      </c>
      <c r="S192" t="str">
        <f t="shared" si="5"/>
        <v>Fing</v>
      </c>
      <c r="T192" t="s">
        <v>1278</v>
      </c>
      <c r="U192" t="s">
        <v>1278</v>
      </c>
    </row>
    <row r="193" spans="1:21" hidden="1">
      <c r="A193" s="134">
        <v>1</v>
      </c>
      <c r="B193">
        <v>2003</v>
      </c>
      <c r="C193">
        <v>20030902</v>
      </c>
      <c r="D193">
        <v>23</v>
      </c>
      <c r="E193">
        <v>17</v>
      </c>
      <c r="F193" t="s">
        <v>302</v>
      </c>
      <c r="G193">
        <v>1.02</v>
      </c>
      <c r="H193" t="s">
        <v>911</v>
      </c>
      <c r="I193" t="s">
        <v>917</v>
      </c>
      <c r="J193" t="s">
        <v>918</v>
      </c>
      <c r="K193" t="s">
        <v>919</v>
      </c>
      <c r="L193">
        <v>2000</v>
      </c>
      <c r="M193">
        <v>3</v>
      </c>
      <c r="N193">
        <v>2001</v>
      </c>
      <c r="O193">
        <v>93314</v>
      </c>
      <c r="P193" t="s">
        <v>888</v>
      </c>
      <c r="Q193" t="str">
        <f t="shared" si="4"/>
        <v>09</v>
      </c>
      <c r="R193">
        <v>3</v>
      </c>
      <c r="S193" t="str">
        <f t="shared" si="5"/>
        <v>Fing</v>
      </c>
      <c r="T193" t="s">
        <v>1272</v>
      </c>
      <c r="U193" t="s">
        <v>1226</v>
      </c>
    </row>
    <row r="194" spans="1:21" hidden="1">
      <c r="A194" s="134">
        <v>1</v>
      </c>
      <c r="B194">
        <v>1994</v>
      </c>
      <c r="C194">
        <v>19940824</v>
      </c>
      <c r="D194">
        <v>23</v>
      </c>
      <c r="E194">
        <v>17</v>
      </c>
      <c r="F194" t="s">
        <v>345</v>
      </c>
      <c r="G194">
        <v>7.11</v>
      </c>
      <c r="H194" t="s">
        <v>920</v>
      </c>
      <c r="I194" t="s">
        <v>56</v>
      </c>
      <c r="J194" t="s">
        <v>79</v>
      </c>
      <c r="K194" t="s">
        <v>1231</v>
      </c>
      <c r="L194">
        <v>1990</v>
      </c>
      <c r="M194">
        <v>3</v>
      </c>
      <c r="N194">
        <v>1991</v>
      </c>
      <c r="O194">
        <v>633928</v>
      </c>
      <c r="P194" t="s">
        <v>888</v>
      </c>
      <c r="Q194" t="str">
        <f t="shared" si="4"/>
        <v>08</v>
      </c>
      <c r="R194">
        <v>3</v>
      </c>
      <c r="S194" t="str">
        <f t="shared" si="5"/>
        <v>Fing</v>
      </c>
      <c r="T194" t="s">
        <v>1273</v>
      </c>
      <c r="U194" t="s">
        <v>1225</v>
      </c>
    </row>
    <row r="195" spans="1:21" hidden="1">
      <c r="A195" s="134">
        <v>1</v>
      </c>
      <c r="B195">
        <v>1993</v>
      </c>
      <c r="C195">
        <v>19930822</v>
      </c>
      <c r="D195">
        <v>45</v>
      </c>
      <c r="E195">
        <v>95</v>
      </c>
      <c r="F195" t="s">
        <v>296</v>
      </c>
      <c r="G195">
        <v>1.01</v>
      </c>
      <c r="H195" t="s">
        <v>936</v>
      </c>
      <c r="I195" t="s">
        <v>56</v>
      </c>
      <c r="J195" t="s">
        <v>79</v>
      </c>
      <c r="K195" t="s">
        <v>1231</v>
      </c>
      <c r="L195">
        <v>1990</v>
      </c>
      <c r="M195">
        <v>3</v>
      </c>
      <c r="N195">
        <v>1991</v>
      </c>
      <c r="O195">
        <v>633927</v>
      </c>
      <c r="P195" t="s">
        <v>1062</v>
      </c>
      <c r="Q195" t="str">
        <f t="shared" si="4"/>
        <v>08</v>
      </c>
      <c r="R195">
        <v>3</v>
      </c>
      <c r="S195" t="str">
        <f t="shared" si="5"/>
        <v>Fing</v>
      </c>
      <c r="T195" t="s">
        <v>1273</v>
      </c>
      <c r="U195" t="s">
        <v>1225</v>
      </c>
    </row>
    <row r="196" spans="1:21" hidden="1">
      <c r="A196" s="134">
        <v>1</v>
      </c>
      <c r="B196">
        <v>1993</v>
      </c>
      <c r="C196">
        <v>19930907</v>
      </c>
      <c r="D196">
        <v>45</v>
      </c>
      <c r="E196">
        <v>95</v>
      </c>
      <c r="F196" t="s">
        <v>322</v>
      </c>
      <c r="G196">
        <v>1.01</v>
      </c>
      <c r="H196" t="s">
        <v>988</v>
      </c>
      <c r="I196" t="s">
        <v>56</v>
      </c>
      <c r="J196" t="s">
        <v>79</v>
      </c>
      <c r="K196" t="s">
        <v>1231</v>
      </c>
      <c r="L196">
        <v>1990</v>
      </c>
      <c r="M196">
        <v>3</v>
      </c>
      <c r="N196">
        <v>1991</v>
      </c>
      <c r="O196">
        <v>633929</v>
      </c>
      <c r="P196" t="s">
        <v>1062</v>
      </c>
      <c r="Q196" t="str">
        <f t="shared" si="4"/>
        <v>09</v>
      </c>
      <c r="R196">
        <v>3</v>
      </c>
      <c r="S196" t="str">
        <f t="shared" si="5"/>
        <v>Fing</v>
      </c>
      <c r="T196" t="s">
        <v>1273</v>
      </c>
      <c r="U196" t="s">
        <v>1225</v>
      </c>
    </row>
    <row r="197" spans="1:21" hidden="1">
      <c r="A197" s="134">
        <v>1</v>
      </c>
      <c r="B197">
        <v>1999</v>
      </c>
      <c r="C197">
        <v>19990226</v>
      </c>
      <c r="D197">
        <v>45</v>
      </c>
      <c r="E197">
        <v>95</v>
      </c>
      <c r="F197" t="s">
        <v>977</v>
      </c>
      <c r="G197">
        <v>2.7</v>
      </c>
      <c r="H197" t="s">
        <v>978</v>
      </c>
      <c r="I197" t="s">
        <v>62</v>
      </c>
      <c r="J197" t="s">
        <v>1097</v>
      </c>
      <c r="K197" t="s">
        <v>66</v>
      </c>
      <c r="L197">
        <v>1996</v>
      </c>
      <c r="M197">
        <v>3</v>
      </c>
      <c r="N197">
        <v>1997</v>
      </c>
      <c r="O197">
        <v>630148</v>
      </c>
      <c r="P197" t="s">
        <v>1062</v>
      </c>
      <c r="Q197" t="str">
        <f t="shared" si="4"/>
        <v>02</v>
      </c>
      <c r="R197">
        <v>1</v>
      </c>
      <c r="S197" t="str">
        <f t="shared" si="5"/>
        <v>Fing</v>
      </c>
      <c r="T197" t="s">
        <v>1023</v>
      </c>
      <c r="U197" t="s">
        <v>1262</v>
      </c>
    </row>
    <row r="198" spans="1:21" hidden="1">
      <c r="A198" s="134">
        <v>1</v>
      </c>
      <c r="B198">
        <v>1999</v>
      </c>
      <c r="C198">
        <v>19990529</v>
      </c>
      <c r="D198">
        <v>45</v>
      </c>
      <c r="E198">
        <v>95</v>
      </c>
      <c r="F198" t="s">
        <v>281</v>
      </c>
      <c r="G198">
        <v>3.1</v>
      </c>
      <c r="H198" t="s">
        <v>937</v>
      </c>
      <c r="I198" t="s">
        <v>62</v>
      </c>
      <c r="J198" t="s">
        <v>1097</v>
      </c>
      <c r="K198" t="s">
        <v>66</v>
      </c>
      <c r="L198">
        <v>1996</v>
      </c>
      <c r="M198">
        <v>3</v>
      </c>
      <c r="N198">
        <v>1997</v>
      </c>
      <c r="O198">
        <v>630148</v>
      </c>
      <c r="P198" t="s">
        <v>1062</v>
      </c>
      <c r="Q198" t="str">
        <f t="shared" ref="Q198:Q261" si="6">MID(C198,5,2)</f>
        <v>05</v>
      </c>
      <c r="R198">
        <v>2</v>
      </c>
      <c r="S198" t="str">
        <f t="shared" ref="S198:S261" si="7">IF(N198-L198=1,"Fing","Yrl")</f>
        <v>Fing</v>
      </c>
      <c r="T198" t="s">
        <v>1023</v>
      </c>
      <c r="U198" t="s">
        <v>1262</v>
      </c>
    </row>
    <row r="199" spans="1:21" hidden="1">
      <c r="A199" s="134">
        <v>1</v>
      </c>
      <c r="B199">
        <v>2004</v>
      </c>
      <c r="C199">
        <v>20040818</v>
      </c>
      <c r="D199">
        <v>23</v>
      </c>
      <c r="E199">
        <v>17</v>
      </c>
      <c r="F199" t="s">
        <v>264</v>
      </c>
      <c r="G199">
        <v>1</v>
      </c>
      <c r="H199" t="s">
        <v>895</v>
      </c>
      <c r="I199" t="s">
        <v>62</v>
      </c>
      <c r="J199" t="s">
        <v>1097</v>
      </c>
      <c r="K199" t="s">
        <v>66</v>
      </c>
      <c r="L199">
        <v>2001</v>
      </c>
      <c r="M199">
        <v>3</v>
      </c>
      <c r="N199">
        <v>2002</v>
      </c>
      <c r="O199">
        <v>630305</v>
      </c>
      <c r="P199" t="s">
        <v>889</v>
      </c>
      <c r="Q199" t="str">
        <f t="shared" si="6"/>
        <v>08</v>
      </c>
      <c r="R199">
        <v>3</v>
      </c>
      <c r="S199" t="str">
        <f t="shared" si="7"/>
        <v>Fing</v>
      </c>
      <c r="T199" t="s">
        <v>1023</v>
      </c>
      <c r="U199" t="s">
        <v>1262</v>
      </c>
    </row>
    <row r="200" spans="1:21" hidden="1">
      <c r="A200" s="134">
        <v>1</v>
      </c>
      <c r="B200">
        <v>2004</v>
      </c>
      <c r="C200">
        <v>20040818</v>
      </c>
      <c r="D200">
        <v>23</v>
      </c>
      <c r="E200">
        <v>17</v>
      </c>
      <c r="F200" t="s">
        <v>264</v>
      </c>
      <c r="G200">
        <v>1</v>
      </c>
      <c r="H200" t="s">
        <v>895</v>
      </c>
      <c r="I200" t="s">
        <v>62</v>
      </c>
      <c r="J200" t="s">
        <v>1097</v>
      </c>
      <c r="K200" t="s">
        <v>66</v>
      </c>
      <c r="L200">
        <v>2001</v>
      </c>
      <c r="M200">
        <v>3</v>
      </c>
      <c r="N200">
        <v>2002</v>
      </c>
      <c r="O200">
        <v>636322</v>
      </c>
      <c r="P200" t="s">
        <v>889</v>
      </c>
      <c r="Q200" t="str">
        <f t="shared" si="6"/>
        <v>08</v>
      </c>
      <c r="R200">
        <v>3</v>
      </c>
      <c r="S200" t="str">
        <f t="shared" si="7"/>
        <v>Fing</v>
      </c>
      <c r="T200" t="s">
        <v>1023</v>
      </c>
      <c r="U200" t="s">
        <v>1262</v>
      </c>
    </row>
    <row r="201" spans="1:21" hidden="1">
      <c r="A201" s="134">
        <v>1</v>
      </c>
      <c r="B201">
        <v>2004</v>
      </c>
      <c r="C201">
        <v>20040824</v>
      </c>
      <c r="D201">
        <v>23</v>
      </c>
      <c r="E201">
        <v>17</v>
      </c>
      <c r="F201" t="s">
        <v>264</v>
      </c>
      <c r="G201">
        <v>5.33</v>
      </c>
      <c r="H201" t="s">
        <v>895</v>
      </c>
      <c r="I201" t="s">
        <v>62</v>
      </c>
      <c r="J201" t="s">
        <v>1097</v>
      </c>
      <c r="K201" t="s">
        <v>66</v>
      </c>
      <c r="L201">
        <v>2000</v>
      </c>
      <c r="M201">
        <v>3</v>
      </c>
      <c r="N201">
        <v>2001</v>
      </c>
      <c r="O201">
        <v>630683</v>
      </c>
      <c r="P201" t="s">
        <v>889</v>
      </c>
      <c r="Q201" t="str">
        <f t="shared" si="6"/>
        <v>08</v>
      </c>
      <c r="R201">
        <v>3</v>
      </c>
      <c r="S201" t="str">
        <f t="shared" si="7"/>
        <v>Fing</v>
      </c>
      <c r="T201" t="s">
        <v>1023</v>
      </c>
      <c r="U201" t="s">
        <v>1262</v>
      </c>
    </row>
    <row r="202" spans="1:21" hidden="1">
      <c r="A202" s="134">
        <v>1</v>
      </c>
      <c r="B202">
        <v>2006</v>
      </c>
      <c r="C202">
        <v>20060817</v>
      </c>
      <c r="D202">
        <v>23</v>
      </c>
      <c r="E202">
        <v>12</v>
      </c>
      <c r="F202" t="s">
        <v>264</v>
      </c>
      <c r="G202">
        <v>2.37</v>
      </c>
      <c r="H202" t="s">
        <v>895</v>
      </c>
      <c r="I202" t="s">
        <v>62</v>
      </c>
      <c r="J202" t="s">
        <v>1097</v>
      </c>
      <c r="K202" t="s">
        <v>66</v>
      </c>
      <c r="L202">
        <v>2002</v>
      </c>
      <c r="M202">
        <v>3</v>
      </c>
      <c r="N202">
        <v>2003</v>
      </c>
      <c r="O202">
        <v>631371</v>
      </c>
      <c r="P202" t="s">
        <v>889</v>
      </c>
      <c r="Q202" t="str">
        <f t="shared" si="6"/>
        <v>08</v>
      </c>
      <c r="R202">
        <v>3</v>
      </c>
      <c r="S202" t="str">
        <f t="shared" si="7"/>
        <v>Fing</v>
      </c>
      <c r="T202" t="s">
        <v>1023</v>
      </c>
      <c r="U202" t="s">
        <v>1262</v>
      </c>
    </row>
    <row r="203" spans="1:21" hidden="1">
      <c r="A203" s="134">
        <v>1</v>
      </c>
      <c r="B203">
        <v>2006</v>
      </c>
      <c r="C203">
        <v>20060817</v>
      </c>
      <c r="D203">
        <v>23</v>
      </c>
      <c r="E203">
        <v>12</v>
      </c>
      <c r="F203" t="s">
        <v>264</v>
      </c>
      <c r="G203">
        <v>2.37</v>
      </c>
      <c r="H203" t="s">
        <v>895</v>
      </c>
      <c r="I203" t="s">
        <v>62</v>
      </c>
      <c r="J203" t="s">
        <v>1097</v>
      </c>
      <c r="K203" t="s">
        <v>66</v>
      </c>
      <c r="L203">
        <v>2003</v>
      </c>
      <c r="M203">
        <v>3</v>
      </c>
      <c r="N203">
        <v>2004</v>
      </c>
      <c r="O203">
        <v>632375</v>
      </c>
      <c r="P203" t="s">
        <v>889</v>
      </c>
      <c r="Q203" t="str">
        <f t="shared" si="6"/>
        <v>08</v>
      </c>
      <c r="R203">
        <v>3</v>
      </c>
      <c r="S203" t="str">
        <f t="shared" si="7"/>
        <v>Fing</v>
      </c>
      <c r="T203" t="s">
        <v>1023</v>
      </c>
      <c r="U203" t="s">
        <v>1262</v>
      </c>
    </row>
    <row r="204" spans="1:21" hidden="1">
      <c r="A204" s="134">
        <v>1</v>
      </c>
      <c r="B204">
        <v>2006</v>
      </c>
      <c r="C204">
        <v>20060817</v>
      </c>
      <c r="D204">
        <v>23</v>
      </c>
      <c r="E204">
        <v>12</v>
      </c>
      <c r="F204" t="s">
        <v>264</v>
      </c>
      <c r="G204">
        <v>2.37</v>
      </c>
      <c r="H204" t="s">
        <v>895</v>
      </c>
      <c r="I204" t="s">
        <v>62</v>
      </c>
      <c r="J204" t="s">
        <v>1097</v>
      </c>
      <c r="K204" t="s">
        <v>66</v>
      </c>
      <c r="L204">
        <v>2004</v>
      </c>
      <c r="M204">
        <v>3</v>
      </c>
      <c r="N204">
        <v>2005</v>
      </c>
      <c r="O204">
        <v>632796</v>
      </c>
      <c r="P204" t="s">
        <v>889</v>
      </c>
      <c r="Q204" t="str">
        <f t="shared" si="6"/>
        <v>08</v>
      </c>
      <c r="R204">
        <v>3</v>
      </c>
      <c r="S204" t="str">
        <f t="shared" si="7"/>
        <v>Fing</v>
      </c>
      <c r="T204" t="s">
        <v>1023</v>
      </c>
      <c r="U204" t="s">
        <v>1262</v>
      </c>
    </row>
    <row r="205" spans="1:21" hidden="1">
      <c r="A205" s="134">
        <v>1</v>
      </c>
      <c r="B205">
        <v>2007</v>
      </c>
      <c r="C205">
        <v>20070829</v>
      </c>
      <c r="D205">
        <v>23</v>
      </c>
      <c r="E205">
        <v>12</v>
      </c>
      <c r="F205" t="s">
        <v>264</v>
      </c>
      <c r="G205">
        <v>3.04</v>
      </c>
      <c r="H205" t="s">
        <v>895</v>
      </c>
      <c r="I205" t="s">
        <v>62</v>
      </c>
      <c r="J205" t="s">
        <v>1097</v>
      </c>
      <c r="K205" t="s">
        <v>66</v>
      </c>
      <c r="L205">
        <v>2004</v>
      </c>
      <c r="M205">
        <v>3</v>
      </c>
      <c r="N205">
        <v>2005</v>
      </c>
      <c r="O205">
        <v>632796</v>
      </c>
      <c r="P205" t="s">
        <v>889</v>
      </c>
      <c r="Q205" t="str">
        <f t="shared" si="6"/>
        <v>08</v>
      </c>
      <c r="R205">
        <v>3</v>
      </c>
      <c r="S205" t="str">
        <f t="shared" si="7"/>
        <v>Fing</v>
      </c>
      <c r="T205" t="s">
        <v>1023</v>
      </c>
      <c r="U205" t="s">
        <v>1262</v>
      </c>
    </row>
    <row r="206" spans="1:21" hidden="1">
      <c r="A206" s="134">
        <v>1</v>
      </c>
      <c r="B206">
        <v>1999</v>
      </c>
      <c r="C206">
        <v>19990825</v>
      </c>
      <c r="D206">
        <v>23</v>
      </c>
      <c r="E206">
        <v>16</v>
      </c>
      <c r="F206" t="s">
        <v>345</v>
      </c>
      <c r="G206">
        <v>1</v>
      </c>
      <c r="H206" t="s">
        <v>920</v>
      </c>
      <c r="I206" t="s">
        <v>62</v>
      </c>
      <c r="J206" t="s">
        <v>1097</v>
      </c>
      <c r="K206" t="s">
        <v>66</v>
      </c>
      <c r="L206">
        <v>1996</v>
      </c>
      <c r="M206">
        <v>3</v>
      </c>
      <c r="N206">
        <v>1997</v>
      </c>
      <c r="O206">
        <v>630148</v>
      </c>
      <c r="P206" t="s">
        <v>888</v>
      </c>
      <c r="Q206" t="str">
        <f t="shared" si="6"/>
        <v>08</v>
      </c>
      <c r="R206">
        <v>3</v>
      </c>
      <c r="S206" t="str">
        <f t="shared" si="7"/>
        <v>Fing</v>
      </c>
      <c r="T206" t="s">
        <v>1023</v>
      </c>
      <c r="U206" t="s">
        <v>1262</v>
      </c>
    </row>
    <row r="207" spans="1:21" hidden="1">
      <c r="A207" s="134">
        <v>1</v>
      </c>
      <c r="B207">
        <v>1999</v>
      </c>
      <c r="C207">
        <v>19990825</v>
      </c>
      <c r="D207">
        <v>23</v>
      </c>
      <c r="E207">
        <v>16</v>
      </c>
      <c r="F207" t="s">
        <v>345</v>
      </c>
      <c r="G207">
        <v>1</v>
      </c>
      <c r="H207" t="s">
        <v>920</v>
      </c>
      <c r="I207" t="s">
        <v>62</v>
      </c>
      <c r="J207" t="s">
        <v>1097</v>
      </c>
      <c r="K207" t="s">
        <v>66</v>
      </c>
      <c r="L207">
        <v>1996</v>
      </c>
      <c r="M207">
        <v>3</v>
      </c>
      <c r="N207">
        <v>1997</v>
      </c>
      <c r="O207">
        <v>630148</v>
      </c>
      <c r="P207" t="s">
        <v>888</v>
      </c>
      <c r="Q207" t="str">
        <f t="shared" si="6"/>
        <v>08</v>
      </c>
      <c r="R207">
        <v>3</v>
      </c>
      <c r="S207" t="str">
        <f t="shared" si="7"/>
        <v>Fing</v>
      </c>
      <c r="T207" t="s">
        <v>1023</v>
      </c>
      <c r="U207" t="s">
        <v>1262</v>
      </c>
    </row>
    <row r="208" spans="1:21" hidden="1">
      <c r="A208" s="134">
        <v>1</v>
      </c>
      <c r="B208">
        <v>1999</v>
      </c>
      <c r="C208">
        <v>19990826</v>
      </c>
      <c r="D208">
        <v>23</v>
      </c>
      <c r="E208">
        <v>16</v>
      </c>
      <c r="F208" t="s">
        <v>345</v>
      </c>
      <c r="G208">
        <v>1</v>
      </c>
      <c r="H208" t="s">
        <v>920</v>
      </c>
      <c r="I208" t="s">
        <v>62</v>
      </c>
      <c r="J208" t="s">
        <v>1097</v>
      </c>
      <c r="K208" t="s">
        <v>66</v>
      </c>
      <c r="L208">
        <v>1995</v>
      </c>
      <c r="M208">
        <v>3</v>
      </c>
      <c r="N208">
        <v>1996</v>
      </c>
      <c r="O208">
        <v>636045</v>
      </c>
      <c r="P208" t="s">
        <v>888</v>
      </c>
      <c r="Q208" t="str">
        <f t="shared" si="6"/>
        <v>08</v>
      </c>
      <c r="R208">
        <v>3</v>
      </c>
      <c r="S208" t="str">
        <f t="shared" si="7"/>
        <v>Fing</v>
      </c>
      <c r="T208" t="s">
        <v>1023</v>
      </c>
      <c r="U208" t="s">
        <v>1262</v>
      </c>
    </row>
    <row r="209" spans="1:21" hidden="1">
      <c r="A209" s="134">
        <v>1</v>
      </c>
      <c r="B209">
        <v>2009</v>
      </c>
      <c r="C209">
        <v>20090812</v>
      </c>
      <c r="D209">
        <v>45</v>
      </c>
      <c r="E209">
        <v>95</v>
      </c>
      <c r="F209" t="s">
        <v>349</v>
      </c>
      <c r="G209">
        <v>29.11</v>
      </c>
      <c r="H209" t="s">
        <v>935</v>
      </c>
      <c r="I209" t="s">
        <v>62</v>
      </c>
      <c r="J209" t="s">
        <v>1097</v>
      </c>
      <c r="K209" t="s">
        <v>66</v>
      </c>
      <c r="L209">
        <v>2006</v>
      </c>
      <c r="M209">
        <v>3</v>
      </c>
      <c r="N209">
        <v>2007</v>
      </c>
      <c r="O209">
        <v>633875</v>
      </c>
      <c r="P209" t="s">
        <v>1062</v>
      </c>
      <c r="Q209" t="str">
        <f t="shared" si="6"/>
        <v>08</v>
      </c>
      <c r="R209">
        <v>3</v>
      </c>
      <c r="S209" t="str">
        <f t="shared" si="7"/>
        <v>Fing</v>
      </c>
      <c r="T209" t="s">
        <v>1023</v>
      </c>
      <c r="U209" t="s">
        <v>1262</v>
      </c>
    </row>
    <row r="210" spans="1:21" hidden="1">
      <c r="A210" s="134">
        <v>1</v>
      </c>
      <c r="B210">
        <v>1993</v>
      </c>
      <c r="C210">
        <v>19930102</v>
      </c>
      <c r="D210">
        <v>45</v>
      </c>
      <c r="E210">
        <v>95</v>
      </c>
      <c r="F210" t="s">
        <v>977</v>
      </c>
      <c r="G210">
        <v>1.01</v>
      </c>
      <c r="H210" t="s">
        <v>978</v>
      </c>
      <c r="I210" t="s">
        <v>56</v>
      </c>
      <c r="J210" t="s">
        <v>898</v>
      </c>
      <c r="K210" t="s">
        <v>732</v>
      </c>
      <c r="L210">
        <v>1989</v>
      </c>
      <c r="M210">
        <v>3</v>
      </c>
      <c r="N210">
        <v>1991</v>
      </c>
      <c r="O210">
        <v>631419</v>
      </c>
      <c r="P210" t="s">
        <v>1062</v>
      </c>
      <c r="Q210" t="str">
        <f t="shared" si="6"/>
        <v>01</v>
      </c>
      <c r="R210">
        <v>1</v>
      </c>
      <c r="S210" t="str">
        <f t="shared" si="7"/>
        <v>Yrl</v>
      </c>
      <c r="T210" t="s">
        <v>935</v>
      </c>
      <c r="U210" t="s">
        <v>1263</v>
      </c>
    </row>
    <row r="211" spans="1:21" hidden="1">
      <c r="A211" s="134">
        <v>1</v>
      </c>
      <c r="B211">
        <v>1993</v>
      </c>
      <c r="C211">
        <v>19930221</v>
      </c>
      <c r="D211">
        <v>45</v>
      </c>
      <c r="E211">
        <v>95</v>
      </c>
      <c r="F211" t="s">
        <v>281</v>
      </c>
      <c r="G211">
        <v>1.01</v>
      </c>
      <c r="H211" t="s">
        <v>937</v>
      </c>
      <c r="I211" t="s">
        <v>56</v>
      </c>
      <c r="J211" t="s">
        <v>898</v>
      </c>
      <c r="K211" t="s">
        <v>732</v>
      </c>
      <c r="L211">
        <v>1989</v>
      </c>
      <c r="M211">
        <v>3</v>
      </c>
      <c r="N211">
        <v>1991</v>
      </c>
      <c r="O211">
        <v>631419</v>
      </c>
      <c r="P211" t="s">
        <v>1062</v>
      </c>
      <c r="Q211" t="str">
        <f t="shared" si="6"/>
        <v>02</v>
      </c>
      <c r="R211">
        <v>1</v>
      </c>
      <c r="S211" t="str">
        <f t="shared" si="7"/>
        <v>Yrl</v>
      </c>
      <c r="T211" t="s">
        <v>935</v>
      </c>
      <c r="U211" t="s">
        <v>1263</v>
      </c>
    </row>
    <row r="212" spans="1:21" hidden="1">
      <c r="A212" s="134">
        <v>1</v>
      </c>
      <c r="B212">
        <v>1995</v>
      </c>
      <c r="C212">
        <v>19950203</v>
      </c>
      <c r="D212">
        <v>45</v>
      </c>
      <c r="E212">
        <v>95</v>
      </c>
      <c r="F212" t="s">
        <v>281</v>
      </c>
      <c r="G212">
        <v>1.2</v>
      </c>
      <c r="H212" t="s">
        <v>937</v>
      </c>
      <c r="I212" t="s">
        <v>56</v>
      </c>
      <c r="J212" t="s">
        <v>898</v>
      </c>
      <c r="K212" t="s">
        <v>729</v>
      </c>
      <c r="L212">
        <v>1991</v>
      </c>
      <c r="M212">
        <v>3</v>
      </c>
      <c r="N212">
        <v>1993</v>
      </c>
      <c r="O212">
        <v>634818</v>
      </c>
      <c r="P212" t="s">
        <v>1062</v>
      </c>
      <c r="Q212" t="str">
        <f t="shared" si="6"/>
        <v>02</v>
      </c>
      <c r="R212">
        <v>1</v>
      </c>
      <c r="S212" t="str">
        <f t="shared" si="7"/>
        <v>Yrl</v>
      </c>
      <c r="T212" t="s">
        <v>935</v>
      </c>
      <c r="U212" t="s">
        <v>1263</v>
      </c>
    </row>
    <row r="213" spans="1:21" hidden="1">
      <c r="A213" s="134">
        <v>1</v>
      </c>
      <c r="B213">
        <v>2000</v>
      </c>
      <c r="C213">
        <v>20000216</v>
      </c>
      <c r="D213">
        <v>45</v>
      </c>
      <c r="E213">
        <v>95</v>
      </c>
      <c r="F213" t="s">
        <v>323</v>
      </c>
      <c r="G213">
        <v>3.65</v>
      </c>
      <c r="H213" t="s">
        <v>964</v>
      </c>
      <c r="I213" t="s">
        <v>56</v>
      </c>
      <c r="J213" t="s">
        <v>898</v>
      </c>
      <c r="K213" t="s">
        <v>729</v>
      </c>
      <c r="L213">
        <v>1997</v>
      </c>
      <c r="M213">
        <v>3</v>
      </c>
      <c r="N213">
        <v>1999</v>
      </c>
      <c r="O213">
        <v>630608</v>
      </c>
      <c r="P213" t="s">
        <v>1062</v>
      </c>
      <c r="Q213" t="str">
        <f t="shared" si="6"/>
        <v>02</v>
      </c>
      <c r="R213">
        <v>1</v>
      </c>
      <c r="S213" t="str">
        <f t="shared" si="7"/>
        <v>Yrl</v>
      </c>
      <c r="T213" t="s">
        <v>935</v>
      </c>
      <c r="U213" t="s">
        <v>1263</v>
      </c>
    </row>
    <row r="214" spans="1:21" hidden="1">
      <c r="A214" s="134">
        <v>1</v>
      </c>
      <c r="B214">
        <v>1993</v>
      </c>
      <c r="C214">
        <v>19930318</v>
      </c>
      <c r="D214">
        <v>45</v>
      </c>
      <c r="E214">
        <v>95</v>
      </c>
      <c r="F214" t="s">
        <v>349</v>
      </c>
      <c r="G214">
        <v>1</v>
      </c>
      <c r="H214" t="s">
        <v>935</v>
      </c>
      <c r="I214" t="s">
        <v>56</v>
      </c>
      <c r="J214" t="s">
        <v>898</v>
      </c>
      <c r="K214" t="s">
        <v>732</v>
      </c>
      <c r="L214">
        <v>1989</v>
      </c>
      <c r="M214">
        <v>3</v>
      </c>
      <c r="N214">
        <v>1991</v>
      </c>
      <c r="O214">
        <v>631441</v>
      </c>
      <c r="P214" t="s">
        <v>1062</v>
      </c>
      <c r="Q214" t="str">
        <f t="shared" si="6"/>
        <v>03</v>
      </c>
      <c r="R214">
        <v>1</v>
      </c>
      <c r="S214" t="str">
        <f t="shared" si="7"/>
        <v>Yrl</v>
      </c>
      <c r="T214" t="s">
        <v>935</v>
      </c>
      <c r="U214" t="s">
        <v>1263</v>
      </c>
    </row>
    <row r="215" spans="1:21" hidden="1">
      <c r="A215" s="134">
        <v>1</v>
      </c>
      <c r="B215">
        <v>2000</v>
      </c>
      <c r="C215">
        <v>20000331</v>
      </c>
      <c r="D215">
        <v>45</v>
      </c>
      <c r="E215">
        <v>95</v>
      </c>
      <c r="F215" t="s">
        <v>349</v>
      </c>
      <c r="G215">
        <v>2.04</v>
      </c>
      <c r="H215" t="s">
        <v>935</v>
      </c>
      <c r="I215" t="s">
        <v>56</v>
      </c>
      <c r="J215" t="s">
        <v>898</v>
      </c>
      <c r="K215" t="s">
        <v>729</v>
      </c>
      <c r="L215">
        <v>1997</v>
      </c>
      <c r="M215">
        <v>3</v>
      </c>
      <c r="N215">
        <v>1999</v>
      </c>
      <c r="O215">
        <v>630608</v>
      </c>
      <c r="P215" t="s">
        <v>1062</v>
      </c>
      <c r="Q215" t="str">
        <f t="shared" si="6"/>
        <v>03</v>
      </c>
      <c r="R215">
        <v>1</v>
      </c>
      <c r="S215" t="str">
        <f t="shared" si="7"/>
        <v>Yrl</v>
      </c>
      <c r="T215" t="s">
        <v>935</v>
      </c>
      <c r="U215" t="s">
        <v>1263</v>
      </c>
    </row>
    <row r="216" spans="1:21" hidden="1">
      <c r="A216" s="134">
        <v>1</v>
      </c>
      <c r="B216">
        <v>2000</v>
      </c>
      <c r="C216">
        <v>20000325</v>
      </c>
      <c r="D216">
        <v>45</v>
      </c>
      <c r="E216">
        <v>95</v>
      </c>
      <c r="F216" t="s">
        <v>358</v>
      </c>
      <c r="G216">
        <v>4.46</v>
      </c>
      <c r="H216" t="s">
        <v>939</v>
      </c>
      <c r="I216" t="s">
        <v>56</v>
      </c>
      <c r="J216" t="s">
        <v>898</v>
      </c>
      <c r="K216" t="s">
        <v>729</v>
      </c>
      <c r="L216">
        <v>1997</v>
      </c>
      <c r="M216">
        <v>3</v>
      </c>
      <c r="N216">
        <v>1999</v>
      </c>
      <c r="O216">
        <v>630608</v>
      </c>
      <c r="P216" t="s">
        <v>1062</v>
      </c>
      <c r="Q216" t="str">
        <f t="shared" si="6"/>
        <v>03</v>
      </c>
      <c r="R216">
        <v>1</v>
      </c>
      <c r="S216" t="str">
        <f t="shared" si="7"/>
        <v>Yrl</v>
      </c>
      <c r="T216" t="s">
        <v>935</v>
      </c>
      <c r="U216" t="s">
        <v>1263</v>
      </c>
    </row>
    <row r="217" spans="1:21" hidden="1">
      <c r="A217" s="134">
        <v>1</v>
      </c>
      <c r="B217">
        <v>2000</v>
      </c>
      <c r="C217">
        <v>20000329</v>
      </c>
      <c r="D217">
        <v>45</v>
      </c>
      <c r="E217">
        <v>95</v>
      </c>
      <c r="F217" t="s">
        <v>289</v>
      </c>
      <c r="G217">
        <v>2.04</v>
      </c>
      <c r="H217" t="s">
        <v>959</v>
      </c>
      <c r="I217" t="s">
        <v>56</v>
      </c>
      <c r="J217" t="s">
        <v>898</v>
      </c>
      <c r="K217" t="s">
        <v>729</v>
      </c>
      <c r="L217">
        <v>1997</v>
      </c>
      <c r="M217">
        <v>3</v>
      </c>
      <c r="N217">
        <v>1999</v>
      </c>
      <c r="O217">
        <v>630608</v>
      </c>
      <c r="P217" t="s">
        <v>1062</v>
      </c>
      <c r="Q217" t="str">
        <f t="shared" si="6"/>
        <v>03</v>
      </c>
      <c r="R217">
        <v>1</v>
      </c>
      <c r="S217" t="str">
        <f t="shared" si="7"/>
        <v>Yrl</v>
      </c>
      <c r="T217" t="s">
        <v>935</v>
      </c>
      <c r="U217" t="s">
        <v>1263</v>
      </c>
    </row>
    <row r="218" spans="1:21" hidden="1">
      <c r="A218" s="134">
        <v>1</v>
      </c>
      <c r="B218">
        <v>1993</v>
      </c>
      <c r="C218">
        <v>19930321</v>
      </c>
      <c r="D218">
        <v>45</v>
      </c>
      <c r="E218">
        <v>95</v>
      </c>
      <c r="F218" t="s">
        <v>984</v>
      </c>
      <c r="G218">
        <v>1</v>
      </c>
      <c r="H218" t="s">
        <v>985</v>
      </c>
      <c r="I218" t="s">
        <v>56</v>
      </c>
      <c r="J218" t="s">
        <v>898</v>
      </c>
      <c r="K218" t="s">
        <v>729</v>
      </c>
      <c r="L218">
        <v>1990</v>
      </c>
      <c r="M218">
        <v>3</v>
      </c>
      <c r="N218">
        <v>1992</v>
      </c>
      <c r="O218">
        <v>634303</v>
      </c>
      <c r="P218" t="s">
        <v>1062</v>
      </c>
      <c r="Q218" t="str">
        <f t="shared" si="6"/>
        <v>03</v>
      </c>
      <c r="R218">
        <v>1</v>
      </c>
      <c r="S218" t="str">
        <f t="shared" si="7"/>
        <v>Yrl</v>
      </c>
      <c r="T218" t="s">
        <v>935</v>
      </c>
      <c r="U218" t="s">
        <v>1263</v>
      </c>
    </row>
    <row r="219" spans="1:21" hidden="1">
      <c r="A219" s="134">
        <v>1</v>
      </c>
      <c r="B219">
        <v>1995</v>
      </c>
      <c r="C219">
        <v>19950402</v>
      </c>
      <c r="D219">
        <v>45</v>
      </c>
      <c r="E219">
        <v>95</v>
      </c>
      <c r="F219" t="s">
        <v>315</v>
      </c>
      <c r="G219">
        <v>1.25</v>
      </c>
      <c r="H219" t="s">
        <v>928</v>
      </c>
      <c r="I219" t="s">
        <v>56</v>
      </c>
      <c r="J219" t="s">
        <v>898</v>
      </c>
      <c r="K219" t="s">
        <v>729</v>
      </c>
      <c r="L219">
        <v>1991</v>
      </c>
      <c r="M219">
        <v>3</v>
      </c>
      <c r="N219">
        <v>1993</v>
      </c>
      <c r="O219">
        <v>634818</v>
      </c>
      <c r="P219" t="s">
        <v>1062</v>
      </c>
      <c r="Q219" t="str">
        <f t="shared" si="6"/>
        <v>04</v>
      </c>
      <c r="R219">
        <v>1</v>
      </c>
      <c r="S219" t="str">
        <f t="shared" si="7"/>
        <v>Yrl</v>
      </c>
      <c r="T219" t="s">
        <v>935</v>
      </c>
      <c r="U219" t="s">
        <v>1263</v>
      </c>
    </row>
    <row r="220" spans="1:21" hidden="1">
      <c r="A220" s="134">
        <v>1</v>
      </c>
      <c r="B220">
        <v>1995</v>
      </c>
      <c r="C220">
        <v>19950401</v>
      </c>
      <c r="D220">
        <v>45</v>
      </c>
      <c r="E220">
        <v>95</v>
      </c>
      <c r="F220" t="s">
        <v>289</v>
      </c>
      <c r="G220">
        <v>1.25</v>
      </c>
      <c r="H220" t="s">
        <v>959</v>
      </c>
      <c r="I220" t="s">
        <v>56</v>
      </c>
      <c r="J220" t="s">
        <v>898</v>
      </c>
      <c r="K220" t="s">
        <v>729</v>
      </c>
      <c r="L220">
        <v>1991</v>
      </c>
      <c r="M220">
        <v>3</v>
      </c>
      <c r="N220">
        <v>1993</v>
      </c>
      <c r="O220">
        <v>634819</v>
      </c>
      <c r="P220" t="s">
        <v>1062</v>
      </c>
      <c r="Q220" t="str">
        <f t="shared" si="6"/>
        <v>04</v>
      </c>
      <c r="R220">
        <v>1</v>
      </c>
      <c r="S220" t="str">
        <f t="shared" si="7"/>
        <v>Yrl</v>
      </c>
      <c r="T220" t="s">
        <v>935</v>
      </c>
      <c r="U220" t="s">
        <v>1263</v>
      </c>
    </row>
    <row r="221" spans="1:21" hidden="1">
      <c r="A221" s="134">
        <v>1</v>
      </c>
      <c r="B221">
        <v>2000</v>
      </c>
      <c r="C221">
        <v>20000408</v>
      </c>
      <c r="D221">
        <v>45</v>
      </c>
      <c r="E221">
        <v>95</v>
      </c>
      <c r="F221" t="s">
        <v>289</v>
      </c>
      <c r="G221">
        <v>2.04</v>
      </c>
      <c r="H221" t="s">
        <v>959</v>
      </c>
      <c r="I221" t="s">
        <v>56</v>
      </c>
      <c r="J221" t="s">
        <v>898</v>
      </c>
      <c r="K221" t="s">
        <v>729</v>
      </c>
      <c r="L221">
        <v>1997</v>
      </c>
      <c r="M221">
        <v>3</v>
      </c>
      <c r="N221">
        <v>1999</v>
      </c>
      <c r="O221">
        <v>630608</v>
      </c>
      <c r="P221" t="s">
        <v>1062</v>
      </c>
      <c r="Q221" t="str">
        <f t="shared" si="6"/>
        <v>04</v>
      </c>
      <c r="R221">
        <v>1</v>
      </c>
      <c r="S221" t="str">
        <f t="shared" si="7"/>
        <v>Yrl</v>
      </c>
      <c r="T221" t="s">
        <v>935</v>
      </c>
      <c r="U221" t="s">
        <v>1263</v>
      </c>
    </row>
    <row r="222" spans="1:21" hidden="1">
      <c r="A222" s="134">
        <v>1</v>
      </c>
      <c r="B222">
        <v>2000</v>
      </c>
      <c r="C222">
        <v>20000407</v>
      </c>
      <c r="D222">
        <v>45</v>
      </c>
      <c r="E222">
        <v>95</v>
      </c>
      <c r="F222" t="s">
        <v>289</v>
      </c>
      <c r="G222">
        <v>2.04</v>
      </c>
      <c r="H222" t="s">
        <v>959</v>
      </c>
      <c r="I222" t="s">
        <v>56</v>
      </c>
      <c r="J222" t="s">
        <v>898</v>
      </c>
      <c r="K222" t="s">
        <v>729</v>
      </c>
      <c r="L222">
        <v>1997</v>
      </c>
      <c r="M222">
        <v>3</v>
      </c>
      <c r="N222">
        <v>1999</v>
      </c>
      <c r="O222">
        <v>630608</v>
      </c>
      <c r="P222" t="s">
        <v>1062</v>
      </c>
      <c r="Q222" t="str">
        <f t="shared" si="6"/>
        <v>04</v>
      </c>
      <c r="R222">
        <v>1</v>
      </c>
      <c r="S222" t="str">
        <f t="shared" si="7"/>
        <v>Yrl</v>
      </c>
      <c r="T222" t="s">
        <v>935</v>
      </c>
      <c r="U222" t="s">
        <v>1263</v>
      </c>
    </row>
    <row r="223" spans="1:21" hidden="1">
      <c r="A223" s="134">
        <v>1</v>
      </c>
      <c r="B223">
        <v>2000</v>
      </c>
      <c r="C223">
        <v>20000506</v>
      </c>
      <c r="D223">
        <v>45</v>
      </c>
      <c r="E223">
        <v>95</v>
      </c>
      <c r="F223" t="s">
        <v>315</v>
      </c>
      <c r="G223">
        <v>3.27</v>
      </c>
      <c r="H223" t="s">
        <v>928</v>
      </c>
      <c r="I223" t="s">
        <v>56</v>
      </c>
      <c r="J223" t="s">
        <v>898</v>
      </c>
      <c r="K223" t="s">
        <v>729</v>
      </c>
      <c r="L223">
        <v>1997</v>
      </c>
      <c r="M223">
        <v>3</v>
      </c>
      <c r="N223">
        <v>1999</v>
      </c>
      <c r="O223">
        <v>630608</v>
      </c>
      <c r="P223" t="s">
        <v>1062</v>
      </c>
      <c r="Q223" t="str">
        <f t="shared" si="6"/>
        <v>05</v>
      </c>
      <c r="R223">
        <v>2</v>
      </c>
      <c r="S223" t="str">
        <f t="shared" si="7"/>
        <v>Yrl</v>
      </c>
      <c r="T223" t="s">
        <v>935</v>
      </c>
      <c r="U223" t="s">
        <v>1263</v>
      </c>
    </row>
    <row r="224" spans="1:21" hidden="1">
      <c r="A224" s="134">
        <v>1</v>
      </c>
      <c r="B224">
        <v>2000</v>
      </c>
      <c r="C224">
        <v>20000502</v>
      </c>
      <c r="D224">
        <v>45</v>
      </c>
      <c r="E224">
        <v>95</v>
      </c>
      <c r="F224" t="s">
        <v>315</v>
      </c>
      <c r="G224">
        <v>3.27</v>
      </c>
      <c r="H224" t="s">
        <v>928</v>
      </c>
      <c r="I224" t="s">
        <v>56</v>
      </c>
      <c r="J224" t="s">
        <v>898</v>
      </c>
      <c r="K224" t="s">
        <v>729</v>
      </c>
      <c r="L224">
        <v>1997</v>
      </c>
      <c r="M224">
        <v>3</v>
      </c>
      <c r="N224">
        <v>1999</v>
      </c>
      <c r="O224">
        <v>630608</v>
      </c>
      <c r="P224" t="s">
        <v>1062</v>
      </c>
      <c r="Q224" t="str">
        <f t="shared" si="6"/>
        <v>05</v>
      </c>
      <c r="R224">
        <v>2</v>
      </c>
      <c r="S224" t="str">
        <f t="shared" si="7"/>
        <v>Yrl</v>
      </c>
      <c r="T224" t="s">
        <v>935</v>
      </c>
      <c r="U224" t="s">
        <v>1263</v>
      </c>
    </row>
    <row r="225" spans="1:21" hidden="1">
      <c r="A225" s="134">
        <v>1</v>
      </c>
      <c r="B225">
        <v>2000</v>
      </c>
      <c r="C225">
        <v>20000502</v>
      </c>
      <c r="D225">
        <v>45</v>
      </c>
      <c r="E225">
        <v>95</v>
      </c>
      <c r="F225" t="s">
        <v>315</v>
      </c>
      <c r="G225">
        <v>3.27</v>
      </c>
      <c r="H225" t="s">
        <v>928</v>
      </c>
      <c r="I225" t="s">
        <v>56</v>
      </c>
      <c r="J225" t="s">
        <v>898</v>
      </c>
      <c r="K225" t="s">
        <v>729</v>
      </c>
      <c r="L225">
        <v>1997</v>
      </c>
      <c r="M225">
        <v>3</v>
      </c>
      <c r="N225">
        <v>1999</v>
      </c>
      <c r="O225">
        <v>630608</v>
      </c>
      <c r="P225" t="s">
        <v>1062</v>
      </c>
      <c r="Q225" t="str">
        <f t="shared" si="6"/>
        <v>05</v>
      </c>
      <c r="R225">
        <v>2</v>
      </c>
      <c r="S225" t="str">
        <f t="shared" si="7"/>
        <v>Yrl</v>
      </c>
      <c r="T225" t="s">
        <v>935</v>
      </c>
      <c r="U225" t="s">
        <v>1263</v>
      </c>
    </row>
    <row r="226" spans="1:21" hidden="1">
      <c r="A226" s="134">
        <v>1</v>
      </c>
      <c r="B226">
        <v>2000</v>
      </c>
      <c r="C226">
        <v>20000516</v>
      </c>
      <c r="D226">
        <v>45</v>
      </c>
      <c r="E226">
        <v>95</v>
      </c>
      <c r="F226" t="s">
        <v>349</v>
      </c>
      <c r="G226">
        <v>3.27</v>
      </c>
      <c r="H226" t="s">
        <v>935</v>
      </c>
      <c r="I226" t="s">
        <v>56</v>
      </c>
      <c r="J226" t="s">
        <v>898</v>
      </c>
      <c r="K226" t="s">
        <v>729</v>
      </c>
      <c r="L226">
        <v>1997</v>
      </c>
      <c r="M226">
        <v>3</v>
      </c>
      <c r="N226">
        <v>1999</v>
      </c>
      <c r="O226">
        <v>630608</v>
      </c>
      <c r="P226" t="s">
        <v>1062</v>
      </c>
      <c r="Q226" t="str">
        <f t="shared" si="6"/>
        <v>05</v>
      </c>
      <c r="R226">
        <v>2</v>
      </c>
      <c r="S226" t="str">
        <f t="shared" si="7"/>
        <v>Yrl</v>
      </c>
      <c r="T226" t="s">
        <v>935</v>
      </c>
      <c r="U226" t="s">
        <v>1263</v>
      </c>
    </row>
    <row r="227" spans="1:21" hidden="1">
      <c r="A227" s="134">
        <v>1</v>
      </c>
      <c r="B227">
        <v>1995</v>
      </c>
      <c r="C227">
        <v>19950520</v>
      </c>
      <c r="D227">
        <v>45</v>
      </c>
      <c r="E227">
        <v>95</v>
      </c>
      <c r="F227" t="s">
        <v>289</v>
      </c>
      <c r="G227">
        <v>1.29</v>
      </c>
      <c r="H227" t="s">
        <v>959</v>
      </c>
      <c r="I227" t="s">
        <v>56</v>
      </c>
      <c r="J227" t="s">
        <v>898</v>
      </c>
      <c r="K227" t="s">
        <v>729</v>
      </c>
      <c r="L227">
        <v>1991</v>
      </c>
      <c r="M227">
        <v>3</v>
      </c>
      <c r="N227">
        <v>1993</v>
      </c>
      <c r="O227">
        <v>634819</v>
      </c>
      <c r="P227" t="s">
        <v>1062</v>
      </c>
      <c r="Q227" t="str">
        <f t="shared" si="6"/>
        <v>05</v>
      </c>
      <c r="R227">
        <v>2</v>
      </c>
      <c r="S227" t="str">
        <f t="shared" si="7"/>
        <v>Yrl</v>
      </c>
      <c r="T227" t="s">
        <v>935</v>
      </c>
      <c r="U227" t="s">
        <v>1263</v>
      </c>
    </row>
    <row r="228" spans="1:21" hidden="1">
      <c r="A228" s="134">
        <v>1</v>
      </c>
      <c r="B228">
        <v>2001</v>
      </c>
      <c r="C228">
        <v>20010512</v>
      </c>
      <c r="D228">
        <v>45</v>
      </c>
      <c r="E228">
        <v>95</v>
      </c>
      <c r="F228" t="s">
        <v>289</v>
      </c>
      <c r="G228">
        <v>3.45</v>
      </c>
      <c r="H228" t="s">
        <v>959</v>
      </c>
      <c r="I228" t="s">
        <v>56</v>
      </c>
      <c r="J228" t="s">
        <v>898</v>
      </c>
      <c r="K228" t="s">
        <v>729</v>
      </c>
      <c r="L228">
        <v>1997</v>
      </c>
      <c r="M228">
        <v>3</v>
      </c>
      <c r="N228">
        <v>1999</v>
      </c>
      <c r="O228">
        <v>630608</v>
      </c>
      <c r="P228" t="s">
        <v>1062</v>
      </c>
      <c r="Q228" t="str">
        <f t="shared" si="6"/>
        <v>05</v>
      </c>
      <c r="R228">
        <v>2</v>
      </c>
      <c r="S228" t="str">
        <f t="shared" si="7"/>
        <v>Yrl</v>
      </c>
      <c r="T228" t="s">
        <v>935</v>
      </c>
      <c r="U228" t="s">
        <v>1263</v>
      </c>
    </row>
    <row r="229" spans="1:21" hidden="1">
      <c r="A229" s="134">
        <v>1</v>
      </c>
      <c r="B229">
        <v>2001</v>
      </c>
      <c r="C229">
        <v>20010521</v>
      </c>
      <c r="D229">
        <v>45</v>
      </c>
      <c r="E229">
        <v>95</v>
      </c>
      <c r="F229" t="s">
        <v>289</v>
      </c>
      <c r="G229">
        <v>3.45</v>
      </c>
      <c r="H229" t="s">
        <v>959</v>
      </c>
      <c r="I229" t="s">
        <v>56</v>
      </c>
      <c r="J229" t="s">
        <v>898</v>
      </c>
      <c r="K229" t="s">
        <v>729</v>
      </c>
      <c r="L229">
        <v>1997</v>
      </c>
      <c r="M229">
        <v>3</v>
      </c>
      <c r="N229">
        <v>1999</v>
      </c>
      <c r="O229">
        <v>630608</v>
      </c>
      <c r="P229" t="s">
        <v>1062</v>
      </c>
      <c r="Q229" t="str">
        <f t="shared" si="6"/>
        <v>05</v>
      </c>
      <c r="R229">
        <v>2</v>
      </c>
      <c r="S229" t="str">
        <f t="shared" si="7"/>
        <v>Yrl</v>
      </c>
      <c r="T229" t="s">
        <v>935</v>
      </c>
      <c r="U229" t="s">
        <v>1263</v>
      </c>
    </row>
    <row r="230" spans="1:21" hidden="1">
      <c r="A230" s="134">
        <v>1</v>
      </c>
      <c r="B230">
        <v>2000</v>
      </c>
      <c r="C230">
        <v>20000520</v>
      </c>
      <c r="D230">
        <v>45</v>
      </c>
      <c r="E230">
        <v>95</v>
      </c>
      <c r="F230" t="s">
        <v>323</v>
      </c>
      <c r="G230">
        <v>3.27</v>
      </c>
      <c r="H230" t="s">
        <v>964</v>
      </c>
      <c r="I230" t="s">
        <v>56</v>
      </c>
      <c r="J230" t="s">
        <v>898</v>
      </c>
      <c r="K230" t="s">
        <v>729</v>
      </c>
      <c r="L230">
        <v>1997</v>
      </c>
      <c r="M230">
        <v>3</v>
      </c>
      <c r="N230">
        <v>1999</v>
      </c>
      <c r="O230">
        <v>630608</v>
      </c>
      <c r="P230" t="s">
        <v>1062</v>
      </c>
      <c r="Q230" t="str">
        <f t="shared" si="6"/>
        <v>05</v>
      </c>
      <c r="R230">
        <v>2</v>
      </c>
      <c r="S230" t="str">
        <f t="shared" si="7"/>
        <v>Yrl</v>
      </c>
      <c r="T230" t="s">
        <v>935</v>
      </c>
      <c r="U230" t="s">
        <v>1263</v>
      </c>
    </row>
    <row r="231" spans="1:21" hidden="1">
      <c r="A231" s="134">
        <v>1</v>
      </c>
      <c r="B231">
        <v>2000</v>
      </c>
      <c r="C231">
        <v>20000519</v>
      </c>
      <c r="D231">
        <v>45</v>
      </c>
      <c r="E231">
        <v>95</v>
      </c>
      <c r="F231" t="s">
        <v>323</v>
      </c>
      <c r="G231">
        <v>3.27</v>
      </c>
      <c r="H231" t="s">
        <v>964</v>
      </c>
      <c r="I231" t="s">
        <v>56</v>
      </c>
      <c r="J231" t="s">
        <v>898</v>
      </c>
      <c r="K231" t="s">
        <v>729</v>
      </c>
      <c r="L231">
        <v>1997</v>
      </c>
      <c r="M231">
        <v>3</v>
      </c>
      <c r="N231">
        <v>1999</v>
      </c>
      <c r="O231">
        <v>630608</v>
      </c>
      <c r="P231" t="s">
        <v>1062</v>
      </c>
      <c r="Q231" t="str">
        <f t="shared" si="6"/>
        <v>05</v>
      </c>
      <c r="R231">
        <v>2</v>
      </c>
      <c r="S231" t="str">
        <f t="shared" si="7"/>
        <v>Yrl</v>
      </c>
      <c r="T231" t="s">
        <v>935</v>
      </c>
      <c r="U231" t="s">
        <v>1263</v>
      </c>
    </row>
    <row r="232" spans="1:21" hidden="1">
      <c r="A232" s="134">
        <v>1</v>
      </c>
      <c r="B232">
        <v>2000</v>
      </c>
      <c r="C232">
        <v>20000524</v>
      </c>
      <c r="D232">
        <v>45</v>
      </c>
      <c r="E232">
        <v>95</v>
      </c>
      <c r="F232" t="s">
        <v>323</v>
      </c>
      <c r="G232">
        <v>3.27</v>
      </c>
      <c r="H232" t="s">
        <v>964</v>
      </c>
      <c r="I232" t="s">
        <v>56</v>
      </c>
      <c r="J232" t="s">
        <v>898</v>
      </c>
      <c r="K232" t="s">
        <v>729</v>
      </c>
      <c r="L232">
        <v>1996</v>
      </c>
      <c r="M232">
        <v>3</v>
      </c>
      <c r="N232">
        <v>1998</v>
      </c>
      <c r="O232">
        <v>636319</v>
      </c>
      <c r="P232" t="s">
        <v>1062</v>
      </c>
      <c r="Q232" t="str">
        <f t="shared" si="6"/>
        <v>05</v>
      </c>
      <c r="R232">
        <v>2</v>
      </c>
      <c r="S232" t="str">
        <f t="shared" si="7"/>
        <v>Yrl</v>
      </c>
      <c r="T232" t="s">
        <v>935</v>
      </c>
      <c r="U232" t="s">
        <v>1263</v>
      </c>
    </row>
    <row r="233" spans="1:21" hidden="1">
      <c r="A233" s="134">
        <v>1</v>
      </c>
      <c r="B233">
        <v>1994</v>
      </c>
      <c r="C233">
        <v>19940611</v>
      </c>
      <c r="D233">
        <v>45</v>
      </c>
      <c r="E233">
        <v>95</v>
      </c>
      <c r="F233" t="s">
        <v>315</v>
      </c>
      <c r="G233">
        <v>1.61</v>
      </c>
      <c r="H233" t="s">
        <v>928</v>
      </c>
      <c r="I233" t="s">
        <v>56</v>
      </c>
      <c r="J233" t="s">
        <v>898</v>
      </c>
      <c r="K233" t="s">
        <v>729</v>
      </c>
      <c r="L233">
        <v>1991</v>
      </c>
      <c r="M233">
        <v>3</v>
      </c>
      <c r="N233">
        <v>1993</v>
      </c>
      <c r="O233">
        <v>634819</v>
      </c>
      <c r="P233" t="s">
        <v>1062</v>
      </c>
      <c r="Q233" t="str">
        <f t="shared" si="6"/>
        <v>06</v>
      </c>
      <c r="R233">
        <v>2</v>
      </c>
      <c r="S233" t="str">
        <f t="shared" si="7"/>
        <v>Yrl</v>
      </c>
      <c r="T233" t="s">
        <v>935</v>
      </c>
      <c r="U233" t="s">
        <v>1263</v>
      </c>
    </row>
    <row r="234" spans="1:21" hidden="1">
      <c r="A234" s="134">
        <v>1</v>
      </c>
      <c r="B234">
        <v>2000</v>
      </c>
      <c r="C234">
        <v>20000616</v>
      </c>
      <c r="D234">
        <v>45</v>
      </c>
      <c r="E234">
        <v>95</v>
      </c>
      <c r="F234" t="s">
        <v>315</v>
      </c>
      <c r="G234">
        <v>0</v>
      </c>
      <c r="H234" t="s">
        <v>928</v>
      </c>
      <c r="I234" t="s">
        <v>56</v>
      </c>
      <c r="J234" t="s">
        <v>898</v>
      </c>
      <c r="K234" t="s">
        <v>729</v>
      </c>
      <c r="L234">
        <v>1997</v>
      </c>
      <c r="M234">
        <v>3</v>
      </c>
      <c r="N234">
        <v>1999</v>
      </c>
      <c r="O234">
        <v>630608</v>
      </c>
      <c r="P234" t="s">
        <v>1062</v>
      </c>
      <c r="Q234" t="str">
        <f t="shared" si="6"/>
        <v>06</v>
      </c>
      <c r="R234">
        <v>2</v>
      </c>
      <c r="S234" t="str">
        <f t="shared" si="7"/>
        <v>Yrl</v>
      </c>
      <c r="T234" t="s">
        <v>935</v>
      </c>
      <c r="U234" t="s">
        <v>1263</v>
      </c>
    </row>
    <row r="235" spans="1:21" hidden="1">
      <c r="A235" s="134">
        <v>1</v>
      </c>
      <c r="B235">
        <v>2001</v>
      </c>
      <c r="C235">
        <v>20010622</v>
      </c>
      <c r="D235">
        <v>45</v>
      </c>
      <c r="E235">
        <v>95</v>
      </c>
      <c r="F235" t="s">
        <v>315</v>
      </c>
      <c r="G235">
        <v>10.210000000000001</v>
      </c>
      <c r="H235" t="s">
        <v>928</v>
      </c>
      <c r="I235" t="s">
        <v>56</v>
      </c>
      <c r="J235" t="s">
        <v>898</v>
      </c>
      <c r="K235" t="s">
        <v>896</v>
      </c>
      <c r="L235">
        <v>1997</v>
      </c>
      <c r="M235">
        <v>1</v>
      </c>
      <c r="N235">
        <v>2000</v>
      </c>
      <c r="O235">
        <v>630351</v>
      </c>
      <c r="P235" t="s">
        <v>1062</v>
      </c>
      <c r="Q235" t="str">
        <f t="shared" si="6"/>
        <v>06</v>
      </c>
      <c r="R235">
        <v>2</v>
      </c>
      <c r="S235" t="str">
        <f t="shared" si="7"/>
        <v>Yrl</v>
      </c>
      <c r="T235" t="s">
        <v>935</v>
      </c>
      <c r="U235" t="s">
        <v>1263</v>
      </c>
    </row>
    <row r="236" spans="1:21" hidden="1">
      <c r="A236" s="134">
        <v>1</v>
      </c>
      <c r="B236">
        <v>1999</v>
      </c>
      <c r="C236">
        <v>19990611</v>
      </c>
      <c r="D236">
        <v>45</v>
      </c>
      <c r="E236">
        <v>95</v>
      </c>
      <c r="F236" t="s">
        <v>281</v>
      </c>
      <c r="G236">
        <v>4.0999999999999996</v>
      </c>
      <c r="H236" t="s">
        <v>937</v>
      </c>
      <c r="I236" t="s">
        <v>56</v>
      </c>
      <c r="J236" t="s">
        <v>898</v>
      </c>
      <c r="K236" t="s">
        <v>729</v>
      </c>
      <c r="L236">
        <v>1996</v>
      </c>
      <c r="M236">
        <v>3</v>
      </c>
      <c r="N236">
        <v>1998</v>
      </c>
      <c r="O236">
        <v>636319</v>
      </c>
      <c r="P236" t="s">
        <v>1062</v>
      </c>
      <c r="Q236" t="str">
        <f t="shared" si="6"/>
        <v>06</v>
      </c>
      <c r="R236">
        <v>2</v>
      </c>
      <c r="S236" t="str">
        <f t="shared" si="7"/>
        <v>Yrl</v>
      </c>
      <c r="T236" t="s">
        <v>935</v>
      </c>
      <c r="U236" t="s">
        <v>1263</v>
      </c>
    </row>
    <row r="237" spans="1:21" hidden="1">
      <c r="A237" s="134">
        <v>1</v>
      </c>
      <c r="B237">
        <v>1999</v>
      </c>
      <c r="C237">
        <v>19990619</v>
      </c>
      <c r="D237">
        <v>45</v>
      </c>
      <c r="E237">
        <v>95</v>
      </c>
      <c r="F237" t="s">
        <v>980</v>
      </c>
      <c r="G237">
        <v>4.0999999999999996</v>
      </c>
      <c r="H237" t="s">
        <v>981</v>
      </c>
      <c r="I237" t="s">
        <v>56</v>
      </c>
      <c r="J237" t="s">
        <v>898</v>
      </c>
      <c r="K237" t="s">
        <v>729</v>
      </c>
      <c r="L237">
        <v>1996</v>
      </c>
      <c r="M237">
        <v>3</v>
      </c>
      <c r="N237">
        <v>1998</v>
      </c>
      <c r="O237">
        <v>636319</v>
      </c>
      <c r="P237" t="s">
        <v>1062</v>
      </c>
      <c r="Q237" t="str">
        <f t="shared" si="6"/>
        <v>06</v>
      </c>
      <c r="R237">
        <v>2</v>
      </c>
      <c r="S237" t="str">
        <f t="shared" si="7"/>
        <v>Yrl</v>
      </c>
      <c r="T237" t="s">
        <v>935</v>
      </c>
      <c r="U237" t="s">
        <v>1263</v>
      </c>
    </row>
    <row r="238" spans="1:21" hidden="1">
      <c r="A238" s="134">
        <v>1</v>
      </c>
      <c r="B238">
        <v>2000</v>
      </c>
      <c r="C238">
        <v>20000703</v>
      </c>
      <c r="D238">
        <v>45</v>
      </c>
      <c r="E238">
        <v>95</v>
      </c>
      <c r="F238" t="s">
        <v>315</v>
      </c>
      <c r="G238">
        <v>2.2799999999999998</v>
      </c>
      <c r="H238" t="s">
        <v>928</v>
      </c>
      <c r="I238" t="s">
        <v>56</v>
      </c>
      <c r="J238" t="s">
        <v>898</v>
      </c>
      <c r="K238" t="s">
        <v>729</v>
      </c>
      <c r="L238">
        <v>1997</v>
      </c>
      <c r="M238">
        <v>3</v>
      </c>
      <c r="N238">
        <v>1999</v>
      </c>
      <c r="O238">
        <v>630608</v>
      </c>
      <c r="P238" t="s">
        <v>1062</v>
      </c>
      <c r="Q238" t="str">
        <f t="shared" si="6"/>
        <v>07</v>
      </c>
      <c r="R238">
        <v>3</v>
      </c>
      <c r="S238" t="str">
        <f t="shared" si="7"/>
        <v>Yrl</v>
      </c>
      <c r="T238" t="s">
        <v>935</v>
      </c>
      <c r="U238" t="s">
        <v>1263</v>
      </c>
    </row>
    <row r="239" spans="1:21" hidden="1">
      <c r="A239" s="134">
        <v>1</v>
      </c>
      <c r="B239">
        <v>2000</v>
      </c>
      <c r="C239">
        <v>20000714</v>
      </c>
      <c r="D239">
        <v>45</v>
      </c>
      <c r="E239">
        <v>95</v>
      </c>
      <c r="F239" t="s">
        <v>315</v>
      </c>
      <c r="G239">
        <v>2.2799999999999998</v>
      </c>
      <c r="H239" t="s">
        <v>928</v>
      </c>
      <c r="I239" t="s">
        <v>56</v>
      </c>
      <c r="J239" t="s">
        <v>898</v>
      </c>
      <c r="K239" t="s">
        <v>729</v>
      </c>
      <c r="L239">
        <v>1997</v>
      </c>
      <c r="M239">
        <v>3</v>
      </c>
      <c r="N239">
        <v>1999</v>
      </c>
      <c r="O239">
        <v>630608</v>
      </c>
      <c r="P239" t="s">
        <v>1062</v>
      </c>
      <c r="Q239" t="str">
        <f t="shared" si="6"/>
        <v>07</v>
      </c>
      <c r="R239">
        <v>3</v>
      </c>
      <c r="S239" t="str">
        <f t="shared" si="7"/>
        <v>Yrl</v>
      </c>
      <c r="T239" t="s">
        <v>935</v>
      </c>
      <c r="U239" t="s">
        <v>1263</v>
      </c>
    </row>
    <row r="240" spans="1:21" hidden="1">
      <c r="A240" s="134">
        <v>1</v>
      </c>
      <c r="B240">
        <v>2000</v>
      </c>
      <c r="C240">
        <v>20000717</v>
      </c>
      <c r="D240">
        <v>45</v>
      </c>
      <c r="E240">
        <v>95</v>
      </c>
      <c r="F240" t="s">
        <v>314</v>
      </c>
      <c r="G240">
        <v>2.2799999999999998</v>
      </c>
      <c r="H240" t="s">
        <v>948</v>
      </c>
      <c r="I240" t="s">
        <v>56</v>
      </c>
      <c r="J240" t="s">
        <v>898</v>
      </c>
      <c r="K240" t="s">
        <v>729</v>
      </c>
      <c r="L240">
        <v>1996</v>
      </c>
      <c r="M240">
        <v>3</v>
      </c>
      <c r="N240">
        <v>1998</v>
      </c>
      <c r="O240">
        <v>636319</v>
      </c>
      <c r="P240" t="s">
        <v>1062</v>
      </c>
      <c r="Q240" t="str">
        <f t="shared" si="6"/>
        <v>07</v>
      </c>
      <c r="R240">
        <v>3</v>
      </c>
      <c r="S240" t="str">
        <f t="shared" si="7"/>
        <v>Yrl</v>
      </c>
      <c r="T240" t="s">
        <v>935</v>
      </c>
      <c r="U240" t="s">
        <v>1263</v>
      </c>
    </row>
    <row r="241" spans="1:21" hidden="1">
      <c r="A241" s="134">
        <v>1</v>
      </c>
      <c r="B241">
        <v>2000</v>
      </c>
      <c r="C241">
        <v>20000710</v>
      </c>
      <c r="D241">
        <v>45</v>
      </c>
      <c r="E241">
        <v>95</v>
      </c>
      <c r="F241" t="s">
        <v>350</v>
      </c>
      <c r="G241">
        <v>2.2799999999999998</v>
      </c>
      <c r="H241" t="s">
        <v>941</v>
      </c>
      <c r="I241" t="s">
        <v>56</v>
      </c>
      <c r="J241" t="s">
        <v>898</v>
      </c>
      <c r="K241" t="s">
        <v>729</v>
      </c>
      <c r="L241">
        <v>1997</v>
      </c>
      <c r="M241">
        <v>3</v>
      </c>
      <c r="N241">
        <v>1999</v>
      </c>
      <c r="O241">
        <v>630608</v>
      </c>
      <c r="P241" t="s">
        <v>1062</v>
      </c>
      <c r="Q241" t="str">
        <f t="shared" si="6"/>
        <v>07</v>
      </c>
      <c r="R241">
        <v>3</v>
      </c>
      <c r="S241" t="str">
        <f t="shared" si="7"/>
        <v>Yrl</v>
      </c>
      <c r="T241" t="s">
        <v>935</v>
      </c>
      <c r="U241" t="s">
        <v>1263</v>
      </c>
    </row>
    <row r="242" spans="1:21" hidden="1">
      <c r="A242" s="134">
        <v>1</v>
      </c>
      <c r="B242">
        <v>2000</v>
      </c>
      <c r="C242">
        <v>20000710</v>
      </c>
      <c r="D242">
        <v>45</v>
      </c>
      <c r="E242">
        <v>95</v>
      </c>
      <c r="F242" t="s">
        <v>350</v>
      </c>
      <c r="G242">
        <v>2.2799999999999998</v>
      </c>
      <c r="H242" t="s">
        <v>941</v>
      </c>
      <c r="I242" t="s">
        <v>56</v>
      </c>
      <c r="J242" t="s">
        <v>898</v>
      </c>
      <c r="K242" t="s">
        <v>729</v>
      </c>
      <c r="L242">
        <v>1996</v>
      </c>
      <c r="M242">
        <v>3</v>
      </c>
      <c r="N242">
        <v>1998</v>
      </c>
      <c r="O242">
        <v>636319</v>
      </c>
      <c r="P242" t="s">
        <v>1062</v>
      </c>
      <c r="Q242" t="str">
        <f t="shared" si="6"/>
        <v>07</v>
      </c>
      <c r="R242">
        <v>3</v>
      </c>
      <c r="S242" t="str">
        <f t="shared" si="7"/>
        <v>Yrl</v>
      </c>
      <c r="T242" t="s">
        <v>935</v>
      </c>
      <c r="U242" t="s">
        <v>1263</v>
      </c>
    </row>
    <row r="243" spans="1:21" hidden="1">
      <c r="A243" s="134">
        <v>1</v>
      </c>
      <c r="B243">
        <v>1993</v>
      </c>
      <c r="C243">
        <v>19930731</v>
      </c>
      <c r="D243">
        <v>45</v>
      </c>
      <c r="E243">
        <v>95</v>
      </c>
      <c r="F243" t="s">
        <v>980</v>
      </c>
      <c r="G243">
        <v>1.01</v>
      </c>
      <c r="H243" t="s">
        <v>981</v>
      </c>
      <c r="I243" t="s">
        <v>56</v>
      </c>
      <c r="J243" t="s">
        <v>898</v>
      </c>
      <c r="K243" t="s">
        <v>732</v>
      </c>
      <c r="L243">
        <v>1989</v>
      </c>
      <c r="M243">
        <v>3</v>
      </c>
      <c r="N243">
        <v>1991</v>
      </c>
      <c r="O243">
        <v>631419</v>
      </c>
      <c r="P243" t="s">
        <v>1062</v>
      </c>
      <c r="Q243" t="str">
        <f t="shared" si="6"/>
        <v>07</v>
      </c>
      <c r="R243">
        <v>3</v>
      </c>
      <c r="S243" t="str">
        <f t="shared" si="7"/>
        <v>Yrl</v>
      </c>
      <c r="T243" t="s">
        <v>935</v>
      </c>
      <c r="U243" t="s">
        <v>1263</v>
      </c>
    </row>
    <row r="244" spans="1:21" hidden="1">
      <c r="A244" s="134">
        <v>1</v>
      </c>
      <c r="B244">
        <v>2000</v>
      </c>
      <c r="C244">
        <v>20000721</v>
      </c>
      <c r="D244">
        <v>45</v>
      </c>
      <c r="E244">
        <v>95</v>
      </c>
      <c r="F244" t="s">
        <v>299</v>
      </c>
      <c r="G244">
        <v>2.2799999999999998</v>
      </c>
      <c r="H244" t="s">
        <v>946</v>
      </c>
      <c r="I244" t="s">
        <v>56</v>
      </c>
      <c r="J244" t="s">
        <v>898</v>
      </c>
      <c r="K244" t="s">
        <v>729</v>
      </c>
      <c r="L244">
        <v>1997</v>
      </c>
      <c r="M244">
        <v>3</v>
      </c>
      <c r="N244">
        <v>1999</v>
      </c>
      <c r="O244">
        <v>630608</v>
      </c>
      <c r="P244" t="s">
        <v>1062</v>
      </c>
      <c r="Q244" t="str">
        <f t="shared" si="6"/>
        <v>07</v>
      </c>
      <c r="R244">
        <v>3</v>
      </c>
      <c r="S244" t="str">
        <f t="shared" si="7"/>
        <v>Yrl</v>
      </c>
      <c r="T244" t="s">
        <v>935</v>
      </c>
      <c r="U244" t="s">
        <v>1263</v>
      </c>
    </row>
    <row r="245" spans="1:21" hidden="1">
      <c r="A245" s="134">
        <v>1</v>
      </c>
      <c r="B245">
        <v>2000</v>
      </c>
      <c r="C245">
        <v>20000823</v>
      </c>
      <c r="D245">
        <v>23</v>
      </c>
      <c r="E245">
        <v>12</v>
      </c>
      <c r="F245" t="s">
        <v>264</v>
      </c>
      <c r="G245">
        <v>8.9600000000000009</v>
      </c>
      <c r="H245" t="s">
        <v>895</v>
      </c>
      <c r="I245" t="s">
        <v>56</v>
      </c>
      <c r="J245" t="s">
        <v>898</v>
      </c>
      <c r="K245" t="s">
        <v>729</v>
      </c>
      <c r="L245">
        <v>1997</v>
      </c>
      <c r="M245">
        <v>3</v>
      </c>
      <c r="N245">
        <v>1999</v>
      </c>
      <c r="O245">
        <v>630608</v>
      </c>
      <c r="P245" t="s">
        <v>889</v>
      </c>
      <c r="Q245" t="str">
        <f t="shared" si="6"/>
        <v>08</v>
      </c>
      <c r="R245">
        <v>3</v>
      </c>
      <c r="S245" t="str">
        <f t="shared" si="7"/>
        <v>Yrl</v>
      </c>
      <c r="T245" t="s">
        <v>935</v>
      </c>
      <c r="U245" t="s">
        <v>1263</v>
      </c>
    </row>
    <row r="246" spans="1:21" hidden="1">
      <c r="A246" s="134">
        <v>1</v>
      </c>
      <c r="B246">
        <v>2000</v>
      </c>
      <c r="C246">
        <v>20000823</v>
      </c>
      <c r="D246">
        <v>23</v>
      </c>
      <c r="E246">
        <v>12</v>
      </c>
      <c r="F246" t="s">
        <v>264</v>
      </c>
      <c r="G246">
        <v>8.9600000000000009</v>
      </c>
      <c r="H246" t="s">
        <v>895</v>
      </c>
      <c r="I246" t="s">
        <v>56</v>
      </c>
      <c r="J246" t="s">
        <v>898</v>
      </c>
      <c r="K246" t="s">
        <v>729</v>
      </c>
      <c r="L246">
        <v>1996</v>
      </c>
      <c r="M246">
        <v>3</v>
      </c>
      <c r="N246">
        <v>1998</v>
      </c>
      <c r="O246">
        <v>636319</v>
      </c>
      <c r="P246" t="s">
        <v>889</v>
      </c>
      <c r="Q246" t="str">
        <f t="shared" si="6"/>
        <v>08</v>
      </c>
      <c r="R246">
        <v>3</v>
      </c>
      <c r="S246" t="str">
        <f t="shared" si="7"/>
        <v>Yrl</v>
      </c>
      <c r="T246" t="s">
        <v>935</v>
      </c>
      <c r="U246" t="s">
        <v>1263</v>
      </c>
    </row>
    <row r="247" spans="1:21" hidden="1">
      <c r="A247" s="134">
        <v>1</v>
      </c>
      <c r="B247">
        <v>2000</v>
      </c>
      <c r="C247">
        <v>20000823</v>
      </c>
      <c r="D247">
        <v>23</v>
      </c>
      <c r="E247">
        <v>12</v>
      </c>
      <c r="F247" t="s">
        <v>264</v>
      </c>
      <c r="G247">
        <v>8.9600000000000009</v>
      </c>
      <c r="H247" t="s">
        <v>895</v>
      </c>
      <c r="I247" t="s">
        <v>56</v>
      </c>
      <c r="J247" t="s">
        <v>898</v>
      </c>
      <c r="K247" t="s">
        <v>729</v>
      </c>
      <c r="L247">
        <v>1997</v>
      </c>
      <c r="M247">
        <v>3</v>
      </c>
      <c r="N247">
        <v>1999</v>
      </c>
      <c r="O247">
        <v>630608</v>
      </c>
      <c r="P247" t="s">
        <v>889</v>
      </c>
      <c r="Q247" t="str">
        <f t="shared" si="6"/>
        <v>08</v>
      </c>
      <c r="R247">
        <v>3</v>
      </c>
      <c r="S247" t="str">
        <f t="shared" si="7"/>
        <v>Yrl</v>
      </c>
      <c r="T247" t="s">
        <v>935</v>
      </c>
      <c r="U247" t="s">
        <v>1263</v>
      </c>
    </row>
    <row r="248" spans="1:21" hidden="1">
      <c r="A248" s="134">
        <v>1</v>
      </c>
      <c r="B248">
        <v>2000</v>
      </c>
      <c r="C248">
        <v>20000823</v>
      </c>
      <c r="D248">
        <v>23</v>
      </c>
      <c r="E248">
        <v>12</v>
      </c>
      <c r="F248" t="s">
        <v>264</v>
      </c>
      <c r="G248">
        <v>8.9600000000000009</v>
      </c>
      <c r="H248" t="s">
        <v>895</v>
      </c>
      <c r="I248" t="s">
        <v>56</v>
      </c>
      <c r="J248" t="s">
        <v>898</v>
      </c>
      <c r="K248" t="s">
        <v>729</v>
      </c>
      <c r="L248">
        <v>1996</v>
      </c>
      <c r="M248">
        <v>3</v>
      </c>
      <c r="N248">
        <v>1998</v>
      </c>
      <c r="O248">
        <v>636319</v>
      </c>
      <c r="P248" t="s">
        <v>889</v>
      </c>
      <c r="Q248" t="str">
        <f t="shared" si="6"/>
        <v>08</v>
      </c>
      <c r="R248">
        <v>3</v>
      </c>
      <c r="S248" t="str">
        <f t="shared" si="7"/>
        <v>Yrl</v>
      </c>
      <c r="T248" t="s">
        <v>935</v>
      </c>
      <c r="U248" t="s">
        <v>1263</v>
      </c>
    </row>
    <row r="249" spans="1:21" hidden="1">
      <c r="A249" s="134">
        <v>1</v>
      </c>
      <c r="B249">
        <v>1995</v>
      </c>
      <c r="C249">
        <v>19950828</v>
      </c>
      <c r="D249">
        <v>23</v>
      </c>
      <c r="E249">
        <v>17</v>
      </c>
      <c r="F249" t="s">
        <v>345</v>
      </c>
      <c r="G249">
        <v>3</v>
      </c>
      <c r="H249" t="s">
        <v>920</v>
      </c>
      <c r="I249" t="s">
        <v>56</v>
      </c>
      <c r="J249" t="s">
        <v>898</v>
      </c>
      <c r="K249" t="s">
        <v>729</v>
      </c>
      <c r="L249">
        <v>1991</v>
      </c>
      <c r="M249">
        <v>3</v>
      </c>
      <c r="N249">
        <v>1993</v>
      </c>
      <c r="O249">
        <v>634818</v>
      </c>
      <c r="P249" t="s">
        <v>888</v>
      </c>
      <c r="Q249" t="str">
        <f t="shared" si="6"/>
        <v>08</v>
      </c>
      <c r="R249">
        <v>3</v>
      </c>
      <c r="S249" t="str">
        <f t="shared" si="7"/>
        <v>Yrl</v>
      </c>
      <c r="T249" t="s">
        <v>935</v>
      </c>
      <c r="U249" t="s">
        <v>1263</v>
      </c>
    </row>
    <row r="250" spans="1:21" hidden="1">
      <c r="A250" s="134">
        <v>1</v>
      </c>
      <c r="B250">
        <v>2000</v>
      </c>
      <c r="C250">
        <v>20000829</v>
      </c>
      <c r="D250">
        <v>23</v>
      </c>
      <c r="E250">
        <v>17</v>
      </c>
      <c r="F250" t="s">
        <v>345</v>
      </c>
      <c r="G250">
        <v>1.85</v>
      </c>
      <c r="H250" t="s">
        <v>920</v>
      </c>
      <c r="I250" t="s">
        <v>56</v>
      </c>
      <c r="J250" t="s">
        <v>898</v>
      </c>
      <c r="K250" t="s">
        <v>729</v>
      </c>
      <c r="L250">
        <v>1996</v>
      </c>
      <c r="M250">
        <v>3</v>
      </c>
      <c r="N250">
        <v>1998</v>
      </c>
      <c r="O250">
        <v>636319</v>
      </c>
      <c r="P250" t="s">
        <v>888</v>
      </c>
      <c r="Q250" t="str">
        <f t="shared" si="6"/>
        <v>08</v>
      </c>
      <c r="R250">
        <v>3</v>
      </c>
      <c r="S250" t="str">
        <f t="shared" si="7"/>
        <v>Yrl</v>
      </c>
      <c r="T250" t="s">
        <v>935</v>
      </c>
      <c r="U250" t="s">
        <v>1263</v>
      </c>
    </row>
    <row r="251" spans="1:21" hidden="1">
      <c r="A251" s="134">
        <v>1</v>
      </c>
      <c r="B251">
        <v>1994</v>
      </c>
      <c r="C251">
        <v>19940802</v>
      </c>
      <c r="D251">
        <v>45</v>
      </c>
      <c r="E251">
        <v>95</v>
      </c>
      <c r="F251" t="s">
        <v>926</v>
      </c>
      <c r="G251">
        <v>1.6</v>
      </c>
      <c r="H251" t="s">
        <v>927</v>
      </c>
      <c r="I251" t="s">
        <v>56</v>
      </c>
      <c r="J251" t="s">
        <v>898</v>
      </c>
      <c r="K251" t="s">
        <v>729</v>
      </c>
      <c r="L251">
        <v>1990</v>
      </c>
      <c r="M251">
        <v>3</v>
      </c>
      <c r="N251">
        <v>1992</v>
      </c>
      <c r="O251">
        <v>634303</v>
      </c>
      <c r="P251" t="s">
        <v>1062</v>
      </c>
      <c r="Q251" t="str">
        <f t="shared" si="6"/>
        <v>08</v>
      </c>
      <c r="R251">
        <v>3</v>
      </c>
      <c r="S251" t="str">
        <f t="shared" si="7"/>
        <v>Yrl</v>
      </c>
      <c r="T251" t="s">
        <v>935</v>
      </c>
      <c r="U251" t="s">
        <v>1263</v>
      </c>
    </row>
    <row r="252" spans="1:21" hidden="1">
      <c r="A252" s="134">
        <v>1</v>
      </c>
      <c r="B252">
        <v>1994</v>
      </c>
      <c r="C252">
        <v>19940829</v>
      </c>
      <c r="D252">
        <v>45</v>
      </c>
      <c r="E252">
        <v>95</v>
      </c>
      <c r="F252" t="s">
        <v>296</v>
      </c>
      <c r="G252">
        <v>1.61</v>
      </c>
      <c r="H252" t="s">
        <v>936</v>
      </c>
      <c r="I252" t="s">
        <v>56</v>
      </c>
      <c r="J252" t="s">
        <v>898</v>
      </c>
      <c r="K252" t="s">
        <v>729</v>
      </c>
      <c r="L252">
        <v>1991</v>
      </c>
      <c r="M252">
        <v>3</v>
      </c>
      <c r="N252">
        <v>1993</v>
      </c>
      <c r="O252">
        <v>634819</v>
      </c>
      <c r="P252" t="s">
        <v>1062</v>
      </c>
      <c r="Q252" t="str">
        <f t="shared" si="6"/>
        <v>08</v>
      </c>
      <c r="R252">
        <v>3</v>
      </c>
      <c r="S252" t="str">
        <f t="shared" si="7"/>
        <v>Yrl</v>
      </c>
      <c r="T252" t="s">
        <v>935</v>
      </c>
      <c r="U252" t="s">
        <v>1263</v>
      </c>
    </row>
    <row r="253" spans="1:21" hidden="1">
      <c r="A253" s="134">
        <v>1</v>
      </c>
      <c r="B253">
        <v>2000</v>
      </c>
      <c r="C253">
        <v>20000826</v>
      </c>
      <c r="D253">
        <v>45</v>
      </c>
      <c r="E253">
        <v>95</v>
      </c>
      <c r="F253" t="s">
        <v>296</v>
      </c>
      <c r="G253">
        <v>3</v>
      </c>
      <c r="H253" t="s">
        <v>936</v>
      </c>
      <c r="I253" t="s">
        <v>56</v>
      </c>
      <c r="J253" t="s">
        <v>898</v>
      </c>
      <c r="K253" t="s">
        <v>729</v>
      </c>
      <c r="L253">
        <v>1996</v>
      </c>
      <c r="M253">
        <v>3</v>
      </c>
      <c r="N253">
        <v>1998</v>
      </c>
      <c r="O253">
        <v>636319</v>
      </c>
      <c r="P253" t="s">
        <v>1062</v>
      </c>
      <c r="Q253" t="str">
        <f t="shared" si="6"/>
        <v>08</v>
      </c>
      <c r="R253">
        <v>3</v>
      </c>
      <c r="S253" t="str">
        <f t="shared" si="7"/>
        <v>Yrl</v>
      </c>
      <c r="T253" t="s">
        <v>935</v>
      </c>
      <c r="U253" t="s">
        <v>1263</v>
      </c>
    </row>
    <row r="254" spans="1:21" hidden="1">
      <c r="A254" s="134">
        <v>1</v>
      </c>
      <c r="B254">
        <v>2000</v>
      </c>
      <c r="C254">
        <v>20000807</v>
      </c>
      <c r="D254">
        <v>45</v>
      </c>
      <c r="E254">
        <v>95</v>
      </c>
      <c r="F254" t="s">
        <v>281</v>
      </c>
      <c r="G254">
        <v>3</v>
      </c>
      <c r="H254" t="s">
        <v>937</v>
      </c>
      <c r="I254" t="s">
        <v>56</v>
      </c>
      <c r="J254" t="s">
        <v>898</v>
      </c>
      <c r="K254" t="s">
        <v>729</v>
      </c>
      <c r="L254">
        <v>1997</v>
      </c>
      <c r="M254">
        <v>3</v>
      </c>
      <c r="N254">
        <v>1999</v>
      </c>
      <c r="O254">
        <v>630608</v>
      </c>
      <c r="P254" t="s">
        <v>1062</v>
      </c>
      <c r="Q254" t="str">
        <f t="shared" si="6"/>
        <v>08</v>
      </c>
      <c r="R254">
        <v>3</v>
      </c>
      <c r="S254" t="str">
        <f t="shared" si="7"/>
        <v>Yrl</v>
      </c>
      <c r="T254" t="s">
        <v>935</v>
      </c>
      <c r="U254" t="s">
        <v>1263</v>
      </c>
    </row>
    <row r="255" spans="1:21" hidden="1">
      <c r="A255" s="134">
        <v>1</v>
      </c>
      <c r="B255">
        <v>2000</v>
      </c>
      <c r="C255">
        <v>20000827</v>
      </c>
      <c r="D255">
        <v>45</v>
      </c>
      <c r="E255">
        <v>95</v>
      </c>
      <c r="F255" t="s">
        <v>350</v>
      </c>
      <c r="G255">
        <v>3</v>
      </c>
      <c r="H255" t="s">
        <v>941</v>
      </c>
      <c r="I255" t="s">
        <v>56</v>
      </c>
      <c r="J255" t="s">
        <v>898</v>
      </c>
      <c r="K255" t="s">
        <v>729</v>
      </c>
      <c r="L255">
        <v>1997</v>
      </c>
      <c r="M255">
        <v>3</v>
      </c>
      <c r="N255">
        <v>1999</v>
      </c>
      <c r="O255">
        <v>630608</v>
      </c>
      <c r="P255" t="s">
        <v>1062</v>
      </c>
      <c r="Q255" t="str">
        <f t="shared" si="6"/>
        <v>08</v>
      </c>
      <c r="R255">
        <v>3</v>
      </c>
      <c r="S255" t="str">
        <f t="shared" si="7"/>
        <v>Yrl</v>
      </c>
      <c r="T255" t="s">
        <v>935</v>
      </c>
      <c r="U255" t="s">
        <v>1263</v>
      </c>
    </row>
    <row r="256" spans="1:21" hidden="1">
      <c r="A256" s="134">
        <v>1</v>
      </c>
      <c r="B256">
        <v>1998</v>
      </c>
      <c r="C256">
        <v>19980816</v>
      </c>
      <c r="D256">
        <v>45</v>
      </c>
      <c r="E256">
        <v>95</v>
      </c>
      <c r="F256" t="s">
        <v>977</v>
      </c>
      <c r="G256">
        <v>4.1900000000000004</v>
      </c>
      <c r="H256" t="s">
        <v>978</v>
      </c>
      <c r="I256" t="s">
        <v>56</v>
      </c>
      <c r="J256" t="s">
        <v>898</v>
      </c>
      <c r="K256" t="s">
        <v>729</v>
      </c>
      <c r="L256">
        <v>1996</v>
      </c>
      <c r="M256">
        <v>3</v>
      </c>
      <c r="N256">
        <v>1998</v>
      </c>
      <c r="O256">
        <v>636319</v>
      </c>
      <c r="P256" t="s">
        <v>1062</v>
      </c>
      <c r="Q256" t="str">
        <f t="shared" si="6"/>
        <v>08</v>
      </c>
      <c r="R256">
        <v>3</v>
      </c>
      <c r="S256" t="str">
        <f t="shared" si="7"/>
        <v>Yrl</v>
      </c>
      <c r="T256" t="s">
        <v>935</v>
      </c>
      <c r="U256" t="s">
        <v>1263</v>
      </c>
    </row>
    <row r="257" spans="1:21" hidden="1">
      <c r="A257" s="134">
        <v>1</v>
      </c>
      <c r="B257">
        <v>2000</v>
      </c>
      <c r="C257">
        <v>20000803</v>
      </c>
      <c r="D257">
        <v>45</v>
      </c>
      <c r="E257">
        <v>95</v>
      </c>
      <c r="F257" t="s">
        <v>982</v>
      </c>
      <c r="G257">
        <v>3</v>
      </c>
      <c r="H257" t="s">
        <v>983</v>
      </c>
      <c r="I257" t="s">
        <v>56</v>
      </c>
      <c r="J257" t="s">
        <v>898</v>
      </c>
      <c r="K257" t="s">
        <v>729</v>
      </c>
      <c r="L257">
        <v>1997</v>
      </c>
      <c r="M257">
        <v>3</v>
      </c>
      <c r="N257">
        <v>1999</v>
      </c>
      <c r="O257">
        <v>630608</v>
      </c>
      <c r="P257" t="s">
        <v>1062</v>
      </c>
      <c r="Q257" t="str">
        <f t="shared" si="6"/>
        <v>08</v>
      </c>
      <c r="R257">
        <v>3</v>
      </c>
      <c r="S257" t="str">
        <f t="shared" si="7"/>
        <v>Yrl</v>
      </c>
      <c r="T257" t="s">
        <v>935</v>
      </c>
      <c r="U257" t="s">
        <v>1263</v>
      </c>
    </row>
    <row r="258" spans="1:21" hidden="1">
      <c r="A258" s="134">
        <v>1</v>
      </c>
      <c r="B258">
        <v>2000</v>
      </c>
      <c r="C258">
        <v>20000812</v>
      </c>
      <c r="D258">
        <v>45</v>
      </c>
      <c r="E258">
        <v>95</v>
      </c>
      <c r="F258" t="s">
        <v>313</v>
      </c>
      <c r="G258">
        <v>3</v>
      </c>
      <c r="H258" t="s">
        <v>962</v>
      </c>
      <c r="I258" t="s">
        <v>56</v>
      </c>
      <c r="J258" t="s">
        <v>898</v>
      </c>
      <c r="K258" t="s">
        <v>729</v>
      </c>
      <c r="L258">
        <v>1997</v>
      </c>
      <c r="M258">
        <v>3</v>
      </c>
      <c r="N258">
        <v>1999</v>
      </c>
      <c r="O258">
        <v>630608</v>
      </c>
      <c r="P258" t="s">
        <v>1062</v>
      </c>
      <c r="Q258" t="str">
        <f t="shared" si="6"/>
        <v>08</v>
      </c>
      <c r="R258">
        <v>3</v>
      </c>
      <c r="S258" t="str">
        <f t="shared" si="7"/>
        <v>Yrl</v>
      </c>
      <c r="T258" t="s">
        <v>935</v>
      </c>
      <c r="U258" t="s">
        <v>1263</v>
      </c>
    </row>
    <row r="259" spans="1:21" hidden="1">
      <c r="A259" s="134">
        <v>1</v>
      </c>
      <c r="B259">
        <v>2001</v>
      </c>
      <c r="C259">
        <v>20010927</v>
      </c>
      <c r="D259">
        <v>23</v>
      </c>
      <c r="E259">
        <v>12</v>
      </c>
      <c r="F259" t="s">
        <v>264</v>
      </c>
      <c r="G259">
        <v>6.29</v>
      </c>
      <c r="H259" t="s">
        <v>895</v>
      </c>
      <c r="I259" t="s">
        <v>56</v>
      </c>
      <c r="J259" t="s">
        <v>898</v>
      </c>
      <c r="K259" t="s">
        <v>729</v>
      </c>
      <c r="L259">
        <v>1997</v>
      </c>
      <c r="M259">
        <v>3</v>
      </c>
      <c r="N259">
        <v>1999</v>
      </c>
      <c r="O259">
        <v>630608</v>
      </c>
      <c r="P259" t="s">
        <v>889</v>
      </c>
      <c r="Q259" t="str">
        <f t="shared" si="6"/>
        <v>09</v>
      </c>
      <c r="R259">
        <v>3</v>
      </c>
      <c r="S259" t="str">
        <f t="shared" si="7"/>
        <v>Yrl</v>
      </c>
      <c r="T259" t="s">
        <v>935</v>
      </c>
      <c r="U259" t="s">
        <v>1263</v>
      </c>
    </row>
    <row r="260" spans="1:21" hidden="1">
      <c r="A260" s="134">
        <v>1</v>
      </c>
      <c r="B260">
        <v>2001</v>
      </c>
      <c r="C260">
        <v>20010924</v>
      </c>
      <c r="D260">
        <v>23</v>
      </c>
      <c r="E260">
        <v>12</v>
      </c>
      <c r="F260" t="s">
        <v>264</v>
      </c>
      <c r="G260">
        <v>6.29</v>
      </c>
      <c r="H260" t="s">
        <v>895</v>
      </c>
      <c r="I260" t="s">
        <v>56</v>
      </c>
      <c r="J260" t="s">
        <v>898</v>
      </c>
      <c r="K260" t="s">
        <v>729</v>
      </c>
      <c r="L260">
        <v>1997</v>
      </c>
      <c r="M260">
        <v>3</v>
      </c>
      <c r="N260">
        <v>1999</v>
      </c>
      <c r="O260">
        <v>630608</v>
      </c>
      <c r="P260" t="s">
        <v>889</v>
      </c>
      <c r="Q260" t="str">
        <f t="shared" si="6"/>
        <v>09</v>
      </c>
      <c r="R260">
        <v>3</v>
      </c>
      <c r="S260" t="str">
        <f t="shared" si="7"/>
        <v>Yrl</v>
      </c>
      <c r="T260" t="s">
        <v>935</v>
      </c>
      <c r="U260" t="s">
        <v>1263</v>
      </c>
    </row>
    <row r="261" spans="1:21" hidden="1">
      <c r="A261" s="134">
        <v>1</v>
      </c>
      <c r="B261">
        <v>1998</v>
      </c>
      <c r="C261">
        <v>19980914</v>
      </c>
      <c r="D261">
        <v>23</v>
      </c>
      <c r="E261">
        <v>12</v>
      </c>
      <c r="F261" t="s">
        <v>302</v>
      </c>
      <c r="G261">
        <v>0</v>
      </c>
      <c r="H261" t="s">
        <v>911</v>
      </c>
      <c r="I261" t="s">
        <v>56</v>
      </c>
      <c r="J261" t="s">
        <v>898</v>
      </c>
      <c r="K261" t="s">
        <v>729</v>
      </c>
      <c r="L261">
        <v>1996</v>
      </c>
      <c r="M261">
        <v>3</v>
      </c>
      <c r="N261">
        <v>1998</v>
      </c>
      <c r="O261">
        <v>636319</v>
      </c>
      <c r="P261" t="s">
        <v>888</v>
      </c>
      <c r="Q261" t="str">
        <f t="shared" si="6"/>
        <v>09</v>
      </c>
      <c r="R261">
        <v>3</v>
      </c>
      <c r="S261" t="str">
        <f t="shared" si="7"/>
        <v>Yrl</v>
      </c>
      <c r="T261" t="s">
        <v>935</v>
      </c>
      <c r="U261" t="s">
        <v>1263</v>
      </c>
    </row>
    <row r="262" spans="1:21" hidden="1">
      <c r="A262" s="134">
        <v>1</v>
      </c>
      <c r="B262">
        <v>1998</v>
      </c>
      <c r="C262">
        <v>19980914</v>
      </c>
      <c r="D262">
        <v>23</v>
      </c>
      <c r="E262">
        <v>12</v>
      </c>
      <c r="F262" t="s">
        <v>302</v>
      </c>
      <c r="G262">
        <v>0</v>
      </c>
      <c r="H262" t="s">
        <v>911</v>
      </c>
      <c r="I262" t="s">
        <v>56</v>
      </c>
      <c r="J262" t="s">
        <v>898</v>
      </c>
      <c r="K262" t="s">
        <v>729</v>
      </c>
      <c r="L262">
        <v>1996</v>
      </c>
      <c r="M262">
        <v>3</v>
      </c>
      <c r="N262">
        <v>1998</v>
      </c>
      <c r="O262">
        <v>636319</v>
      </c>
      <c r="P262" t="s">
        <v>888</v>
      </c>
      <c r="Q262" t="str">
        <f t="shared" ref="Q262:Q325" si="8">MID(C262,5,2)</f>
        <v>09</v>
      </c>
      <c r="R262">
        <v>3</v>
      </c>
      <c r="S262" t="str">
        <f t="shared" ref="S262:S325" si="9">IF(N262-L262=1,"Fing","Yrl")</f>
        <v>Yrl</v>
      </c>
      <c r="T262" t="s">
        <v>935</v>
      </c>
      <c r="U262" t="s">
        <v>1263</v>
      </c>
    </row>
    <row r="263" spans="1:21" hidden="1">
      <c r="A263" s="134">
        <v>1</v>
      </c>
      <c r="B263">
        <v>1999</v>
      </c>
      <c r="C263">
        <v>19990916</v>
      </c>
      <c r="D263">
        <v>23</v>
      </c>
      <c r="E263">
        <v>12</v>
      </c>
      <c r="F263" t="s">
        <v>302</v>
      </c>
      <c r="G263">
        <v>1</v>
      </c>
      <c r="H263" t="s">
        <v>911</v>
      </c>
      <c r="I263" t="s">
        <v>56</v>
      </c>
      <c r="J263" t="s">
        <v>898</v>
      </c>
      <c r="K263" t="s">
        <v>729</v>
      </c>
      <c r="L263">
        <v>1997</v>
      </c>
      <c r="M263">
        <v>3</v>
      </c>
      <c r="N263">
        <v>1999</v>
      </c>
      <c r="O263">
        <v>630608</v>
      </c>
      <c r="P263" t="s">
        <v>888</v>
      </c>
      <c r="Q263" t="str">
        <f t="shared" si="8"/>
        <v>09</v>
      </c>
      <c r="R263">
        <v>3</v>
      </c>
      <c r="S263" t="str">
        <f t="shared" si="9"/>
        <v>Yrl</v>
      </c>
      <c r="T263" t="s">
        <v>935</v>
      </c>
      <c r="U263" t="s">
        <v>1263</v>
      </c>
    </row>
    <row r="264" spans="1:21" hidden="1">
      <c r="A264" s="134">
        <v>1</v>
      </c>
      <c r="B264">
        <v>1995</v>
      </c>
      <c r="C264">
        <v>19950902</v>
      </c>
      <c r="D264">
        <v>45</v>
      </c>
      <c r="E264">
        <v>95</v>
      </c>
      <c r="F264" t="s">
        <v>315</v>
      </c>
      <c r="G264">
        <v>1.3</v>
      </c>
      <c r="H264" t="s">
        <v>928</v>
      </c>
      <c r="I264" t="s">
        <v>56</v>
      </c>
      <c r="J264" t="s">
        <v>898</v>
      </c>
      <c r="K264" t="s">
        <v>729</v>
      </c>
      <c r="L264">
        <v>1991</v>
      </c>
      <c r="M264">
        <v>3</v>
      </c>
      <c r="N264">
        <v>1993</v>
      </c>
      <c r="O264">
        <v>634818</v>
      </c>
      <c r="P264" t="s">
        <v>1062</v>
      </c>
      <c r="Q264" t="str">
        <f t="shared" si="8"/>
        <v>09</v>
      </c>
      <c r="R264">
        <v>3</v>
      </c>
      <c r="S264" t="str">
        <f t="shared" si="9"/>
        <v>Yrl</v>
      </c>
      <c r="T264" t="s">
        <v>935</v>
      </c>
      <c r="U264" t="s">
        <v>1263</v>
      </c>
    </row>
    <row r="265" spans="1:21" hidden="1">
      <c r="A265" s="134">
        <v>1</v>
      </c>
      <c r="B265">
        <v>2000</v>
      </c>
      <c r="C265">
        <v>20000911</v>
      </c>
      <c r="D265">
        <v>45</v>
      </c>
      <c r="E265">
        <v>95</v>
      </c>
      <c r="F265" t="s">
        <v>315</v>
      </c>
      <c r="G265">
        <v>2.72</v>
      </c>
      <c r="H265" t="s">
        <v>928</v>
      </c>
      <c r="I265" t="s">
        <v>56</v>
      </c>
      <c r="J265" t="s">
        <v>898</v>
      </c>
      <c r="K265" t="s">
        <v>729</v>
      </c>
      <c r="L265">
        <v>1997</v>
      </c>
      <c r="M265">
        <v>3</v>
      </c>
      <c r="N265">
        <v>1999</v>
      </c>
      <c r="O265">
        <v>630608</v>
      </c>
      <c r="P265" t="s">
        <v>1062</v>
      </c>
      <c r="Q265" t="str">
        <f t="shared" si="8"/>
        <v>09</v>
      </c>
      <c r="R265">
        <v>3</v>
      </c>
      <c r="S265" t="str">
        <f t="shared" si="9"/>
        <v>Yrl</v>
      </c>
      <c r="T265" t="s">
        <v>935</v>
      </c>
      <c r="U265" t="s">
        <v>1263</v>
      </c>
    </row>
    <row r="266" spans="1:21" hidden="1">
      <c r="A266" s="134">
        <v>1</v>
      </c>
      <c r="B266">
        <v>1995</v>
      </c>
      <c r="C266">
        <v>19950916</v>
      </c>
      <c r="D266">
        <v>45</v>
      </c>
      <c r="E266">
        <v>95</v>
      </c>
      <c r="F266" t="s">
        <v>296</v>
      </c>
      <c r="G266">
        <v>1.3</v>
      </c>
      <c r="H266" t="s">
        <v>936</v>
      </c>
      <c r="I266" t="s">
        <v>56</v>
      </c>
      <c r="J266" t="s">
        <v>898</v>
      </c>
      <c r="K266" t="s">
        <v>729</v>
      </c>
      <c r="L266">
        <v>1991</v>
      </c>
      <c r="M266">
        <v>3</v>
      </c>
      <c r="N266">
        <v>1993</v>
      </c>
      <c r="O266">
        <v>634819</v>
      </c>
      <c r="P266" t="s">
        <v>1062</v>
      </c>
      <c r="Q266" t="str">
        <f t="shared" si="8"/>
        <v>09</v>
      </c>
      <c r="R266">
        <v>3</v>
      </c>
      <c r="S266" t="str">
        <f t="shared" si="9"/>
        <v>Yrl</v>
      </c>
      <c r="T266" t="s">
        <v>935</v>
      </c>
      <c r="U266" t="s">
        <v>1263</v>
      </c>
    </row>
    <row r="267" spans="1:21" hidden="1">
      <c r="A267" s="134">
        <v>1</v>
      </c>
      <c r="B267">
        <v>1998</v>
      </c>
      <c r="C267">
        <v>19980915</v>
      </c>
      <c r="D267">
        <v>45</v>
      </c>
      <c r="E267">
        <v>95</v>
      </c>
      <c r="F267" t="s">
        <v>977</v>
      </c>
      <c r="G267">
        <v>4.99</v>
      </c>
      <c r="H267" t="s">
        <v>978</v>
      </c>
      <c r="I267" t="s">
        <v>56</v>
      </c>
      <c r="J267" t="s">
        <v>898</v>
      </c>
      <c r="K267" t="s">
        <v>729</v>
      </c>
      <c r="L267">
        <v>1996</v>
      </c>
      <c r="M267">
        <v>3</v>
      </c>
      <c r="N267">
        <v>1998</v>
      </c>
      <c r="O267">
        <v>636319</v>
      </c>
      <c r="P267" t="s">
        <v>1062</v>
      </c>
      <c r="Q267" t="str">
        <f t="shared" si="8"/>
        <v>09</v>
      </c>
      <c r="R267">
        <v>3</v>
      </c>
      <c r="S267" t="str">
        <f t="shared" si="9"/>
        <v>Yrl</v>
      </c>
      <c r="T267" t="s">
        <v>935</v>
      </c>
      <c r="U267" t="s">
        <v>1263</v>
      </c>
    </row>
    <row r="268" spans="1:21" hidden="1">
      <c r="A268" s="134">
        <v>1</v>
      </c>
      <c r="B268">
        <v>1998</v>
      </c>
      <c r="C268">
        <v>19980916</v>
      </c>
      <c r="D268">
        <v>45</v>
      </c>
      <c r="E268">
        <v>95</v>
      </c>
      <c r="F268" t="s">
        <v>977</v>
      </c>
      <c r="G268">
        <v>4.99</v>
      </c>
      <c r="H268" t="s">
        <v>978</v>
      </c>
      <c r="I268" t="s">
        <v>56</v>
      </c>
      <c r="J268" t="s">
        <v>898</v>
      </c>
      <c r="K268" t="s">
        <v>729</v>
      </c>
      <c r="L268">
        <v>1996</v>
      </c>
      <c r="M268">
        <v>3</v>
      </c>
      <c r="N268">
        <v>1998</v>
      </c>
      <c r="O268">
        <v>636319</v>
      </c>
      <c r="P268" t="s">
        <v>1062</v>
      </c>
      <c r="Q268" t="str">
        <f t="shared" si="8"/>
        <v>09</v>
      </c>
      <c r="R268">
        <v>3</v>
      </c>
      <c r="S268" t="str">
        <f t="shared" si="9"/>
        <v>Yrl</v>
      </c>
      <c r="T268" t="s">
        <v>935</v>
      </c>
      <c r="U268" t="s">
        <v>1263</v>
      </c>
    </row>
    <row r="269" spans="1:21" hidden="1">
      <c r="A269" s="134">
        <v>1</v>
      </c>
      <c r="B269">
        <v>1998</v>
      </c>
      <c r="C269">
        <v>19980915</v>
      </c>
      <c r="D269">
        <v>45</v>
      </c>
      <c r="E269">
        <v>95</v>
      </c>
      <c r="F269" t="s">
        <v>977</v>
      </c>
      <c r="G269">
        <v>4.99</v>
      </c>
      <c r="H269" t="s">
        <v>978</v>
      </c>
      <c r="I269" t="s">
        <v>56</v>
      </c>
      <c r="J269" t="s">
        <v>898</v>
      </c>
      <c r="K269" t="s">
        <v>729</v>
      </c>
      <c r="L269">
        <v>1996</v>
      </c>
      <c r="M269">
        <v>3</v>
      </c>
      <c r="N269">
        <v>1998</v>
      </c>
      <c r="O269">
        <v>636319</v>
      </c>
      <c r="P269" t="s">
        <v>1062</v>
      </c>
      <c r="Q269" t="str">
        <f t="shared" si="8"/>
        <v>09</v>
      </c>
      <c r="R269">
        <v>3</v>
      </c>
      <c r="S269" t="str">
        <f t="shared" si="9"/>
        <v>Yrl</v>
      </c>
      <c r="T269" t="s">
        <v>935</v>
      </c>
      <c r="U269" t="s">
        <v>1263</v>
      </c>
    </row>
    <row r="270" spans="1:21" hidden="1">
      <c r="A270" s="134">
        <v>1</v>
      </c>
      <c r="B270">
        <v>2000</v>
      </c>
      <c r="C270">
        <v>20000902</v>
      </c>
      <c r="D270">
        <v>45</v>
      </c>
      <c r="E270">
        <v>95</v>
      </c>
      <c r="F270" t="s">
        <v>323</v>
      </c>
      <c r="G270">
        <v>2.72</v>
      </c>
      <c r="H270" t="s">
        <v>964</v>
      </c>
      <c r="I270" t="s">
        <v>56</v>
      </c>
      <c r="J270" t="s">
        <v>898</v>
      </c>
      <c r="K270" t="s">
        <v>729</v>
      </c>
      <c r="L270">
        <v>1997</v>
      </c>
      <c r="M270">
        <v>3</v>
      </c>
      <c r="N270">
        <v>1999</v>
      </c>
      <c r="O270">
        <v>630608</v>
      </c>
      <c r="P270" t="s">
        <v>1062</v>
      </c>
      <c r="Q270" t="str">
        <f t="shared" si="8"/>
        <v>09</v>
      </c>
      <c r="R270">
        <v>3</v>
      </c>
      <c r="S270" t="str">
        <f t="shared" si="9"/>
        <v>Yrl</v>
      </c>
      <c r="T270" t="s">
        <v>935</v>
      </c>
      <c r="U270" t="s">
        <v>1263</v>
      </c>
    </row>
    <row r="271" spans="1:21" hidden="1">
      <c r="A271" s="134">
        <v>1</v>
      </c>
      <c r="B271">
        <v>2001</v>
      </c>
      <c r="C271">
        <v>20010907</v>
      </c>
      <c r="D271">
        <v>45</v>
      </c>
      <c r="E271">
        <v>95</v>
      </c>
      <c r="F271" t="s">
        <v>323</v>
      </c>
      <c r="G271">
        <v>16.05</v>
      </c>
      <c r="H271" t="s">
        <v>964</v>
      </c>
      <c r="I271" t="s">
        <v>56</v>
      </c>
      <c r="J271" t="s">
        <v>898</v>
      </c>
      <c r="K271" t="s">
        <v>729</v>
      </c>
      <c r="L271">
        <v>1997</v>
      </c>
      <c r="M271">
        <v>3</v>
      </c>
      <c r="N271">
        <v>1999</v>
      </c>
      <c r="O271">
        <v>630608</v>
      </c>
      <c r="P271" t="s">
        <v>1062</v>
      </c>
      <c r="Q271" t="str">
        <f t="shared" si="8"/>
        <v>09</v>
      </c>
      <c r="R271">
        <v>3</v>
      </c>
      <c r="S271" t="str">
        <f t="shared" si="9"/>
        <v>Yrl</v>
      </c>
      <c r="T271" t="s">
        <v>935</v>
      </c>
      <c r="U271" t="s">
        <v>1263</v>
      </c>
    </row>
    <row r="272" spans="1:21" hidden="1">
      <c r="A272" s="134">
        <v>1</v>
      </c>
      <c r="B272">
        <v>2001</v>
      </c>
      <c r="C272">
        <v>20010912</v>
      </c>
      <c r="D272">
        <v>45</v>
      </c>
      <c r="E272">
        <v>95</v>
      </c>
      <c r="F272" t="s">
        <v>323</v>
      </c>
      <c r="G272">
        <v>16.05</v>
      </c>
      <c r="H272" t="s">
        <v>964</v>
      </c>
      <c r="I272" t="s">
        <v>56</v>
      </c>
      <c r="J272" t="s">
        <v>898</v>
      </c>
      <c r="K272" t="s">
        <v>729</v>
      </c>
      <c r="L272">
        <v>1997</v>
      </c>
      <c r="M272">
        <v>3</v>
      </c>
      <c r="N272">
        <v>1999</v>
      </c>
      <c r="O272">
        <v>630608</v>
      </c>
      <c r="P272" t="s">
        <v>1062</v>
      </c>
      <c r="Q272" t="str">
        <f t="shared" si="8"/>
        <v>09</v>
      </c>
      <c r="R272">
        <v>3</v>
      </c>
      <c r="S272" t="str">
        <f t="shared" si="9"/>
        <v>Yrl</v>
      </c>
      <c r="T272" t="s">
        <v>935</v>
      </c>
      <c r="U272" t="s">
        <v>1263</v>
      </c>
    </row>
    <row r="273" spans="1:21" hidden="1">
      <c r="A273" s="134">
        <v>1</v>
      </c>
      <c r="B273">
        <v>2000</v>
      </c>
      <c r="C273">
        <v>20001218</v>
      </c>
      <c r="D273">
        <v>45</v>
      </c>
      <c r="E273">
        <v>95</v>
      </c>
      <c r="F273" t="s">
        <v>289</v>
      </c>
      <c r="G273">
        <v>1</v>
      </c>
      <c r="H273" t="s">
        <v>959</v>
      </c>
      <c r="I273" t="s">
        <v>56</v>
      </c>
      <c r="J273" t="s">
        <v>898</v>
      </c>
      <c r="K273" t="s">
        <v>896</v>
      </c>
      <c r="L273">
        <v>1997</v>
      </c>
      <c r="M273">
        <v>1</v>
      </c>
      <c r="N273">
        <v>2000</v>
      </c>
      <c r="O273">
        <v>636344</v>
      </c>
      <c r="P273" t="s">
        <v>1062</v>
      </c>
      <c r="Q273" t="str">
        <f t="shared" si="8"/>
        <v>12</v>
      </c>
      <c r="R273">
        <v>1</v>
      </c>
      <c r="S273" t="str">
        <f t="shared" si="9"/>
        <v>Yrl</v>
      </c>
      <c r="T273" t="s">
        <v>935</v>
      </c>
      <c r="U273" t="s">
        <v>1263</v>
      </c>
    </row>
    <row r="274" spans="1:21" hidden="1">
      <c r="A274" s="134">
        <v>1</v>
      </c>
      <c r="B274">
        <v>2000</v>
      </c>
      <c r="C274">
        <v>20001218</v>
      </c>
      <c r="D274">
        <v>45</v>
      </c>
      <c r="E274">
        <v>95</v>
      </c>
      <c r="F274" t="s">
        <v>292</v>
      </c>
      <c r="G274">
        <v>1</v>
      </c>
      <c r="H274" t="s">
        <v>965</v>
      </c>
      <c r="I274" t="s">
        <v>56</v>
      </c>
      <c r="J274" t="s">
        <v>898</v>
      </c>
      <c r="K274" t="s">
        <v>729</v>
      </c>
      <c r="L274">
        <v>1997</v>
      </c>
      <c r="M274">
        <v>3</v>
      </c>
      <c r="N274">
        <v>1999</v>
      </c>
      <c r="O274">
        <v>630608</v>
      </c>
      <c r="P274" t="s">
        <v>1062</v>
      </c>
      <c r="Q274" t="str">
        <f t="shared" si="8"/>
        <v>12</v>
      </c>
      <c r="R274">
        <v>1</v>
      </c>
      <c r="S274" t="str">
        <f t="shared" si="9"/>
        <v>Yrl</v>
      </c>
      <c r="T274" t="s">
        <v>935</v>
      </c>
      <c r="U274" t="s">
        <v>1263</v>
      </c>
    </row>
    <row r="275" spans="1:21" hidden="1">
      <c r="A275" s="134">
        <v>1</v>
      </c>
      <c r="B275">
        <v>2007</v>
      </c>
      <c r="C275">
        <v>20070811</v>
      </c>
      <c r="D275">
        <v>45</v>
      </c>
      <c r="E275">
        <v>95</v>
      </c>
      <c r="F275" t="s">
        <v>350</v>
      </c>
      <c r="G275">
        <v>9.75</v>
      </c>
      <c r="H275" t="s">
        <v>941</v>
      </c>
      <c r="I275" t="s">
        <v>62</v>
      </c>
      <c r="J275" t="s">
        <v>1097</v>
      </c>
      <c r="K275" t="s">
        <v>66</v>
      </c>
      <c r="L275">
        <v>2004</v>
      </c>
      <c r="M275">
        <v>3</v>
      </c>
      <c r="N275">
        <v>2005</v>
      </c>
      <c r="O275">
        <v>632897</v>
      </c>
      <c r="P275" t="s">
        <v>1062</v>
      </c>
      <c r="Q275" t="str">
        <f t="shared" si="8"/>
        <v>08</v>
      </c>
      <c r="R275">
        <v>3</v>
      </c>
      <c r="S275" t="str">
        <f t="shared" si="9"/>
        <v>Fing</v>
      </c>
      <c r="T275" t="s">
        <v>1023</v>
      </c>
      <c r="U275" t="s">
        <v>1262</v>
      </c>
    </row>
    <row r="276" spans="1:21" hidden="1">
      <c r="A276" s="134">
        <v>1</v>
      </c>
      <c r="B276">
        <v>2005</v>
      </c>
      <c r="C276">
        <v>20050908</v>
      </c>
      <c r="D276">
        <v>23</v>
      </c>
      <c r="E276">
        <v>12</v>
      </c>
      <c r="F276" t="s">
        <v>264</v>
      </c>
      <c r="G276">
        <v>1.17</v>
      </c>
      <c r="H276" t="s">
        <v>895</v>
      </c>
      <c r="I276" t="s">
        <v>62</v>
      </c>
      <c r="J276" t="s">
        <v>1097</v>
      </c>
      <c r="K276" t="s">
        <v>66</v>
      </c>
      <c r="L276">
        <v>2002</v>
      </c>
      <c r="M276">
        <v>3</v>
      </c>
      <c r="N276">
        <v>2003</v>
      </c>
      <c r="O276">
        <v>631372</v>
      </c>
      <c r="P276" t="s">
        <v>889</v>
      </c>
      <c r="Q276" t="str">
        <f t="shared" si="8"/>
        <v>09</v>
      </c>
      <c r="R276">
        <v>3</v>
      </c>
      <c r="S276" t="str">
        <f t="shared" si="9"/>
        <v>Fing</v>
      </c>
      <c r="T276" t="s">
        <v>1023</v>
      </c>
      <c r="U276" t="s">
        <v>1262</v>
      </c>
    </row>
    <row r="277" spans="1:21" hidden="1">
      <c r="A277" s="134">
        <v>1</v>
      </c>
      <c r="B277">
        <v>2005</v>
      </c>
      <c r="C277">
        <v>20050901</v>
      </c>
      <c r="D277">
        <v>23</v>
      </c>
      <c r="E277">
        <v>12</v>
      </c>
      <c r="F277" t="s">
        <v>264</v>
      </c>
      <c r="G277">
        <v>1</v>
      </c>
      <c r="H277" t="s">
        <v>895</v>
      </c>
      <c r="I277" t="s">
        <v>62</v>
      </c>
      <c r="J277" t="s">
        <v>1097</v>
      </c>
      <c r="K277" t="s">
        <v>66</v>
      </c>
      <c r="L277">
        <v>2001</v>
      </c>
      <c r="M277">
        <v>3</v>
      </c>
      <c r="N277">
        <v>2002</v>
      </c>
      <c r="O277">
        <v>636322</v>
      </c>
      <c r="P277" t="s">
        <v>889</v>
      </c>
      <c r="Q277" t="str">
        <f t="shared" si="8"/>
        <v>09</v>
      </c>
      <c r="R277">
        <v>3</v>
      </c>
      <c r="S277" t="str">
        <f t="shared" si="9"/>
        <v>Fing</v>
      </c>
      <c r="T277" t="s">
        <v>1023</v>
      </c>
      <c r="U277" t="s">
        <v>1262</v>
      </c>
    </row>
    <row r="278" spans="1:21" hidden="1">
      <c r="A278" s="134">
        <v>1</v>
      </c>
      <c r="B278">
        <v>2005</v>
      </c>
      <c r="C278">
        <v>20050901</v>
      </c>
      <c r="D278">
        <v>23</v>
      </c>
      <c r="E278">
        <v>12</v>
      </c>
      <c r="F278" t="s">
        <v>264</v>
      </c>
      <c r="G278">
        <v>1</v>
      </c>
      <c r="H278" t="s">
        <v>895</v>
      </c>
      <c r="I278" t="s">
        <v>62</v>
      </c>
      <c r="J278" t="s">
        <v>1097</v>
      </c>
      <c r="K278" t="s">
        <v>66</v>
      </c>
      <c r="L278">
        <v>2001</v>
      </c>
      <c r="M278">
        <v>3</v>
      </c>
      <c r="N278">
        <v>2002</v>
      </c>
      <c r="O278">
        <v>636322</v>
      </c>
      <c r="P278" t="s">
        <v>889</v>
      </c>
      <c r="Q278" t="str">
        <f t="shared" si="8"/>
        <v>09</v>
      </c>
      <c r="R278">
        <v>3</v>
      </c>
      <c r="S278" t="str">
        <f t="shared" si="9"/>
        <v>Fing</v>
      </c>
      <c r="T278" t="s">
        <v>1023</v>
      </c>
      <c r="U278" t="s">
        <v>1262</v>
      </c>
    </row>
    <row r="279" spans="1:21" hidden="1">
      <c r="A279" s="134">
        <v>1</v>
      </c>
      <c r="B279">
        <v>2005</v>
      </c>
      <c r="C279">
        <v>20050901</v>
      </c>
      <c r="D279">
        <v>23</v>
      </c>
      <c r="E279">
        <v>12</v>
      </c>
      <c r="F279" t="s">
        <v>264</v>
      </c>
      <c r="G279">
        <v>1</v>
      </c>
      <c r="H279" t="s">
        <v>895</v>
      </c>
      <c r="I279" t="s">
        <v>62</v>
      </c>
      <c r="J279" t="s">
        <v>1097</v>
      </c>
      <c r="K279" t="s">
        <v>66</v>
      </c>
      <c r="L279">
        <v>2001</v>
      </c>
      <c r="M279">
        <v>3</v>
      </c>
      <c r="N279">
        <v>2002</v>
      </c>
      <c r="O279">
        <v>636322</v>
      </c>
      <c r="P279" t="s">
        <v>889</v>
      </c>
      <c r="Q279" t="str">
        <f t="shared" si="8"/>
        <v>09</v>
      </c>
      <c r="R279">
        <v>3</v>
      </c>
      <c r="S279" t="str">
        <f t="shared" si="9"/>
        <v>Fing</v>
      </c>
      <c r="T279" t="s">
        <v>1023</v>
      </c>
      <c r="U279" t="s">
        <v>1262</v>
      </c>
    </row>
    <row r="280" spans="1:21" hidden="1">
      <c r="A280" s="134">
        <v>1</v>
      </c>
      <c r="B280">
        <v>2005</v>
      </c>
      <c r="C280">
        <v>20050901</v>
      </c>
      <c r="D280">
        <v>23</v>
      </c>
      <c r="E280">
        <v>12</v>
      </c>
      <c r="F280" t="s">
        <v>264</v>
      </c>
      <c r="G280">
        <v>1</v>
      </c>
      <c r="H280" t="s">
        <v>895</v>
      </c>
      <c r="I280" t="s">
        <v>62</v>
      </c>
      <c r="J280" t="s">
        <v>1097</v>
      </c>
      <c r="K280" t="s">
        <v>66</v>
      </c>
      <c r="L280">
        <v>2002</v>
      </c>
      <c r="M280">
        <v>3</v>
      </c>
      <c r="N280">
        <v>2003</v>
      </c>
      <c r="O280">
        <v>631372</v>
      </c>
      <c r="P280" t="s">
        <v>889</v>
      </c>
      <c r="Q280" t="str">
        <f t="shared" si="8"/>
        <v>09</v>
      </c>
      <c r="R280">
        <v>3</v>
      </c>
      <c r="S280" t="str">
        <f t="shared" si="9"/>
        <v>Fing</v>
      </c>
      <c r="T280" t="s">
        <v>1023</v>
      </c>
      <c r="U280" t="s">
        <v>1262</v>
      </c>
    </row>
    <row r="281" spans="1:21" hidden="1">
      <c r="A281" s="134">
        <v>1</v>
      </c>
      <c r="B281">
        <v>2005</v>
      </c>
      <c r="C281">
        <v>20050906</v>
      </c>
      <c r="D281">
        <v>23</v>
      </c>
      <c r="E281">
        <v>12</v>
      </c>
      <c r="F281" t="s">
        <v>264</v>
      </c>
      <c r="G281">
        <v>1.17</v>
      </c>
      <c r="H281" t="s">
        <v>895</v>
      </c>
      <c r="I281" t="s">
        <v>62</v>
      </c>
      <c r="J281" t="s">
        <v>1097</v>
      </c>
      <c r="K281" t="s">
        <v>66</v>
      </c>
      <c r="L281">
        <v>2002</v>
      </c>
      <c r="M281">
        <v>3</v>
      </c>
      <c r="N281">
        <v>2003</v>
      </c>
      <c r="O281">
        <v>631371</v>
      </c>
      <c r="P281" t="s">
        <v>889</v>
      </c>
      <c r="Q281" t="str">
        <f t="shared" si="8"/>
        <v>09</v>
      </c>
      <c r="R281">
        <v>3</v>
      </c>
      <c r="S281" t="str">
        <f t="shared" si="9"/>
        <v>Fing</v>
      </c>
      <c r="T281" t="s">
        <v>1023</v>
      </c>
      <c r="U281" t="s">
        <v>1262</v>
      </c>
    </row>
    <row r="282" spans="1:21" hidden="1">
      <c r="A282" s="134">
        <v>1</v>
      </c>
      <c r="B282">
        <v>1997</v>
      </c>
      <c r="C282">
        <v>19970922</v>
      </c>
      <c r="D282">
        <v>23</v>
      </c>
      <c r="E282">
        <v>12</v>
      </c>
      <c r="F282" t="s">
        <v>302</v>
      </c>
      <c r="G282">
        <v>1.56</v>
      </c>
      <c r="H282" t="s">
        <v>911</v>
      </c>
      <c r="I282" t="s">
        <v>62</v>
      </c>
      <c r="J282" t="s">
        <v>1097</v>
      </c>
      <c r="K282" t="s">
        <v>915</v>
      </c>
      <c r="L282">
        <v>1993</v>
      </c>
      <c r="M282">
        <v>3</v>
      </c>
      <c r="N282">
        <v>1994</v>
      </c>
      <c r="O282">
        <v>635545</v>
      </c>
      <c r="P282" t="s">
        <v>888</v>
      </c>
      <c r="Q282" t="str">
        <f t="shared" si="8"/>
        <v>09</v>
      </c>
      <c r="R282">
        <v>3</v>
      </c>
      <c r="S282" t="str">
        <f t="shared" si="9"/>
        <v>Fing</v>
      </c>
      <c r="T282" t="s">
        <v>1023</v>
      </c>
      <c r="U282" t="s">
        <v>1262</v>
      </c>
    </row>
    <row r="283" spans="1:21" hidden="1">
      <c r="A283" s="134">
        <v>1</v>
      </c>
      <c r="B283">
        <v>2007</v>
      </c>
      <c r="C283">
        <v>20070919</v>
      </c>
      <c r="D283">
        <v>23</v>
      </c>
      <c r="E283">
        <v>12</v>
      </c>
      <c r="F283" t="s">
        <v>302</v>
      </c>
      <c r="G283">
        <v>1</v>
      </c>
      <c r="H283" t="s">
        <v>911</v>
      </c>
      <c r="I283" t="s">
        <v>62</v>
      </c>
      <c r="J283" t="s">
        <v>1097</v>
      </c>
      <c r="K283" t="s">
        <v>66</v>
      </c>
      <c r="L283">
        <v>2004</v>
      </c>
      <c r="M283">
        <v>3</v>
      </c>
      <c r="N283">
        <v>2005</v>
      </c>
      <c r="O283">
        <v>632796</v>
      </c>
      <c r="P283" t="s">
        <v>888</v>
      </c>
      <c r="Q283" t="str">
        <f t="shared" si="8"/>
        <v>09</v>
      </c>
      <c r="R283">
        <v>3</v>
      </c>
      <c r="S283" t="str">
        <f t="shared" si="9"/>
        <v>Fing</v>
      </c>
      <c r="T283" t="s">
        <v>1023</v>
      </c>
      <c r="U283" t="s">
        <v>1262</v>
      </c>
    </row>
    <row r="284" spans="1:21" hidden="1">
      <c r="A284" s="134">
        <v>1</v>
      </c>
      <c r="B284">
        <v>1999</v>
      </c>
      <c r="C284">
        <v>19990902</v>
      </c>
      <c r="D284">
        <v>23</v>
      </c>
      <c r="E284">
        <v>16</v>
      </c>
      <c r="F284" t="s">
        <v>345</v>
      </c>
      <c r="G284">
        <v>1</v>
      </c>
      <c r="H284" t="s">
        <v>920</v>
      </c>
      <c r="I284" t="s">
        <v>62</v>
      </c>
      <c r="J284" t="s">
        <v>923</v>
      </c>
      <c r="K284" t="s">
        <v>66</v>
      </c>
      <c r="L284">
        <v>1996</v>
      </c>
      <c r="M284">
        <v>3</v>
      </c>
      <c r="N284">
        <v>1997</v>
      </c>
      <c r="O284">
        <v>213037</v>
      </c>
      <c r="P284" t="s">
        <v>888</v>
      </c>
      <c r="Q284" t="str">
        <f t="shared" si="8"/>
        <v>09</v>
      </c>
      <c r="R284">
        <v>3</v>
      </c>
      <c r="S284" t="str">
        <f t="shared" si="9"/>
        <v>Fing</v>
      </c>
      <c r="T284" t="s">
        <v>1023</v>
      </c>
      <c r="U284" t="s">
        <v>1262</v>
      </c>
    </row>
    <row r="285" spans="1:21" hidden="1">
      <c r="A285" s="134">
        <v>1</v>
      </c>
      <c r="B285">
        <v>2007</v>
      </c>
      <c r="C285">
        <v>20070829</v>
      </c>
      <c r="D285">
        <v>23</v>
      </c>
      <c r="E285">
        <v>12</v>
      </c>
      <c r="F285" t="s">
        <v>264</v>
      </c>
      <c r="G285">
        <v>3.04</v>
      </c>
      <c r="H285" t="s">
        <v>895</v>
      </c>
      <c r="I285" t="s">
        <v>62</v>
      </c>
      <c r="J285" t="s">
        <v>126</v>
      </c>
      <c r="K285" t="s">
        <v>66</v>
      </c>
      <c r="L285">
        <v>2004</v>
      </c>
      <c r="M285">
        <v>3</v>
      </c>
      <c r="N285">
        <v>2005</v>
      </c>
      <c r="O285">
        <v>632890</v>
      </c>
      <c r="P285" t="s">
        <v>889</v>
      </c>
      <c r="Q285" t="str">
        <f t="shared" si="8"/>
        <v>08</v>
      </c>
      <c r="R285">
        <v>3</v>
      </c>
      <c r="S285" t="str">
        <f t="shared" si="9"/>
        <v>Fing</v>
      </c>
      <c r="T285" t="s">
        <v>1023</v>
      </c>
      <c r="U285" t="s">
        <v>1262</v>
      </c>
    </row>
    <row r="286" spans="1:21" hidden="1">
      <c r="A286" s="134">
        <v>1</v>
      </c>
      <c r="B286">
        <v>2009</v>
      </c>
      <c r="C286">
        <v>20090807</v>
      </c>
      <c r="D286">
        <v>23</v>
      </c>
      <c r="E286">
        <v>49</v>
      </c>
      <c r="F286" t="s">
        <v>264</v>
      </c>
      <c r="G286">
        <v>10.96</v>
      </c>
      <c r="H286" t="s">
        <v>895</v>
      </c>
      <c r="I286" t="s">
        <v>62</v>
      </c>
      <c r="J286" t="s">
        <v>126</v>
      </c>
      <c r="K286" t="s">
        <v>66</v>
      </c>
      <c r="L286">
        <v>2005</v>
      </c>
      <c r="M286">
        <v>3</v>
      </c>
      <c r="N286">
        <v>2006</v>
      </c>
      <c r="O286">
        <v>633174</v>
      </c>
      <c r="P286" t="s">
        <v>889</v>
      </c>
      <c r="Q286" t="str">
        <f t="shared" si="8"/>
        <v>08</v>
      </c>
      <c r="R286">
        <v>3</v>
      </c>
      <c r="S286" t="str">
        <f t="shared" si="9"/>
        <v>Fing</v>
      </c>
      <c r="T286" t="s">
        <v>1023</v>
      </c>
      <c r="U286" t="s">
        <v>1262</v>
      </c>
    </row>
    <row r="287" spans="1:21" hidden="1">
      <c r="A287" s="134">
        <v>1</v>
      </c>
      <c r="B287">
        <v>2006</v>
      </c>
      <c r="C287">
        <v>20060817</v>
      </c>
      <c r="D287">
        <v>23</v>
      </c>
      <c r="E287">
        <v>12</v>
      </c>
      <c r="F287" t="s">
        <v>264</v>
      </c>
      <c r="G287">
        <v>2.37</v>
      </c>
      <c r="H287" t="s">
        <v>895</v>
      </c>
      <c r="I287" t="s">
        <v>68</v>
      </c>
      <c r="J287" t="s">
        <v>98</v>
      </c>
      <c r="K287" t="s">
        <v>707</v>
      </c>
      <c r="L287">
        <v>2002</v>
      </c>
      <c r="M287">
        <v>3</v>
      </c>
      <c r="N287">
        <v>2003</v>
      </c>
      <c r="O287">
        <v>631553</v>
      </c>
      <c r="P287" t="s">
        <v>889</v>
      </c>
      <c r="Q287" t="str">
        <f t="shared" si="8"/>
        <v>08</v>
      </c>
      <c r="R287">
        <v>3</v>
      </c>
      <c r="S287" t="str">
        <f t="shared" si="9"/>
        <v>Fing</v>
      </c>
      <c r="T287" t="s">
        <v>1276</v>
      </c>
      <c r="U287" t="s">
        <v>1224</v>
      </c>
    </row>
    <row r="288" spans="1:21" hidden="1">
      <c r="A288" s="134">
        <v>1</v>
      </c>
      <c r="B288">
        <v>2006</v>
      </c>
      <c r="C288">
        <v>20060817</v>
      </c>
      <c r="D288">
        <v>23</v>
      </c>
      <c r="E288">
        <v>12</v>
      </c>
      <c r="F288" t="s">
        <v>264</v>
      </c>
      <c r="G288">
        <v>2.37</v>
      </c>
      <c r="H288" t="s">
        <v>895</v>
      </c>
      <c r="I288" t="s">
        <v>68</v>
      </c>
      <c r="J288" t="s">
        <v>98</v>
      </c>
      <c r="K288" t="s">
        <v>707</v>
      </c>
      <c r="L288">
        <v>2003</v>
      </c>
      <c r="M288">
        <v>3</v>
      </c>
      <c r="N288">
        <v>2004</v>
      </c>
      <c r="O288">
        <v>632278</v>
      </c>
      <c r="P288" t="s">
        <v>889</v>
      </c>
      <c r="Q288" t="str">
        <f t="shared" si="8"/>
        <v>08</v>
      </c>
      <c r="R288">
        <v>3</v>
      </c>
      <c r="S288" t="str">
        <f t="shared" si="9"/>
        <v>Fing</v>
      </c>
      <c r="T288" t="s">
        <v>1276</v>
      </c>
      <c r="U288" t="s">
        <v>1224</v>
      </c>
    </row>
    <row r="289" spans="1:21" hidden="1">
      <c r="A289" s="134">
        <v>1</v>
      </c>
      <c r="B289">
        <v>2007</v>
      </c>
      <c r="C289">
        <v>20070827</v>
      </c>
      <c r="D289">
        <v>23</v>
      </c>
      <c r="E289">
        <v>12</v>
      </c>
      <c r="F289" t="s">
        <v>264</v>
      </c>
      <c r="G289">
        <v>3.04</v>
      </c>
      <c r="H289" t="s">
        <v>895</v>
      </c>
      <c r="I289" t="s">
        <v>68</v>
      </c>
      <c r="J289" t="s">
        <v>98</v>
      </c>
      <c r="K289" t="s">
        <v>707</v>
      </c>
      <c r="L289">
        <v>2003</v>
      </c>
      <c r="M289">
        <v>3</v>
      </c>
      <c r="N289">
        <v>2004</v>
      </c>
      <c r="O289">
        <v>632278</v>
      </c>
      <c r="P289" t="s">
        <v>889</v>
      </c>
      <c r="Q289" t="str">
        <f t="shared" si="8"/>
        <v>08</v>
      </c>
      <c r="R289">
        <v>3</v>
      </c>
      <c r="S289" t="str">
        <f t="shared" si="9"/>
        <v>Fing</v>
      </c>
      <c r="T289" t="s">
        <v>1276</v>
      </c>
      <c r="U289" t="s">
        <v>1224</v>
      </c>
    </row>
    <row r="290" spans="1:21" hidden="1">
      <c r="A290" s="134">
        <v>1</v>
      </c>
      <c r="B290">
        <v>2007</v>
      </c>
      <c r="C290">
        <v>20070827</v>
      </c>
      <c r="D290">
        <v>23</v>
      </c>
      <c r="E290">
        <v>12</v>
      </c>
      <c r="F290" t="s">
        <v>264</v>
      </c>
      <c r="G290">
        <v>3.04</v>
      </c>
      <c r="H290" t="s">
        <v>895</v>
      </c>
      <c r="I290" t="s">
        <v>68</v>
      </c>
      <c r="J290" t="s">
        <v>98</v>
      </c>
      <c r="K290" t="s">
        <v>707</v>
      </c>
      <c r="L290">
        <v>2003</v>
      </c>
      <c r="M290">
        <v>3</v>
      </c>
      <c r="N290">
        <v>2004</v>
      </c>
      <c r="O290">
        <v>632279</v>
      </c>
      <c r="P290" t="s">
        <v>889</v>
      </c>
      <c r="Q290" t="str">
        <f t="shared" si="8"/>
        <v>08</v>
      </c>
      <c r="R290">
        <v>3</v>
      </c>
      <c r="S290" t="str">
        <f t="shared" si="9"/>
        <v>Fing</v>
      </c>
      <c r="T290" t="s">
        <v>1276</v>
      </c>
      <c r="U290" t="s">
        <v>1224</v>
      </c>
    </row>
    <row r="291" spans="1:21" hidden="1">
      <c r="A291" s="134">
        <v>1</v>
      </c>
      <c r="B291">
        <v>2005</v>
      </c>
      <c r="C291">
        <v>20050831</v>
      </c>
      <c r="D291">
        <v>45</v>
      </c>
      <c r="E291">
        <v>95</v>
      </c>
      <c r="F291" t="s">
        <v>296</v>
      </c>
      <c r="G291">
        <v>6.94</v>
      </c>
      <c r="H291" t="s">
        <v>936</v>
      </c>
      <c r="I291" t="s">
        <v>68</v>
      </c>
      <c r="J291" t="s">
        <v>98</v>
      </c>
      <c r="K291" t="s">
        <v>707</v>
      </c>
      <c r="L291">
        <v>2002</v>
      </c>
      <c r="M291">
        <v>3</v>
      </c>
      <c r="N291">
        <v>2003</v>
      </c>
      <c r="O291">
        <v>631553</v>
      </c>
      <c r="P291" t="s">
        <v>1062</v>
      </c>
      <c r="Q291" t="str">
        <f t="shared" si="8"/>
        <v>08</v>
      </c>
      <c r="R291">
        <v>3</v>
      </c>
      <c r="S291" t="str">
        <f t="shared" si="9"/>
        <v>Fing</v>
      </c>
      <c r="T291" t="s">
        <v>1276</v>
      </c>
      <c r="U291" t="s">
        <v>1224</v>
      </c>
    </row>
    <row r="292" spans="1:21" hidden="1">
      <c r="A292" s="134">
        <v>1</v>
      </c>
      <c r="B292">
        <v>2005</v>
      </c>
      <c r="C292">
        <v>20050908</v>
      </c>
      <c r="D292">
        <v>23</v>
      </c>
      <c r="E292">
        <v>12</v>
      </c>
      <c r="F292" t="s">
        <v>264</v>
      </c>
      <c r="G292">
        <v>1.17</v>
      </c>
      <c r="H292" t="s">
        <v>895</v>
      </c>
      <c r="I292" t="s">
        <v>68</v>
      </c>
      <c r="J292" t="s">
        <v>98</v>
      </c>
      <c r="K292" t="s">
        <v>707</v>
      </c>
      <c r="L292">
        <v>2002</v>
      </c>
      <c r="M292">
        <v>3</v>
      </c>
      <c r="N292">
        <v>2003</v>
      </c>
      <c r="O292">
        <v>631795</v>
      </c>
      <c r="P292" t="s">
        <v>889</v>
      </c>
      <c r="Q292" t="str">
        <f t="shared" si="8"/>
        <v>09</v>
      </c>
      <c r="R292">
        <v>3</v>
      </c>
      <c r="S292" t="str">
        <f t="shared" si="9"/>
        <v>Fing</v>
      </c>
      <c r="T292" t="s">
        <v>1276</v>
      </c>
      <c r="U292" t="s">
        <v>1224</v>
      </c>
    </row>
    <row r="293" spans="1:21" hidden="1">
      <c r="A293" s="134">
        <v>1</v>
      </c>
      <c r="B293">
        <v>2005</v>
      </c>
      <c r="C293">
        <v>20050901</v>
      </c>
      <c r="D293">
        <v>23</v>
      </c>
      <c r="E293">
        <v>12</v>
      </c>
      <c r="F293" t="s">
        <v>264</v>
      </c>
      <c r="G293">
        <v>1</v>
      </c>
      <c r="H293" t="s">
        <v>895</v>
      </c>
      <c r="I293" t="s">
        <v>68</v>
      </c>
      <c r="J293" t="s">
        <v>98</v>
      </c>
      <c r="K293" t="s">
        <v>707</v>
      </c>
      <c r="L293">
        <v>2002</v>
      </c>
      <c r="M293">
        <v>3</v>
      </c>
      <c r="N293">
        <v>2003</v>
      </c>
      <c r="O293">
        <v>631553</v>
      </c>
      <c r="P293" t="s">
        <v>889</v>
      </c>
      <c r="Q293" t="str">
        <f t="shared" si="8"/>
        <v>09</v>
      </c>
      <c r="R293">
        <v>3</v>
      </c>
      <c r="S293" t="str">
        <f t="shared" si="9"/>
        <v>Fing</v>
      </c>
      <c r="T293" t="s">
        <v>1276</v>
      </c>
      <c r="U293" t="s">
        <v>1224</v>
      </c>
    </row>
    <row r="294" spans="1:21" hidden="1">
      <c r="A294" s="134">
        <v>1</v>
      </c>
      <c r="B294">
        <v>2005</v>
      </c>
      <c r="C294">
        <v>20050906</v>
      </c>
      <c r="D294">
        <v>23</v>
      </c>
      <c r="E294">
        <v>12</v>
      </c>
      <c r="F294" t="s">
        <v>264</v>
      </c>
      <c r="G294">
        <v>1.17</v>
      </c>
      <c r="H294" t="s">
        <v>895</v>
      </c>
      <c r="I294" t="s">
        <v>68</v>
      </c>
      <c r="J294" t="s">
        <v>98</v>
      </c>
      <c r="K294" t="s">
        <v>707</v>
      </c>
      <c r="L294">
        <v>2002</v>
      </c>
      <c r="M294">
        <v>3</v>
      </c>
      <c r="N294">
        <v>2003</v>
      </c>
      <c r="O294">
        <v>631795</v>
      </c>
      <c r="P294" t="s">
        <v>889</v>
      </c>
      <c r="Q294" t="str">
        <f t="shared" si="8"/>
        <v>09</v>
      </c>
      <c r="R294">
        <v>3</v>
      </c>
      <c r="S294" t="str">
        <f t="shared" si="9"/>
        <v>Fing</v>
      </c>
      <c r="T294" t="s">
        <v>1276</v>
      </c>
      <c r="U294" t="s">
        <v>1224</v>
      </c>
    </row>
    <row r="295" spans="1:21" hidden="1">
      <c r="A295" s="134">
        <v>1</v>
      </c>
      <c r="B295">
        <v>1995</v>
      </c>
      <c r="C295">
        <v>19950116</v>
      </c>
      <c r="D295">
        <v>45</v>
      </c>
      <c r="E295">
        <v>95</v>
      </c>
      <c r="F295" t="s">
        <v>349</v>
      </c>
      <c r="G295">
        <v>1.24</v>
      </c>
      <c r="H295" t="s">
        <v>935</v>
      </c>
      <c r="I295" t="s">
        <v>68</v>
      </c>
      <c r="J295" t="s">
        <v>87</v>
      </c>
      <c r="K295" t="s">
        <v>707</v>
      </c>
      <c r="L295">
        <v>1992</v>
      </c>
      <c r="M295">
        <v>3</v>
      </c>
      <c r="N295">
        <v>1993</v>
      </c>
      <c r="O295">
        <v>212326</v>
      </c>
      <c r="P295" t="s">
        <v>1062</v>
      </c>
      <c r="Q295" t="str">
        <f t="shared" si="8"/>
        <v>01</v>
      </c>
      <c r="R295">
        <v>1</v>
      </c>
      <c r="S295" t="str">
        <f t="shared" si="9"/>
        <v>Fing</v>
      </c>
      <c r="T295" t="s">
        <v>1276</v>
      </c>
      <c r="U295" t="s">
        <v>1224</v>
      </c>
    </row>
    <row r="296" spans="1:21" hidden="1">
      <c r="A296" s="134">
        <v>1</v>
      </c>
      <c r="B296">
        <v>2001</v>
      </c>
      <c r="C296">
        <v>20010226</v>
      </c>
      <c r="D296">
        <v>45</v>
      </c>
      <c r="E296">
        <v>95</v>
      </c>
      <c r="F296" t="s">
        <v>281</v>
      </c>
      <c r="G296">
        <v>6.4</v>
      </c>
      <c r="H296" t="s">
        <v>937</v>
      </c>
      <c r="I296" t="s">
        <v>68</v>
      </c>
      <c r="J296" t="s">
        <v>87</v>
      </c>
      <c r="K296" t="s">
        <v>707</v>
      </c>
      <c r="L296">
        <v>1998</v>
      </c>
      <c r="M296">
        <v>3</v>
      </c>
      <c r="N296">
        <v>1999</v>
      </c>
      <c r="O296">
        <v>213154</v>
      </c>
      <c r="P296" t="s">
        <v>1062</v>
      </c>
      <c r="Q296" t="str">
        <f t="shared" si="8"/>
        <v>02</v>
      </c>
      <c r="R296">
        <v>1</v>
      </c>
      <c r="S296" t="str">
        <f t="shared" si="9"/>
        <v>Fing</v>
      </c>
      <c r="T296" t="s">
        <v>1276</v>
      </c>
      <c r="U296" t="s">
        <v>1224</v>
      </c>
    </row>
    <row r="297" spans="1:21" hidden="1">
      <c r="A297" s="134">
        <v>1</v>
      </c>
      <c r="B297">
        <v>1993</v>
      </c>
      <c r="C297">
        <v>19930205</v>
      </c>
      <c r="D297">
        <v>45</v>
      </c>
      <c r="E297">
        <v>95</v>
      </c>
      <c r="F297" t="s">
        <v>350</v>
      </c>
      <c r="G297">
        <v>1.01</v>
      </c>
      <c r="H297" t="s">
        <v>941</v>
      </c>
      <c r="I297" t="s">
        <v>68</v>
      </c>
      <c r="J297" t="s">
        <v>87</v>
      </c>
      <c r="K297" t="s">
        <v>707</v>
      </c>
      <c r="L297">
        <v>1990</v>
      </c>
      <c r="M297">
        <v>3</v>
      </c>
      <c r="N297">
        <v>1991</v>
      </c>
      <c r="O297">
        <v>212014</v>
      </c>
      <c r="P297" t="s">
        <v>1062</v>
      </c>
      <c r="Q297" t="str">
        <f t="shared" si="8"/>
        <v>02</v>
      </c>
      <c r="R297">
        <v>1</v>
      </c>
      <c r="S297" t="str">
        <f t="shared" si="9"/>
        <v>Fing</v>
      </c>
      <c r="T297" t="s">
        <v>1276</v>
      </c>
      <c r="U297" t="s">
        <v>1224</v>
      </c>
    </row>
    <row r="298" spans="1:21" hidden="1">
      <c r="A298" s="134">
        <v>1</v>
      </c>
      <c r="B298">
        <v>1995</v>
      </c>
      <c r="C298">
        <v>19950226</v>
      </c>
      <c r="D298">
        <v>45</v>
      </c>
      <c r="E298">
        <v>95</v>
      </c>
      <c r="F298" t="s">
        <v>984</v>
      </c>
      <c r="G298">
        <v>1.2</v>
      </c>
      <c r="H298" t="s">
        <v>985</v>
      </c>
      <c r="I298" t="s">
        <v>68</v>
      </c>
      <c r="J298" t="s">
        <v>87</v>
      </c>
      <c r="K298" t="s">
        <v>707</v>
      </c>
      <c r="L298">
        <v>1992</v>
      </c>
      <c r="M298">
        <v>3</v>
      </c>
      <c r="N298">
        <v>1993</v>
      </c>
      <c r="O298">
        <v>212326</v>
      </c>
      <c r="P298" t="s">
        <v>1062</v>
      </c>
      <c r="Q298" t="str">
        <f t="shared" si="8"/>
        <v>02</v>
      </c>
      <c r="R298">
        <v>1</v>
      </c>
      <c r="S298" t="str">
        <f t="shared" si="9"/>
        <v>Fing</v>
      </c>
      <c r="T298" t="s">
        <v>1276</v>
      </c>
      <c r="U298" t="s">
        <v>1224</v>
      </c>
    </row>
    <row r="299" spans="1:21" hidden="1">
      <c r="A299" s="134">
        <v>1</v>
      </c>
      <c r="B299">
        <v>1995</v>
      </c>
      <c r="C299">
        <v>19950430</v>
      </c>
      <c r="D299">
        <v>45</v>
      </c>
      <c r="E299">
        <v>95</v>
      </c>
      <c r="F299" t="s">
        <v>289</v>
      </c>
      <c r="G299">
        <v>1.25</v>
      </c>
      <c r="H299" t="s">
        <v>959</v>
      </c>
      <c r="I299" t="s">
        <v>68</v>
      </c>
      <c r="J299" t="s">
        <v>87</v>
      </c>
      <c r="K299" t="s">
        <v>707</v>
      </c>
      <c r="L299">
        <v>1992</v>
      </c>
      <c r="M299">
        <v>3</v>
      </c>
      <c r="N299">
        <v>1993</v>
      </c>
      <c r="O299">
        <v>212326</v>
      </c>
      <c r="P299" t="s">
        <v>1062</v>
      </c>
      <c r="Q299" t="str">
        <f t="shared" si="8"/>
        <v>04</v>
      </c>
      <c r="R299">
        <v>1</v>
      </c>
      <c r="S299" t="str">
        <f t="shared" si="9"/>
        <v>Fing</v>
      </c>
      <c r="T299" t="s">
        <v>1276</v>
      </c>
      <c r="U299" t="s">
        <v>1224</v>
      </c>
    </row>
    <row r="300" spans="1:21" hidden="1">
      <c r="A300" s="134">
        <v>1</v>
      </c>
      <c r="B300">
        <v>1995</v>
      </c>
      <c r="C300">
        <v>19950428</v>
      </c>
      <c r="D300">
        <v>45</v>
      </c>
      <c r="E300">
        <v>95</v>
      </c>
      <c r="F300" t="s">
        <v>289</v>
      </c>
      <c r="G300">
        <v>1.25</v>
      </c>
      <c r="H300" t="s">
        <v>959</v>
      </c>
      <c r="I300" t="s">
        <v>68</v>
      </c>
      <c r="J300" t="s">
        <v>87</v>
      </c>
      <c r="K300" t="s">
        <v>707</v>
      </c>
      <c r="L300">
        <v>1992</v>
      </c>
      <c r="M300">
        <v>3</v>
      </c>
      <c r="N300">
        <v>1993</v>
      </c>
      <c r="O300">
        <v>212326</v>
      </c>
      <c r="P300" t="s">
        <v>1062</v>
      </c>
      <c r="Q300" t="str">
        <f t="shared" si="8"/>
        <v>04</v>
      </c>
      <c r="R300">
        <v>1</v>
      </c>
      <c r="S300" t="str">
        <f t="shared" si="9"/>
        <v>Fing</v>
      </c>
      <c r="T300" t="s">
        <v>1276</v>
      </c>
      <c r="U300" t="s">
        <v>1224</v>
      </c>
    </row>
    <row r="301" spans="1:21" hidden="1">
      <c r="A301" s="134">
        <v>1</v>
      </c>
      <c r="B301">
        <v>2000</v>
      </c>
      <c r="C301">
        <v>20000408</v>
      </c>
      <c r="D301">
        <v>45</v>
      </c>
      <c r="E301">
        <v>95</v>
      </c>
      <c r="F301" t="s">
        <v>323</v>
      </c>
      <c r="G301">
        <v>2.04</v>
      </c>
      <c r="H301" t="s">
        <v>964</v>
      </c>
      <c r="I301" t="s">
        <v>68</v>
      </c>
      <c r="J301" t="s">
        <v>87</v>
      </c>
      <c r="K301" t="s">
        <v>707</v>
      </c>
      <c r="L301">
        <v>1997</v>
      </c>
      <c r="M301">
        <v>3</v>
      </c>
      <c r="N301">
        <v>1998</v>
      </c>
      <c r="O301">
        <v>213157</v>
      </c>
      <c r="P301" t="s">
        <v>1062</v>
      </c>
      <c r="Q301" t="str">
        <f t="shared" si="8"/>
        <v>04</v>
      </c>
      <c r="R301">
        <v>1</v>
      </c>
      <c r="S301" t="str">
        <f t="shared" si="9"/>
        <v>Fing</v>
      </c>
      <c r="T301" t="s">
        <v>1276</v>
      </c>
      <c r="U301" t="s">
        <v>1224</v>
      </c>
    </row>
    <row r="302" spans="1:21" hidden="1">
      <c r="A302" s="134">
        <v>1</v>
      </c>
      <c r="B302">
        <v>2003</v>
      </c>
      <c r="C302">
        <v>20030524</v>
      </c>
      <c r="D302">
        <v>45</v>
      </c>
      <c r="E302">
        <v>95</v>
      </c>
      <c r="F302" t="s">
        <v>281</v>
      </c>
      <c r="G302">
        <v>6.08</v>
      </c>
      <c r="H302" t="s">
        <v>937</v>
      </c>
      <c r="I302" t="s">
        <v>68</v>
      </c>
      <c r="J302" t="s">
        <v>87</v>
      </c>
      <c r="K302" t="s">
        <v>707</v>
      </c>
      <c r="L302">
        <v>2000</v>
      </c>
      <c r="M302">
        <v>3</v>
      </c>
      <c r="N302">
        <v>2001</v>
      </c>
      <c r="O302">
        <v>210280</v>
      </c>
      <c r="P302" t="s">
        <v>1062</v>
      </c>
      <c r="Q302" t="str">
        <f t="shared" si="8"/>
        <v>05</v>
      </c>
      <c r="R302">
        <v>2</v>
      </c>
      <c r="S302" t="str">
        <f t="shared" si="9"/>
        <v>Fing</v>
      </c>
      <c r="T302" t="s">
        <v>1276</v>
      </c>
      <c r="U302" t="s">
        <v>1224</v>
      </c>
    </row>
    <row r="303" spans="1:21" hidden="1">
      <c r="A303" s="134">
        <v>1</v>
      </c>
      <c r="B303">
        <v>1999</v>
      </c>
      <c r="C303">
        <v>19990525</v>
      </c>
      <c r="D303">
        <v>45</v>
      </c>
      <c r="E303">
        <v>95</v>
      </c>
      <c r="F303" t="s">
        <v>289</v>
      </c>
      <c r="G303">
        <v>3.1</v>
      </c>
      <c r="H303" t="s">
        <v>959</v>
      </c>
      <c r="I303" t="s">
        <v>68</v>
      </c>
      <c r="J303" t="s">
        <v>87</v>
      </c>
      <c r="K303" t="s">
        <v>707</v>
      </c>
      <c r="L303">
        <v>1996</v>
      </c>
      <c r="M303">
        <v>3</v>
      </c>
      <c r="N303">
        <v>1997</v>
      </c>
      <c r="O303">
        <v>212963</v>
      </c>
      <c r="P303" t="s">
        <v>1062</v>
      </c>
      <c r="Q303" t="str">
        <f t="shared" si="8"/>
        <v>05</v>
      </c>
      <c r="R303">
        <v>2</v>
      </c>
      <c r="S303" t="str">
        <f t="shared" si="9"/>
        <v>Fing</v>
      </c>
      <c r="T303" t="s">
        <v>1276</v>
      </c>
      <c r="U303" t="s">
        <v>1224</v>
      </c>
    </row>
    <row r="304" spans="1:21" hidden="1">
      <c r="A304" s="134">
        <v>1</v>
      </c>
      <c r="B304">
        <v>2001</v>
      </c>
      <c r="C304">
        <v>20010527</v>
      </c>
      <c r="D304">
        <v>45</v>
      </c>
      <c r="E304">
        <v>95</v>
      </c>
      <c r="F304" t="s">
        <v>289</v>
      </c>
      <c r="G304">
        <v>3.45</v>
      </c>
      <c r="H304" t="s">
        <v>959</v>
      </c>
      <c r="I304" t="s">
        <v>68</v>
      </c>
      <c r="J304" t="s">
        <v>87</v>
      </c>
      <c r="K304" t="s">
        <v>707</v>
      </c>
      <c r="L304">
        <v>1998</v>
      </c>
      <c r="M304">
        <v>3</v>
      </c>
      <c r="N304">
        <v>1999</v>
      </c>
      <c r="O304">
        <v>213154</v>
      </c>
      <c r="P304" t="s">
        <v>1062</v>
      </c>
      <c r="Q304" t="str">
        <f t="shared" si="8"/>
        <v>05</v>
      </c>
      <c r="R304">
        <v>2</v>
      </c>
      <c r="S304" t="str">
        <f t="shared" si="9"/>
        <v>Fing</v>
      </c>
      <c r="T304" t="s">
        <v>1276</v>
      </c>
      <c r="U304" t="s">
        <v>1224</v>
      </c>
    </row>
    <row r="305" spans="1:21" hidden="1">
      <c r="A305" s="134">
        <v>1</v>
      </c>
      <c r="B305">
        <v>2005</v>
      </c>
      <c r="C305">
        <v>20050501</v>
      </c>
      <c r="D305">
        <v>45</v>
      </c>
      <c r="E305">
        <v>95</v>
      </c>
      <c r="F305" t="s">
        <v>323</v>
      </c>
      <c r="G305">
        <v>6.13</v>
      </c>
      <c r="H305" t="s">
        <v>964</v>
      </c>
      <c r="I305" t="s">
        <v>68</v>
      </c>
      <c r="J305" t="s">
        <v>87</v>
      </c>
      <c r="K305" t="s">
        <v>707</v>
      </c>
      <c r="L305">
        <v>2002</v>
      </c>
      <c r="M305">
        <v>3</v>
      </c>
      <c r="N305">
        <v>2003</v>
      </c>
      <c r="O305">
        <v>631776</v>
      </c>
      <c r="P305" t="s">
        <v>1062</v>
      </c>
      <c r="Q305" t="str">
        <f t="shared" si="8"/>
        <v>05</v>
      </c>
      <c r="R305">
        <v>2</v>
      </c>
      <c r="S305" t="str">
        <f t="shared" si="9"/>
        <v>Fing</v>
      </c>
      <c r="T305" t="s">
        <v>1276</v>
      </c>
      <c r="U305" t="s">
        <v>1224</v>
      </c>
    </row>
    <row r="306" spans="1:21" hidden="1">
      <c r="A306" s="134">
        <v>1</v>
      </c>
      <c r="B306">
        <v>1995</v>
      </c>
      <c r="C306">
        <v>19950628</v>
      </c>
      <c r="D306">
        <v>45</v>
      </c>
      <c r="E306">
        <v>95</v>
      </c>
      <c r="F306" t="s">
        <v>315</v>
      </c>
      <c r="G306">
        <v>1.3</v>
      </c>
      <c r="H306" t="s">
        <v>928</v>
      </c>
      <c r="I306" t="s">
        <v>68</v>
      </c>
      <c r="J306" t="s">
        <v>87</v>
      </c>
      <c r="K306" t="s">
        <v>707</v>
      </c>
      <c r="L306">
        <v>1992</v>
      </c>
      <c r="M306">
        <v>3</v>
      </c>
      <c r="N306">
        <v>1993</v>
      </c>
      <c r="O306">
        <v>212326</v>
      </c>
      <c r="P306" t="s">
        <v>1062</v>
      </c>
      <c r="Q306" t="str">
        <f t="shared" si="8"/>
        <v>06</v>
      </c>
      <c r="R306">
        <v>2</v>
      </c>
      <c r="S306" t="str">
        <f t="shared" si="9"/>
        <v>Fing</v>
      </c>
      <c r="T306" t="s">
        <v>1276</v>
      </c>
      <c r="U306" t="s">
        <v>1224</v>
      </c>
    </row>
    <row r="307" spans="1:21" hidden="1">
      <c r="A307" s="134">
        <v>1</v>
      </c>
      <c r="B307">
        <v>2007</v>
      </c>
      <c r="C307">
        <v>20070622</v>
      </c>
      <c r="D307">
        <v>45</v>
      </c>
      <c r="E307">
        <v>95</v>
      </c>
      <c r="F307" t="s">
        <v>281</v>
      </c>
      <c r="G307">
        <v>2.29</v>
      </c>
      <c r="H307" t="s">
        <v>937</v>
      </c>
      <c r="I307" t="s">
        <v>68</v>
      </c>
      <c r="J307" t="s">
        <v>87</v>
      </c>
      <c r="K307" t="s">
        <v>707</v>
      </c>
      <c r="L307">
        <v>2003</v>
      </c>
      <c r="M307">
        <v>3</v>
      </c>
      <c r="N307">
        <v>2004</v>
      </c>
      <c r="O307">
        <v>632283</v>
      </c>
      <c r="P307" t="s">
        <v>1062</v>
      </c>
      <c r="Q307" t="str">
        <f t="shared" si="8"/>
        <v>06</v>
      </c>
      <c r="R307">
        <v>2</v>
      </c>
      <c r="S307" t="str">
        <f t="shared" si="9"/>
        <v>Fing</v>
      </c>
      <c r="T307" t="s">
        <v>1276</v>
      </c>
      <c r="U307" t="s">
        <v>1224</v>
      </c>
    </row>
    <row r="308" spans="1:21" hidden="1">
      <c r="A308" s="134">
        <v>1</v>
      </c>
      <c r="B308">
        <v>2004</v>
      </c>
      <c r="C308">
        <v>20040619</v>
      </c>
      <c r="D308">
        <v>45</v>
      </c>
      <c r="E308">
        <v>95</v>
      </c>
      <c r="F308" t="s">
        <v>292</v>
      </c>
      <c r="G308">
        <v>17</v>
      </c>
      <c r="H308" t="s">
        <v>965</v>
      </c>
      <c r="I308" t="s">
        <v>68</v>
      </c>
      <c r="J308" t="s">
        <v>87</v>
      </c>
      <c r="K308" t="s">
        <v>707</v>
      </c>
      <c r="L308">
        <v>2001</v>
      </c>
      <c r="M308">
        <v>3</v>
      </c>
      <c r="N308">
        <v>2002</v>
      </c>
      <c r="O308">
        <v>210390</v>
      </c>
      <c r="P308" t="s">
        <v>1062</v>
      </c>
      <c r="Q308" t="str">
        <f t="shared" si="8"/>
        <v>06</v>
      </c>
      <c r="R308">
        <v>2</v>
      </c>
      <c r="S308" t="str">
        <f t="shared" si="9"/>
        <v>Fing</v>
      </c>
      <c r="T308" t="s">
        <v>1276</v>
      </c>
      <c r="U308" t="s">
        <v>1224</v>
      </c>
    </row>
    <row r="309" spans="1:21" hidden="1">
      <c r="A309" s="134">
        <v>1</v>
      </c>
      <c r="B309">
        <v>1994</v>
      </c>
      <c r="C309">
        <v>19940707</v>
      </c>
      <c r="D309">
        <v>45</v>
      </c>
      <c r="E309">
        <v>95</v>
      </c>
      <c r="F309" t="s">
        <v>315</v>
      </c>
      <c r="G309">
        <v>1.59</v>
      </c>
      <c r="H309" t="s">
        <v>928</v>
      </c>
      <c r="I309" t="s">
        <v>68</v>
      </c>
      <c r="J309" t="s">
        <v>87</v>
      </c>
      <c r="K309" t="s">
        <v>707</v>
      </c>
      <c r="L309">
        <v>1991</v>
      </c>
      <c r="M309">
        <v>3</v>
      </c>
      <c r="N309">
        <v>1992</v>
      </c>
      <c r="O309">
        <v>212217</v>
      </c>
      <c r="P309" t="s">
        <v>1062</v>
      </c>
      <c r="Q309" t="str">
        <f t="shared" si="8"/>
        <v>07</v>
      </c>
      <c r="R309">
        <v>3</v>
      </c>
      <c r="S309" t="str">
        <f t="shared" si="9"/>
        <v>Fing</v>
      </c>
      <c r="T309" t="s">
        <v>1276</v>
      </c>
      <c r="U309" t="s">
        <v>1224</v>
      </c>
    </row>
    <row r="310" spans="1:21" hidden="1">
      <c r="A310" s="134">
        <v>1</v>
      </c>
      <c r="B310">
        <v>2003</v>
      </c>
      <c r="C310">
        <v>20030822</v>
      </c>
      <c r="D310">
        <v>23</v>
      </c>
      <c r="E310">
        <v>12</v>
      </c>
      <c r="F310" t="s">
        <v>264</v>
      </c>
      <c r="G310">
        <v>12.04</v>
      </c>
      <c r="H310" t="s">
        <v>895</v>
      </c>
      <c r="I310" t="s">
        <v>68</v>
      </c>
      <c r="J310" t="s">
        <v>87</v>
      </c>
      <c r="K310" t="s">
        <v>707</v>
      </c>
      <c r="L310">
        <v>1999</v>
      </c>
      <c r="M310">
        <v>3</v>
      </c>
      <c r="N310">
        <v>2000</v>
      </c>
      <c r="O310">
        <v>210169</v>
      </c>
      <c r="P310" t="s">
        <v>889</v>
      </c>
      <c r="Q310" t="str">
        <f t="shared" si="8"/>
        <v>08</v>
      </c>
      <c r="R310">
        <v>3</v>
      </c>
      <c r="S310" t="str">
        <f t="shared" si="9"/>
        <v>Fing</v>
      </c>
      <c r="T310" t="s">
        <v>1276</v>
      </c>
      <c r="U310" t="s">
        <v>1224</v>
      </c>
    </row>
    <row r="311" spans="1:21" hidden="1">
      <c r="A311" s="134">
        <v>1</v>
      </c>
      <c r="B311">
        <v>2003</v>
      </c>
      <c r="C311">
        <v>20030827</v>
      </c>
      <c r="D311">
        <v>23</v>
      </c>
      <c r="E311">
        <v>17</v>
      </c>
      <c r="F311" t="s">
        <v>264</v>
      </c>
      <c r="G311">
        <v>1</v>
      </c>
      <c r="H311" t="s">
        <v>895</v>
      </c>
      <c r="I311" t="s">
        <v>68</v>
      </c>
      <c r="J311" t="s">
        <v>87</v>
      </c>
      <c r="K311" t="s">
        <v>707</v>
      </c>
      <c r="L311">
        <v>1999</v>
      </c>
      <c r="M311">
        <v>3</v>
      </c>
      <c r="N311">
        <v>2000</v>
      </c>
      <c r="O311">
        <v>210153</v>
      </c>
      <c r="P311" t="s">
        <v>889</v>
      </c>
      <c r="Q311" t="str">
        <f t="shared" si="8"/>
        <v>08</v>
      </c>
      <c r="R311">
        <v>3</v>
      </c>
      <c r="S311" t="str">
        <f t="shared" si="9"/>
        <v>Fing</v>
      </c>
      <c r="T311" t="s">
        <v>1276</v>
      </c>
      <c r="U311" t="s">
        <v>1224</v>
      </c>
    </row>
    <row r="312" spans="1:21" hidden="1">
      <c r="A312" s="134">
        <v>1</v>
      </c>
      <c r="B312">
        <v>2004</v>
      </c>
      <c r="C312">
        <v>20040806</v>
      </c>
      <c r="D312">
        <v>23</v>
      </c>
      <c r="E312">
        <v>17</v>
      </c>
      <c r="F312" t="s">
        <v>264</v>
      </c>
      <c r="G312">
        <v>1.29</v>
      </c>
      <c r="H312" t="s">
        <v>895</v>
      </c>
      <c r="I312" t="s">
        <v>68</v>
      </c>
      <c r="J312" t="s">
        <v>87</v>
      </c>
      <c r="K312" t="s">
        <v>707</v>
      </c>
      <c r="L312">
        <v>2000</v>
      </c>
      <c r="M312">
        <v>3</v>
      </c>
      <c r="N312">
        <v>2001</v>
      </c>
      <c r="O312">
        <v>210280</v>
      </c>
      <c r="P312" t="s">
        <v>889</v>
      </c>
      <c r="Q312" t="str">
        <f t="shared" si="8"/>
        <v>08</v>
      </c>
      <c r="R312">
        <v>3</v>
      </c>
      <c r="S312" t="str">
        <f t="shared" si="9"/>
        <v>Fing</v>
      </c>
      <c r="T312" t="s">
        <v>1276</v>
      </c>
      <c r="U312" t="s">
        <v>1224</v>
      </c>
    </row>
    <row r="313" spans="1:21" hidden="1">
      <c r="A313" s="134">
        <v>1</v>
      </c>
      <c r="B313">
        <v>2006</v>
      </c>
      <c r="C313">
        <v>20060822</v>
      </c>
      <c r="D313">
        <v>23</v>
      </c>
      <c r="E313">
        <v>12</v>
      </c>
      <c r="F313" t="s">
        <v>264</v>
      </c>
      <c r="G313">
        <v>1.82</v>
      </c>
      <c r="H313" t="s">
        <v>895</v>
      </c>
      <c r="I313" t="s">
        <v>68</v>
      </c>
      <c r="J313" t="s">
        <v>87</v>
      </c>
      <c r="K313" t="s">
        <v>707</v>
      </c>
      <c r="L313">
        <v>2003</v>
      </c>
      <c r="M313">
        <v>3</v>
      </c>
      <c r="N313">
        <v>2004</v>
      </c>
      <c r="O313">
        <v>210544</v>
      </c>
      <c r="P313" t="s">
        <v>889</v>
      </c>
      <c r="Q313" t="str">
        <f t="shared" si="8"/>
        <v>08</v>
      </c>
      <c r="R313">
        <v>3</v>
      </c>
      <c r="S313" t="str">
        <f t="shared" si="9"/>
        <v>Fing</v>
      </c>
      <c r="T313" t="s">
        <v>1276</v>
      </c>
      <c r="U313" t="s">
        <v>1224</v>
      </c>
    </row>
    <row r="314" spans="1:21" hidden="1">
      <c r="A314" s="134">
        <v>1</v>
      </c>
      <c r="B314">
        <v>2006</v>
      </c>
      <c r="C314">
        <v>20060817</v>
      </c>
      <c r="D314">
        <v>23</v>
      </c>
      <c r="E314">
        <v>12</v>
      </c>
      <c r="F314" t="s">
        <v>264</v>
      </c>
      <c r="G314">
        <v>2.37</v>
      </c>
      <c r="H314" t="s">
        <v>895</v>
      </c>
      <c r="I314" t="s">
        <v>68</v>
      </c>
      <c r="J314" t="s">
        <v>87</v>
      </c>
      <c r="K314" t="s">
        <v>707</v>
      </c>
      <c r="L314">
        <v>2002</v>
      </c>
      <c r="M314">
        <v>3</v>
      </c>
      <c r="N314">
        <v>2003</v>
      </c>
      <c r="O314">
        <v>210479</v>
      </c>
      <c r="P314" t="s">
        <v>889</v>
      </c>
      <c r="Q314" t="str">
        <f t="shared" si="8"/>
        <v>08</v>
      </c>
      <c r="R314">
        <v>3</v>
      </c>
      <c r="S314" t="str">
        <f t="shared" si="9"/>
        <v>Fing</v>
      </c>
      <c r="T314" t="s">
        <v>1276</v>
      </c>
      <c r="U314" t="s">
        <v>1224</v>
      </c>
    </row>
    <row r="315" spans="1:21" hidden="1">
      <c r="A315" s="134">
        <v>1</v>
      </c>
      <c r="B315">
        <v>2006</v>
      </c>
      <c r="C315">
        <v>20060817</v>
      </c>
      <c r="D315">
        <v>23</v>
      </c>
      <c r="E315">
        <v>12</v>
      </c>
      <c r="F315" t="s">
        <v>264</v>
      </c>
      <c r="G315">
        <v>2.37</v>
      </c>
      <c r="H315" t="s">
        <v>895</v>
      </c>
      <c r="I315" t="s">
        <v>68</v>
      </c>
      <c r="J315" t="s">
        <v>87</v>
      </c>
      <c r="K315" t="s">
        <v>707</v>
      </c>
      <c r="L315">
        <v>2002</v>
      </c>
      <c r="M315">
        <v>3</v>
      </c>
      <c r="N315">
        <v>2003</v>
      </c>
      <c r="O315">
        <v>210479</v>
      </c>
      <c r="P315" t="s">
        <v>889</v>
      </c>
      <c r="Q315" t="str">
        <f t="shared" si="8"/>
        <v>08</v>
      </c>
      <c r="R315">
        <v>3</v>
      </c>
      <c r="S315" t="str">
        <f t="shared" si="9"/>
        <v>Fing</v>
      </c>
      <c r="T315" t="s">
        <v>1276</v>
      </c>
      <c r="U315" t="s">
        <v>1224</v>
      </c>
    </row>
    <row r="316" spans="1:21" hidden="1">
      <c r="A316" s="134">
        <v>1</v>
      </c>
      <c r="B316">
        <v>2006</v>
      </c>
      <c r="C316">
        <v>20060830</v>
      </c>
      <c r="D316">
        <v>23</v>
      </c>
      <c r="E316">
        <v>12</v>
      </c>
      <c r="F316" t="s">
        <v>264</v>
      </c>
      <c r="G316">
        <v>0</v>
      </c>
      <c r="H316" t="s">
        <v>895</v>
      </c>
      <c r="I316" t="s">
        <v>68</v>
      </c>
      <c r="J316" t="s">
        <v>87</v>
      </c>
      <c r="K316" t="s">
        <v>707</v>
      </c>
      <c r="L316">
        <v>2002</v>
      </c>
      <c r="M316">
        <v>3</v>
      </c>
      <c r="N316">
        <v>2003</v>
      </c>
      <c r="O316">
        <v>210479</v>
      </c>
      <c r="P316" t="s">
        <v>889</v>
      </c>
      <c r="Q316" t="str">
        <f t="shared" si="8"/>
        <v>08</v>
      </c>
      <c r="R316">
        <v>3</v>
      </c>
      <c r="S316" t="str">
        <f t="shared" si="9"/>
        <v>Fing</v>
      </c>
      <c r="T316" t="s">
        <v>1276</v>
      </c>
      <c r="U316" t="s">
        <v>1224</v>
      </c>
    </row>
    <row r="317" spans="1:21" hidden="1">
      <c r="A317" s="134">
        <v>1</v>
      </c>
      <c r="B317">
        <v>2007</v>
      </c>
      <c r="C317">
        <v>20070828</v>
      </c>
      <c r="D317">
        <v>23</v>
      </c>
      <c r="E317">
        <v>12</v>
      </c>
      <c r="F317" t="s">
        <v>264</v>
      </c>
      <c r="G317">
        <v>3.04</v>
      </c>
      <c r="H317" t="s">
        <v>895</v>
      </c>
      <c r="I317" t="s">
        <v>68</v>
      </c>
      <c r="J317" t="s">
        <v>87</v>
      </c>
      <c r="K317" t="s">
        <v>707</v>
      </c>
      <c r="L317">
        <v>2004</v>
      </c>
      <c r="M317">
        <v>3</v>
      </c>
      <c r="N317">
        <v>2005</v>
      </c>
      <c r="O317">
        <v>210592</v>
      </c>
      <c r="P317" t="s">
        <v>889</v>
      </c>
      <c r="Q317" t="str">
        <f t="shared" si="8"/>
        <v>08</v>
      </c>
      <c r="R317">
        <v>3</v>
      </c>
      <c r="S317" t="str">
        <f t="shared" si="9"/>
        <v>Fing</v>
      </c>
      <c r="T317" t="s">
        <v>1276</v>
      </c>
      <c r="U317" t="s">
        <v>1224</v>
      </c>
    </row>
    <row r="318" spans="1:21" hidden="1">
      <c r="A318" s="134">
        <v>1</v>
      </c>
      <c r="B318">
        <v>2009</v>
      </c>
      <c r="C318">
        <v>20090807</v>
      </c>
      <c r="D318">
        <v>23</v>
      </c>
      <c r="E318">
        <v>49</v>
      </c>
      <c r="F318" t="s">
        <v>264</v>
      </c>
      <c r="G318">
        <v>10.96</v>
      </c>
      <c r="H318" t="s">
        <v>895</v>
      </c>
      <c r="I318" t="s">
        <v>68</v>
      </c>
      <c r="J318" t="s">
        <v>87</v>
      </c>
      <c r="K318" t="s">
        <v>707</v>
      </c>
      <c r="L318">
        <v>2006</v>
      </c>
      <c r="M318">
        <v>3</v>
      </c>
      <c r="N318">
        <v>2007</v>
      </c>
      <c r="O318">
        <v>633579</v>
      </c>
      <c r="P318" t="s">
        <v>889</v>
      </c>
      <c r="Q318" t="str">
        <f t="shared" si="8"/>
        <v>08</v>
      </c>
      <c r="R318">
        <v>3</v>
      </c>
      <c r="S318" t="str">
        <f t="shared" si="9"/>
        <v>Fing</v>
      </c>
      <c r="T318" t="s">
        <v>1276</v>
      </c>
      <c r="U318" t="s">
        <v>1224</v>
      </c>
    </row>
    <row r="319" spans="1:21" hidden="1">
      <c r="A319" s="134">
        <v>1</v>
      </c>
      <c r="B319">
        <v>2005</v>
      </c>
      <c r="C319">
        <v>20050901</v>
      </c>
      <c r="D319">
        <v>23</v>
      </c>
      <c r="E319">
        <v>12</v>
      </c>
      <c r="F319" t="s">
        <v>264</v>
      </c>
      <c r="G319">
        <v>1</v>
      </c>
      <c r="H319" t="s">
        <v>895</v>
      </c>
      <c r="I319" t="s">
        <v>68</v>
      </c>
      <c r="J319" t="s">
        <v>87</v>
      </c>
      <c r="K319" t="s">
        <v>707</v>
      </c>
      <c r="L319">
        <v>2001</v>
      </c>
      <c r="M319">
        <v>3</v>
      </c>
      <c r="N319">
        <v>2002</v>
      </c>
      <c r="O319">
        <v>631376</v>
      </c>
      <c r="P319" t="s">
        <v>889</v>
      </c>
      <c r="Q319" t="str">
        <f t="shared" si="8"/>
        <v>09</v>
      </c>
      <c r="R319">
        <v>3</v>
      </c>
      <c r="S319" t="str">
        <f t="shared" si="9"/>
        <v>Fing</v>
      </c>
      <c r="T319" t="s">
        <v>1276</v>
      </c>
      <c r="U319" t="s">
        <v>1224</v>
      </c>
    </row>
    <row r="320" spans="1:21" hidden="1">
      <c r="A320" s="134">
        <v>1</v>
      </c>
      <c r="B320">
        <v>2005</v>
      </c>
      <c r="C320">
        <v>20050901</v>
      </c>
      <c r="D320">
        <v>23</v>
      </c>
      <c r="E320">
        <v>12</v>
      </c>
      <c r="F320" t="s">
        <v>264</v>
      </c>
      <c r="G320">
        <v>1</v>
      </c>
      <c r="H320" t="s">
        <v>895</v>
      </c>
      <c r="I320" t="s">
        <v>68</v>
      </c>
      <c r="J320" t="s">
        <v>87</v>
      </c>
      <c r="K320" t="s">
        <v>707</v>
      </c>
      <c r="L320">
        <v>2002</v>
      </c>
      <c r="M320">
        <v>3</v>
      </c>
      <c r="N320">
        <v>2003</v>
      </c>
      <c r="O320">
        <v>210479</v>
      </c>
      <c r="P320" t="s">
        <v>889</v>
      </c>
      <c r="Q320" t="str">
        <f t="shared" si="8"/>
        <v>09</v>
      </c>
      <c r="R320">
        <v>3</v>
      </c>
      <c r="S320" t="str">
        <f t="shared" si="9"/>
        <v>Fing</v>
      </c>
      <c r="T320" t="s">
        <v>1276</v>
      </c>
      <c r="U320" t="s">
        <v>1224</v>
      </c>
    </row>
    <row r="321" spans="1:21" hidden="1">
      <c r="A321" s="134">
        <v>1</v>
      </c>
      <c r="B321">
        <v>2005</v>
      </c>
      <c r="C321">
        <v>20050901</v>
      </c>
      <c r="D321">
        <v>23</v>
      </c>
      <c r="E321">
        <v>12</v>
      </c>
      <c r="F321" t="s">
        <v>264</v>
      </c>
      <c r="G321">
        <v>1</v>
      </c>
      <c r="H321" t="s">
        <v>895</v>
      </c>
      <c r="I321" t="s">
        <v>68</v>
      </c>
      <c r="J321" t="s">
        <v>87</v>
      </c>
      <c r="K321" t="s">
        <v>707</v>
      </c>
      <c r="L321">
        <v>2002</v>
      </c>
      <c r="M321">
        <v>3</v>
      </c>
      <c r="N321">
        <v>2003</v>
      </c>
      <c r="O321">
        <v>210479</v>
      </c>
      <c r="P321" t="s">
        <v>889</v>
      </c>
      <c r="Q321" t="str">
        <f t="shared" si="8"/>
        <v>09</v>
      </c>
      <c r="R321">
        <v>3</v>
      </c>
      <c r="S321" t="str">
        <f t="shared" si="9"/>
        <v>Fing</v>
      </c>
      <c r="T321" t="s">
        <v>1276</v>
      </c>
      <c r="U321" t="s">
        <v>1224</v>
      </c>
    </row>
    <row r="322" spans="1:21" hidden="1">
      <c r="A322" s="134">
        <v>1</v>
      </c>
      <c r="B322">
        <v>2007</v>
      </c>
      <c r="C322">
        <v>20070904</v>
      </c>
      <c r="D322">
        <v>23</v>
      </c>
      <c r="E322">
        <v>12</v>
      </c>
      <c r="F322" t="s">
        <v>264</v>
      </c>
      <c r="G322">
        <v>3.79</v>
      </c>
      <c r="H322" t="s">
        <v>895</v>
      </c>
      <c r="I322" t="s">
        <v>68</v>
      </c>
      <c r="J322" t="s">
        <v>87</v>
      </c>
      <c r="K322" t="s">
        <v>707</v>
      </c>
      <c r="L322">
        <v>2003</v>
      </c>
      <c r="M322">
        <v>3</v>
      </c>
      <c r="N322">
        <v>2004</v>
      </c>
      <c r="O322">
        <v>632283</v>
      </c>
      <c r="P322" t="s">
        <v>889</v>
      </c>
      <c r="Q322" t="str">
        <f t="shared" si="8"/>
        <v>09</v>
      </c>
      <c r="R322">
        <v>3</v>
      </c>
      <c r="S322" t="str">
        <f t="shared" si="9"/>
        <v>Fing</v>
      </c>
      <c r="T322" t="s">
        <v>1276</v>
      </c>
      <c r="U322" t="s">
        <v>1224</v>
      </c>
    </row>
    <row r="323" spans="1:21" hidden="1">
      <c r="A323" s="134">
        <v>1</v>
      </c>
      <c r="B323">
        <v>2008</v>
      </c>
      <c r="C323">
        <v>20080904</v>
      </c>
      <c r="D323">
        <v>23</v>
      </c>
      <c r="E323">
        <v>12</v>
      </c>
      <c r="F323" t="s">
        <v>264</v>
      </c>
      <c r="G323">
        <v>6.83</v>
      </c>
      <c r="H323" t="s">
        <v>895</v>
      </c>
      <c r="I323" t="s">
        <v>68</v>
      </c>
      <c r="J323" t="s">
        <v>87</v>
      </c>
      <c r="K323" t="s">
        <v>707</v>
      </c>
      <c r="L323">
        <v>2005</v>
      </c>
      <c r="M323">
        <v>3</v>
      </c>
      <c r="N323">
        <v>2006</v>
      </c>
      <c r="O323">
        <v>210682</v>
      </c>
      <c r="P323" t="s">
        <v>889</v>
      </c>
      <c r="Q323" t="str">
        <f t="shared" si="8"/>
        <v>09</v>
      </c>
      <c r="R323">
        <v>3</v>
      </c>
      <c r="S323" t="str">
        <f t="shared" si="9"/>
        <v>Fing</v>
      </c>
      <c r="T323" t="s">
        <v>1276</v>
      </c>
      <c r="U323" t="s">
        <v>1224</v>
      </c>
    </row>
    <row r="324" spans="1:21" hidden="1">
      <c r="A324" s="134">
        <v>1</v>
      </c>
      <c r="B324">
        <v>1996</v>
      </c>
      <c r="C324">
        <v>19960903</v>
      </c>
      <c r="D324">
        <v>23</v>
      </c>
      <c r="E324">
        <v>49</v>
      </c>
      <c r="F324" t="s">
        <v>345</v>
      </c>
      <c r="G324">
        <v>1.35</v>
      </c>
      <c r="H324" t="s">
        <v>920</v>
      </c>
      <c r="I324" t="s">
        <v>68</v>
      </c>
      <c r="J324" t="s">
        <v>87</v>
      </c>
      <c r="K324" t="s">
        <v>707</v>
      </c>
      <c r="L324">
        <v>1992</v>
      </c>
      <c r="M324">
        <v>3</v>
      </c>
      <c r="N324">
        <v>1993</v>
      </c>
      <c r="O324">
        <v>212326</v>
      </c>
      <c r="P324" t="s">
        <v>888</v>
      </c>
      <c r="Q324" t="str">
        <f t="shared" si="8"/>
        <v>09</v>
      </c>
      <c r="R324">
        <v>3</v>
      </c>
      <c r="S324" t="str">
        <f t="shared" si="9"/>
        <v>Fing</v>
      </c>
      <c r="T324" t="s">
        <v>1276</v>
      </c>
      <c r="U324" t="s">
        <v>1224</v>
      </c>
    </row>
    <row r="325" spans="1:21" hidden="1">
      <c r="A325" s="134">
        <v>1</v>
      </c>
      <c r="B325">
        <v>1997</v>
      </c>
      <c r="C325">
        <v>19970915</v>
      </c>
      <c r="D325">
        <v>45</v>
      </c>
      <c r="E325">
        <v>95</v>
      </c>
      <c r="F325" t="s">
        <v>289</v>
      </c>
      <c r="G325">
        <v>5.01</v>
      </c>
      <c r="H325" t="s">
        <v>959</v>
      </c>
      <c r="I325" t="s">
        <v>68</v>
      </c>
      <c r="J325" t="s">
        <v>87</v>
      </c>
      <c r="K325" t="s">
        <v>707</v>
      </c>
      <c r="L325">
        <v>1993</v>
      </c>
      <c r="M325">
        <v>3</v>
      </c>
      <c r="N325">
        <v>1994</v>
      </c>
      <c r="O325">
        <v>212329</v>
      </c>
      <c r="P325" t="s">
        <v>1062</v>
      </c>
      <c r="Q325" t="str">
        <f t="shared" si="8"/>
        <v>09</v>
      </c>
      <c r="R325">
        <v>3</v>
      </c>
      <c r="S325" t="str">
        <f t="shared" si="9"/>
        <v>Fing</v>
      </c>
      <c r="T325" t="s">
        <v>1276</v>
      </c>
      <c r="U325" t="s">
        <v>1224</v>
      </c>
    </row>
    <row r="326" spans="1:21" hidden="1">
      <c r="A326" s="134">
        <v>1</v>
      </c>
      <c r="B326">
        <v>2006</v>
      </c>
      <c r="C326">
        <v>20061009</v>
      </c>
      <c r="D326">
        <v>23</v>
      </c>
      <c r="E326">
        <v>12</v>
      </c>
      <c r="F326" t="s">
        <v>302</v>
      </c>
      <c r="G326">
        <v>4</v>
      </c>
      <c r="H326" t="s">
        <v>911</v>
      </c>
      <c r="I326" t="s">
        <v>68</v>
      </c>
      <c r="J326" t="s">
        <v>87</v>
      </c>
      <c r="K326" t="s">
        <v>707</v>
      </c>
      <c r="L326">
        <v>2004</v>
      </c>
      <c r="M326">
        <v>3</v>
      </c>
      <c r="N326">
        <v>2005</v>
      </c>
      <c r="O326">
        <v>210592</v>
      </c>
      <c r="P326" t="s">
        <v>888</v>
      </c>
      <c r="Q326" t="str">
        <f t="shared" ref="Q326:Q389" si="10">MID(C326,5,2)</f>
        <v>10</v>
      </c>
      <c r="R326">
        <v>1</v>
      </c>
      <c r="S326" t="str">
        <f t="shared" ref="S326:S389" si="11">IF(N326-L326=1,"Fing","Yrl")</f>
        <v>Fing</v>
      </c>
      <c r="T326" t="s">
        <v>1276</v>
      </c>
      <c r="U326" t="s">
        <v>1224</v>
      </c>
    </row>
    <row r="327" spans="1:21" hidden="1">
      <c r="A327" s="134">
        <v>1</v>
      </c>
      <c r="B327">
        <v>1995</v>
      </c>
      <c r="C327">
        <v>19951125</v>
      </c>
      <c r="D327">
        <v>45</v>
      </c>
      <c r="E327">
        <v>95</v>
      </c>
      <c r="F327" t="s">
        <v>354</v>
      </c>
      <c r="G327">
        <v>1.21</v>
      </c>
      <c r="H327" t="s">
        <v>938</v>
      </c>
      <c r="I327" t="s">
        <v>68</v>
      </c>
      <c r="J327" t="s">
        <v>87</v>
      </c>
      <c r="K327" t="s">
        <v>707</v>
      </c>
      <c r="L327">
        <v>1992</v>
      </c>
      <c r="M327">
        <v>3</v>
      </c>
      <c r="N327">
        <v>1993</v>
      </c>
      <c r="O327">
        <v>212326</v>
      </c>
      <c r="P327" t="s">
        <v>1062</v>
      </c>
      <c r="Q327" t="str">
        <f t="shared" si="10"/>
        <v>11</v>
      </c>
      <c r="R327">
        <v>1</v>
      </c>
      <c r="S327" t="str">
        <f t="shared" si="11"/>
        <v>Fing</v>
      </c>
      <c r="T327" t="s">
        <v>1276</v>
      </c>
      <c r="U327" t="s">
        <v>1224</v>
      </c>
    </row>
    <row r="328" spans="1:21" hidden="1">
      <c r="A328" s="134">
        <v>1</v>
      </c>
      <c r="B328">
        <v>2007</v>
      </c>
      <c r="C328">
        <v>20071229</v>
      </c>
      <c r="D328">
        <v>45</v>
      </c>
      <c r="E328">
        <v>95</v>
      </c>
      <c r="F328" t="s">
        <v>281</v>
      </c>
      <c r="G328">
        <v>14</v>
      </c>
      <c r="H328" t="s">
        <v>937</v>
      </c>
      <c r="I328" t="s">
        <v>68</v>
      </c>
      <c r="J328" t="s">
        <v>87</v>
      </c>
      <c r="K328" t="s">
        <v>707</v>
      </c>
      <c r="L328">
        <v>2005</v>
      </c>
      <c r="M328">
        <v>3</v>
      </c>
      <c r="N328">
        <v>2006</v>
      </c>
      <c r="O328">
        <v>633285</v>
      </c>
      <c r="P328" t="s">
        <v>1062</v>
      </c>
      <c r="Q328" t="str">
        <f t="shared" si="10"/>
        <v>12</v>
      </c>
      <c r="R328">
        <v>1</v>
      </c>
      <c r="S328" t="str">
        <f t="shared" si="11"/>
        <v>Fing</v>
      </c>
      <c r="T328" t="s">
        <v>1276</v>
      </c>
      <c r="U328" t="s">
        <v>1224</v>
      </c>
    </row>
    <row r="329" spans="1:21" hidden="1">
      <c r="A329" s="134">
        <v>1</v>
      </c>
      <c r="B329">
        <v>1994</v>
      </c>
      <c r="C329">
        <v>19941210</v>
      </c>
      <c r="D329">
        <v>45</v>
      </c>
      <c r="E329">
        <v>95</v>
      </c>
      <c r="F329" t="s">
        <v>323</v>
      </c>
      <c r="G329">
        <v>1.6</v>
      </c>
      <c r="H329" t="s">
        <v>964</v>
      </c>
      <c r="I329" t="s">
        <v>68</v>
      </c>
      <c r="J329" t="s">
        <v>87</v>
      </c>
      <c r="K329" t="s">
        <v>707</v>
      </c>
      <c r="L329">
        <v>1992</v>
      </c>
      <c r="M329">
        <v>3</v>
      </c>
      <c r="N329">
        <v>1993</v>
      </c>
      <c r="O329">
        <v>212326</v>
      </c>
      <c r="P329" t="s">
        <v>1062</v>
      </c>
      <c r="Q329" t="str">
        <f t="shared" si="10"/>
        <v>12</v>
      </c>
      <c r="R329">
        <v>1</v>
      </c>
      <c r="S329" t="str">
        <f t="shared" si="11"/>
        <v>Fing</v>
      </c>
      <c r="T329" t="s">
        <v>1276</v>
      </c>
      <c r="U329" t="s">
        <v>1224</v>
      </c>
    </row>
    <row r="330" spans="1:21" hidden="1">
      <c r="A330" s="134">
        <v>1</v>
      </c>
      <c r="B330">
        <v>1994</v>
      </c>
      <c r="C330">
        <v>19941225</v>
      </c>
      <c r="D330">
        <v>45</v>
      </c>
      <c r="E330">
        <v>95</v>
      </c>
      <c r="F330" t="s">
        <v>354</v>
      </c>
      <c r="G330">
        <v>1.6</v>
      </c>
      <c r="H330" t="s">
        <v>938</v>
      </c>
      <c r="I330" t="s">
        <v>68</v>
      </c>
      <c r="J330" t="s">
        <v>87</v>
      </c>
      <c r="K330" t="s">
        <v>707</v>
      </c>
      <c r="L330">
        <v>1992</v>
      </c>
      <c r="M330">
        <v>3</v>
      </c>
      <c r="N330">
        <v>1993</v>
      </c>
      <c r="O330">
        <v>212326</v>
      </c>
      <c r="P330" t="s">
        <v>1062</v>
      </c>
      <c r="Q330" t="str">
        <f t="shared" si="10"/>
        <v>12</v>
      </c>
      <c r="R330">
        <v>1</v>
      </c>
      <c r="S330" t="str">
        <f t="shared" si="11"/>
        <v>Fing</v>
      </c>
      <c r="T330" t="s">
        <v>1276</v>
      </c>
      <c r="U330" t="s">
        <v>1224</v>
      </c>
    </row>
    <row r="331" spans="1:21" hidden="1">
      <c r="A331" s="134">
        <v>1</v>
      </c>
      <c r="B331">
        <v>1998</v>
      </c>
      <c r="C331">
        <v>19980131</v>
      </c>
      <c r="D331">
        <v>45</v>
      </c>
      <c r="E331">
        <v>95</v>
      </c>
      <c r="F331" t="s">
        <v>289</v>
      </c>
      <c r="G331">
        <v>4.1500000000000004</v>
      </c>
      <c r="H331" t="s">
        <v>959</v>
      </c>
      <c r="I331" t="s">
        <v>56</v>
      </c>
      <c r="J331" t="s">
        <v>120</v>
      </c>
      <c r="K331" t="s">
        <v>896</v>
      </c>
      <c r="L331">
        <v>1994</v>
      </c>
      <c r="M331">
        <v>1</v>
      </c>
      <c r="N331">
        <v>1995</v>
      </c>
      <c r="O331">
        <v>635833</v>
      </c>
      <c r="P331" t="s">
        <v>1062</v>
      </c>
      <c r="Q331" t="str">
        <f t="shared" si="10"/>
        <v>01</v>
      </c>
      <c r="R331">
        <v>1</v>
      </c>
      <c r="S331" t="str">
        <f t="shared" si="11"/>
        <v>Fing</v>
      </c>
      <c r="T331" t="s">
        <v>1280</v>
      </c>
      <c r="U331" t="s">
        <v>1226</v>
      </c>
    </row>
    <row r="332" spans="1:21" hidden="1">
      <c r="A332" s="134">
        <v>1</v>
      </c>
      <c r="B332">
        <v>1995</v>
      </c>
      <c r="C332">
        <v>19950104</v>
      </c>
      <c r="D332">
        <v>45</v>
      </c>
      <c r="E332">
        <v>95</v>
      </c>
      <c r="F332" t="s">
        <v>977</v>
      </c>
      <c r="G332">
        <v>1.24</v>
      </c>
      <c r="H332" t="s">
        <v>978</v>
      </c>
      <c r="I332" t="s">
        <v>56</v>
      </c>
      <c r="J332" t="s">
        <v>120</v>
      </c>
      <c r="K332" t="s">
        <v>896</v>
      </c>
      <c r="L332">
        <v>1992</v>
      </c>
      <c r="M332">
        <v>1</v>
      </c>
      <c r="N332">
        <v>1993</v>
      </c>
      <c r="O332">
        <v>635119</v>
      </c>
      <c r="P332" t="s">
        <v>1062</v>
      </c>
      <c r="Q332" t="str">
        <f t="shared" si="10"/>
        <v>01</v>
      </c>
      <c r="R332">
        <v>1</v>
      </c>
      <c r="S332" t="str">
        <f t="shared" si="11"/>
        <v>Fing</v>
      </c>
      <c r="T332" t="s">
        <v>1280</v>
      </c>
      <c r="U332" t="s">
        <v>1226</v>
      </c>
    </row>
    <row r="333" spans="1:21" hidden="1">
      <c r="A333" s="134">
        <v>1</v>
      </c>
      <c r="B333">
        <v>1997</v>
      </c>
      <c r="C333">
        <v>19970126</v>
      </c>
      <c r="D333">
        <v>45</v>
      </c>
      <c r="E333">
        <v>95</v>
      </c>
      <c r="F333" t="s">
        <v>354</v>
      </c>
      <c r="G333">
        <v>1.02</v>
      </c>
      <c r="H333" t="s">
        <v>938</v>
      </c>
      <c r="I333" t="s">
        <v>56</v>
      </c>
      <c r="J333" t="s">
        <v>120</v>
      </c>
      <c r="K333" t="s">
        <v>896</v>
      </c>
      <c r="L333">
        <v>1994</v>
      </c>
      <c r="M333">
        <v>1</v>
      </c>
      <c r="N333">
        <v>1995</v>
      </c>
      <c r="O333">
        <v>635828</v>
      </c>
      <c r="P333" t="s">
        <v>1062</v>
      </c>
      <c r="Q333" t="str">
        <f t="shared" si="10"/>
        <v>01</v>
      </c>
      <c r="R333">
        <v>1</v>
      </c>
      <c r="S333" t="str">
        <f t="shared" si="11"/>
        <v>Fing</v>
      </c>
      <c r="T333" t="s">
        <v>1280</v>
      </c>
      <c r="U333" t="s">
        <v>1226</v>
      </c>
    </row>
    <row r="334" spans="1:21" hidden="1">
      <c r="A334" s="134">
        <v>1</v>
      </c>
      <c r="B334">
        <v>1994</v>
      </c>
      <c r="C334">
        <v>19940217</v>
      </c>
      <c r="D334">
        <v>45</v>
      </c>
      <c r="E334">
        <v>95</v>
      </c>
      <c r="F334" t="s">
        <v>281</v>
      </c>
      <c r="G334">
        <v>1.29</v>
      </c>
      <c r="H334" t="s">
        <v>937</v>
      </c>
      <c r="I334" t="s">
        <v>56</v>
      </c>
      <c r="J334" t="s">
        <v>120</v>
      </c>
      <c r="K334" t="s">
        <v>896</v>
      </c>
      <c r="L334">
        <v>1991</v>
      </c>
      <c r="M334">
        <v>1</v>
      </c>
      <c r="N334">
        <v>1992</v>
      </c>
      <c r="O334">
        <v>634551</v>
      </c>
      <c r="P334" t="s">
        <v>1062</v>
      </c>
      <c r="Q334" t="str">
        <f t="shared" si="10"/>
        <v>02</v>
      </c>
      <c r="R334">
        <v>1</v>
      </c>
      <c r="S334" t="str">
        <f t="shared" si="11"/>
        <v>Fing</v>
      </c>
      <c r="T334" t="s">
        <v>1280</v>
      </c>
      <c r="U334" t="s">
        <v>1226</v>
      </c>
    </row>
    <row r="335" spans="1:21" hidden="1">
      <c r="A335" s="134">
        <v>1</v>
      </c>
      <c r="B335">
        <v>1995</v>
      </c>
      <c r="C335">
        <v>19950222</v>
      </c>
      <c r="D335">
        <v>45</v>
      </c>
      <c r="E335">
        <v>95</v>
      </c>
      <c r="F335" t="s">
        <v>281</v>
      </c>
      <c r="G335">
        <v>1.2</v>
      </c>
      <c r="H335" t="s">
        <v>937</v>
      </c>
      <c r="I335" t="s">
        <v>56</v>
      </c>
      <c r="J335" t="s">
        <v>120</v>
      </c>
      <c r="K335" t="s">
        <v>896</v>
      </c>
      <c r="L335">
        <v>1992</v>
      </c>
      <c r="M335">
        <v>1</v>
      </c>
      <c r="N335">
        <v>1993</v>
      </c>
      <c r="O335">
        <v>635119</v>
      </c>
      <c r="P335" t="s">
        <v>1062</v>
      </c>
      <c r="Q335" t="str">
        <f t="shared" si="10"/>
        <v>02</v>
      </c>
      <c r="R335">
        <v>1</v>
      </c>
      <c r="S335" t="str">
        <f t="shared" si="11"/>
        <v>Fing</v>
      </c>
      <c r="T335" t="s">
        <v>1280</v>
      </c>
      <c r="U335" t="s">
        <v>1226</v>
      </c>
    </row>
    <row r="336" spans="1:21" hidden="1">
      <c r="A336" s="134">
        <v>1</v>
      </c>
      <c r="B336">
        <v>1995</v>
      </c>
      <c r="C336">
        <v>19950326</v>
      </c>
      <c r="D336">
        <v>45</v>
      </c>
      <c r="E336">
        <v>95</v>
      </c>
      <c r="F336" t="s">
        <v>949</v>
      </c>
      <c r="G336">
        <v>1.27</v>
      </c>
      <c r="H336" t="s">
        <v>950</v>
      </c>
      <c r="I336" t="s">
        <v>56</v>
      </c>
      <c r="J336" t="s">
        <v>120</v>
      </c>
      <c r="K336" t="s">
        <v>896</v>
      </c>
      <c r="L336">
        <v>1992</v>
      </c>
      <c r="M336">
        <v>1</v>
      </c>
      <c r="N336">
        <v>1993</v>
      </c>
      <c r="O336">
        <v>635119</v>
      </c>
      <c r="P336" t="s">
        <v>1062</v>
      </c>
      <c r="Q336" t="str">
        <f t="shared" si="10"/>
        <v>03</v>
      </c>
      <c r="R336">
        <v>1</v>
      </c>
      <c r="S336" t="str">
        <f t="shared" si="11"/>
        <v>Fing</v>
      </c>
      <c r="T336" t="s">
        <v>1280</v>
      </c>
      <c r="U336" t="s">
        <v>1226</v>
      </c>
    </row>
    <row r="337" spans="1:21" hidden="1">
      <c r="A337" s="134">
        <v>1</v>
      </c>
      <c r="B337">
        <v>1997</v>
      </c>
      <c r="C337">
        <v>19970311</v>
      </c>
      <c r="D337">
        <v>45</v>
      </c>
      <c r="E337">
        <v>95</v>
      </c>
      <c r="F337" t="s">
        <v>289</v>
      </c>
      <c r="G337">
        <v>8.59</v>
      </c>
      <c r="H337" t="s">
        <v>959</v>
      </c>
      <c r="I337" t="s">
        <v>56</v>
      </c>
      <c r="J337" t="s">
        <v>120</v>
      </c>
      <c r="K337" t="s">
        <v>896</v>
      </c>
      <c r="L337">
        <v>1994</v>
      </c>
      <c r="M337">
        <v>1</v>
      </c>
      <c r="N337">
        <v>1995</v>
      </c>
      <c r="O337">
        <v>635828</v>
      </c>
      <c r="P337" t="s">
        <v>1062</v>
      </c>
      <c r="Q337" t="str">
        <f t="shared" si="10"/>
        <v>03</v>
      </c>
      <c r="R337">
        <v>1</v>
      </c>
      <c r="S337" t="str">
        <f t="shared" si="11"/>
        <v>Fing</v>
      </c>
      <c r="T337" t="s">
        <v>1280</v>
      </c>
      <c r="U337" t="s">
        <v>1226</v>
      </c>
    </row>
    <row r="338" spans="1:21" hidden="1">
      <c r="A338" s="134">
        <v>1</v>
      </c>
      <c r="B338">
        <v>1995</v>
      </c>
      <c r="C338">
        <v>19950430</v>
      </c>
      <c r="D338">
        <v>45</v>
      </c>
      <c r="E338">
        <v>95</v>
      </c>
      <c r="F338" t="s">
        <v>289</v>
      </c>
      <c r="G338">
        <v>1.25</v>
      </c>
      <c r="H338" t="s">
        <v>959</v>
      </c>
      <c r="I338" t="s">
        <v>56</v>
      </c>
      <c r="J338" t="s">
        <v>120</v>
      </c>
      <c r="K338" t="s">
        <v>896</v>
      </c>
      <c r="L338">
        <v>1992</v>
      </c>
      <c r="M338">
        <v>1</v>
      </c>
      <c r="N338">
        <v>1993</v>
      </c>
      <c r="O338">
        <v>635119</v>
      </c>
      <c r="P338" t="s">
        <v>1062</v>
      </c>
      <c r="Q338" t="str">
        <f t="shared" si="10"/>
        <v>04</v>
      </c>
      <c r="R338">
        <v>1</v>
      </c>
      <c r="S338" t="str">
        <f t="shared" si="11"/>
        <v>Fing</v>
      </c>
      <c r="T338" t="s">
        <v>1280</v>
      </c>
      <c r="U338" t="s">
        <v>1226</v>
      </c>
    </row>
    <row r="339" spans="1:21" hidden="1">
      <c r="A339" s="134">
        <v>1</v>
      </c>
      <c r="B339">
        <v>1998</v>
      </c>
      <c r="C339">
        <v>19980520</v>
      </c>
      <c r="D339">
        <v>45</v>
      </c>
      <c r="E339">
        <v>95</v>
      </c>
      <c r="F339" t="s">
        <v>315</v>
      </c>
      <c r="G339">
        <v>4.76</v>
      </c>
      <c r="H339" t="s">
        <v>928</v>
      </c>
      <c r="I339" t="s">
        <v>56</v>
      </c>
      <c r="J339" t="s">
        <v>120</v>
      </c>
      <c r="K339" t="s">
        <v>896</v>
      </c>
      <c r="L339">
        <v>1994</v>
      </c>
      <c r="M339">
        <v>1</v>
      </c>
      <c r="N339">
        <v>1995</v>
      </c>
      <c r="O339">
        <v>635828</v>
      </c>
      <c r="P339" t="s">
        <v>1062</v>
      </c>
      <c r="Q339" t="str">
        <f t="shared" si="10"/>
        <v>05</v>
      </c>
      <c r="R339">
        <v>2</v>
      </c>
      <c r="S339" t="str">
        <f t="shared" si="11"/>
        <v>Fing</v>
      </c>
      <c r="T339" t="s">
        <v>1280</v>
      </c>
      <c r="U339" t="s">
        <v>1226</v>
      </c>
    </row>
    <row r="340" spans="1:21" hidden="1">
      <c r="A340" s="134">
        <v>1</v>
      </c>
      <c r="B340">
        <v>2000</v>
      </c>
      <c r="C340">
        <v>20000502</v>
      </c>
      <c r="D340">
        <v>45</v>
      </c>
      <c r="E340">
        <v>95</v>
      </c>
      <c r="F340" t="s">
        <v>358</v>
      </c>
      <c r="G340">
        <v>0</v>
      </c>
      <c r="H340" t="s">
        <v>939</v>
      </c>
      <c r="I340" t="s">
        <v>56</v>
      </c>
      <c r="J340" t="s">
        <v>120</v>
      </c>
      <c r="K340" t="s">
        <v>896</v>
      </c>
      <c r="L340">
        <v>1997</v>
      </c>
      <c r="M340">
        <v>1</v>
      </c>
      <c r="N340">
        <v>1998</v>
      </c>
      <c r="O340">
        <v>630354</v>
      </c>
      <c r="P340" t="s">
        <v>1062</v>
      </c>
      <c r="Q340" t="str">
        <f t="shared" si="10"/>
        <v>05</v>
      </c>
      <c r="R340">
        <v>2</v>
      </c>
      <c r="S340" t="str">
        <f t="shared" si="11"/>
        <v>Fing</v>
      </c>
      <c r="T340" t="s">
        <v>1280</v>
      </c>
      <c r="U340" t="s">
        <v>1226</v>
      </c>
    </row>
    <row r="341" spans="1:21" hidden="1">
      <c r="A341" s="134">
        <v>1</v>
      </c>
      <c r="B341">
        <v>1995</v>
      </c>
      <c r="C341">
        <v>19950609</v>
      </c>
      <c r="D341">
        <v>45</v>
      </c>
      <c r="E341">
        <v>95</v>
      </c>
      <c r="F341" t="s">
        <v>289</v>
      </c>
      <c r="G341">
        <v>1.29</v>
      </c>
      <c r="H341" t="s">
        <v>959</v>
      </c>
      <c r="I341" t="s">
        <v>56</v>
      </c>
      <c r="J341" t="s">
        <v>120</v>
      </c>
      <c r="K341" t="s">
        <v>896</v>
      </c>
      <c r="L341">
        <v>1991</v>
      </c>
      <c r="M341">
        <v>1</v>
      </c>
      <c r="N341">
        <v>1992</v>
      </c>
      <c r="O341">
        <v>634551</v>
      </c>
      <c r="P341" t="s">
        <v>1062</v>
      </c>
      <c r="Q341" t="str">
        <f t="shared" si="10"/>
        <v>06</v>
      </c>
      <c r="R341">
        <v>2</v>
      </c>
      <c r="S341" t="str">
        <f t="shared" si="11"/>
        <v>Fing</v>
      </c>
      <c r="T341" t="s">
        <v>1280</v>
      </c>
      <c r="U341" t="s">
        <v>1226</v>
      </c>
    </row>
    <row r="342" spans="1:21" hidden="1">
      <c r="A342" s="134">
        <v>1</v>
      </c>
      <c r="B342">
        <v>2001</v>
      </c>
      <c r="C342">
        <v>20010625</v>
      </c>
      <c r="D342">
        <v>45</v>
      </c>
      <c r="E342">
        <v>95</v>
      </c>
      <c r="F342" t="s">
        <v>289</v>
      </c>
      <c r="G342">
        <v>10.210000000000001</v>
      </c>
      <c r="H342" t="s">
        <v>959</v>
      </c>
      <c r="I342" t="s">
        <v>56</v>
      </c>
      <c r="J342" t="s">
        <v>120</v>
      </c>
      <c r="K342" t="s">
        <v>896</v>
      </c>
      <c r="L342">
        <v>1998</v>
      </c>
      <c r="M342">
        <v>1</v>
      </c>
      <c r="N342">
        <v>1999</v>
      </c>
      <c r="O342">
        <v>631008</v>
      </c>
      <c r="P342" t="s">
        <v>1062</v>
      </c>
      <c r="Q342" t="str">
        <f t="shared" si="10"/>
        <v>06</v>
      </c>
      <c r="R342">
        <v>2</v>
      </c>
      <c r="S342" t="str">
        <f t="shared" si="11"/>
        <v>Fing</v>
      </c>
      <c r="T342" t="s">
        <v>1280</v>
      </c>
      <c r="U342" t="s">
        <v>1226</v>
      </c>
    </row>
    <row r="343" spans="1:21" hidden="1">
      <c r="A343" s="134">
        <v>1</v>
      </c>
      <c r="B343">
        <v>2002</v>
      </c>
      <c r="C343">
        <v>20020616</v>
      </c>
      <c r="D343">
        <v>45</v>
      </c>
      <c r="E343">
        <v>95</v>
      </c>
      <c r="F343" t="s">
        <v>289</v>
      </c>
      <c r="G343">
        <v>3.96</v>
      </c>
      <c r="H343" t="s">
        <v>959</v>
      </c>
      <c r="I343" t="s">
        <v>56</v>
      </c>
      <c r="J343" t="s">
        <v>120</v>
      </c>
      <c r="K343" t="s">
        <v>896</v>
      </c>
      <c r="L343">
        <v>1998</v>
      </c>
      <c r="M343">
        <v>1</v>
      </c>
      <c r="N343">
        <v>1999</v>
      </c>
      <c r="O343">
        <v>631008</v>
      </c>
      <c r="P343" t="s">
        <v>1062</v>
      </c>
      <c r="Q343" t="str">
        <f t="shared" si="10"/>
        <v>06</v>
      </c>
      <c r="R343">
        <v>2</v>
      </c>
      <c r="S343" t="str">
        <f t="shared" si="11"/>
        <v>Fing</v>
      </c>
      <c r="T343" t="s">
        <v>1280</v>
      </c>
      <c r="U343" t="s">
        <v>1226</v>
      </c>
    </row>
    <row r="344" spans="1:21" hidden="1">
      <c r="A344" s="134">
        <v>1</v>
      </c>
      <c r="B344">
        <v>1995</v>
      </c>
      <c r="C344">
        <v>19950615</v>
      </c>
      <c r="D344">
        <v>45</v>
      </c>
      <c r="E344">
        <v>95</v>
      </c>
      <c r="F344" t="s">
        <v>1003</v>
      </c>
      <c r="G344">
        <v>1.29</v>
      </c>
      <c r="H344" t="s">
        <v>1004</v>
      </c>
      <c r="I344" t="s">
        <v>56</v>
      </c>
      <c r="J344" t="s">
        <v>120</v>
      </c>
      <c r="K344" t="s">
        <v>896</v>
      </c>
      <c r="L344">
        <v>1992</v>
      </c>
      <c r="M344">
        <v>1</v>
      </c>
      <c r="N344">
        <v>1993</v>
      </c>
      <c r="O344">
        <v>635119</v>
      </c>
      <c r="P344" t="s">
        <v>1062</v>
      </c>
      <c r="Q344" t="str">
        <f t="shared" si="10"/>
        <v>06</v>
      </c>
      <c r="R344">
        <v>2</v>
      </c>
      <c r="S344" t="str">
        <f t="shared" si="11"/>
        <v>Fing</v>
      </c>
      <c r="T344" t="s">
        <v>1280</v>
      </c>
      <c r="U344" t="s">
        <v>1226</v>
      </c>
    </row>
    <row r="345" spans="1:21" hidden="1">
      <c r="A345" s="134">
        <v>1</v>
      </c>
      <c r="B345">
        <v>1995</v>
      </c>
      <c r="C345">
        <v>19950722</v>
      </c>
      <c r="D345">
        <v>45</v>
      </c>
      <c r="E345">
        <v>95</v>
      </c>
      <c r="F345" t="s">
        <v>289</v>
      </c>
      <c r="G345">
        <v>1.3</v>
      </c>
      <c r="H345" t="s">
        <v>959</v>
      </c>
      <c r="I345" t="s">
        <v>68</v>
      </c>
      <c r="J345" t="s">
        <v>120</v>
      </c>
      <c r="K345" t="s">
        <v>896</v>
      </c>
      <c r="L345">
        <v>1992</v>
      </c>
      <c r="M345">
        <v>1</v>
      </c>
      <c r="N345">
        <v>1993</v>
      </c>
      <c r="O345">
        <v>634923</v>
      </c>
      <c r="P345" t="s">
        <v>1062</v>
      </c>
      <c r="Q345" t="str">
        <f t="shared" si="10"/>
        <v>07</v>
      </c>
      <c r="R345">
        <v>3</v>
      </c>
      <c r="S345" t="str">
        <f t="shared" si="11"/>
        <v>Fing</v>
      </c>
      <c r="T345" t="s">
        <v>1280</v>
      </c>
      <c r="U345" t="s">
        <v>1226</v>
      </c>
    </row>
    <row r="346" spans="1:21" hidden="1">
      <c r="A346" s="134">
        <v>1</v>
      </c>
      <c r="B346">
        <v>2003</v>
      </c>
      <c r="C346">
        <v>20030720</v>
      </c>
      <c r="D346">
        <v>45</v>
      </c>
      <c r="E346">
        <v>95</v>
      </c>
      <c r="F346" t="s">
        <v>290</v>
      </c>
      <c r="G346">
        <v>11.41</v>
      </c>
      <c r="H346" t="s">
        <v>993</v>
      </c>
      <c r="I346" t="s">
        <v>56</v>
      </c>
      <c r="J346" t="s">
        <v>120</v>
      </c>
      <c r="K346" t="s">
        <v>896</v>
      </c>
      <c r="L346">
        <v>2000</v>
      </c>
      <c r="M346">
        <v>1</v>
      </c>
      <c r="N346">
        <v>2001</v>
      </c>
      <c r="O346">
        <v>630665</v>
      </c>
      <c r="P346" t="s">
        <v>1062</v>
      </c>
      <c r="Q346" t="str">
        <f t="shared" si="10"/>
        <v>07</v>
      </c>
      <c r="R346">
        <v>3</v>
      </c>
      <c r="S346" t="str">
        <f t="shared" si="11"/>
        <v>Fing</v>
      </c>
      <c r="T346" t="s">
        <v>1280</v>
      </c>
      <c r="U346" t="s">
        <v>1226</v>
      </c>
    </row>
    <row r="347" spans="1:21" hidden="1">
      <c r="A347" s="134">
        <v>1</v>
      </c>
      <c r="B347">
        <v>1995</v>
      </c>
      <c r="C347">
        <v>19950708</v>
      </c>
      <c r="D347">
        <v>45</v>
      </c>
      <c r="E347">
        <v>95</v>
      </c>
      <c r="F347" t="s">
        <v>996</v>
      </c>
      <c r="G347">
        <v>1.3</v>
      </c>
      <c r="H347" t="s">
        <v>997</v>
      </c>
      <c r="I347" t="s">
        <v>56</v>
      </c>
      <c r="J347" t="s">
        <v>120</v>
      </c>
      <c r="K347" t="s">
        <v>896</v>
      </c>
      <c r="L347">
        <v>1991</v>
      </c>
      <c r="M347">
        <v>1</v>
      </c>
      <c r="N347">
        <v>1992</v>
      </c>
      <c r="O347">
        <v>634551</v>
      </c>
      <c r="P347" t="s">
        <v>1062</v>
      </c>
      <c r="Q347" t="str">
        <f t="shared" si="10"/>
        <v>07</v>
      </c>
      <c r="R347">
        <v>3</v>
      </c>
      <c r="S347" t="str">
        <f t="shared" si="11"/>
        <v>Fing</v>
      </c>
      <c r="T347" t="s">
        <v>1280</v>
      </c>
      <c r="U347" t="s">
        <v>1226</v>
      </c>
    </row>
    <row r="348" spans="1:21" hidden="1">
      <c r="A348" s="134">
        <v>1</v>
      </c>
      <c r="B348">
        <v>1998</v>
      </c>
      <c r="C348">
        <v>19980714</v>
      </c>
      <c r="D348">
        <v>45</v>
      </c>
      <c r="E348">
        <v>95</v>
      </c>
      <c r="F348" t="s">
        <v>996</v>
      </c>
      <c r="G348">
        <v>3.99</v>
      </c>
      <c r="H348" t="s">
        <v>997</v>
      </c>
      <c r="I348" t="s">
        <v>56</v>
      </c>
      <c r="J348" t="s">
        <v>120</v>
      </c>
      <c r="K348" t="s">
        <v>896</v>
      </c>
      <c r="L348">
        <v>1994</v>
      </c>
      <c r="M348">
        <v>1</v>
      </c>
      <c r="N348">
        <v>1995</v>
      </c>
      <c r="O348">
        <v>635833</v>
      </c>
      <c r="P348" t="s">
        <v>1062</v>
      </c>
      <c r="Q348" t="str">
        <f t="shared" si="10"/>
        <v>07</v>
      </c>
      <c r="R348">
        <v>3</v>
      </c>
      <c r="S348" t="str">
        <f t="shared" si="11"/>
        <v>Fing</v>
      </c>
      <c r="T348" t="s">
        <v>1280</v>
      </c>
      <c r="U348" t="s">
        <v>1226</v>
      </c>
    </row>
    <row r="349" spans="1:21" hidden="1">
      <c r="A349" s="134">
        <v>1</v>
      </c>
      <c r="B349">
        <v>2003</v>
      </c>
      <c r="C349">
        <v>20030822</v>
      </c>
      <c r="D349">
        <v>23</v>
      </c>
      <c r="E349">
        <v>12</v>
      </c>
      <c r="F349" t="s">
        <v>264</v>
      </c>
      <c r="G349">
        <v>12.04</v>
      </c>
      <c r="H349" t="s">
        <v>895</v>
      </c>
      <c r="I349" t="s">
        <v>56</v>
      </c>
      <c r="J349" t="s">
        <v>120</v>
      </c>
      <c r="K349" t="s">
        <v>896</v>
      </c>
      <c r="L349">
        <v>1999</v>
      </c>
      <c r="M349">
        <v>1</v>
      </c>
      <c r="N349">
        <v>2000</v>
      </c>
      <c r="O349">
        <v>630628</v>
      </c>
      <c r="P349" t="s">
        <v>889</v>
      </c>
      <c r="Q349" t="str">
        <f t="shared" si="10"/>
        <v>08</v>
      </c>
      <c r="R349">
        <v>3</v>
      </c>
      <c r="S349" t="str">
        <f t="shared" si="11"/>
        <v>Fing</v>
      </c>
      <c r="T349" t="s">
        <v>1280</v>
      </c>
      <c r="U349" t="s">
        <v>1226</v>
      </c>
    </row>
    <row r="350" spans="1:21" hidden="1">
      <c r="A350" s="134">
        <v>1</v>
      </c>
      <c r="B350">
        <v>2003</v>
      </c>
      <c r="C350">
        <v>20030822</v>
      </c>
      <c r="D350">
        <v>23</v>
      </c>
      <c r="E350">
        <v>12</v>
      </c>
      <c r="F350" t="s">
        <v>264</v>
      </c>
      <c r="G350">
        <v>12.04</v>
      </c>
      <c r="H350" t="s">
        <v>895</v>
      </c>
      <c r="I350" t="s">
        <v>56</v>
      </c>
      <c r="J350" t="s">
        <v>120</v>
      </c>
      <c r="K350" t="s">
        <v>896</v>
      </c>
      <c r="L350">
        <v>2000</v>
      </c>
      <c r="M350">
        <v>1</v>
      </c>
      <c r="N350">
        <v>2001</v>
      </c>
      <c r="O350">
        <v>630665</v>
      </c>
      <c r="P350" t="s">
        <v>889</v>
      </c>
      <c r="Q350" t="str">
        <f t="shared" si="10"/>
        <v>08</v>
      </c>
      <c r="R350">
        <v>3</v>
      </c>
      <c r="S350" t="str">
        <f t="shared" si="11"/>
        <v>Fing</v>
      </c>
      <c r="T350" t="s">
        <v>1280</v>
      </c>
      <c r="U350" t="s">
        <v>1226</v>
      </c>
    </row>
    <row r="351" spans="1:21" hidden="1">
      <c r="A351" s="134">
        <v>1</v>
      </c>
      <c r="B351">
        <v>2003</v>
      </c>
      <c r="C351">
        <v>20030822</v>
      </c>
      <c r="D351">
        <v>23</v>
      </c>
      <c r="E351">
        <v>12</v>
      </c>
      <c r="F351" t="s">
        <v>264</v>
      </c>
      <c r="G351">
        <v>12.04</v>
      </c>
      <c r="H351" t="s">
        <v>895</v>
      </c>
      <c r="I351" t="s">
        <v>56</v>
      </c>
      <c r="J351" t="s">
        <v>120</v>
      </c>
      <c r="K351" t="s">
        <v>896</v>
      </c>
      <c r="L351">
        <v>1999</v>
      </c>
      <c r="M351">
        <v>1</v>
      </c>
      <c r="N351">
        <v>2000</v>
      </c>
      <c r="O351">
        <v>630628</v>
      </c>
      <c r="P351" t="s">
        <v>889</v>
      </c>
      <c r="Q351" t="str">
        <f t="shared" si="10"/>
        <v>08</v>
      </c>
      <c r="R351">
        <v>3</v>
      </c>
      <c r="S351" t="str">
        <f t="shared" si="11"/>
        <v>Fing</v>
      </c>
      <c r="T351" t="s">
        <v>1280</v>
      </c>
      <c r="U351" t="s">
        <v>1226</v>
      </c>
    </row>
    <row r="352" spans="1:21" hidden="1">
      <c r="A352" s="134">
        <v>1</v>
      </c>
      <c r="B352">
        <v>2003</v>
      </c>
      <c r="C352">
        <v>20030826</v>
      </c>
      <c r="D352">
        <v>23</v>
      </c>
      <c r="E352">
        <v>12</v>
      </c>
      <c r="F352" t="s">
        <v>264</v>
      </c>
      <c r="G352">
        <v>1</v>
      </c>
      <c r="H352" t="s">
        <v>895</v>
      </c>
      <c r="I352" t="s">
        <v>56</v>
      </c>
      <c r="J352" t="s">
        <v>120</v>
      </c>
      <c r="K352" t="s">
        <v>896</v>
      </c>
      <c r="L352">
        <v>1999</v>
      </c>
      <c r="M352">
        <v>1</v>
      </c>
      <c r="N352">
        <v>2000</v>
      </c>
      <c r="O352">
        <v>630628</v>
      </c>
      <c r="P352" t="s">
        <v>889</v>
      </c>
      <c r="Q352" t="str">
        <f t="shared" si="10"/>
        <v>08</v>
      </c>
      <c r="R352">
        <v>3</v>
      </c>
      <c r="S352" t="str">
        <f t="shared" si="11"/>
        <v>Fing</v>
      </c>
      <c r="T352" t="s">
        <v>1280</v>
      </c>
      <c r="U352" t="s">
        <v>1226</v>
      </c>
    </row>
    <row r="353" spans="1:21" hidden="1">
      <c r="A353" s="134">
        <v>1</v>
      </c>
      <c r="B353">
        <v>1995</v>
      </c>
      <c r="C353">
        <v>19950625</v>
      </c>
      <c r="D353">
        <v>45</v>
      </c>
      <c r="E353">
        <v>95</v>
      </c>
      <c r="F353" t="s">
        <v>281</v>
      </c>
      <c r="G353">
        <v>1.29</v>
      </c>
      <c r="H353" t="s">
        <v>937</v>
      </c>
      <c r="I353" t="s">
        <v>62</v>
      </c>
      <c r="J353" t="s">
        <v>951</v>
      </c>
      <c r="K353" t="s">
        <v>729</v>
      </c>
      <c r="L353">
        <v>1992</v>
      </c>
      <c r="M353">
        <v>3</v>
      </c>
      <c r="N353">
        <v>1994</v>
      </c>
      <c r="O353">
        <v>634827</v>
      </c>
      <c r="P353" t="s">
        <v>1062</v>
      </c>
      <c r="Q353" t="str">
        <f t="shared" si="10"/>
        <v>06</v>
      </c>
      <c r="R353">
        <v>2</v>
      </c>
      <c r="S353" t="str">
        <f t="shared" si="11"/>
        <v>Yrl</v>
      </c>
      <c r="T353" t="s">
        <v>1274</v>
      </c>
      <c r="U353" t="s">
        <v>1264</v>
      </c>
    </row>
    <row r="354" spans="1:21" hidden="1">
      <c r="A354" s="134">
        <v>1</v>
      </c>
      <c r="B354">
        <v>2000</v>
      </c>
      <c r="C354">
        <v>20000515</v>
      </c>
      <c r="D354">
        <v>45</v>
      </c>
      <c r="E354">
        <v>95</v>
      </c>
      <c r="F354" t="s">
        <v>289</v>
      </c>
      <c r="G354">
        <v>3.27</v>
      </c>
      <c r="H354" t="s">
        <v>959</v>
      </c>
      <c r="I354" t="s">
        <v>593</v>
      </c>
      <c r="J354" t="s">
        <v>974</v>
      </c>
      <c r="K354" t="s">
        <v>974</v>
      </c>
      <c r="L354">
        <v>1996</v>
      </c>
      <c r="M354">
        <v>3</v>
      </c>
      <c r="N354">
        <v>1998</v>
      </c>
      <c r="O354">
        <v>630335</v>
      </c>
      <c r="P354" t="s">
        <v>1062</v>
      </c>
      <c r="Q354" t="str">
        <f t="shared" si="10"/>
        <v>05</v>
      </c>
      <c r="R354">
        <v>2</v>
      </c>
      <c r="S354" t="str">
        <f t="shared" si="11"/>
        <v>Yrl</v>
      </c>
      <c r="T354" t="s">
        <v>1275</v>
      </c>
      <c r="U354" t="s">
        <v>1226</v>
      </c>
    </row>
    <row r="355" spans="1:21" hidden="1">
      <c r="A355" s="134">
        <v>1</v>
      </c>
      <c r="B355">
        <v>1998</v>
      </c>
      <c r="C355">
        <v>19981212</v>
      </c>
      <c r="D355">
        <v>45</v>
      </c>
      <c r="E355">
        <v>95</v>
      </c>
      <c r="F355" t="s">
        <v>289</v>
      </c>
      <c r="G355">
        <v>3.66</v>
      </c>
      <c r="H355" t="s">
        <v>959</v>
      </c>
      <c r="I355" t="s">
        <v>68</v>
      </c>
      <c r="J355" t="s">
        <v>970</v>
      </c>
      <c r="K355" t="s">
        <v>707</v>
      </c>
      <c r="L355">
        <v>1995</v>
      </c>
      <c r="M355">
        <v>3</v>
      </c>
      <c r="N355">
        <v>1997</v>
      </c>
      <c r="O355">
        <v>635340</v>
      </c>
      <c r="P355" t="s">
        <v>1062</v>
      </c>
      <c r="Q355" t="str">
        <f t="shared" si="10"/>
        <v>12</v>
      </c>
      <c r="R355">
        <v>1</v>
      </c>
      <c r="S355" t="str">
        <f t="shared" si="11"/>
        <v>Yrl</v>
      </c>
      <c r="T355" t="s">
        <v>1276</v>
      </c>
      <c r="U355" t="s">
        <v>1263</v>
      </c>
    </row>
    <row r="356" spans="1:21" hidden="1">
      <c r="A356" s="134">
        <v>1</v>
      </c>
      <c r="B356">
        <v>2007</v>
      </c>
      <c r="C356">
        <v>20070627</v>
      </c>
      <c r="D356">
        <v>45</v>
      </c>
      <c r="E356">
        <v>95</v>
      </c>
      <c r="F356" t="s">
        <v>281</v>
      </c>
      <c r="G356">
        <v>2.29</v>
      </c>
      <c r="H356" t="s">
        <v>937</v>
      </c>
      <c r="I356" t="s">
        <v>68</v>
      </c>
      <c r="J356" t="s">
        <v>98</v>
      </c>
      <c r="K356" t="s">
        <v>707</v>
      </c>
      <c r="L356">
        <v>2004</v>
      </c>
      <c r="M356">
        <v>3</v>
      </c>
      <c r="N356">
        <v>2006</v>
      </c>
      <c r="O356">
        <v>632880</v>
      </c>
      <c r="P356" t="s">
        <v>1062</v>
      </c>
      <c r="Q356" t="str">
        <f t="shared" si="10"/>
        <v>06</v>
      </c>
      <c r="R356">
        <v>2</v>
      </c>
      <c r="S356" t="str">
        <f t="shared" si="11"/>
        <v>Yrl</v>
      </c>
      <c r="T356" t="s">
        <v>1276</v>
      </c>
      <c r="U356" t="s">
        <v>1263</v>
      </c>
    </row>
    <row r="357" spans="1:21" hidden="1">
      <c r="A357" s="134">
        <v>1</v>
      </c>
      <c r="B357">
        <v>2003</v>
      </c>
      <c r="C357">
        <v>20030826</v>
      </c>
      <c r="D357">
        <v>23</v>
      </c>
      <c r="E357">
        <v>12</v>
      </c>
      <c r="F357" t="s">
        <v>264</v>
      </c>
      <c r="G357">
        <v>1</v>
      </c>
      <c r="H357" t="s">
        <v>895</v>
      </c>
      <c r="I357" t="s">
        <v>56</v>
      </c>
      <c r="J357" t="s">
        <v>120</v>
      </c>
      <c r="K357" t="s">
        <v>896</v>
      </c>
      <c r="L357">
        <v>1998</v>
      </c>
      <c r="M357">
        <v>1</v>
      </c>
      <c r="N357">
        <v>1999</v>
      </c>
      <c r="O357">
        <v>631008</v>
      </c>
      <c r="P357" t="s">
        <v>889</v>
      </c>
      <c r="Q357" t="str">
        <f t="shared" si="10"/>
        <v>08</v>
      </c>
      <c r="R357">
        <v>3</v>
      </c>
      <c r="S357" t="str">
        <f t="shared" si="11"/>
        <v>Fing</v>
      </c>
      <c r="T357" t="s">
        <v>1280</v>
      </c>
      <c r="U357" t="s">
        <v>1226</v>
      </c>
    </row>
    <row r="358" spans="1:21" hidden="1">
      <c r="A358" s="134">
        <v>1</v>
      </c>
      <c r="B358">
        <v>2004</v>
      </c>
      <c r="C358">
        <v>20040805</v>
      </c>
      <c r="D358">
        <v>23</v>
      </c>
      <c r="E358">
        <v>17</v>
      </c>
      <c r="F358" t="s">
        <v>264</v>
      </c>
      <c r="G358">
        <v>1.29</v>
      </c>
      <c r="H358" t="s">
        <v>895</v>
      </c>
      <c r="I358" t="s">
        <v>56</v>
      </c>
      <c r="J358" t="s">
        <v>120</v>
      </c>
      <c r="K358" t="s">
        <v>896</v>
      </c>
      <c r="L358">
        <v>2000</v>
      </c>
      <c r="M358">
        <v>1</v>
      </c>
      <c r="N358">
        <v>2001</v>
      </c>
      <c r="O358">
        <v>630665</v>
      </c>
      <c r="P358" t="s">
        <v>889</v>
      </c>
      <c r="Q358" t="str">
        <f t="shared" si="10"/>
        <v>08</v>
      </c>
      <c r="R358">
        <v>3</v>
      </c>
      <c r="S358" t="str">
        <f t="shared" si="11"/>
        <v>Fing</v>
      </c>
      <c r="T358" t="s">
        <v>1280</v>
      </c>
      <c r="U358" t="s">
        <v>1226</v>
      </c>
    </row>
    <row r="359" spans="1:21" hidden="1">
      <c r="A359" s="134">
        <v>1</v>
      </c>
      <c r="B359">
        <v>2007</v>
      </c>
      <c r="C359">
        <v>20070829</v>
      </c>
      <c r="D359">
        <v>23</v>
      </c>
      <c r="E359">
        <v>12</v>
      </c>
      <c r="F359" t="s">
        <v>264</v>
      </c>
      <c r="G359">
        <v>3.04</v>
      </c>
      <c r="H359" t="s">
        <v>895</v>
      </c>
      <c r="I359" t="s">
        <v>68</v>
      </c>
      <c r="J359" t="s">
        <v>98</v>
      </c>
      <c r="K359" t="s">
        <v>707</v>
      </c>
      <c r="L359">
        <v>2004</v>
      </c>
      <c r="M359">
        <v>3</v>
      </c>
      <c r="N359">
        <v>2006</v>
      </c>
      <c r="O359">
        <v>632880</v>
      </c>
      <c r="P359" t="s">
        <v>889</v>
      </c>
      <c r="Q359" t="str">
        <f t="shared" si="10"/>
        <v>08</v>
      </c>
      <c r="R359">
        <v>3</v>
      </c>
      <c r="S359" t="str">
        <f t="shared" si="11"/>
        <v>Yrl</v>
      </c>
      <c r="T359" t="s">
        <v>1276</v>
      </c>
      <c r="U359" t="s">
        <v>1263</v>
      </c>
    </row>
    <row r="360" spans="1:21" hidden="1">
      <c r="A360" s="134">
        <v>1</v>
      </c>
      <c r="B360">
        <v>2004</v>
      </c>
      <c r="C360">
        <v>20040806</v>
      </c>
      <c r="D360">
        <v>23</v>
      </c>
      <c r="E360">
        <v>17</v>
      </c>
      <c r="F360" t="s">
        <v>264</v>
      </c>
      <c r="G360">
        <v>1.29</v>
      </c>
      <c r="H360" t="s">
        <v>895</v>
      </c>
      <c r="I360" t="s">
        <v>56</v>
      </c>
      <c r="J360" t="s">
        <v>120</v>
      </c>
      <c r="K360" t="s">
        <v>896</v>
      </c>
      <c r="L360">
        <v>2000</v>
      </c>
      <c r="M360">
        <v>1</v>
      </c>
      <c r="N360">
        <v>2001</v>
      </c>
      <c r="O360">
        <v>630665</v>
      </c>
      <c r="P360" t="s">
        <v>889</v>
      </c>
      <c r="Q360" t="str">
        <f t="shared" si="10"/>
        <v>08</v>
      </c>
      <c r="R360">
        <v>3</v>
      </c>
      <c r="S360" t="str">
        <f t="shared" si="11"/>
        <v>Fing</v>
      </c>
      <c r="T360" t="s">
        <v>1280</v>
      </c>
      <c r="U360" t="s">
        <v>1226</v>
      </c>
    </row>
    <row r="361" spans="1:21" hidden="1">
      <c r="A361" s="134">
        <v>1</v>
      </c>
      <c r="B361">
        <v>2004</v>
      </c>
      <c r="C361">
        <v>20040806</v>
      </c>
      <c r="D361">
        <v>23</v>
      </c>
      <c r="E361">
        <v>17</v>
      </c>
      <c r="F361" t="s">
        <v>264</v>
      </c>
      <c r="G361">
        <v>1.29</v>
      </c>
      <c r="H361" t="s">
        <v>895</v>
      </c>
      <c r="I361" t="s">
        <v>56</v>
      </c>
      <c r="J361" t="s">
        <v>120</v>
      </c>
      <c r="K361" t="s">
        <v>896</v>
      </c>
      <c r="L361">
        <v>2001</v>
      </c>
      <c r="M361">
        <v>1</v>
      </c>
      <c r="N361">
        <v>2002</v>
      </c>
      <c r="O361">
        <v>630895</v>
      </c>
      <c r="P361" t="s">
        <v>889</v>
      </c>
      <c r="Q361" t="str">
        <f t="shared" si="10"/>
        <v>08</v>
      </c>
      <c r="R361">
        <v>3</v>
      </c>
      <c r="S361" t="str">
        <f t="shared" si="11"/>
        <v>Fing</v>
      </c>
      <c r="T361" t="s">
        <v>1280</v>
      </c>
      <c r="U361" t="s">
        <v>1226</v>
      </c>
    </row>
    <row r="362" spans="1:21" hidden="1">
      <c r="A362" s="134">
        <v>1</v>
      </c>
      <c r="B362">
        <v>2004</v>
      </c>
      <c r="C362">
        <v>20040806</v>
      </c>
      <c r="D362">
        <v>23</v>
      </c>
      <c r="E362">
        <v>17</v>
      </c>
      <c r="F362" t="s">
        <v>264</v>
      </c>
      <c r="G362">
        <v>1.29</v>
      </c>
      <c r="H362" t="s">
        <v>895</v>
      </c>
      <c r="I362" t="s">
        <v>56</v>
      </c>
      <c r="J362" t="s">
        <v>120</v>
      </c>
      <c r="K362" t="s">
        <v>896</v>
      </c>
      <c r="L362">
        <v>2000</v>
      </c>
      <c r="M362">
        <v>1</v>
      </c>
      <c r="N362">
        <v>2001</v>
      </c>
      <c r="O362">
        <v>630665</v>
      </c>
      <c r="P362" t="s">
        <v>889</v>
      </c>
      <c r="Q362" t="str">
        <f t="shared" si="10"/>
        <v>08</v>
      </c>
      <c r="R362">
        <v>3</v>
      </c>
      <c r="S362" t="str">
        <f t="shared" si="11"/>
        <v>Fing</v>
      </c>
      <c r="T362" t="s">
        <v>1280</v>
      </c>
      <c r="U362" t="s">
        <v>1226</v>
      </c>
    </row>
    <row r="363" spans="1:21" hidden="1">
      <c r="A363" s="134">
        <v>1</v>
      </c>
      <c r="B363">
        <v>2004</v>
      </c>
      <c r="C363">
        <v>20040806</v>
      </c>
      <c r="D363">
        <v>23</v>
      </c>
      <c r="E363">
        <v>17</v>
      </c>
      <c r="F363" t="s">
        <v>264</v>
      </c>
      <c r="G363">
        <v>1.29</v>
      </c>
      <c r="H363" t="s">
        <v>895</v>
      </c>
      <c r="I363" t="s">
        <v>56</v>
      </c>
      <c r="J363" t="s">
        <v>120</v>
      </c>
      <c r="K363" t="s">
        <v>896</v>
      </c>
      <c r="L363">
        <v>2000</v>
      </c>
      <c r="M363">
        <v>1</v>
      </c>
      <c r="N363">
        <v>2001</v>
      </c>
      <c r="O363">
        <v>630665</v>
      </c>
      <c r="P363" t="s">
        <v>889</v>
      </c>
      <c r="Q363" t="str">
        <f t="shared" si="10"/>
        <v>08</v>
      </c>
      <c r="R363">
        <v>3</v>
      </c>
      <c r="S363" t="str">
        <f t="shared" si="11"/>
        <v>Fing</v>
      </c>
      <c r="T363" t="s">
        <v>1280</v>
      </c>
      <c r="U363" t="s">
        <v>1226</v>
      </c>
    </row>
    <row r="364" spans="1:21" hidden="1">
      <c r="A364" s="134">
        <v>1</v>
      </c>
      <c r="B364">
        <v>2004</v>
      </c>
      <c r="C364">
        <v>20040818</v>
      </c>
      <c r="D364">
        <v>23</v>
      </c>
      <c r="E364">
        <v>14</v>
      </c>
      <c r="F364" t="s">
        <v>264</v>
      </c>
      <c r="G364">
        <v>1</v>
      </c>
      <c r="H364" t="s">
        <v>895</v>
      </c>
      <c r="I364" t="s">
        <v>56</v>
      </c>
      <c r="J364" t="s">
        <v>120</v>
      </c>
      <c r="K364" t="s">
        <v>896</v>
      </c>
      <c r="L364">
        <v>2000</v>
      </c>
      <c r="M364">
        <v>1</v>
      </c>
      <c r="N364">
        <v>2001</v>
      </c>
      <c r="O364">
        <v>630665</v>
      </c>
      <c r="P364" t="s">
        <v>889</v>
      </c>
      <c r="Q364" t="str">
        <f t="shared" si="10"/>
        <v>08</v>
      </c>
      <c r="R364">
        <v>3</v>
      </c>
      <c r="S364" t="str">
        <f t="shared" si="11"/>
        <v>Fing</v>
      </c>
      <c r="T364" t="s">
        <v>1280</v>
      </c>
      <c r="U364" t="s">
        <v>1226</v>
      </c>
    </row>
    <row r="365" spans="1:21" hidden="1">
      <c r="A365" s="134">
        <v>1</v>
      </c>
      <c r="B365">
        <v>2004</v>
      </c>
      <c r="C365">
        <v>20040818</v>
      </c>
      <c r="D365">
        <v>23</v>
      </c>
      <c r="E365">
        <v>14</v>
      </c>
      <c r="F365" t="s">
        <v>264</v>
      </c>
      <c r="G365">
        <v>1</v>
      </c>
      <c r="H365" t="s">
        <v>895</v>
      </c>
      <c r="I365" t="s">
        <v>56</v>
      </c>
      <c r="J365" t="s">
        <v>120</v>
      </c>
      <c r="K365" t="s">
        <v>896</v>
      </c>
      <c r="L365">
        <v>2000</v>
      </c>
      <c r="M365">
        <v>1</v>
      </c>
      <c r="N365">
        <v>2001</v>
      </c>
      <c r="O365">
        <v>630665</v>
      </c>
      <c r="P365" t="s">
        <v>889</v>
      </c>
      <c r="Q365" t="str">
        <f t="shared" si="10"/>
        <v>08</v>
      </c>
      <c r="R365">
        <v>3</v>
      </c>
      <c r="S365" t="str">
        <f t="shared" si="11"/>
        <v>Fing</v>
      </c>
      <c r="T365" t="s">
        <v>1280</v>
      </c>
      <c r="U365" t="s">
        <v>1226</v>
      </c>
    </row>
    <row r="366" spans="1:21" hidden="1">
      <c r="A366" s="134">
        <v>1</v>
      </c>
      <c r="B366">
        <v>2004</v>
      </c>
      <c r="C366">
        <v>20040818</v>
      </c>
      <c r="D366">
        <v>23</v>
      </c>
      <c r="E366">
        <v>14</v>
      </c>
      <c r="F366" t="s">
        <v>264</v>
      </c>
      <c r="G366">
        <v>1</v>
      </c>
      <c r="H366" t="s">
        <v>895</v>
      </c>
      <c r="I366" t="s">
        <v>56</v>
      </c>
      <c r="J366" t="s">
        <v>120</v>
      </c>
      <c r="K366" t="s">
        <v>896</v>
      </c>
      <c r="L366">
        <v>1999</v>
      </c>
      <c r="M366">
        <v>1</v>
      </c>
      <c r="N366">
        <v>2000</v>
      </c>
      <c r="O366">
        <v>630628</v>
      </c>
      <c r="P366" t="s">
        <v>889</v>
      </c>
      <c r="Q366" t="str">
        <f t="shared" si="10"/>
        <v>08</v>
      </c>
      <c r="R366">
        <v>3</v>
      </c>
      <c r="S366" t="str">
        <f t="shared" si="11"/>
        <v>Fing</v>
      </c>
      <c r="T366" t="s">
        <v>1280</v>
      </c>
      <c r="U366" t="s">
        <v>1226</v>
      </c>
    </row>
    <row r="367" spans="1:21" hidden="1">
      <c r="A367" s="134">
        <v>1</v>
      </c>
      <c r="B367">
        <v>2004</v>
      </c>
      <c r="C367">
        <v>20040819</v>
      </c>
      <c r="D367">
        <v>23</v>
      </c>
      <c r="E367">
        <v>17</v>
      </c>
      <c r="F367" t="s">
        <v>264</v>
      </c>
      <c r="G367">
        <v>1</v>
      </c>
      <c r="H367" t="s">
        <v>895</v>
      </c>
      <c r="I367" t="s">
        <v>56</v>
      </c>
      <c r="J367" t="s">
        <v>120</v>
      </c>
      <c r="K367" t="s">
        <v>896</v>
      </c>
      <c r="L367">
        <v>2000</v>
      </c>
      <c r="M367">
        <v>1</v>
      </c>
      <c r="N367">
        <v>2001</v>
      </c>
      <c r="O367">
        <v>630665</v>
      </c>
      <c r="P367" t="s">
        <v>889</v>
      </c>
      <c r="Q367" t="str">
        <f t="shared" si="10"/>
        <v>08</v>
      </c>
      <c r="R367">
        <v>3</v>
      </c>
      <c r="S367" t="str">
        <f t="shared" si="11"/>
        <v>Fing</v>
      </c>
      <c r="T367" t="s">
        <v>1280</v>
      </c>
      <c r="U367" t="s">
        <v>1226</v>
      </c>
    </row>
    <row r="368" spans="1:21" hidden="1">
      <c r="A368" s="134">
        <v>1</v>
      </c>
      <c r="B368">
        <v>2005</v>
      </c>
      <c r="C368">
        <v>20050816</v>
      </c>
      <c r="D368">
        <v>23</v>
      </c>
      <c r="E368">
        <v>17</v>
      </c>
      <c r="F368" t="s">
        <v>264</v>
      </c>
      <c r="G368">
        <v>8.8000000000000007</v>
      </c>
      <c r="H368" t="s">
        <v>895</v>
      </c>
      <c r="I368" t="s">
        <v>56</v>
      </c>
      <c r="J368" t="s">
        <v>120</v>
      </c>
      <c r="K368" t="s">
        <v>896</v>
      </c>
      <c r="L368">
        <v>2001</v>
      </c>
      <c r="M368">
        <v>1</v>
      </c>
      <c r="N368">
        <v>2002</v>
      </c>
      <c r="O368">
        <v>630895</v>
      </c>
      <c r="P368" t="s">
        <v>889</v>
      </c>
      <c r="Q368" t="str">
        <f t="shared" si="10"/>
        <v>08</v>
      </c>
      <c r="R368">
        <v>3</v>
      </c>
      <c r="S368" t="str">
        <f t="shared" si="11"/>
        <v>Fing</v>
      </c>
      <c r="T368" t="s">
        <v>1280</v>
      </c>
      <c r="U368" t="s">
        <v>1226</v>
      </c>
    </row>
    <row r="369" spans="1:21" hidden="1">
      <c r="A369" s="134">
        <v>1</v>
      </c>
      <c r="B369">
        <v>2006</v>
      </c>
      <c r="C369">
        <v>20060817</v>
      </c>
      <c r="D369">
        <v>23</v>
      </c>
      <c r="E369">
        <v>12</v>
      </c>
      <c r="F369" t="s">
        <v>264</v>
      </c>
      <c r="G369">
        <v>2.37</v>
      </c>
      <c r="H369" t="s">
        <v>895</v>
      </c>
      <c r="I369" t="s">
        <v>56</v>
      </c>
      <c r="J369" t="s">
        <v>120</v>
      </c>
      <c r="K369" t="s">
        <v>896</v>
      </c>
      <c r="L369">
        <v>2003</v>
      </c>
      <c r="M369">
        <v>1</v>
      </c>
      <c r="N369">
        <v>2004</v>
      </c>
      <c r="O369">
        <v>631876</v>
      </c>
      <c r="P369" t="s">
        <v>889</v>
      </c>
      <c r="Q369" t="str">
        <f t="shared" si="10"/>
        <v>08</v>
      </c>
      <c r="R369">
        <v>3</v>
      </c>
      <c r="S369" t="str">
        <f t="shared" si="11"/>
        <v>Fing</v>
      </c>
      <c r="T369" t="s">
        <v>1280</v>
      </c>
      <c r="U369" t="s">
        <v>1226</v>
      </c>
    </row>
    <row r="370" spans="1:21" hidden="1">
      <c r="A370" s="134">
        <v>1</v>
      </c>
      <c r="B370">
        <v>2006</v>
      </c>
      <c r="C370">
        <v>20060817</v>
      </c>
      <c r="D370">
        <v>23</v>
      </c>
      <c r="E370">
        <v>12</v>
      </c>
      <c r="F370" t="s">
        <v>264</v>
      </c>
      <c r="G370">
        <v>2.37</v>
      </c>
      <c r="H370" t="s">
        <v>895</v>
      </c>
      <c r="I370" t="s">
        <v>56</v>
      </c>
      <c r="J370" t="s">
        <v>120</v>
      </c>
      <c r="K370" t="s">
        <v>896</v>
      </c>
      <c r="L370">
        <v>2002</v>
      </c>
      <c r="M370">
        <v>1</v>
      </c>
      <c r="N370">
        <v>2003</v>
      </c>
      <c r="O370">
        <v>631766</v>
      </c>
      <c r="P370" t="s">
        <v>889</v>
      </c>
      <c r="Q370" t="str">
        <f t="shared" si="10"/>
        <v>08</v>
      </c>
      <c r="R370">
        <v>3</v>
      </c>
      <c r="S370" t="str">
        <f t="shared" si="11"/>
        <v>Fing</v>
      </c>
      <c r="T370" t="s">
        <v>1280</v>
      </c>
      <c r="U370" t="s">
        <v>1226</v>
      </c>
    </row>
    <row r="371" spans="1:21" hidden="1">
      <c r="A371" s="134">
        <v>1</v>
      </c>
      <c r="B371">
        <v>2006</v>
      </c>
      <c r="C371">
        <v>20060817</v>
      </c>
      <c r="D371">
        <v>23</v>
      </c>
      <c r="E371">
        <v>12</v>
      </c>
      <c r="F371" t="s">
        <v>264</v>
      </c>
      <c r="G371">
        <v>2.37</v>
      </c>
      <c r="H371" t="s">
        <v>895</v>
      </c>
      <c r="I371" t="s">
        <v>56</v>
      </c>
      <c r="J371" t="s">
        <v>120</v>
      </c>
      <c r="K371" t="s">
        <v>896</v>
      </c>
      <c r="L371">
        <v>2002</v>
      </c>
      <c r="M371">
        <v>1</v>
      </c>
      <c r="N371">
        <v>2003</v>
      </c>
      <c r="O371">
        <v>631766</v>
      </c>
      <c r="P371" t="s">
        <v>889</v>
      </c>
      <c r="Q371" t="str">
        <f t="shared" si="10"/>
        <v>08</v>
      </c>
      <c r="R371">
        <v>3</v>
      </c>
      <c r="S371" t="str">
        <f t="shared" si="11"/>
        <v>Fing</v>
      </c>
      <c r="T371" t="s">
        <v>1280</v>
      </c>
      <c r="U371" t="s">
        <v>1226</v>
      </c>
    </row>
    <row r="372" spans="1:21" hidden="1">
      <c r="A372" s="134">
        <v>1</v>
      </c>
      <c r="B372">
        <v>2006</v>
      </c>
      <c r="C372">
        <v>20060817</v>
      </c>
      <c r="D372">
        <v>23</v>
      </c>
      <c r="E372">
        <v>12</v>
      </c>
      <c r="F372" t="s">
        <v>264</v>
      </c>
      <c r="G372">
        <v>2.37</v>
      </c>
      <c r="H372" t="s">
        <v>895</v>
      </c>
      <c r="I372" t="s">
        <v>56</v>
      </c>
      <c r="J372" t="s">
        <v>120</v>
      </c>
      <c r="K372" t="s">
        <v>896</v>
      </c>
      <c r="L372">
        <v>2002</v>
      </c>
      <c r="M372">
        <v>1</v>
      </c>
      <c r="N372">
        <v>2003</v>
      </c>
      <c r="O372">
        <v>631766</v>
      </c>
      <c r="P372" t="s">
        <v>889</v>
      </c>
      <c r="Q372" t="str">
        <f t="shared" si="10"/>
        <v>08</v>
      </c>
      <c r="R372">
        <v>3</v>
      </c>
      <c r="S372" t="str">
        <f t="shared" si="11"/>
        <v>Fing</v>
      </c>
      <c r="T372" t="s">
        <v>1280</v>
      </c>
      <c r="U372" t="s">
        <v>1226</v>
      </c>
    </row>
    <row r="373" spans="1:21" hidden="1">
      <c r="A373" s="134">
        <v>1</v>
      </c>
      <c r="B373">
        <v>2006</v>
      </c>
      <c r="C373">
        <v>20060822</v>
      </c>
      <c r="D373">
        <v>23</v>
      </c>
      <c r="E373">
        <v>12</v>
      </c>
      <c r="F373" t="s">
        <v>264</v>
      </c>
      <c r="G373">
        <v>1.82</v>
      </c>
      <c r="H373" t="s">
        <v>895</v>
      </c>
      <c r="I373" t="s">
        <v>56</v>
      </c>
      <c r="J373" t="s">
        <v>120</v>
      </c>
      <c r="K373" t="s">
        <v>896</v>
      </c>
      <c r="L373">
        <v>2002</v>
      </c>
      <c r="M373">
        <v>1</v>
      </c>
      <c r="N373">
        <v>2003</v>
      </c>
      <c r="O373">
        <v>631766</v>
      </c>
      <c r="P373" t="s">
        <v>889</v>
      </c>
      <c r="Q373" t="str">
        <f t="shared" si="10"/>
        <v>08</v>
      </c>
      <c r="R373">
        <v>3</v>
      </c>
      <c r="S373" t="str">
        <f t="shared" si="11"/>
        <v>Fing</v>
      </c>
      <c r="T373" t="s">
        <v>1280</v>
      </c>
      <c r="U373" t="s">
        <v>1226</v>
      </c>
    </row>
    <row r="374" spans="1:21" hidden="1">
      <c r="A374" s="134">
        <v>1</v>
      </c>
      <c r="B374">
        <v>2006</v>
      </c>
      <c r="C374">
        <v>20060817</v>
      </c>
      <c r="D374">
        <v>23</v>
      </c>
      <c r="E374">
        <v>12</v>
      </c>
      <c r="F374" t="s">
        <v>264</v>
      </c>
      <c r="G374">
        <v>2.37</v>
      </c>
      <c r="H374" t="s">
        <v>895</v>
      </c>
      <c r="I374" t="s">
        <v>56</v>
      </c>
      <c r="J374" t="s">
        <v>120</v>
      </c>
      <c r="K374" t="s">
        <v>896</v>
      </c>
      <c r="L374">
        <v>2002</v>
      </c>
      <c r="M374">
        <v>1</v>
      </c>
      <c r="N374">
        <v>2003</v>
      </c>
      <c r="O374">
        <v>631766</v>
      </c>
      <c r="P374" t="s">
        <v>889</v>
      </c>
      <c r="Q374" t="str">
        <f t="shared" si="10"/>
        <v>08</v>
      </c>
      <c r="R374">
        <v>3</v>
      </c>
      <c r="S374" t="str">
        <f t="shared" si="11"/>
        <v>Fing</v>
      </c>
      <c r="T374" t="s">
        <v>1280</v>
      </c>
      <c r="U374" t="s">
        <v>1226</v>
      </c>
    </row>
    <row r="375" spans="1:21" hidden="1">
      <c r="A375" s="134">
        <v>1</v>
      </c>
      <c r="B375">
        <v>2006</v>
      </c>
      <c r="C375">
        <v>20060817</v>
      </c>
      <c r="D375">
        <v>23</v>
      </c>
      <c r="E375">
        <v>12</v>
      </c>
      <c r="F375" t="s">
        <v>264</v>
      </c>
      <c r="G375">
        <v>2.37</v>
      </c>
      <c r="H375" t="s">
        <v>895</v>
      </c>
      <c r="I375" t="s">
        <v>56</v>
      </c>
      <c r="J375" t="s">
        <v>120</v>
      </c>
      <c r="K375" t="s">
        <v>896</v>
      </c>
      <c r="L375">
        <v>2002</v>
      </c>
      <c r="M375">
        <v>1</v>
      </c>
      <c r="N375">
        <v>2003</v>
      </c>
      <c r="O375">
        <v>631766</v>
      </c>
      <c r="P375" t="s">
        <v>889</v>
      </c>
      <c r="Q375" t="str">
        <f t="shared" si="10"/>
        <v>08</v>
      </c>
      <c r="R375">
        <v>3</v>
      </c>
      <c r="S375" t="str">
        <f t="shared" si="11"/>
        <v>Fing</v>
      </c>
      <c r="T375" t="s">
        <v>1280</v>
      </c>
      <c r="U375" t="s">
        <v>1226</v>
      </c>
    </row>
    <row r="376" spans="1:21" hidden="1">
      <c r="A376" s="134">
        <v>1</v>
      </c>
      <c r="B376">
        <v>2006</v>
      </c>
      <c r="C376">
        <v>20060817</v>
      </c>
      <c r="D376">
        <v>23</v>
      </c>
      <c r="E376">
        <v>12</v>
      </c>
      <c r="F376" t="s">
        <v>264</v>
      </c>
      <c r="G376">
        <v>2.37</v>
      </c>
      <c r="H376" t="s">
        <v>895</v>
      </c>
      <c r="I376" t="s">
        <v>56</v>
      </c>
      <c r="J376" t="s">
        <v>120</v>
      </c>
      <c r="K376" t="s">
        <v>896</v>
      </c>
      <c r="L376">
        <v>2002</v>
      </c>
      <c r="M376">
        <v>1</v>
      </c>
      <c r="N376">
        <v>2003</v>
      </c>
      <c r="O376">
        <v>631766</v>
      </c>
      <c r="P376" t="s">
        <v>889</v>
      </c>
      <c r="Q376" t="str">
        <f t="shared" si="10"/>
        <v>08</v>
      </c>
      <c r="R376">
        <v>3</v>
      </c>
      <c r="S376" t="str">
        <f t="shared" si="11"/>
        <v>Fing</v>
      </c>
      <c r="T376" t="s">
        <v>1280</v>
      </c>
      <c r="U376" t="s">
        <v>1226</v>
      </c>
    </row>
    <row r="377" spans="1:21" hidden="1">
      <c r="A377" s="134">
        <v>1</v>
      </c>
      <c r="B377">
        <v>2006</v>
      </c>
      <c r="C377">
        <v>20060817</v>
      </c>
      <c r="D377">
        <v>23</v>
      </c>
      <c r="E377">
        <v>12</v>
      </c>
      <c r="F377" t="s">
        <v>264</v>
      </c>
      <c r="G377">
        <v>2.37</v>
      </c>
      <c r="H377" t="s">
        <v>895</v>
      </c>
      <c r="I377" t="s">
        <v>56</v>
      </c>
      <c r="J377" t="s">
        <v>120</v>
      </c>
      <c r="K377" t="s">
        <v>896</v>
      </c>
      <c r="L377">
        <v>2002</v>
      </c>
      <c r="M377">
        <v>1</v>
      </c>
      <c r="N377">
        <v>2003</v>
      </c>
      <c r="O377">
        <v>631766</v>
      </c>
      <c r="P377" t="s">
        <v>889</v>
      </c>
      <c r="Q377" t="str">
        <f t="shared" si="10"/>
        <v>08</v>
      </c>
      <c r="R377">
        <v>3</v>
      </c>
      <c r="S377" t="str">
        <f t="shared" si="11"/>
        <v>Fing</v>
      </c>
      <c r="T377" t="s">
        <v>1280</v>
      </c>
      <c r="U377" t="s">
        <v>1226</v>
      </c>
    </row>
    <row r="378" spans="1:21" hidden="1">
      <c r="A378" s="134">
        <v>1</v>
      </c>
      <c r="B378">
        <v>2006</v>
      </c>
      <c r="C378">
        <v>20060822</v>
      </c>
      <c r="D378">
        <v>23</v>
      </c>
      <c r="E378">
        <v>12</v>
      </c>
      <c r="F378" t="s">
        <v>264</v>
      </c>
      <c r="G378">
        <v>1.82</v>
      </c>
      <c r="H378" t="s">
        <v>895</v>
      </c>
      <c r="I378" t="s">
        <v>56</v>
      </c>
      <c r="J378" t="s">
        <v>120</v>
      </c>
      <c r="K378" t="s">
        <v>896</v>
      </c>
      <c r="L378">
        <v>2002</v>
      </c>
      <c r="M378">
        <v>1</v>
      </c>
      <c r="N378">
        <v>2003</v>
      </c>
      <c r="O378">
        <v>631766</v>
      </c>
      <c r="P378" t="s">
        <v>889</v>
      </c>
      <c r="Q378" t="str">
        <f t="shared" si="10"/>
        <v>08</v>
      </c>
      <c r="R378">
        <v>3</v>
      </c>
      <c r="S378" t="str">
        <f t="shared" si="11"/>
        <v>Fing</v>
      </c>
      <c r="T378" t="s">
        <v>1280</v>
      </c>
      <c r="U378" t="s">
        <v>1226</v>
      </c>
    </row>
    <row r="379" spans="1:21" hidden="1">
      <c r="A379" s="134">
        <v>1</v>
      </c>
      <c r="B379">
        <v>2005</v>
      </c>
      <c r="C379">
        <v>20050818</v>
      </c>
      <c r="D379">
        <v>23</v>
      </c>
      <c r="E379">
        <v>17</v>
      </c>
      <c r="F379" t="s">
        <v>345</v>
      </c>
      <c r="G379">
        <v>3.2</v>
      </c>
      <c r="H379" t="s">
        <v>920</v>
      </c>
      <c r="I379" t="s">
        <v>56</v>
      </c>
      <c r="J379" t="s">
        <v>120</v>
      </c>
      <c r="K379" t="s">
        <v>896</v>
      </c>
      <c r="L379">
        <v>2002</v>
      </c>
      <c r="M379">
        <v>1</v>
      </c>
      <c r="N379">
        <v>2003</v>
      </c>
      <c r="O379">
        <v>631766</v>
      </c>
      <c r="P379" t="s">
        <v>888</v>
      </c>
      <c r="Q379" t="str">
        <f t="shared" si="10"/>
        <v>08</v>
      </c>
      <c r="R379">
        <v>3</v>
      </c>
      <c r="S379" t="str">
        <f t="shared" si="11"/>
        <v>Fing</v>
      </c>
      <c r="T379" t="s">
        <v>1280</v>
      </c>
      <c r="U379" t="s">
        <v>1226</v>
      </c>
    </row>
    <row r="380" spans="1:21" hidden="1">
      <c r="A380" s="134">
        <v>1</v>
      </c>
      <c r="B380">
        <v>1996</v>
      </c>
      <c r="C380">
        <v>19960830</v>
      </c>
      <c r="D380">
        <v>23</v>
      </c>
      <c r="E380">
        <v>49</v>
      </c>
      <c r="F380" t="s">
        <v>924</v>
      </c>
      <c r="G380">
        <v>1</v>
      </c>
      <c r="H380" t="s">
        <v>925</v>
      </c>
      <c r="I380" t="s">
        <v>56</v>
      </c>
      <c r="J380" t="s">
        <v>120</v>
      </c>
      <c r="K380" t="s">
        <v>896</v>
      </c>
      <c r="L380">
        <v>1992</v>
      </c>
      <c r="M380">
        <v>1</v>
      </c>
      <c r="N380">
        <v>1993</v>
      </c>
      <c r="O380">
        <v>635119</v>
      </c>
      <c r="P380" t="s">
        <v>888</v>
      </c>
      <c r="Q380" t="str">
        <f t="shared" si="10"/>
        <v>08</v>
      </c>
      <c r="R380">
        <v>3</v>
      </c>
      <c r="S380" t="str">
        <f t="shared" si="11"/>
        <v>Fing</v>
      </c>
      <c r="T380" t="s">
        <v>1280</v>
      </c>
      <c r="U380" t="s">
        <v>1226</v>
      </c>
    </row>
    <row r="381" spans="1:21" hidden="1">
      <c r="A381" s="134">
        <v>1</v>
      </c>
      <c r="B381">
        <v>1996</v>
      </c>
      <c r="C381">
        <v>19960830</v>
      </c>
      <c r="D381">
        <v>23</v>
      </c>
      <c r="E381">
        <v>49</v>
      </c>
      <c r="F381" t="s">
        <v>924</v>
      </c>
      <c r="G381">
        <v>1</v>
      </c>
      <c r="H381" t="s">
        <v>925</v>
      </c>
      <c r="I381" t="s">
        <v>56</v>
      </c>
      <c r="J381" t="s">
        <v>120</v>
      </c>
      <c r="K381" t="s">
        <v>896</v>
      </c>
      <c r="L381">
        <v>1992</v>
      </c>
      <c r="M381">
        <v>1</v>
      </c>
      <c r="N381">
        <v>1993</v>
      </c>
      <c r="O381">
        <v>635119</v>
      </c>
      <c r="P381" t="s">
        <v>888</v>
      </c>
      <c r="Q381" t="str">
        <f t="shared" si="10"/>
        <v>08</v>
      </c>
      <c r="R381">
        <v>3</v>
      </c>
      <c r="S381" t="str">
        <f t="shared" si="11"/>
        <v>Fing</v>
      </c>
      <c r="T381" t="s">
        <v>1280</v>
      </c>
      <c r="U381" t="s">
        <v>1226</v>
      </c>
    </row>
    <row r="382" spans="1:21" hidden="1">
      <c r="A382" s="134">
        <v>1</v>
      </c>
      <c r="B382">
        <v>1993</v>
      </c>
      <c r="C382">
        <v>19930817</v>
      </c>
      <c r="D382">
        <v>45</v>
      </c>
      <c r="E382">
        <v>95</v>
      </c>
      <c r="F382" t="s">
        <v>967</v>
      </c>
      <c r="G382">
        <v>1.01</v>
      </c>
      <c r="H382" t="s">
        <v>968</v>
      </c>
      <c r="I382" t="s">
        <v>56</v>
      </c>
      <c r="J382" t="s">
        <v>120</v>
      </c>
      <c r="K382" t="s">
        <v>896</v>
      </c>
      <c r="L382">
        <v>1989</v>
      </c>
      <c r="M382">
        <v>1</v>
      </c>
      <c r="N382">
        <v>1990</v>
      </c>
      <c r="O382">
        <v>633111</v>
      </c>
      <c r="P382" t="s">
        <v>1062</v>
      </c>
      <c r="Q382" t="str">
        <f t="shared" si="10"/>
        <v>08</v>
      </c>
      <c r="R382">
        <v>3</v>
      </c>
      <c r="S382" t="str">
        <f t="shared" si="11"/>
        <v>Fing</v>
      </c>
      <c r="T382" t="s">
        <v>1280</v>
      </c>
      <c r="U382" t="s">
        <v>1226</v>
      </c>
    </row>
    <row r="383" spans="1:21" hidden="1">
      <c r="A383" s="134">
        <v>1</v>
      </c>
      <c r="B383">
        <v>1999</v>
      </c>
      <c r="C383">
        <v>19990829</v>
      </c>
      <c r="D383">
        <v>45</v>
      </c>
      <c r="E383">
        <v>95</v>
      </c>
      <c r="F383" t="s">
        <v>281</v>
      </c>
      <c r="G383">
        <v>4.0999999999999996</v>
      </c>
      <c r="H383" t="s">
        <v>937</v>
      </c>
      <c r="I383" t="s">
        <v>56</v>
      </c>
      <c r="J383" t="s">
        <v>120</v>
      </c>
      <c r="K383" t="s">
        <v>896</v>
      </c>
      <c r="L383">
        <v>1995</v>
      </c>
      <c r="M383">
        <v>1</v>
      </c>
      <c r="N383">
        <v>1996</v>
      </c>
      <c r="O383">
        <v>636046</v>
      </c>
      <c r="P383" t="s">
        <v>1062</v>
      </c>
      <c r="Q383" t="str">
        <f t="shared" si="10"/>
        <v>08</v>
      </c>
      <c r="R383">
        <v>3</v>
      </c>
      <c r="S383" t="str">
        <f t="shared" si="11"/>
        <v>Fing</v>
      </c>
      <c r="T383" t="s">
        <v>1280</v>
      </c>
      <c r="U383" t="s">
        <v>1226</v>
      </c>
    </row>
    <row r="384" spans="1:21" hidden="1">
      <c r="A384" s="134">
        <v>1</v>
      </c>
      <c r="B384">
        <v>2003</v>
      </c>
      <c r="C384">
        <v>20030816</v>
      </c>
      <c r="D384">
        <v>45</v>
      </c>
      <c r="E384">
        <v>95</v>
      </c>
      <c r="F384" t="s">
        <v>281</v>
      </c>
      <c r="G384">
        <v>6.09</v>
      </c>
      <c r="H384" t="s">
        <v>937</v>
      </c>
      <c r="I384" t="s">
        <v>56</v>
      </c>
      <c r="J384" t="s">
        <v>120</v>
      </c>
      <c r="K384" t="s">
        <v>896</v>
      </c>
      <c r="L384">
        <v>1999</v>
      </c>
      <c r="M384">
        <v>1</v>
      </c>
      <c r="N384">
        <v>2000</v>
      </c>
      <c r="O384">
        <v>630628</v>
      </c>
      <c r="P384" t="s">
        <v>1062</v>
      </c>
      <c r="Q384" t="str">
        <f t="shared" si="10"/>
        <v>08</v>
      </c>
      <c r="R384">
        <v>3</v>
      </c>
      <c r="S384" t="str">
        <f t="shared" si="11"/>
        <v>Fing</v>
      </c>
      <c r="T384" t="s">
        <v>1280</v>
      </c>
      <c r="U384" t="s">
        <v>1226</v>
      </c>
    </row>
    <row r="385" spans="1:21" hidden="1">
      <c r="A385" s="134">
        <v>1</v>
      </c>
      <c r="B385">
        <v>2005</v>
      </c>
      <c r="C385">
        <v>20050906</v>
      </c>
      <c r="D385">
        <v>23</v>
      </c>
      <c r="E385">
        <v>12</v>
      </c>
      <c r="F385" t="s">
        <v>264</v>
      </c>
      <c r="G385">
        <v>1.17</v>
      </c>
      <c r="H385" t="s">
        <v>895</v>
      </c>
      <c r="I385" t="s">
        <v>56</v>
      </c>
      <c r="J385" t="s">
        <v>120</v>
      </c>
      <c r="K385" t="s">
        <v>896</v>
      </c>
      <c r="L385">
        <v>2002</v>
      </c>
      <c r="M385">
        <v>1</v>
      </c>
      <c r="N385">
        <v>2003</v>
      </c>
      <c r="O385">
        <v>631766</v>
      </c>
      <c r="P385" t="s">
        <v>889</v>
      </c>
      <c r="Q385" t="str">
        <f t="shared" si="10"/>
        <v>09</v>
      </c>
      <c r="R385">
        <v>3</v>
      </c>
      <c r="S385" t="str">
        <f t="shared" si="11"/>
        <v>Fing</v>
      </c>
      <c r="T385" t="s">
        <v>1280</v>
      </c>
      <c r="U385" t="s">
        <v>1226</v>
      </c>
    </row>
    <row r="386" spans="1:21" hidden="1">
      <c r="A386" s="134">
        <v>1</v>
      </c>
      <c r="B386">
        <v>2005</v>
      </c>
      <c r="C386">
        <v>20050906</v>
      </c>
      <c r="D386">
        <v>23</v>
      </c>
      <c r="E386">
        <v>12</v>
      </c>
      <c r="F386" t="s">
        <v>264</v>
      </c>
      <c r="G386">
        <v>1.17</v>
      </c>
      <c r="H386" t="s">
        <v>895</v>
      </c>
      <c r="I386" t="s">
        <v>56</v>
      </c>
      <c r="J386" t="s">
        <v>120</v>
      </c>
      <c r="K386" t="s">
        <v>896</v>
      </c>
      <c r="L386">
        <v>2002</v>
      </c>
      <c r="M386">
        <v>1</v>
      </c>
      <c r="N386">
        <v>2003</v>
      </c>
      <c r="O386">
        <v>631766</v>
      </c>
      <c r="P386" t="s">
        <v>889</v>
      </c>
      <c r="Q386" t="str">
        <f t="shared" si="10"/>
        <v>09</v>
      </c>
      <c r="R386">
        <v>3</v>
      </c>
      <c r="S386" t="str">
        <f t="shared" si="11"/>
        <v>Fing</v>
      </c>
      <c r="T386" t="s">
        <v>1280</v>
      </c>
      <c r="U386" t="s">
        <v>1226</v>
      </c>
    </row>
    <row r="387" spans="1:21" hidden="1">
      <c r="A387" s="134">
        <v>1</v>
      </c>
      <c r="B387">
        <v>2005</v>
      </c>
      <c r="C387">
        <v>20050906</v>
      </c>
      <c r="D387">
        <v>23</v>
      </c>
      <c r="E387">
        <v>12</v>
      </c>
      <c r="F387" t="s">
        <v>264</v>
      </c>
      <c r="G387">
        <v>1.17</v>
      </c>
      <c r="H387" t="s">
        <v>895</v>
      </c>
      <c r="I387" t="s">
        <v>56</v>
      </c>
      <c r="J387" t="s">
        <v>120</v>
      </c>
      <c r="K387" t="s">
        <v>896</v>
      </c>
      <c r="L387">
        <v>2001</v>
      </c>
      <c r="M387">
        <v>1</v>
      </c>
      <c r="N387">
        <v>2002</v>
      </c>
      <c r="O387">
        <v>630895</v>
      </c>
      <c r="P387" t="s">
        <v>889</v>
      </c>
      <c r="Q387" t="str">
        <f t="shared" si="10"/>
        <v>09</v>
      </c>
      <c r="R387">
        <v>3</v>
      </c>
      <c r="S387" t="str">
        <f t="shared" si="11"/>
        <v>Fing</v>
      </c>
      <c r="T387" t="s">
        <v>1280</v>
      </c>
      <c r="U387" t="s">
        <v>1226</v>
      </c>
    </row>
    <row r="388" spans="1:21" hidden="1">
      <c r="A388" s="134">
        <v>1</v>
      </c>
      <c r="B388">
        <v>2005</v>
      </c>
      <c r="C388">
        <v>20050901</v>
      </c>
      <c r="D388">
        <v>23</v>
      </c>
      <c r="E388">
        <v>12</v>
      </c>
      <c r="F388" t="s">
        <v>264</v>
      </c>
      <c r="G388">
        <v>1</v>
      </c>
      <c r="H388" t="s">
        <v>895</v>
      </c>
      <c r="I388" t="s">
        <v>56</v>
      </c>
      <c r="J388" t="s">
        <v>120</v>
      </c>
      <c r="K388" t="s">
        <v>896</v>
      </c>
      <c r="L388">
        <v>2001</v>
      </c>
      <c r="M388">
        <v>1</v>
      </c>
      <c r="N388">
        <v>2002</v>
      </c>
      <c r="O388">
        <v>630895</v>
      </c>
      <c r="P388" t="s">
        <v>889</v>
      </c>
      <c r="Q388" t="str">
        <f t="shared" si="10"/>
        <v>09</v>
      </c>
      <c r="R388">
        <v>3</v>
      </c>
      <c r="S388" t="str">
        <f t="shared" si="11"/>
        <v>Fing</v>
      </c>
      <c r="T388" t="s">
        <v>1280</v>
      </c>
      <c r="U388" t="s">
        <v>1226</v>
      </c>
    </row>
    <row r="389" spans="1:21" hidden="1">
      <c r="A389" s="134">
        <v>1</v>
      </c>
      <c r="B389">
        <v>2005</v>
      </c>
      <c r="C389">
        <v>20050901</v>
      </c>
      <c r="D389">
        <v>23</v>
      </c>
      <c r="E389">
        <v>12</v>
      </c>
      <c r="F389" t="s">
        <v>264</v>
      </c>
      <c r="G389">
        <v>1</v>
      </c>
      <c r="H389" t="s">
        <v>895</v>
      </c>
      <c r="I389" t="s">
        <v>56</v>
      </c>
      <c r="J389" t="s">
        <v>120</v>
      </c>
      <c r="K389" t="s">
        <v>896</v>
      </c>
      <c r="L389">
        <v>2000</v>
      </c>
      <c r="M389">
        <v>1</v>
      </c>
      <c r="N389">
        <v>2001</v>
      </c>
      <c r="O389">
        <v>630665</v>
      </c>
      <c r="P389" t="s">
        <v>889</v>
      </c>
      <c r="Q389" t="str">
        <f t="shared" si="10"/>
        <v>09</v>
      </c>
      <c r="R389">
        <v>3</v>
      </c>
      <c r="S389" t="str">
        <f t="shared" si="11"/>
        <v>Fing</v>
      </c>
      <c r="T389" t="s">
        <v>1280</v>
      </c>
      <c r="U389" t="s">
        <v>1226</v>
      </c>
    </row>
    <row r="390" spans="1:21" hidden="1">
      <c r="A390" s="134">
        <v>1</v>
      </c>
      <c r="B390">
        <v>2005</v>
      </c>
      <c r="C390">
        <v>20050901</v>
      </c>
      <c r="D390">
        <v>23</v>
      </c>
      <c r="E390">
        <v>12</v>
      </c>
      <c r="F390" t="s">
        <v>264</v>
      </c>
      <c r="G390">
        <v>1</v>
      </c>
      <c r="H390" t="s">
        <v>895</v>
      </c>
      <c r="I390" t="s">
        <v>56</v>
      </c>
      <c r="J390" t="s">
        <v>120</v>
      </c>
      <c r="K390" t="s">
        <v>896</v>
      </c>
      <c r="L390">
        <v>2002</v>
      </c>
      <c r="M390">
        <v>1</v>
      </c>
      <c r="N390">
        <v>2003</v>
      </c>
      <c r="O390">
        <v>631766</v>
      </c>
      <c r="P390" t="s">
        <v>889</v>
      </c>
      <c r="Q390" t="str">
        <f t="shared" ref="Q390:Q453" si="12">MID(C390,5,2)</f>
        <v>09</v>
      </c>
      <c r="R390">
        <v>3</v>
      </c>
      <c r="S390" t="str">
        <f t="shared" ref="S390:S453" si="13">IF(N390-L390=1,"Fing","Yrl")</f>
        <v>Fing</v>
      </c>
      <c r="T390" t="s">
        <v>1280</v>
      </c>
      <c r="U390" t="s">
        <v>1226</v>
      </c>
    </row>
    <row r="391" spans="1:21" hidden="1">
      <c r="A391" s="134">
        <v>1</v>
      </c>
      <c r="B391">
        <v>2005</v>
      </c>
      <c r="C391">
        <v>20050901</v>
      </c>
      <c r="D391">
        <v>23</v>
      </c>
      <c r="E391">
        <v>12</v>
      </c>
      <c r="F391" t="s">
        <v>264</v>
      </c>
      <c r="G391">
        <v>1</v>
      </c>
      <c r="H391" t="s">
        <v>895</v>
      </c>
      <c r="I391" t="s">
        <v>56</v>
      </c>
      <c r="J391" t="s">
        <v>120</v>
      </c>
      <c r="K391" t="s">
        <v>896</v>
      </c>
      <c r="L391">
        <v>2002</v>
      </c>
      <c r="M391">
        <v>1</v>
      </c>
      <c r="N391">
        <v>2003</v>
      </c>
      <c r="O391">
        <v>631766</v>
      </c>
      <c r="P391" t="s">
        <v>889</v>
      </c>
      <c r="Q391" t="str">
        <f t="shared" si="12"/>
        <v>09</v>
      </c>
      <c r="R391">
        <v>3</v>
      </c>
      <c r="S391" t="str">
        <f t="shared" si="13"/>
        <v>Fing</v>
      </c>
      <c r="T391" t="s">
        <v>1280</v>
      </c>
      <c r="U391" t="s">
        <v>1226</v>
      </c>
    </row>
    <row r="392" spans="1:21" hidden="1">
      <c r="A392" s="134">
        <v>1</v>
      </c>
      <c r="B392">
        <v>2005</v>
      </c>
      <c r="C392">
        <v>20050906</v>
      </c>
      <c r="D392">
        <v>23</v>
      </c>
      <c r="E392">
        <v>12</v>
      </c>
      <c r="F392" t="s">
        <v>264</v>
      </c>
      <c r="G392">
        <v>1.17</v>
      </c>
      <c r="H392" t="s">
        <v>895</v>
      </c>
      <c r="I392" t="s">
        <v>56</v>
      </c>
      <c r="J392" t="s">
        <v>120</v>
      </c>
      <c r="K392" t="s">
        <v>896</v>
      </c>
      <c r="L392">
        <v>2002</v>
      </c>
      <c r="M392">
        <v>1</v>
      </c>
      <c r="N392">
        <v>2003</v>
      </c>
      <c r="O392">
        <v>631766</v>
      </c>
      <c r="P392" t="s">
        <v>889</v>
      </c>
      <c r="Q392" t="str">
        <f t="shared" si="12"/>
        <v>09</v>
      </c>
      <c r="R392">
        <v>3</v>
      </c>
      <c r="S392" t="str">
        <f t="shared" si="13"/>
        <v>Fing</v>
      </c>
      <c r="T392" t="s">
        <v>1280</v>
      </c>
      <c r="U392" t="s">
        <v>1226</v>
      </c>
    </row>
    <row r="393" spans="1:21" hidden="1">
      <c r="A393" s="134">
        <v>1</v>
      </c>
      <c r="B393">
        <v>2005</v>
      </c>
      <c r="C393">
        <v>20050908</v>
      </c>
      <c r="D393">
        <v>23</v>
      </c>
      <c r="E393">
        <v>12</v>
      </c>
      <c r="F393" t="s">
        <v>264</v>
      </c>
      <c r="G393">
        <v>1.17</v>
      </c>
      <c r="H393" t="s">
        <v>895</v>
      </c>
      <c r="I393" t="s">
        <v>56</v>
      </c>
      <c r="J393" t="s">
        <v>120</v>
      </c>
      <c r="K393" t="s">
        <v>896</v>
      </c>
      <c r="L393">
        <v>2002</v>
      </c>
      <c r="M393">
        <v>1</v>
      </c>
      <c r="N393">
        <v>2003</v>
      </c>
      <c r="O393">
        <v>631766</v>
      </c>
      <c r="P393" t="s">
        <v>889</v>
      </c>
      <c r="Q393" t="str">
        <f t="shared" si="12"/>
        <v>09</v>
      </c>
      <c r="R393">
        <v>3</v>
      </c>
      <c r="S393" t="str">
        <f t="shared" si="13"/>
        <v>Fing</v>
      </c>
      <c r="T393" t="s">
        <v>1280</v>
      </c>
      <c r="U393" t="s">
        <v>1226</v>
      </c>
    </row>
    <row r="394" spans="1:21" hidden="1">
      <c r="A394" s="134">
        <v>1</v>
      </c>
      <c r="B394">
        <v>1994</v>
      </c>
      <c r="C394">
        <v>19941108</v>
      </c>
      <c r="D394">
        <v>45</v>
      </c>
      <c r="E394">
        <v>95</v>
      </c>
      <c r="F394" t="s">
        <v>289</v>
      </c>
      <c r="G394">
        <v>1.47</v>
      </c>
      <c r="H394" t="s">
        <v>959</v>
      </c>
      <c r="I394" t="s">
        <v>56</v>
      </c>
      <c r="J394" t="s">
        <v>120</v>
      </c>
      <c r="K394" t="s">
        <v>896</v>
      </c>
      <c r="L394">
        <v>1992</v>
      </c>
      <c r="M394">
        <v>1</v>
      </c>
      <c r="N394">
        <v>1993</v>
      </c>
      <c r="O394">
        <v>635119</v>
      </c>
      <c r="P394" t="s">
        <v>1062</v>
      </c>
      <c r="Q394" t="str">
        <f t="shared" si="12"/>
        <v>11</v>
      </c>
      <c r="R394">
        <v>1</v>
      </c>
      <c r="S394" t="str">
        <f t="shared" si="13"/>
        <v>Fing</v>
      </c>
      <c r="T394" t="s">
        <v>1280</v>
      </c>
      <c r="U394" t="s">
        <v>1226</v>
      </c>
    </row>
    <row r="395" spans="1:21" hidden="1">
      <c r="A395" s="134">
        <v>1</v>
      </c>
      <c r="B395">
        <v>2000</v>
      </c>
      <c r="C395">
        <v>20001218</v>
      </c>
      <c r="D395">
        <v>45</v>
      </c>
      <c r="E395">
        <v>95</v>
      </c>
      <c r="F395" t="s">
        <v>289</v>
      </c>
      <c r="G395">
        <v>1</v>
      </c>
      <c r="H395" t="s">
        <v>959</v>
      </c>
      <c r="I395" t="s">
        <v>56</v>
      </c>
      <c r="J395" t="s">
        <v>120</v>
      </c>
      <c r="K395" t="s">
        <v>896</v>
      </c>
      <c r="L395">
        <v>1997</v>
      </c>
      <c r="M395">
        <v>1</v>
      </c>
      <c r="N395">
        <v>1998</v>
      </c>
      <c r="O395">
        <v>630354</v>
      </c>
      <c r="P395" t="s">
        <v>1062</v>
      </c>
      <c r="Q395" t="str">
        <f t="shared" si="12"/>
        <v>12</v>
      </c>
      <c r="R395">
        <v>1</v>
      </c>
      <c r="S395" t="str">
        <f t="shared" si="13"/>
        <v>Fing</v>
      </c>
      <c r="T395" t="s">
        <v>1280</v>
      </c>
      <c r="U395" t="s">
        <v>1226</v>
      </c>
    </row>
    <row r="396" spans="1:21" hidden="1">
      <c r="A396" s="134">
        <v>1</v>
      </c>
      <c r="B396">
        <v>2006</v>
      </c>
      <c r="C396">
        <v>20060404</v>
      </c>
      <c r="D396">
        <v>45</v>
      </c>
      <c r="E396">
        <v>95</v>
      </c>
      <c r="F396" t="s">
        <v>323</v>
      </c>
      <c r="G396">
        <v>2.91</v>
      </c>
      <c r="H396" t="s">
        <v>964</v>
      </c>
      <c r="I396" t="s">
        <v>68</v>
      </c>
      <c r="J396" t="s">
        <v>70</v>
      </c>
      <c r="K396" t="s">
        <v>684</v>
      </c>
      <c r="L396">
        <v>2003</v>
      </c>
      <c r="M396">
        <v>3</v>
      </c>
      <c r="N396">
        <v>2004</v>
      </c>
      <c r="O396">
        <v>632388</v>
      </c>
      <c r="P396" t="s">
        <v>1062</v>
      </c>
      <c r="Q396" t="str">
        <f t="shared" si="12"/>
        <v>04</v>
      </c>
      <c r="R396">
        <v>1</v>
      </c>
      <c r="S396" t="str">
        <f t="shared" si="13"/>
        <v>Fing</v>
      </c>
      <c r="T396" t="s">
        <v>1282</v>
      </c>
      <c r="U396" t="s">
        <v>1224</v>
      </c>
    </row>
    <row r="397" spans="1:21" hidden="1">
      <c r="A397" s="134">
        <v>1</v>
      </c>
      <c r="B397">
        <v>2007</v>
      </c>
      <c r="C397">
        <v>20070728</v>
      </c>
      <c r="D397">
        <v>45</v>
      </c>
      <c r="E397">
        <v>95</v>
      </c>
      <c r="F397" t="s">
        <v>349</v>
      </c>
      <c r="G397">
        <v>5.29</v>
      </c>
      <c r="H397" t="s">
        <v>935</v>
      </c>
      <c r="I397" t="s">
        <v>68</v>
      </c>
      <c r="J397" t="s">
        <v>70</v>
      </c>
      <c r="K397" t="s">
        <v>684</v>
      </c>
      <c r="L397">
        <v>2004</v>
      </c>
      <c r="M397">
        <v>3</v>
      </c>
      <c r="N397">
        <v>2005</v>
      </c>
      <c r="O397">
        <v>632972</v>
      </c>
      <c r="P397" t="s">
        <v>1062</v>
      </c>
      <c r="Q397" t="str">
        <f t="shared" si="12"/>
        <v>07</v>
      </c>
      <c r="R397">
        <v>3</v>
      </c>
      <c r="S397" t="str">
        <f t="shared" si="13"/>
        <v>Fing</v>
      </c>
      <c r="T397" t="s">
        <v>1282</v>
      </c>
      <c r="U397" t="s">
        <v>1224</v>
      </c>
    </row>
    <row r="398" spans="1:21" hidden="1">
      <c r="A398" s="134">
        <v>1</v>
      </c>
      <c r="B398">
        <v>2007</v>
      </c>
      <c r="C398">
        <v>20070703</v>
      </c>
      <c r="D398">
        <v>45</v>
      </c>
      <c r="E398">
        <v>95</v>
      </c>
      <c r="F398" t="s">
        <v>281</v>
      </c>
      <c r="G398">
        <v>5.29</v>
      </c>
      <c r="H398" t="s">
        <v>937</v>
      </c>
      <c r="I398" t="s">
        <v>68</v>
      </c>
      <c r="J398" t="s">
        <v>70</v>
      </c>
      <c r="K398" t="s">
        <v>684</v>
      </c>
      <c r="L398">
        <v>2004</v>
      </c>
      <c r="M398">
        <v>3</v>
      </c>
      <c r="N398">
        <v>2005</v>
      </c>
      <c r="O398">
        <v>632972</v>
      </c>
      <c r="P398" t="s">
        <v>1062</v>
      </c>
      <c r="Q398" t="str">
        <f t="shared" si="12"/>
        <v>07</v>
      </c>
      <c r="R398">
        <v>3</v>
      </c>
      <c r="S398" t="str">
        <f t="shared" si="13"/>
        <v>Fing</v>
      </c>
      <c r="T398" t="s">
        <v>1282</v>
      </c>
      <c r="U398" t="s">
        <v>1224</v>
      </c>
    </row>
    <row r="399" spans="1:21" hidden="1">
      <c r="A399" s="134">
        <v>1</v>
      </c>
      <c r="B399">
        <v>2007</v>
      </c>
      <c r="C399">
        <v>20070817</v>
      </c>
      <c r="D399">
        <v>23</v>
      </c>
      <c r="E399">
        <v>12</v>
      </c>
      <c r="F399" t="s">
        <v>264</v>
      </c>
      <c r="G399">
        <v>1.5</v>
      </c>
      <c r="H399" t="s">
        <v>895</v>
      </c>
      <c r="I399" t="s">
        <v>68</v>
      </c>
      <c r="J399" t="s">
        <v>70</v>
      </c>
      <c r="K399" t="s">
        <v>684</v>
      </c>
      <c r="L399">
        <v>2004</v>
      </c>
      <c r="M399">
        <v>3</v>
      </c>
      <c r="N399">
        <v>2005</v>
      </c>
      <c r="O399">
        <v>632972</v>
      </c>
      <c r="P399" t="s">
        <v>889</v>
      </c>
      <c r="Q399" t="str">
        <f t="shared" si="12"/>
        <v>08</v>
      </c>
      <c r="R399">
        <v>3</v>
      </c>
      <c r="S399" t="str">
        <f t="shared" si="13"/>
        <v>Fing</v>
      </c>
      <c r="T399" t="s">
        <v>1282</v>
      </c>
      <c r="U399" t="s">
        <v>1224</v>
      </c>
    </row>
    <row r="400" spans="1:21" hidden="1">
      <c r="A400" s="134">
        <v>1</v>
      </c>
      <c r="B400">
        <v>2007</v>
      </c>
      <c r="C400">
        <v>20070804</v>
      </c>
      <c r="D400">
        <v>45</v>
      </c>
      <c r="E400">
        <v>95</v>
      </c>
      <c r="F400" t="s">
        <v>288</v>
      </c>
      <c r="G400">
        <v>5.29</v>
      </c>
      <c r="H400" t="s">
        <v>940</v>
      </c>
      <c r="I400" t="s">
        <v>68</v>
      </c>
      <c r="J400" t="s">
        <v>70</v>
      </c>
      <c r="K400" t="s">
        <v>684</v>
      </c>
      <c r="L400">
        <v>2004</v>
      </c>
      <c r="M400">
        <v>3</v>
      </c>
      <c r="N400">
        <v>2005</v>
      </c>
      <c r="O400">
        <v>632972</v>
      </c>
      <c r="P400" t="s">
        <v>1062</v>
      </c>
      <c r="Q400" t="str">
        <f t="shared" si="12"/>
        <v>08</v>
      </c>
      <c r="R400">
        <v>3</v>
      </c>
      <c r="S400" t="str">
        <f t="shared" si="13"/>
        <v>Fing</v>
      </c>
      <c r="T400" t="s">
        <v>1282</v>
      </c>
      <c r="U400" t="s">
        <v>1224</v>
      </c>
    </row>
    <row r="401" spans="1:21" hidden="1">
      <c r="A401" s="134">
        <v>1</v>
      </c>
      <c r="B401">
        <v>2005</v>
      </c>
      <c r="C401">
        <v>20050806</v>
      </c>
      <c r="D401">
        <v>45</v>
      </c>
      <c r="E401">
        <v>95</v>
      </c>
      <c r="F401" t="s">
        <v>281</v>
      </c>
      <c r="G401">
        <v>5.84</v>
      </c>
      <c r="H401" t="s">
        <v>937</v>
      </c>
      <c r="I401" t="s">
        <v>68</v>
      </c>
      <c r="J401" t="s">
        <v>70</v>
      </c>
      <c r="K401" t="s">
        <v>684</v>
      </c>
      <c r="L401">
        <v>2002</v>
      </c>
      <c r="M401">
        <v>3</v>
      </c>
      <c r="N401">
        <v>2003</v>
      </c>
      <c r="O401">
        <v>631386</v>
      </c>
      <c r="P401" t="s">
        <v>1062</v>
      </c>
      <c r="Q401" t="str">
        <f t="shared" si="12"/>
        <v>08</v>
      </c>
      <c r="R401">
        <v>3</v>
      </c>
      <c r="S401" t="str">
        <f t="shared" si="13"/>
        <v>Fing</v>
      </c>
      <c r="T401" t="s">
        <v>1282</v>
      </c>
      <c r="U401" t="s">
        <v>1224</v>
      </c>
    </row>
    <row r="402" spans="1:21" hidden="1">
      <c r="A402" s="134">
        <v>1</v>
      </c>
      <c r="B402">
        <v>2008</v>
      </c>
      <c r="C402">
        <v>20080905</v>
      </c>
      <c r="D402">
        <v>23</v>
      </c>
      <c r="E402">
        <v>12</v>
      </c>
      <c r="F402" t="s">
        <v>264</v>
      </c>
      <c r="G402">
        <v>6.83</v>
      </c>
      <c r="H402" t="s">
        <v>895</v>
      </c>
      <c r="I402" t="s">
        <v>68</v>
      </c>
      <c r="J402" t="s">
        <v>70</v>
      </c>
      <c r="K402" t="s">
        <v>684</v>
      </c>
      <c r="L402">
        <v>2004</v>
      </c>
      <c r="M402">
        <v>3</v>
      </c>
      <c r="N402">
        <v>2005</v>
      </c>
      <c r="O402">
        <v>632972</v>
      </c>
      <c r="P402" t="s">
        <v>889</v>
      </c>
      <c r="Q402" t="str">
        <f t="shared" si="12"/>
        <v>09</v>
      </c>
      <c r="R402">
        <v>3</v>
      </c>
      <c r="S402" t="str">
        <f t="shared" si="13"/>
        <v>Fing</v>
      </c>
      <c r="T402" t="s">
        <v>1282</v>
      </c>
      <c r="U402" t="s">
        <v>1224</v>
      </c>
    </row>
    <row r="403" spans="1:21" hidden="1">
      <c r="A403" s="134">
        <v>1</v>
      </c>
      <c r="B403">
        <v>1995</v>
      </c>
      <c r="C403">
        <v>19950124</v>
      </c>
      <c r="D403">
        <v>45</v>
      </c>
      <c r="E403">
        <v>95</v>
      </c>
      <c r="F403" t="s">
        <v>926</v>
      </c>
      <c r="G403">
        <v>1.24</v>
      </c>
      <c r="H403" t="s">
        <v>927</v>
      </c>
      <c r="I403" t="s">
        <v>56</v>
      </c>
      <c r="J403" t="s">
        <v>96</v>
      </c>
      <c r="K403" t="s">
        <v>713</v>
      </c>
      <c r="L403">
        <v>1992</v>
      </c>
      <c r="M403">
        <v>3</v>
      </c>
      <c r="N403">
        <v>1993</v>
      </c>
      <c r="O403">
        <v>212323</v>
      </c>
      <c r="P403" t="s">
        <v>1062</v>
      </c>
      <c r="Q403" t="str">
        <f t="shared" si="12"/>
        <v>01</v>
      </c>
      <c r="R403">
        <v>1</v>
      </c>
      <c r="S403" t="str">
        <f t="shared" si="13"/>
        <v>Fing</v>
      </c>
      <c r="T403" t="s">
        <v>1283</v>
      </c>
      <c r="U403" t="s">
        <v>1225</v>
      </c>
    </row>
    <row r="404" spans="1:21" hidden="1">
      <c r="A404" s="134">
        <v>1</v>
      </c>
      <c r="B404">
        <v>1997</v>
      </c>
      <c r="C404">
        <v>19970116</v>
      </c>
      <c r="D404">
        <v>45</v>
      </c>
      <c r="E404">
        <v>95</v>
      </c>
      <c r="F404" t="s">
        <v>349</v>
      </c>
      <c r="G404">
        <v>1.02</v>
      </c>
      <c r="H404" t="s">
        <v>935</v>
      </c>
      <c r="I404" t="s">
        <v>56</v>
      </c>
      <c r="J404" t="s">
        <v>96</v>
      </c>
      <c r="K404" t="s">
        <v>692</v>
      </c>
      <c r="L404">
        <v>1994</v>
      </c>
      <c r="M404">
        <v>3</v>
      </c>
      <c r="N404">
        <v>1995</v>
      </c>
      <c r="O404">
        <v>212606</v>
      </c>
      <c r="P404" t="s">
        <v>1062</v>
      </c>
      <c r="Q404" t="str">
        <f t="shared" si="12"/>
        <v>01</v>
      </c>
      <c r="R404">
        <v>1</v>
      </c>
      <c r="S404" t="str">
        <f t="shared" si="13"/>
        <v>Fing</v>
      </c>
      <c r="T404" t="s">
        <v>1283</v>
      </c>
      <c r="U404" t="s">
        <v>1225</v>
      </c>
    </row>
    <row r="405" spans="1:21" hidden="1">
      <c r="A405" s="134">
        <v>1</v>
      </c>
      <c r="B405">
        <v>1995</v>
      </c>
      <c r="C405">
        <v>19950119</v>
      </c>
      <c r="D405">
        <v>45</v>
      </c>
      <c r="E405">
        <v>95</v>
      </c>
      <c r="F405" t="s">
        <v>281</v>
      </c>
      <c r="G405">
        <v>1.24</v>
      </c>
      <c r="H405" t="s">
        <v>937</v>
      </c>
      <c r="I405" t="s">
        <v>56</v>
      </c>
      <c r="J405" t="s">
        <v>96</v>
      </c>
      <c r="K405" t="s">
        <v>713</v>
      </c>
      <c r="L405">
        <v>1992</v>
      </c>
      <c r="M405">
        <v>3</v>
      </c>
      <c r="N405">
        <v>1993</v>
      </c>
      <c r="O405">
        <v>212323</v>
      </c>
      <c r="P405" t="s">
        <v>1062</v>
      </c>
      <c r="Q405" t="str">
        <f t="shared" si="12"/>
        <v>01</v>
      </c>
      <c r="R405">
        <v>1</v>
      </c>
      <c r="S405" t="str">
        <f t="shared" si="13"/>
        <v>Fing</v>
      </c>
      <c r="T405" t="s">
        <v>1283</v>
      </c>
      <c r="U405" t="s">
        <v>1225</v>
      </c>
    </row>
    <row r="406" spans="1:21" hidden="1">
      <c r="A406" s="134">
        <v>1</v>
      </c>
      <c r="B406">
        <v>1997</v>
      </c>
      <c r="C406">
        <v>19970125</v>
      </c>
      <c r="D406">
        <v>45</v>
      </c>
      <c r="E406">
        <v>95</v>
      </c>
      <c r="F406" t="s">
        <v>292</v>
      </c>
      <c r="G406">
        <v>1.02</v>
      </c>
      <c r="H406" t="s">
        <v>965</v>
      </c>
      <c r="I406" t="s">
        <v>56</v>
      </c>
      <c r="J406" t="s">
        <v>96</v>
      </c>
      <c r="K406" t="s">
        <v>692</v>
      </c>
      <c r="L406">
        <v>1994</v>
      </c>
      <c r="M406">
        <v>3</v>
      </c>
      <c r="N406">
        <v>1995</v>
      </c>
      <c r="O406">
        <v>212606</v>
      </c>
      <c r="P406" t="s">
        <v>1062</v>
      </c>
      <c r="Q406" t="str">
        <f t="shared" si="12"/>
        <v>01</v>
      </c>
      <c r="R406">
        <v>1</v>
      </c>
      <c r="S406" t="str">
        <f t="shared" si="13"/>
        <v>Fing</v>
      </c>
      <c r="T406" t="s">
        <v>1283</v>
      </c>
      <c r="U406" t="s">
        <v>1225</v>
      </c>
    </row>
    <row r="407" spans="1:21" hidden="1">
      <c r="A407" s="134">
        <v>1</v>
      </c>
      <c r="B407">
        <v>1997</v>
      </c>
      <c r="C407">
        <v>19970105</v>
      </c>
      <c r="D407">
        <v>45</v>
      </c>
      <c r="E407">
        <v>95</v>
      </c>
      <c r="F407" t="s">
        <v>292</v>
      </c>
      <c r="G407">
        <v>1.02</v>
      </c>
      <c r="H407" t="s">
        <v>965</v>
      </c>
      <c r="I407" t="s">
        <v>56</v>
      </c>
      <c r="J407" t="s">
        <v>96</v>
      </c>
      <c r="K407" t="s">
        <v>692</v>
      </c>
      <c r="L407">
        <v>1994</v>
      </c>
      <c r="M407">
        <v>3</v>
      </c>
      <c r="N407">
        <v>1995</v>
      </c>
      <c r="O407">
        <v>212606</v>
      </c>
      <c r="P407" t="s">
        <v>1062</v>
      </c>
      <c r="Q407" t="str">
        <f t="shared" si="12"/>
        <v>01</v>
      </c>
      <c r="R407">
        <v>1</v>
      </c>
      <c r="S407" t="str">
        <f t="shared" si="13"/>
        <v>Fing</v>
      </c>
      <c r="T407" t="s">
        <v>1283</v>
      </c>
      <c r="U407" t="s">
        <v>1225</v>
      </c>
    </row>
    <row r="408" spans="1:21" hidden="1">
      <c r="A408" s="134">
        <v>1</v>
      </c>
      <c r="B408">
        <v>1994</v>
      </c>
      <c r="C408">
        <v>19940227</v>
      </c>
      <c r="D408">
        <v>45</v>
      </c>
      <c r="E408">
        <v>95</v>
      </c>
      <c r="F408" t="s">
        <v>358</v>
      </c>
      <c r="G408">
        <v>1.29</v>
      </c>
      <c r="H408" t="s">
        <v>939</v>
      </c>
      <c r="I408" t="s">
        <v>56</v>
      </c>
      <c r="J408" t="s">
        <v>96</v>
      </c>
      <c r="K408" t="s">
        <v>905</v>
      </c>
      <c r="L408">
        <v>1990</v>
      </c>
      <c r="M408">
        <v>3</v>
      </c>
      <c r="N408">
        <v>1991</v>
      </c>
      <c r="O408">
        <v>211833</v>
      </c>
      <c r="P408" t="s">
        <v>1062</v>
      </c>
      <c r="Q408" t="str">
        <f t="shared" si="12"/>
        <v>02</v>
      </c>
      <c r="R408">
        <v>1</v>
      </c>
      <c r="S408" t="str">
        <f t="shared" si="13"/>
        <v>Fing</v>
      </c>
      <c r="T408" t="s">
        <v>1283</v>
      </c>
      <c r="U408" t="s">
        <v>1225</v>
      </c>
    </row>
    <row r="409" spans="1:21" hidden="1">
      <c r="A409" s="134">
        <v>1</v>
      </c>
      <c r="B409">
        <v>1995</v>
      </c>
      <c r="C409">
        <v>19950210</v>
      </c>
      <c r="D409">
        <v>45</v>
      </c>
      <c r="E409">
        <v>95</v>
      </c>
      <c r="F409" t="s">
        <v>289</v>
      </c>
      <c r="G409">
        <v>1.2</v>
      </c>
      <c r="H409" t="s">
        <v>959</v>
      </c>
      <c r="I409" t="s">
        <v>56</v>
      </c>
      <c r="J409" t="s">
        <v>96</v>
      </c>
      <c r="K409" t="s">
        <v>713</v>
      </c>
      <c r="L409">
        <v>1992</v>
      </c>
      <c r="M409">
        <v>3</v>
      </c>
      <c r="N409">
        <v>1993</v>
      </c>
      <c r="O409">
        <v>212323</v>
      </c>
      <c r="P409" t="s">
        <v>1062</v>
      </c>
      <c r="Q409" t="str">
        <f t="shared" si="12"/>
        <v>02</v>
      </c>
      <c r="R409">
        <v>1</v>
      </c>
      <c r="S409" t="str">
        <f t="shared" si="13"/>
        <v>Fing</v>
      </c>
      <c r="T409" t="s">
        <v>1283</v>
      </c>
      <c r="U409" t="s">
        <v>1225</v>
      </c>
    </row>
    <row r="410" spans="1:21" hidden="1">
      <c r="A410" s="134">
        <v>1</v>
      </c>
      <c r="B410">
        <v>1993</v>
      </c>
      <c r="C410">
        <v>19930205</v>
      </c>
      <c r="D410">
        <v>45</v>
      </c>
      <c r="E410">
        <v>95</v>
      </c>
      <c r="F410" t="s">
        <v>350</v>
      </c>
      <c r="G410">
        <v>1.01</v>
      </c>
      <c r="H410" t="s">
        <v>941</v>
      </c>
      <c r="I410" t="s">
        <v>56</v>
      </c>
      <c r="J410" t="s">
        <v>96</v>
      </c>
      <c r="K410" t="s">
        <v>905</v>
      </c>
      <c r="L410">
        <v>1990</v>
      </c>
      <c r="M410">
        <v>3</v>
      </c>
      <c r="N410">
        <v>1991</v>
      </c>
      <c r="O410">
        <v>211833</v>
      </c>
      <c r="P410" t="s">
        <v>1062</v>
      </c>
      <c r="Q410" t="str">
        <f t="shared" si="12"/>
        <v>02</v>
      </c>
      <c r="R410">
        <v>1</v>
      </c>
      <c r="S410" t="str">
        <f t="shared" si="13"/>
        <v>Fing</v>
      </c>
      <c r="T410" t="s">
        <v>1283</v>
      </c>
      <c r="U410" t="s">
        <v>1225</v>
      </c>
    </row>
    <row r="411" spans="1:21" hidden="1">
      <c r="A411" s="134">
        <v>1</v>
      </c>
      <c r="B411">
        <v>1995</v>
      </c>
      <c r="C411">
        <v>19950202</v>
      </c>
      <c r="D411">
        <v>45</v>
      </c>
      <c r="E411">
        <v>95</v>
      </c>
      <c r="F411" t="s">
        <v>977</v>
      </c>
      <c r="G411">
        <v>1.2</v>
      </c>
      <c r="H411" t="s">
        <v>978</v>
      </c>
      <c r="I411" t="s">
        <v>56</v>
      </c>
      <c r="J411" t="s">
        <v>96</v>
      </c>
      <c r="K411" t="s">
        <v>713</v>
      </c>
      <c r="L411">
        <v>1992</v>
      </c>
      <c r="M411">
        <v>3</v>
      </c>
      <c r="N411">
        <v>1993</v>
      </c>
      <c r="O411">
        <v>212323</v>
      </c>
      <c r="P411" t="s">
        <v>1062</v>
      </c>
      <c r="Q411" t="str">
        <f t="shared" si="12"/>
        <v>02</v>
      </c>
      <c r="R411">
        <v>1</v>
      </c>
      <c r="S411" t="str">
        <f t="shared" si="13"/>
        <v>Fing</v>
      </c>
      <c r="T411" t="s">
        <v>1283</v>
      </c>
      <c r="U411" t="s">
        <v>1225</v>
      </c>
    </row>
    <row r="412" spans="1:21" hidden="1">
      <c r="A412" s="134">
        <v>1</v>
      </c>
      <c r="B412">
        <v>1995</v>
      </c>
      <c r="C412">
        <v>19950415</v>
      </c>
      <c r="D412">
        <v>45</v>
      </c>
      <c r="E412">
        <v>95</v>
      </c>
      <c r="F412" t="s">
        <v>315</v>
      </c>
      <c r="G412">
        <v>1.25</v>
      </c>
      <c r="H412" t="s">
        <v>928</v>
      </c>
      <c r="I412" t="s">
        <v>56</v>
      </c>
      <c r="J412" t="s">
        <v>96</v>
      </c>
      <c r="K412" t="s">
        <v>713</v>
      </c>
      <c r="L412">
        <v>1992</v>
      </c>
      <c r="M412">
        <v>3</v>
      </c>
      <c r="N412">
        <v>1993</v>
      </c>
      <c r="O412">
        <v>212323</v>
      </c>
      <c r="P412" t="s">
        <v>1062</v>
      </c>
      <c r="Q412" t="str">
        <f t="shared" si="12"/>
        <v>04</v>
      </c>
      <c r="R412">
        <v>1</v>
      </c>
      <c r="S412" t="str">
        <f t="shared" si="13"/>
        <v>Fing</v>
      </c>
      <c r="T412" t="s">
        <v>1283</v>
      </c>
      <c r="U412" t="s">
        <v>1225</v>
      </c>
    </row>
    <row r="413" spans="1:21" hidden="1">
      <c r="A413" s="134">
        <v>1</v>
      </c>
      <c r="B413">
        <v>1994</v>
      </c>
      <c r="C413">
        <v>19941125</v>
      </c>
      <c r="D413">
        <v>45</v>
      </c>
      <c r="E413">
        <v>95</v>
      </c>
      <c r="F413" t="s">
        <v>289</v>
      </c>
      <c r="G413">
        <v>1.47</v>
      </c>
      <c r="H413" t="s">
        <v>959</v>
      </c>
      <c r="I413" t="s">
        <v>1227</v>
      </c>
      <c r="J413" t="s">
        <v>1247</v>
      </c>
      <c r="K413" t="s">
        <v>1248</v>
      </c>
      <c r="L413">
        <v>1991</v>
      </c>
      <c r="M413">
        <v>3</v>
      </c>
      <c r="N413">
        <v>1993</v>
      </c>
      <c r="O413">
        <v>21345</v>
      </c>
      <c r="P413" t="s">
        <v>1062</v>
      </c>
      <c r="Q413" t="str">
        <f t="shared" si="12"/>
        <v>11</v>
      </c>
      <c r="R413">
        <v>1</v>
      </c>
      <c r="S413" t="str">
        <f t="shared" si="13"/>
        <v>Yrl</v>
      </c>
      <c r="T413" t="s">
        <v>1227</v>
      </c>
      <c r="U413" t="s">
        <v>1227</v>
      </c>
    </row>
    <row r="414" spans="1:21" hidden="1">
      <c r="A414" s="134">
        <v>1</v>
      </c>
      <c r="B414">
        <v>2000</v>
      </c>
      <c r="C414">
        <v>20000825</v>
      </c>
      <c r="D414">
        <v>45</v>
      </c>
      <c r="E414">
        <v>95</v>
      </c>
      <c r="F414" t="s">
        <v>289</v>
      </c>
      <c r="G414">
        <v>3</v>
      </c>
      <c r="H414" t="s">
        <v>959</v>
      </c>
      <c r="I414" t="s">
        <v>62</v>
      </c>
      <c r="J414" t="s">
        <v>973</v>
      </c>
      <c r="K414" t="s">
        <v>726</v>
      </c>
      <c r="L414">
        <v>1997</v>
      </c>
      <c r="M414">
        <v>3</v>
      </c>
      <c r="N414">
        <v>1999</v>
      </c>
      <c r="O414">
        <v>630803</v>
      </c>
      <c r="P414" t="s">
        <v>1062</v>
      </c>
      <c r="Q414" t="str">
        <f t="shared" si="12"/>
        <v>08</v>
      </c>
      <c r="R414">
        <v>3</v>
      </c>
      <c r="S414" t="str">
        <f t="shared" si="13"/>
        <v>Yrl</v>
      </c>
      <c r="T414" t="s">
        <v>1279</v>
      </c>
      <c r="U414" t="s">
        <v>1264</v>
      </c>
    </row>
    <row r="415" spans="1:21" hidden="1">
      <c r="A415" s="134">
        <v>1</v>
      </c>
      <c r="B415">
        <v>1998</v>
      </c>
      <c r="C415">
        <v>19980129</v>
      </c>
      <c r="D415">
        <v>45</v>
      </c>
      <c r="E415">
        <v>95</v>
      </c>
      <c r="F415" t="s">
        <v>289</v>
      </c>
      <c r="G415">
        <v>4.1500000000000004</v>
      </c>
      <c r="H415" t="s">
        <v>959</v>
      </c>
      <c r="I415" t="s">
        <v>62</v>
      </c>
      <c r="J415" t="s">
        <v>61</v>
      </c>
      <c r="K415" t="s">
        <v>726</v>
      </c>
      <c r="L415">
        <v>1995</v>
      </c>
      <c r="M415">
        <v>3</v>
      </c>
      <c r="N415">
        <v>1997</v>
      </c>
      <c r="O415">
        <v>635341</v>
      </c>
      <c r="P415" t="s">
        <v>1062</v>
      </c>
      <c r="Q415" t="str">
        <f t="shared" si="12"/>
        <v>01</v>
      </c>
      <c r="R415">
        <v>1</v>
      </c>
      <c r="S415" t="str">
        <f t="shared" si="13"/>
        <v>Yrl</v>
      </c>
      <c r="T415" t="s">
        <v>1279</v>
      </c>
      <c r="U415" t="s">
        <v>1264</v>
      </c>
    </row>
    <row r="416" spans="1:21" hidden="1">
      <c r="A416" s="134">
        <v>1</v>
      </c>
      <c r="B416">
        <v>1998</v>
      </c>
      <c r="C416">
        <v>19980315</v>
      </c>
      <c r="D416">
        <v>45</v>
      </c>
      <c r="E416">
        <v>95</v>
      </c>
      <c r="F416" t="s">
        <v>349</v>
      </c>
      <c r="G416">
        <v>3.63</v>
      </c>
      <c r="H416" t="s">
        <v>935</v>
      </c>
      <c r="I416" t="s">
        <v>62</v>
      </c>
      <c r="J416" t="s">
        <v>61</v>
      </c>
      <c r="K416" t="s">
        <v>726</v>
      </c>
      <c r="L416">
        <v>1995</v>
      </c>
      <c r="M416">
        <v>3</v>
      </c>
      <c r="N416">
        <v>1997</v>
      </c>
      <c r="O416">
        <v>636061</v>
      </c>
      <c r="P416" t="s">
        <v>1062</v>
      </c>
      <c r="Q416" t="str">
        <f t="shared" si="12"/>
        <v>03</v>
      </c>
      <c r="R416">
        <v>1</v>
      </c>
      <c r="S416" t="str">
        <f t="shared" si="13"/>
        <v>Yrl</v>
      </c>
      <c r="T416" t="s">
        <v>1279</v>
      </c>
      <c r="U416" t="s">
        <v>1264</v>
      </c>
    </row>
    <row r="417" spans="1:21" hidden="1">
      <c r="A417" s="134">
        <v>1</v>
      </c>
      <c r="B417">
        <v>2000</v>
      </c>
      <c r="C417">
        <v>20000330</v>
      </c>
      <c r="D417">
        <v>45</v>
      </c>
      <c r="E417">
        <v>95</v>
      </c>
      <c r="F417" t="s">
        <v>349</v>
      </c>
      <c r="G417">
        <v>2.04</v>
      </c>
      <c r="H417" t="s">
        <v>935</v>
      </c>
      <c r="I417" t="s">
        <v>62</v>
      </c>
      <c r="J417" t="s">
        <v>61</v>
      </c>
      <c r="K417" t="s">
        <v>726</v>
      </c>
      <c r="L417">
        <v>1997</v>
      </c>
      <c r="M417">
        <v>3</v>
      </c>
      <c r="N417">
        <v>1999</v>
      </c>
      <c r="O417">
        <v>630607</v>
      </c>
      <c r="P417" t="s">
        <v>1062</v>
      </c>
      <c r="Q417" t="str">
        <f t="shared" si="12"/>
        <v>03</v>
      </c>
      <c r="R417">
        <v>1</v>
      </c>
      <c r="S417" t="str">
        <f t="shared" si="13"/>
        <v>Yrl</v>
      </c>
      <c r="T417" t="s">
        <v>1279</v>
      </c>
      <c r="U417" t="s">
        <v>1264</v>
      </c>
    </row>
    <row r="418" spans="1:21" hidden="1">
      <c r="A418" s="134">
        <v>1</v>
      </c>
      <c r="B418">
        <v>1996</v>
      </c>
      <c r="C418">
        <v>19960313</v>
      </c>
      <c r="D418">
        <v>45</v>
      </c>
      <c r="E418">
        <v>95</v>
      </c>
      <c r="F418" t="s">
        <v>281</v>
      </c>
      <c r="G418">
        <v>2.38</v>
      </c>
      <c r="H418" t="s">
        <v>937</v>
      </c>
      <c r="I418" t="s">
        <v>62</v>
      </c>
      <c r="J418" t="s">
        <v>61</v>
      </c>
      <c r="K418" t="s">
        <v>952</v>
      </c>
      <c r="L418">
        <v>1993</v>
      </c>
      <c r="M418">
        <v>3</v>
      </c>
      <c r="N418">
        <v>1995</v>
      </c>
      <c r="O418">
        <v>635405</v>
      </c>
      <c r="P418" t="s">
        <v>1062</v>
      </c>
      <c r="Q418" t="str">
        <f t="shared" si="12"/>
        <v>03</v>
      </c>
      <c r="R418">
        <v>1</v>
      </c>
      <c r="S418" t="str">
        <f t="shared" si="13"/>
        <v>Yrl</v>
      </c>
      <c r="T418" t="s">
        <v>1279</v>
      </c>
      <c r="U418" t="s">
        <v>1264</v>
      </c>
    </row>
    <row r="419" spans="1:21" hidden="1">
      <c r="A419" s="134">
        <v>1</v>
      </c>
      <c r="B419">
        <v>1994</v>
      </c>
      <c r="C419">
        <v>19940408</v>
      </c>
      <c r="D419">
        <v>45</v>
      </c>
      <c r="E419">
        <v>95</v>
      </c>
      <c r="F419" t="s">
        <v>358</v>
      </c>
      <c r="G419">
        <v>1.45</v>
      </c>
      <c r="H419" t="s">
        <v>939</v>
      </c>
      <c r="I419" t="s">
        <v>56</v>
      </c>
      <c r="J419" t="s">
        <v>96</v>
      </c>
      <c r="K419" t="s">
        <v>713</v>
      </c>
      <c r="L419">
        <v>1991</v>
      </c>
      <c r="M419">
        <v>3</v>
      </c>
      <c r="N419">
        <v>1992</v>
      </c>
      <c r="O419">
        <v>212206</v>
      </c>
      <c r="P419" t="s">
        <v>1062</v>
      </c>
      <c r="Q419" t="str">
        <f t="shared" si="12"/>
        <v>04</v>
      </c>
      <c r="R419">
        <v>1</v>
      </c>
      <c r="S419" t="str">
        <f t="shared" si="13"/>
        <v>Fing</v>
      </c>
      <c r="T419" t="s">
        <v>1283</v>
      </c>
      <c r="U419" t="s">
        <v>1225</v>
      </c>
    </row>
    <row r="420" spans="1:21" hidden="1">
      <c r="A420" s="134">
        <v>1</v>
      </c>
      <c r="B420">
        <v>2007</v>
      </c>
      <c r="C420">
        <v>20070327</v>
      </c>
      <c r="D420">
        <v>45</v>
      </c>
      <c r="E420">
        <v>95</v>
      </c>
      <c r="F420" t="s">
        <v>365</v>
      </c>
      <c r="G420">
        <v>15.8</v>
      </c>
      <c r="H420" t="s">
        <v>966</v>
      </c>
      <c r="I420" t="s">
        <v>62</v>
      </c>
      <c r="J420" t="s">
        <v>61</v>
      </c>
      <c r="K420" t="s">
        <v>726</v>
      </c>
      <c r="L420">
        <v>2004</v>
      </c>
      <c r="M420">
        <v>3</v>
      </c>
      <c r="N420">
        <v>2006</v>
      </c>
      <c r="O420">
        <v>632879</v>
      </c>
      <c r="P420" t="s">
        <v>1062</v>
      </c>
      <c r="Q420" t="str">
        <f t="shared" si="12"/>
        <v>03</v>
      </c>
      <c r="R420">
        <v>1</v>
      </c>
      <c r="S420" t="str">
        <f t="shared" si="13"/>
        <v>Yrl</v>
      </c>
      <c r="T420" t="s">
        <v>1279</v>
      </c>
      <c r="U420" t="s">
        <v>1264</v>
      </c>
    </row>
    <row r="421" spans="1:21" hidden="1">
      <c r="A421" s="134">
        <v>1</v>
      </c>
      <c r="B421">
        <v>2000</v>
      </c>
      <c r="C421">
        <v>20000515</v>
      </c>
      <c r="D421">
        <v>45</v>
      </c>
      <c r="E421">
        <v>95</v>
      </c>
      <c r="F421" t="s">
        <v>289</v>
      </c>
      <c r="G421">
        <v>3.27</v>
      </c>
      <c r="H421" t="s">
        <v>959</v>
      </c>
      <c r="I421" t="s">
        <v>62</v>
      </c>
      <c r="J421" t="s">
        <v>61</v>
      </c>
      <c r="K421" t="s">
        <v>726</v>
      </c>
      <c r="L421">
        <v>1997</v>
      </c>
      <c r="M421">
        <v>3</v>
      </c>
      <c r="N421">
        <v>1999</v>
      </c>
      <c r="O421">
        <v>630607</v>
      </c>
      <c r="P421" t="s">
        <v>1062</v>
      </c>
      <c r="Q421" t="str">
        <f t="shared" si="12"/>
        <v>05</v>
      </c>
      <c r="R421">
        <v>2</v>
      </c>
      <c r="S421" t="str">
        <f t="shared" si="13"/>
        <v>Yrl</v>
      </c>
      <c r="T421" t="s">
        <v>1279</v>
      </c>
      <c r="U421" t="s">
        <v>1264</v>
      </c>
    </row>
    <row r="422" spans="1:21" hidden="1">
      <c r="A422" s="134">
        <v>1</v>
      </c>
      <c r="B422">
        <v>2000</v>
      </c>
      <c r="C422">
        <v>20000514</v>
      </c>
      <c r="D422">
        <v>45</v>
      </c>
      <c r="E422">
        <v>95</v>
      </c>
      <c r="F422" t="s">
        <v>289</v>
      </c>
      <c r="G422">
        <v>3.27</v>
      </c>
      <c r="H422" t="s">
        <v>959</v>
      </c>
      <c r="I422" t="s">
        <v>62</v>
      </c>
      <c r="J422" t="s">
        <v>61</v>
      </c>
      <c r="K422" t="s">
        <v>726</v>
      </c>
      <c r="L422">
        <v>1997</v>
      </c>
      <c r="M422">
        <v>3</v>
      </c>
      <c r="N422">
        <v>1999</v>
      </c>
      <c r="O422">
        <v>630607</v>
      </c>
      <c r="P422" t="s">
        <v>1062</v>
      </c>
      <c r="Q422" t="str">
        <f t="shared" si="12"/>
        <v>05</v>
      </c>
      <c r="R422">
        <v>2</v>
      </c>
      <c r="S422" t="str">
        <f t="shared" si="13"/>
        <v>Yrl</v>
      </c>
      <c r="T422" t="s">
        <v>1279</v>
      </c>
      <c r="U422" t="s">
        <v>1264</v>
      </c>
    </row>
    <row r="423" spans="1:21" hidden="1">
      <c r="A423" s="134">
        <v>1</v>
      </c>
      <c r="B423">
        <v>2000</v>
      </c>
      <c r="C423">
        <v>20000524</v>
      </c>
      <c r="D423">
        <v>45</v>
      </c>
      <c r="E423">
        <v>95</v>
      </c>
      <c r="F423" t="s">
        <v>323</v>
      </c>
      <c r="G423">
        <v>3.27</v>
      </c>
      <c r="H423" t="s">
        <v>964</v>
      </c>
      <c r="I423" t="s">
        <v>62</v>
      </c>
      <c r="J423" t="s">
        <v>61</v>
      </c>
      <c r="K423" t="s">
        <v>726</v>
      </c>
      <c r="L423">
        <v>1997</v>
      </c>
      <c r="M423">
        <v>3</v>
      </c>
      <c r="N423">
        <v>1999</v>
      </c>
      <c r="O423">
        <v>630607</v>
      </c>
      <c r="P423" t="s">
        <v>1062</v>
      </c>
      <c r="Q423" t="str">
        <f t="shared" si="12"/>
        <v>05</v>
      </c>
      <c r="R423">
        <v>2</v>
      </c>
      <c r="S423" t="str">
        <f t="shared" si="13"/>
        <v>Yrl</v>
      </c>
      <c r="T423" t="s">
        <v>1279</v>
      </c>
      <c r="U423" t="s">
        <v>1264</v>
      </c>
    </row>
    <row r="424" spans="1:21" hidden="1">
      <c r="A424" s="134">
        <v>1</v>
      </c>
      <c r="B424">
        <v>2007</v>
      </c>
      <c r="C424">
        <v>20070701</v>
      </c>
      <c r="D424">
        <v>45</v>
      </c>
      <c r="E424">
        <v>95</v>
      </c>
      <c r="F424" t="s">
        <v>281</v>
      </c>
      <c r="G424">
        <v>2.29</v>
      </c>
      <c r="H424" t="s">
        <v>937</v>
      </c>
      <c r="I424" t="s">
        <v>62</v>
      </c>
      <c r="J424" t="s">
        <v>61</v>
      </c>
      <c r="K424" t="s">
        <v>726</v>
      </c>
      <c r="L424">
        <v>2004</v>
      </c>
      <c r="M424">
        <v>3</v>
      </c>
      <c r="N424">
        <v>2006</v>
      </c>
      <c r="O424">
        <v>632879</v>
      </c>
      <c r="P424" t="s">
        <v>1062</v>
      </c>
      <c r="Q424" t="str">
        <f t="shared" si="12"/>
        <v>07</v>
      </c>
      <c r="R424">
        <v>3</v>
      </c>
      <c r="S424" t="str">
        <f t="shared" si="13"/>
        <v>Yrl</v>
      </c>
      <c r="T424" t="s">
        <v>1279</v>
      </c>
      <c r="U424" t="s">
        <v>1264</v>
      </c>
    </row>
    <row r="425" spans="1:21" hidden="1">
      <c r="A425" s="134">
        <v>1</v>
      </c>
      <c r="B425">
        <v>2000</v>
      </c>
      <c r="C425">
        <v>20000731</v>
      </c>
      <c r="D425">
        <v>45</v>
      </c>
      <c r="E425">
        <v>95</v>
      </c>
      <c r="F425" t="s">
        <v>289</v>
      </c>
      <c r="G425">
        <v>3</v>
      </c>
      <c r="H425" t="s">
        <v>959</v>
      </c>
      <c r="I425" t="s">
        <v>62</v>
      </c>
      <c r="J425" t="s">
        <v>61</v>
      </c>
      <c r="K425" t="s">
        <v>726</v>
      </c>
      <c r="L425">
        <v>1997</v>
      </c>
      <c r="M425">
        <v>3</v>
      </c>
      <c r="N425">
        <v>1999</v>
      </c>
      <c r="O425">
        <v>630607</v>
      </c>
      <c r="P425" t="s">
        <v>1062</v>
      </c>
      <c r="Q425" t="str">
        <f t="shared" si="12"/>
        <v>07</v>
      </c>
      <c r="R425">
        <v>3</v>
      </c>
      <c r="S425" t="str">
        <f t="shared" si="13"/>
        <v>Yrl</v>
      </c>
      <c r="T425" t="s">
        <v>1279</v>
      </c>
      <c r="U425" t="s">
        <v>1264</v>
      </c>
    </row>
    <row r="426" spans="1:21" hidden="1">
      <c r="A426" s="134">
        <v>1</v>
      </c>
      <c r="B426">
        <v>1997</v>
      </c>
      <c r="C426">
        <v>19970424</v>
      </c>
      <c r="D426">
        <v>45</v>
      </c>
      <c r="E426">
        <v>95</v>
      </c>
      <c r="F426" t="s">
        <v>289</v>
      </c>
      <c r="G426">
        <v>2.97</v>
      </c>
      <c r="H426" t="s">
        <v>959</v>
      </c>
      <c r="I426" t="s">
        <v>56</v>
      </c>
      <c r="J426" t="s">
        <v>96</v>
      </c>
      <c r="K426" t="s">
        <v>692</v>
      </c>
      <c r="L426">
        <v>1994</v>
      </c>
      <c r="M426">
        <v>3</v>
      </c>
      <c r="N426">
        <v>1995</v>
      </c>
      <c r="O426">
        <v>212606</v>
      </c>
      <c r="P426" t="s">
        <v>1062</v>
      </c>
      <c r="Q426" t="str">
        <f t="shared" si="12"/>
        <v>04</v>
      </c>
      <c r="R426">
        <v>1</v>
      </c>
      <c r="S426" t="str">
        <f t="shared" si="13"/>
        <v>Fing</v>
      </c>
      <c r="T426" t="s">
        <v>1283</v>
      </c>
      <c r="U426" t="s">
        <v>1225</v>
      </c>
    </row>
    <row r="427" spans="1:21" hidden="1">
      <c r="A427" s="134">
        <v>1</v>
      </c>
      <c r="B427">
        <v>1995</v>
      </c>
      <c r="C427">
        <v>19950408</v>
      </c>
      <c r="D427">
        <v>45</v>
      </c>
      <c r="E427">
        <v>95</v>
      </c>
      <c r="F427" t="s">
        <v>977</v>
      </c>
      <c r="G427">
        <v>1.25</v>
      </c>
      <c r="H427" t="s">
        <v>978</v>
      </c>
      <c r="I427" t="s">
        <v>56</v>
      </c>
      <c r="J427" t="s">
        <v>96</v>
      </c>
      <c r="K427" t="s">
        <v>713</v>
      </c>
      <c r="L427">
        <v>1992</v>
      </c>
      <c r="M427">
        <v>3</v>
      </c>
      <c r="N427">
        <v>1993</v>
      </c>
      <c r="O427">
        <v>212323</v>
      </c>
      <c r="P427" t="s">
        <v>1062</v>
      </c>
      <c r="Q427" t="str">
        <f t="shared" si="12"/>
        <v>04</v>
      </c>
      <c r="R427">
        <v>1</v>
      </c>
      <c r="S427" t="str">
        <f t="shared" si="13"/>
        <v>Fing</v>
      </c>
      <c r="T427" t="s">
        <v>1283</v>
      </c>
      <c r="U427" t="s">
        <v>1225</v>
      </c>
    </row>
    <row r="428" spans="1:21" hidden="1">
      <c r="A428" s="134">
        <v>1</v>
      </c>
      <c r="B428">
        <v>2005</v>
      </c>
      <c r="C428">
        <v>20050507</v>
      </c>
      <c r="D428">
        <v>45</v>
      </c>
      <c r="E428">
        <v>95</v>
      </c>
      <c r="F428" t="s">
        <v>289</v>
      </c>
      <c r="G428">
        <v>3.02</v>
      </c>
      <c r="H428" t="s">
        <v>959</v>
      </c>
      <c r="I428" t="s">
        <v>56</v>
      </c>
      <c r="J428" t="s">
        <v>96</v>
      </c>
      <c r="K428" t="s">
        <v>713</v>
      </c>
      <c r="L428">
        <v>2002</v>
      </c>
      <c r="M428">
        <v>3</v>
      </c>
      <c r="N428">
        <v>2003</v>
      </c>
      <c r="O428">
        <v>210506</v>
      </c>
      <c r="P428" t="s">
        <v>1062</v>
      </c>
      <c r="Q428" t="str">
        <f t="shared" si="12"/>
        <v>05</v>
      </c>
      <c r="R428">
        <v>2</v>
      </c>
      <c r="S428" t="str">
        <f t="shared" si="13"/>
        <v>Fing</v>
      </c>
      <c r="T428" t="s">
        <v>1283</v>
      </c>
      <c r="U428" t="s">
        <v>1225</v>
      </c>
    </row>
    <row r="429" spans="1:21" hidden="1">
      <c r="A429" s="134">
        <v>1</v>
      </c>
      <c r="B429">
        <v>2005</v>
      </c>
      <c r="C429">
        <v>20050528</v>
      </c>
      <c r="D429">
        <v>45</v>
      </c>
      <c r="E429">
        <v>95</v>
      </c>
      <c r="F429" t="s">
        <v>290</v>
      </c>
      <c r="G429">
        <v>3.02</v>
      </c>
      <c r="H429" t="s">
        <v>993</v>
      </c>
      <c r="I429" t="s">
        <v>56</v>
      </c>
      <c r="J429" t="s">
        <v>96</v>
      </c>
      <c r="K429" t="s">
        <v>713</v>
      </c>
      <c r="L429">
        <v>2002</v>
      </c>
      <c r="M429">
        <v>3</v>
      </c>
      <c r="N429">
        <v>2003</v>
      </c>
      <c r="O429">
        <v>210506</v>
      </c>
      <c r="P429" t="s">
        <v>1062</v>
      </c>
      <c r="Q429" t="str">
        <f t="shared" si="12"/>
        <v>05</v>
      </c>
      <c r="R429">
        <v>2</v>
      </c>
      <c r="S429" t="str">
        <f t="shared" si="13"/>
        <v>Fing</v>
      </c>
      <c r="T429" t="s">
        <v>1283</v>
      </c>
      <c r="U429" t="s">
        <v>1225</v>
      </c>
    </row>
    <row r="430" spans="1:21" hidden="1">
      <c r="A430" s="134">
        <v>1</v>
      </c>
      <c r="B430">
        <v>1998</v>
      </c>
      <c r="C430">
        <v>19980826</v>
      </c>
      <c r="D430">
        <v>45</v>
      </c>
      <c r="E430">
        <v>95</v>
      </c>
      <c r="F430" t="s">
        <v>349</v>
      </c>
      <c r="G430">
        <v>4.1900000000000004</v>
      </c>
      <c r="H430" t="s">
        <v>935</v>
      </c>
      <c r="I430" t="s">
        <v>62</v>
      </c>
      <c r="J430" t="s">
        <v>61</v>
      </c>
      <c r="K430" t="s">
        <v>726</v>
      </c>
      <c r="L430">
        <v>1995</v>
      </c>
      <c r="M430">
        <v>3</v>
      </c>
      <c r="N430">
        <v>1997</v>
      </c>
      <c r="O430">
        <v>636061</v>
      </c>
      <c r="P430" t="s">
        <v>1062</v>
      </c>
      <c r="Q430" t="str">
        <f t="shared" si="12"/>
        <v>08</v>
      </c>
      <c r="R430">
        <v>3</v>
      </c>
      <c r="S430" t="str">
        <f t="shared" si="13"/>
        <v>Yrl</v>
      </c>
      <c r="T430" t="s">
        <v>1279</v>
      </c>
      <c r="U430" t="s">
        <v>1264</v>
      </c>
    </row>
    <row r="431" spans="1:21" hidden="1">
      <c r="A431" s="134">
        <v>1</v>
      </c>
      <c r="B431">
        <v>2007</v>
      </c>
      <c r="C431">
        <v>20070812</v>
      </c>
      <c r="D431">
        <v>45</v>
      </c>
      <c r="E431">
        <v>95</v>
      </c>
      <c r="F431" t="s">
        <v>350</v>
      </c>
      <c r="G431">
        <v>9.75</v>
      </c>
      <c r="H431" t="s">
        <v>941</v>
      </c>
      <c r="I431" t="s">
        <v>62</v>
      </c>
      <c r="J431" t="s">
        <v>61</v>
      </c>
      <c r="K431" t="s">
        <v>726</v>
      </c>
      <c r="L431">
        <v>2004</v>
      </c>
      <c r="M431">
        <v>3</v>
      </c>
      <c r="N431">
        <v>2006</v>
      </c>
      <c r="O431">
        <v>632879</v>
      </c>
      <c r="P431" t="s">
        <v>1062</v>
      </c>
      <c r="Q431" t="str">
        <f t="shared" si="12"/>
        <v>08</v>
      </c>
      <c r="R431">
        <v>3</v>
      </c>
      <c r="S431" t="str">
        <f t="shared" si="13"/>
        <v>Yrl</v>
      </c>
      <c r="T431" t="s">
        <v>1279</v>
      </c>
      <c r="U431" t="s">
        <v>1264</v>
      </c>
    </row>
    <row r="432" spans="1:21" hidden="1">
      <c r="A432" s="134">
        <v>1</v>
      </c>
      <c r="B432">
        <v>2005</v>
      </c>
      <c r="C432">
        <v>20050906</v>
      </c>
      <c r="D432">
        <v>23</v>
      </c>
      <c r="E432">
        <v>12</v>
      </c>
      <c r="F432" t="s">
        <v>264</v>
      </c>
      <c r="G432">
        <v>1.17</v>
      </c>
      <c r="H432" t="s">
        <v>895</v>
      </c>
      <c r="I432" t="s">
        <v>62</v>
      </c>
      <c r="J432" t="s">
        <v>61</v>
      </c>
      <c r="K432" t="s">
        <v>726</v>
      </c>
      <c r="L432">
        <v>2002</v>
      </c>
      <c r="M432">
        <v>3</v>
      </c>
      <c r="N432">
        <v>2004</v>
      </c>
      <c r="O432">
        <v>631798</v>
      </c>
      <c r="P432" t="s">
        <v>889</v>
      </c>
      <c r="Q432" t="str">
        <f t="shared" si="12"/>
        <v>09</v>
      </c>
      <c r="R432">
        <v>3</v>
      </c>
      <c r="S432" t="str">
        <f t="shared" si="13"/>
        <v>Yrl</v>
      </c>
      <c r="T432" t="s">
        <v>1279</v>
      </c>
      <c r="U432" t="s">
        <v>1264</v>
      </c>
    </row>
    <row r="433" spans="1:21" hidden="1">
      <c r="A433" s="134">
        <v>1</v>
      </c>
      <c r="B433">
        <v>2003</v>
      </c>
      <c r="C433">
        <v>20030510</v>
      </c>
      <c r="D433">
        <v>45</v>
      </c>
      <c r="E433">
        <v>95</v>
      </c>
      <c r="F433" t="s">
        <v>996</v>
      </c>
      <c r="G433">
        <v>6.08</v>
      </c>
      <c r="H433" t="s">
        <v>997</v>
      </c>
      <c r="I433" t="s">
        <v>56</v>
      </c>
      <c r="J433" t="s">
        <v>96</v>
      </c>
      <c r="K433" t="s">
        <v>713</v>
      </c>
      <c r="L433">
        <v>2000</v>
      </c>
      <c r="M433">
        <v>3</v>
      </c>
      <c r="N433">
        <v>2001</v>
      </c>
      <c r="O433">
        <v>210269</v>
      </c>
      <c r="P433" t="s">
        <v>1062</v>
      </c>
      <c r="Q433" t="str">
        <f t="shared" si="12"/>
        <v>05</v>
      </c>
      <c r="R433">
        <v>2</v>
      </c>
      <c r="S433" t="str">
        <f t="shared" si="13"/>
        <v>Fing</v>
      </c>
      <c r="T433" t="s">
        <v>1283</v>
      </c>
      <c r="U433" t="s">
        <v>1225</v>
      </c>
    </row>
    <row r="434" spans="1:21" hidden="1">
      <c r="A434" s="134">
        <v>1</v>
      </c>
      <c r="B434">
        <v>1993</v>
      </c>
      <c r="C434">
        <v>19930127</v>
      </c>
      <c r="D434">
        <v>45</v>
      </c>
      <c r="E434">
        <v>95</v>
      </c>
      <c r="F434" t="s">
        <v>289</v>
      </c>
      <c r="G434">
        <v>1.01</v>
      </c>
      <c r="H434" t="s">
        <v>959</v>
      </c>
      <c r="I434" t="s">
        <v>56</v>
      </c>
      <c r="J434" t="s">
        <v>120</v>
      </c>
      <c r="K434" t="s">
        <v>896</v>
      </c>
      <c r="L434">
        <v>1989</v>
      </c>
      <c r="M434">
        <v>1</v>
      </c>
      <c r="N434">
        <v>1991</v>
      </c>
      <c r="O434">
        <v>635542</v>
      </c>
      <c r="P434" t="s">
        <v>1062</v>
      </c>
      <c r="Q434" t="str">
        <f t="shared" si="12"/>
        <v>01</v>
      </c>
      <c r="R434">
        <v>1</v>
      </c>
      <c r="S434" t="str">
        <f t="shared" si="13"/>
        <v>Yrl</v>
      </c>
      <c r="T434" t="s">
        <v>1280</v>
      </c>
      <c r="U434" t="s">
        <v>1226</v>
      </c>
    </row>
    <row r="435" spans="1:21" hidden="1">
      <c r="A435" s="134">
        <v>1</v>
      </c>
      <c r="B435">
        <v>1993</v>
      </c>
      <c r="C435">
        <v>19930129</v>
      </c>
      <c r="D435">
        <v>45</v>
      </c>
      <c r="E435">
        <v>95</v>
      </c>
      <c r="F435" t="s">
        <v>289</v>
      </c>
      <c r="G435">
        <v>1.01</v>
      </c>
      <c r="H435" t="s">
        <v>959</v>
      </c>
      <c r="I435" t="s">
        <v>56</v>
      </c>
      <c r="J435" t="s">
        <v>120</v>
      </c>
      <c r="K435" t="s">
        <v>896</v>
      </c>
      <c r="L435">
        <v>1989</v>
      </c>
      <c r="M435">
        <v>1</v>
      </c>
      <c r="N435">
        <v>1991</v>
      </c>
      <c r="O435">
        <v>635542</v>
      </c>
      <c r="P435" t="s">
        <v>1062</v>
      </c>
      <c r="Q435" t="str">
        <f t="shared" si="12"/>
        <v>01</v>
      </c>
      <c r="R435">
        <v>1</v>
      </c>
      <c r="S435" t="str">
        <f t="shared" si="13"/>
        <v>Yrl</v>
      </c>
      <c r="T435" t="s">
        <v>1280</v>
      </c>
      <c r="U435" t="s">
        <v>1226</v>
      </c>
    </row>
    <row r="436" spans="1:21" hidden="1">
      <c r="A436" s="134">
        <v>1</v>
      </c>
      <c r="B436">
        <v>1994</v>
      </c>
      <c r="C436">
        <v>19940101</v>
      </c>
      <c r="D436">
        <v>45</v>
      </c>
      <c r="E436">
        <v>95</v>
      </c>
      <c r="F436" t="s">
        <v>289</v>
      </c>
      <c r="G436">
        <v>1.53</v>
      </c>
      <c r="H436" t="s">
        <v>959</v>
      </c>
      <c r="I436" t="s">
        <v>56</v>
      </c>
      <c r="J436" t="s">
        <v>120</v>
      </c>
      <c r="K436" t="s">
        <v>896</v>
      </c>
      <c r="L436">
        <v>1990</v>
      </c>
      <c r="M436">
        <v>1</v>
      </c>
      <c r="N436">
        <v>1992</v>
      </c>
      <c r="O436">
        <v>635908</v>
      </c>
      <c r="P436" t="s">
        <v>1062</v>
      </c>
      <c r="Q436" t="str">
        <f t="shared" si="12"/>
        <v>01</v>
      </c>
      <c r="R436">
        <v>1</v>
      </c>
      <c r="S436" t="str">
        <f t="shared" si="13"/>
        <v>Yrl</v>
      </c>
      <c r="T436" t="s">
        <v>1280</v>
      </c>
      <c r="U436" t="s">
        <v>1226</v>
      </c>
    </row>
    <row r="437" spans="1:21" hidden="1">
      <c r="A437" s="134">
        <v>1</v>
      </c>
      <c r="B437">
        <v>1995</v>
      </c>
      <c r="C437">
        <v>19950618</v>
      </c>
      <c r="D437">
        <v>45</v>
      </c>
      <c r="E437">
        <v>95</v>
      </c>
      <c r="F437" t="s">
        <v>315</v>
      </c>
      <c r="G437">
        <v>1.29</v>
      </c>
      <c r="H437" t="s">
        <v>928</v>
      </c>
      <c r="I437" t="s">
        <v>56</v>
      </c>
      <c r="J437" t="s">
        <v>96</v>
      </c>
      <c r="K437" t="s">
        <v>713</v>
      </c>
      <c r="L437">
        <v>1992</v>
      </c>
      <c r="M437">
        <v>3</v>
      </c>
      <c r="N437">
        <v>1993</v>
      </c>
      <c r="O437">
        <v>212323</v>
      </c>
      <c r="P437" t="s">
        <v>1062</v>
      </c>
      <c r="Q437" t="str">
        <f t="shared" si="12"/>
        <v>06</v>
      </c>
      <c r="R437">
        <v>2</v>
      </c>
      <c r="S437" t="str">
        <f t="shared" si="13"/>
        <v>Fing</v>
      </c>
      <c r="T437" t="s">
        <v>1283</v>
      </c>
      <c r="U437" t="s">
        <v>1225</v>
      </c>
    </row>
    <row r="438" spans="1:21" hidden="1">
      <c r="A438" s="134">
        <v>1</v>
      </c>
      <c r="B438">
        <v>1997</v>
      </c>
      <c r="C438">
        <v>19970622</v>
      </c>
      <c r="D438">
        <v>45</v>
      </c>
      <c r="E438">
        <v>95</v>
      </c>
      <c r="F438" t="s">
        <v>315</v>
      </c>
      <c r="G438">
        <v>2.59</v>
      </c>
      <c r="H438" t="s">
        <v>928</v>
      </c>
      <c r="I438" t="s">
        <v>56</v>
      </c>
      <c r="J438" t="s">
        <v>96</v>
      </c>
      <c r="K438" t="s">
        <v>692</v>
      </c>
      <c r="L438">
        <v>1994</v>
      </c>
      <c r="M438">
        <v>3</v>
      </c>
      <c r="N438">
        <v>1995</v>
      </c>
      <c r="O438">
        <v>212606</v>
      </c>
      <c r="P438" t="s">
        <v>1062</v>
      </c>
      <c r="Q438" t="str">
        <f t="shared" si="12"/>
        <v>06</v>
      </c>
      <c r="R438">
        <v>2</v>
      </c>
      <c r="S438" t="str">
        <f t="shared" si="13"/>
        <v>Fing</v>
      </c>
      <c r="T438" t="s">
        <v>1283</v>
      </c>
      <c r="U438" t="s">
        <v>1225</v>
      </c>
    </row>
    <row r="439" spans="1:21" hidden="1">
      <c r="A439" s="134">
        <v>1</v>
      </c>
      <c r="B439">
        <v>1997</v>
      </c>
      <c r="C439">
        <v>19970112</v>
      </c>
      <c r="D439">
        <v>45</v>
      </c>
      <c r="E439">
        <v>95</v>
      </c>
      <c r="F439" t="s">
        <v>977</v>
      </c>
      <c r="G439">
        <v>1.02</v>
      </c>
      <c r="H439" t="s">
        <v>978</v>
      </c>
      <c r="I439" t="s">
        <v>56</v>
      </c>
      <c r="J439" t="s">
        <v>120</v>
      </c>
      <c r="K439" t="s">
        <v>896</v>
      </c>
      <c r="L439">
        <v>1993</v>
      </c>
      <c r="M439">
        <v>1</v>
      </c>
      <c r="N439">
        <v>1995</v>
      </c>
      <c r="O439">
        <v>635046</v>
      </c>
      <c r="P439" t="s">
        <v>1062</v>
      </c>
      <c r="Q439" t="str">
        <f t="shared" si="12"/>
        <v>01</v>
      </c>
      <c r="R439">
        <v>1</v>
      </c>
      <c r="S439" t="str">
        <f t="shared" si="13"/>
        <v>Yrl</v>
      </c>
      <c r="T439" t="s">
        <v>1280</v>
      </c>
      <c r="U439" t="s">
        <v>1226</v>
      </c>
    </row>
    <row r="440" spans="1:21" hidden="1">
      <c r="A440" s="134">
        <v>1</v>
      </c>
      <c r="B440">
        <v>1995</v>
      </c>
      <c r="C440">
        <v>19950618</v>
      </c>
      <c r="D440">
        <v>45</v>
      </c>
      <c r="E440">
        <v>95</v>
      </c>
      <c r="F440" t="s">
        <v>354</v>
      </c>
      <c r="G440">
        <v>1.29</v>
      </c>
      <c r="H440" t="s">
        <v>938</v>
      </c>
      <c r="I440" t="s">
        <v>56</v>
      </c>
      <c r="J440" t="s">
        <v>96</v>
      </c>
      <c r="K440" t="s">
        <v>713</v>
      </c>
      <c r="L440">
        <v>1992</v>
      </c>
      <c r="M440">
        <v>3</v>
      </c>
      <c r="N440">
        <v>1993</v>
      </c>
      <c r="O440">
        <v>212323</v>
      </c>
      <c r="P440" t="s">
        <v>1062</v>
      </c>
      <c r="Q440" t="str">
        <f t="shared" si="12"/>
        <v>06</v>
      </c>
      <c r="R440">
        <v>2</v>
      </c>
      <c r="S440" t="str">
        <f t="shared" si="13"/>
        <v>Fing</v>
      </c>
      <c r="T440" t="s">
        <v>1283</v>
      </c>
      <c r="U440" t="s">
        <v>1225</v>
      </c>
    </row>
    <row r="441" spans="1:21" hidden="1">
      <c r="A441" s="134">
        <v>1</v>
      </c>
      <c r="B441">
        <v>1997</v>
      </c>
      <c r="C441">
        <v>19970105</v>
      </c>
      <c r="D441">
        <v>45</v>
      </c>
      <c r="E441">
        <v>95</v>
      </c>
      <c r="F441" t="s">
        <v>292</v>
      </c>
      <c r="G441">
        <v>1.02</v>
      </c>
      <c r="H441" t="s">
        <v>965</v>
      </c>
      <c r="I441" t="s">
        <v>56</v>
      </c>
      <c r="J441" t="s">
        <v>120</v>
      </c>
      <c r="K441" t="s">
        <v>896</v>
      </c>
      <c r="L441">
        <v>1993</v>
      </c>
      <c r="M441">
        <v>1</v>
      </c>
      <c r="N441">
        <v>1995</v>
      </c>
      <c r="O441">
        <v>635046</v>
      </c>
      <c r="P441" t="s">
        <v>1062</v>
      </c>
      <c r="Q441" t="str">
        <f t="shared" si="12"/>
        <v>01</v>
      </c>
      <c r="R441">
        <v>1</v>
      </c>
      <c r="S441" t="str">
        <f t="shared" si="13"/>
        <v>Yrl</v>
      </c>
      <c r="T441" t="s">
        <v>1280</v>
      </c>
      <c r="U441" t="s">
        <v>1226</v>
      </c>
    </row>
    <row r="442" spans="1:21" hidden="1">
      <c r="A442" s="134">
        <v>1</v>
      </c>
      <c r="B442">
        <v>1993</v>
      </c>
      <c r="C442">
        <v>19930212</v>
      </c>
      <c r="D442">
        <v>45</v>
      </c>
      <c r="E442">
        <v>95</v>
      </c>
      <c r="F442" t="s">
        <v>949</v>
      </c>
      <c r="G442">
        <v>1.01</v>
      </c>
      <c r="H442" t="s">
        <v>950</v>
      </c>
      <c r="I442" t="s">
        <v>56</v>
      </c>
      <c r="J442" t="s">
        <v>120</v>
      </c>
      <c r="K442" t="s">
        <v>896</v>
      </c>
      <c r="L442">
        <v>1989</v>
      </c>
      <c r="M442">
        <v>1</v>
      </c>
      <c r="N442">
        <v>1991</v>
      </c>
      <c r="O442">
        <v>635542</v>
      </c>
      <c r="P442" t="s">
        <v>1062</v>
      </c>
      <c r="Q442" t="str">
        <f t="shared" si="12"/>
        <v>02</v>
      </c>
      <c r="R442">
        <v>1</v>
      </c>
      <c r="S442" t="str">
        <f t="shared" si="13"/>
        <v>Yrl</v>
      </c>
      <c r="T442" t="s">
        <v>1280</v>
      </c>
      <c r="U442" t="s">
        <v>1226</v>
      </c>
    </row>
    <row r="443" spans="1:21" hidden="1">
      <c r="A443" s="134">
        <v>1</v>
      </c>
      <c r="B443">
        <v>1993</v>
      </c>
      <c r="C443">
        <v>19930225</v>
      </c>
      <c r="D443">
        <v>45</v>
      </c>
      <c r="E443">
        <v>95</v>
      </c>
      <c r="F443" t="s">
        <v>281</v>
      </c>
      <c r="G443">
        <v>1.01</v>
      </c>
      <c r="H443" t="s">
        <v>937</v>
      </c>
      <c r="I443" t="s">
        <v>56</v>
      </c>
      <c r="J443" t="s">
        <v>120</v>
      </c>
      <c r="K443" t="s">
        <v>896</v>
      </c>
      <c r="L443">
        <v>1989</v>
      </c>
      <c r="M443">
        <v>1</v>
      </c>
      <c r="N443">
        <v>1991</v>
      </c>
      <c r="O443">
        <v>635542</v>
      </c>
      <c r="P443" t="s">
        <v>1062</v>
      </c>
      <c r="Q443" t="str">
        <f t="shared" si="12"/>
        <v>02</v>
      </c>
      <c r="R443">
        <v>1</v>
      </c>
      <c r="S443" t="str">
        <f t="shared" si="13"/>
        <v>Yrl</v>
      </c>
      <c r="T443" t="s">
        <v>1280</v>
      </c>
      <c r="U443" t="s">
        <v>1226</v>
      </c>
    </row>
    <row r="444" spans="1:21" hidden="1">
      <c r="A444" s="134">
        <v>1</v>
      </c>
      <c r="B444">
        <v>1997</v>
      </c>
      <c r="C444">
        <v>19970726</v>
      </c>
      <c r="D444">
        <v>45</v>
      </c>
      <c r="E444">
        <v>95</v>
      </c>
      <c r="F444" t="s">
        <v>315</v>
      </c>
      <c r="G444">
        <v>4.78</v>
      </c>
      <c r="H444" t="s">
        <v>928</v>
      </c>
      <c r="I444" t="s">
        <v>56</v>
      </c>
      <c r="J444" t="s">
        <v>96</v>
      </c>
      <c r="K444" t="s">
        <v>713</v>
      </c>
      <c r="L444">
        <v>1992</v>
      </c>
      <c r="M444">
        <v>3</v>
      </c>
      <c r="N444">
        <v>1993</v>
      </c>
      <c r="O444">
        <v>212323</v>
      </c>
      <c r="P444" t="s">
        <v>1062</v>
      </c>
      <c r="Q444" t="str">
        <f t="shared" si="12"/>
        <v>07</v>
      </c>
      <c r="R444">
        <v>3</v>
      </c>
      <c r="S444" t="str">
        <f t="shared" si="13"/>
        <v>Fing</v>
      </c>
      <c r="T444" t="s">
        <v>1283</v>
      </c>
      <c r="U444" t="s">
        <v>1225</v>
      </c>
    </row>
    <row r="445" spans="1:21" hidden="1">
      <c r="A445" s="134">
        <v>1</v>
      </c>
      <c r="B445">
        <v>1995</v>
      </c>
      <c r="C445">
        <v>19950717</v>
      </c>
      <c r="D445">
        <v>45</v>
      </c>
      <c r="E445">
        <v>95</v>
      </c>
      <c r="F445" t="s">
        <v>350</v>
      </c>
      <c r="G445">
        <v>1.3</v>
      </c>
      <c r="H445" t="s">
        <v>941</v>
      </c>
      <c r="I445" t="s">
        <v>56</v>
      </c>
      <c r="J445" t="s">
        <v>96</v>
      </c>
      <c r="K445" t="s">
        <v>713</v>
      </c>
      <c r="L445">
        <v>1992</v>
      </c>
      <c r="M445">
        <v>3</v>
      </c>
      <c r="N445">
        <v>1993</v>
      </c>
      <c r="O445">
        <v>212323</v>
      </c>
      <c r="P445" t="s">
        <v>1062</v>
      </c>
      <c r="Q445" t="str">
        <f t="shared" si="12"/>
        <v>07</v>
      </c>
      <c r="R445">
        <v>3</v>
      </c>
      <c r="S445" t="str">
        <f t="shared" si="13"/>
        <v>Fing</v>
      </c>
      <c r="T445" t="s">
        <v>1283</v>
      </c>
      <c r="U445" t="s">
        <v>1225</v>
      </c>
    </row>
    <row r="446" spans="1:21" hidden="1">
      <c r="A446" s="134">
        <v>1</v>
      </c>
      <c r="B446">
        <v>1993</v>
      </c>
      <c r="C446">
        <v>19930204</v>
      </c>
      <c r="D446">
        <v>45</v>
      </c>
      <c r="E446">
        <v>95</v>
      </c>
      <c r="F446" t="s">
        <v>289</v>
      </c>
      <c r="G446">
        <v>1.01</v>
      </c>
      <c r="H446" t="s">
        <v>959</v>
      </c>
      <c r="I446" t="s">
        <v>56</v>
      </c>
      <c r="J446" t="s">
        <v>120</v>
      </c>
      <c r="K446" t="s">
        <v>896</v>
      </c>
      <c r="L446">
        <v>1989</v>
      </c>
      <c r="M446">
        <v>1</v>
      </c>
      <c r="N446">
        <v>1991</v>
      </c>
      <c r="O446">
        <v>635542</v>
      </c>
      <c r="P446" t="s">
        <v>1062</v>
      </c>
      <c r="Q446" t="str">
        <f t="shared" si="12"/>
        <v>02</v>
      </c>
      <c r="R446">
        <v>1</v>
      </c>
      <c r="S446" t="str">
        <f t="shared" si="13"/>
        <v>Yrl</v>
      </c>
      <c r="T446" t="s">
        <v>1280</v>
      </c>
      <c r="U446" t="s">
        <v>1226</v>
      </c>
    </row>
    <row r="447" spans="1:21" hidden="1">
      <c r="A447" s="134">
        <v>1</v>
      </c>
      <c r="B447">
        <v>1995</v>
      </c>
      <c r="C447">
        <v>19950209</v>
      </c>
      <c r="D447">
        <v>45</v>
      </c>
      <c r="E447">
        <v>95</v>
      </c>
      <c r="F447" t="s">
        <v>289</v>
      </c>
      <c r="G447">
        <v>1.2</v>
      </c>
      <c r="H447" t="s">
        <v>959</v>
      </c>
      <c r="I447" t="s">
        <v>56</v>
      </c>
      <c r="J447" t="s">
        <v>120</v>
      </c>
      <c r="K447" t="s">
        <v>896</v>
      </c>
      <c r="L447">
        <v>1991</v>
      </c>
      <c r="M447">
        <v>1</v>
      </c>
      <c r="N447">
        <v>1993</v>
      </c>
      <c r="O447">
        <v>634224</v>
      </c>
      <c r="P447" t="s">
        <v>1062</v>
      </c>
      <c r="Q447" t="str">
        <f t="shared" si="12"/>
        <v>02</v>
      </c>
      <c r="R447">
        <v>1</v>
      </c>
      <c r="S447" t="str">
        <f t="shared" si="13"/>
        <v>Yrl</v>
      </c>
      <c r="T447" t="s">
        <v>1280</v>
      </c>
      <c r="U447" t="s">
        <v>1226</v>
      </c>
    </row>
    <row r="448" spans="1:21" hidden="1">
      <c r="A448" s="134">
        <v>1</v>
      </c>
      <c r="B448">
        <v>1997</v>
      </c>
      <c r="C448">
        <v>19970216</v>
      </c>
      <c r="D448">
        <v>45</v>
      </c>
      <c r="E448">
        <v>95</v>
      </c>
      <c r="F448" t="s">
        <v>323</v>
      </c>
      <c r="G448">
        <v>4.63</v>
      </c>
      <c r="H448" t="s">
        <v>964</v>
      </c>
      <c r="I448" t="s">
        <v>56</v>
      </c>
      <c r="J448" t="s">
        <v>120</v>
      </c>
      <c r="K448" t="s">
        <v>896</v>
      </c>
      <c r="L448">
        <v>1993</v>
      </c>
      <c r="M448">
        <v>1</v>
      </c>
      <c r="N448">
        <v>1995</v>
      </c>
      <c r="O448">
        <v>635046</v>
      </c>
      <c r="P448" t="s">
        <v>1062</v>
      </c>
      <c r="Q448" t="str">
        <f t="shared" si="12"/>
        <v>02</v>
      </c>
      <c r="R448">
        <v>1</v>
      </c>
      <c r="S448" t="str">
        <f t="shared" si="13"/>
        <v>Yrl</v>
      </c>
      <c r="T448" t="s">
        <v>1280</v>
      </c>
      <c r="U448" t="s">
        <v>1226</v>
      </c>
    </row>
    <row r="449" spans="1:21" hidden="1">
      <c r="A449" s="134">
        <v>1</v>
      </c>
      <c r="B449">
        <v>1996</v>
      </c>
      <c r="C449">
        <v>19960821</v>
      </c>
      <c r="D449">
        <v>23</v>
      </c>
      <c r="E449">
        <v>16</v>
      </c>
      <c r="F449" t="s">
        <v>264</v>
      </c>
      <c r="G449">
        <v>1</v>
      </c>
      <c r="H449" t="s">
        <v>895</v>
      </c>
      <c r="I449" t="s">
        <v>56</v>
      </c>
      <c r="J449" t="s">
        <v>96</v>
      </c>
      <c r="K449" t="s">
        <v>713</v>
      </c>
      <c r="L449">
        <v>1992</v>
      </c>
      <c r="M449">
        <v>3</v>
      </c>
      <c r="N449">
        <v>1993</v>
      </c>
      <c r="O449">
        <v>212323</v>
      </c>
      <c r="P449" t="s">
        <v>889</v>
      </c>
      <c r="Q449" t="str">
        <f t="shared" si="12"/>
        <v>08</v>
      </c>
      <c r="R449">
        <v>3</v>
      </c>
      <c r="S449" t="str">
        <f t="shared" si="13"/>
        <v>Fing</v>
      </c>
      <c r="T449" t="s">
        <v>1283</v>
      </c>
      <c r="U449" t="s">
        <v>1225</v>
      </c>
    </row>
    <row r="450" spans="1:21" hidden="1">
      <c r="A450" s="134">
        <v>1</v>
      </c>
      <c r="B450">
        <v>1998</v>
      </c>
      <c r="C450">
        <v>19980315</v>
      </c>
      <c r="D450">
        <v>45</v>
      </c>
      <c r="E450">
        <v>95</v>
      </c>
      <c r="F450" t="s">
        <v>349</v>
      </c>
      <c r="G450">
        <v>3.63</v>
      </c>
      <c r="H450" t="s">
        <v>935</v>
      </c>
      <c r="I450" t="s">
        <v>56</v>
      </c>
      <c r="J450" t="s">
        <v>120</v>
      </c>
      <c r="K450" t="s">
        <v>896</v>
      </c>
      <c r="L450">
        <v>1995</v>
      </c>
      <c r="M450">
        <v>1</v>
      </c>
      <c r="N450">
        <v>1997</v>
      </c>
      <c r="O450">
        <v>635633</v>
      </c>
      <c r="P450" t="s">
        <v>1062</v>
      </c>
      <c r="Q450" t="str">
        <f t="shared" si="12"/>
        <v>03</v>
      </c>
      <c r="R450">
        <v>1</v>
      </c>
      <c r="S450" t="str">
        <f t="shared" si="13"/>
        <v>Yrl</v>
      </c>
      <c r="T450" t="s">
        <v>1280</v>
      </c>
      <c r="U450" t="s">
        <v>1226</v>
      </c>
    </row>
    <row r="451" spans="1:21" hidden="1">
      <c r="A451" s="134">
        <v>1</v>
      </c>
      <c r="B451">
        <v>1993</v>
      </c>
      <c r="C451">
        <v>19930321</v>
      </c>
      <c r="D451">
        <v>45</v>
      </c>
      <c r="E451">
        <v>95</v>
      </c>
      <c r="F451" t="s">
        <v>289</v>
      </c>
      <c r="G451">
        <v>1</v>
      </c>
      <c r="H451" t="s">
        <v>959</v>
      </c>
      <c r="I451" t="s">
        <v>56</v>
      </c>
      <c r="J451" t="s">
        <v>120</v>
      </c>
      <c r="K451" t="s">
        <v>896</v>
      </c>
      <c r="L451">
        <v>1989</v>
      </c>
      <c r="M451">
        <v>1</v>
      </c>
      <c r="N451">
        <v>1991</v>
      </c>
      <c r="O451">
        <v>635542</v>
      </c>
      <c r="P451" t="s">
        <v>1062</v>
      </c>
      <c r="Q451" t="str">
        <f t="shared" si="12"/>
        <v>03</v>
      </c>
      <c r="R451">
        <v>1</v>
      </c>
      <c r="S451" t="str">
        <f t="shared" si="13"/>
        <v>Yrl</v>
      </c>
      <c r="T451" t="s">
        <v>1280</v>
      </c>
      <c r="U451" t="s">
        <v>1226</v>
      </c>
    </row>
    <row r="452" spans="1:21" hidden="1">
      <c r="A452" s="134">
        <v>1</v>
      </c>
      <c r="B452">
        <v>1996</v>
      </c>
      <c r="C452">
        <v>19960821</v>
      </c>
      <c r="D452">
        <v>23</v>
      </c>
      <c r="E452">
        <v>16</v>
      </c>
      <c r="F452" t="s">
        <v>264</v>
      </c>
      <c r="G452">
        <v>1</v>
      </c>
      <c r="H452" t="s">
        <v>895</v>
      </c>
      <c r="I452" t="s">
        <v>56</v>
      </c>
      <c r="J452" t="s">
        <v>96</v>
      </c>
      <c r="K452" t="s">
        <v>713</v>
      </c>
      <c r="L452">
        <v>1992</v>
      </c>
      <c r="M452">
        <v>3</v>
      </c>
      <c r="N452">
        <v>1993</v>
      </c>
      <c r="O452">
        <v>212323</v>
      </c>
      <c r="P452" t="s">
        <v>889</v>
      </c>
      <c r="Q452" t="str">
        <f t="shared" si="12"/>
        <v>08</v>
      </c>
      <c r="R452">
        <v>3</v>
      </c>
      <c r="S452" t="str">
        <f t="shared" si="13"/>
        <v>Fing</v>
      </c>
      <c r="T452" t="s">
        <v>1283</v>
      </c>
      <c r="U452" t="s">
        <v>1225</v>
      </c>
    </row>
    <row r="453" spans="1:21" hidden="1">
      <c r="A453" s="134">
        <v>1</v>
      </c>
      <c r="B453">
        <v>1995</v>
      </c>
      <c r="C453">
        <v>19950325</v>
      </c>
      <c r="D453">
        <v>45</v>
      </c>
      <c r="E453">
        <v>95</v>
      </c>
      <c r="F453" t="s">
        <v>996</v>
      </c>
      <c r="G453">
        <v>1.27</v>
      </c>
      <c r="H453" t="s">
        <v>997</v>
      </c>
      <c r="I453" t="s">
        <v>56</v>
      </c>
      <c r="J453" t="s">
        <v>120</v>
      </c>
      <c r="K453" t="s">
        <v>896</v>
      </c>
      <c r="L453">
        <v>1991</v>
      </c>
      <c r="M453">
        <v>1</v>
      </c>
      <c r="N453">
        <v>1993</v>
      </c>
      <c r="O453">
        <v>634224</v>
      </c>
      <c r="P453" t="s">
        <v>1062</v>
      </c>
      <c r="Q453" t="str">
        <f t="shared" si="12"/>
        <v>03</v>
      </c>
      <c r="R453">
        <v>1</v>
      </c>
      <c r="S453" t="str">
        <f t="shared" si="13"/>
        <v>Yrl</v>
      </c>
      <c r="T453" t="s">
        <v>1280</v>
      </c>
      <c r="U453" t="s">
        <v>1226</v>
      </c>
    </row>
    <row r="454" spans="1:21" hidden="1">
      <c r="A454" s="134">
        <v>1</v>
      </c>
      <c r="B454">
        <v>1997</v>
      </c>
      <c r="C454">
        <v>19970412</v>
      </c>
      <c r="D454">
        <v>45</v>
      </c>
      <c r="E454">
        <v>95</v>
      </c>
      <c r="F454" t="s">
        <v>315</v>
      </c>
      <c r="G454">
        <v>2.97</v>
      </c>
      <c r="H454" t="s">
        <v>928</v>
      </c>
      <c r="I454" t="s">
        <v>56</v>
      </c>
      <c r="J454" t="s">
        <v>120</v>
      </c>
      <c r="K454" t="s">
        <v>896</v>
      </c>
      <c r="L454">
        <v>1993</v>
      </c>
      <c r="M454">
        <v>1</v>
      </c>
      <c r="N454">
        <v>1995</v>
      </c>
      <c r="O454">
        <v>635046</v>
      </c>
      <c r="P454" t="s">
        <v>1062</v>
      </c>
      <c r="Q454" t="str">
        <f t="shared" ref="Q454:Q517" si="14">MID(C454,5,2)</f>
        <v>04</v>
      </c>
      <c r="R454">
        <v>1</v>
      </c>
      <c r="S454" t="str">
        <f t="shared" ref="S454:S517" si="15">IF(N454-L454=1,"Fing","Yrl")</f>
        <v>Yrl</v>
      </c>
      <c r="T454" t="s">
        <v>1280</v>
      </c>
      <c r="U454" t="s">
        <v>1226</v>
      </c>
    </row>
    <row r="455" spans="1:21" hidden="1">
      <c r="A455" s="134">
        <v>1</v>
      </c>
      <c r="B455">
        <v>1996</v>
      </c>
      <c r="C455">
        <v>19960821</v>
      </c>
      <c r="D455">
        <v>23</v>
      </c>
      <c r="E455">
        <v>16</v>
      </c>
      <c r="F455" t="s">
        <v>264</v>
      </c>
      <c r="G455">
        <v>1</v>
      </c>
      <c r="H455" t="s">
        <v>895</v>
      </c>
      <c r="I455" t="s">
        <v>56</v>
      </c>
      <c r="J455" t="s">
        <v>96</v>
      </c>
      <c r="K455" t="s">
        <v>713</v>
      </c>
      <c r="L455">
        <v>1992</v>
      </c>
      <c r="M455">
        <v>3</v>
      </c>
      <c r="N455">
        <v>1993</v>
      </c>
      <c r="O455">
        <v>212323</v>
      </c>
      <c r="P455" t="s">
        <v>889</v>
      </c>
      <c r="Q455" t="str">
        <f t="shared" si="14"/>
        <v>08</v>
      </c>
      <c r="R455">
        <v>3</v>
      </c>
      <c r="S455" t="str">
        <f t="shared" si="15"/>
        <v>Fing</v>
      </c>
      <c r="T455" t="s">
        <v>1283</v>
      </c>
      <c r="U455" t="s">
        <v>1225</v>
      </c>
    </row>
    <row r="456" spans="1:21" hidden="1">
      <c r="A456" s="134">
        <v>1</v>
      </c>
      <c r="B456">
        <v>1999</v>
      </c>
      <c r="C456">
        <v>19990410</v>
      </c>
      <c r="D456">
        <v>45</v>
      </c>
      <c r="E456">
        <v>95</v>
      </c>
      <c r="F456" t="s">
        <v>289</v>
      </c>
      <c r="G456">
        <v>3.36</v>
      </c>
      <c r="H456" t="s">
        <v>959</v>
      </c>
      <c r="I456" t="s">
        <v>56</v>
      </c>
      <c r="J456" t="s">
        <v>120</v>
      </c>
      <c r="K456" t="s">
        <v>896</v>
      </c>
      <c r="L456">
        <v>1995</v>
      </c>
      <c r="M456">
        <v>1</v>
      </c>
      <c r="N456">
        <v>1997</v>
      </c>
      <c r="O456">
        <v>635633</v>
      </c>
      <c r="P456" t="s">
        <v>1062</v>
      </c>
      <c r="Q456" t="str">
        <f t="shared" si="14"/>
        <v>04</v>
      </c>
      <c r="R456">
        <v>1</v>
      </c>
      <c r="S456" t="str">
        <f t="shared" si="15"/>
        <v>Yrl</v>
      </c>
      <c r="T456" t="s">
        <v>1280</v>
      </c>
      <c r="U456" t="s">
        <v>1226</v>
      </c>
    </row>
    <row r="457" spans="1:21" hidden="1">
      <c r="A457" s="134">
        <v>1</v>
      </c>
      <c r="B457">
        <v>2004</v>
      </c>
      <c r="C457">
        <v>20040813</v>
      </c>
      <c r="D457">
        <v>23</v>
      </c>
      <c r="E457">
        <v>17</v>
      </c>
      <c r="F457" t="s">
        <v>264</v>
      </c>
      <c r="G457">
        <v>1.97</v>
      </c>
      <c r="H457" t="s">
        <v>895</v>
      </c>
      <c r="I457" t="s">
        <v>56</v>
      </c>
      <c r="J457" t="s">
        <v>96</v>
      </c>
      <c r="K457" t="s">
        <v>713</v>
      </c>
      <c r="L457">
        <v>2000</v>
      </c>
      <c r="M457">
        <v>3</v>
      </c>
      <c r="N457">
        <v>2001</v>
      </c>
      <c r="O457">
        <v>210269</v>
      </c>
      <c r="P457" t="s">
        <v>889</v>
      </c>
      <c r="Q457" t="str">
        <f t="shared" si="14"/>
        <v>08</v>
      </c>
      <c r="R457">
        <v>3</v>
      </c>
      <c r="S457" t="str">
        <f t="shared" si="15"/>
        <v>Fing</v>
      </c>
      <c r="T457" t="s">
        <v>1283</v>
      </c>
      <c r="U457" t="s">
        <v>1225</v>
      </c>
    </row>
    <row r="458" spans="1:21" hidden="1">
      <c r="A458" s="134">
        <v>1</v>
      </c>
      <c r="B458">
        <v>2000</v>
      </c>
      <c r="C458">
        <v>20000825</v>
      </c>
      <c r="D458">
        <v>23</v>
      </c>
      <c r="E458">
        <v>12</v>
      </c>
      <c r="F458" t="s">
        <v>345</v>
      </c>
      <c r="G458">
        <v>6.38</v>
      </c>
      <c r="H458" t="s">
        <v>920</v>
      </c>
      <c r="I458" t="s">
        <v>56</v>
      </c>
      <c r="J458" t="s">
        <v>96</v>
      </c>
      <c r="K458" t="s">
        <v>713</v>
      </c>
      <c r="L458">
        <v>1998</v>
      </c>
      <c r="M458">
        <v>3</v>
      </c>
      <c r="N458">
        <v>1999</v>
      </c>
      <c r="O458">
        <v>210135</v>
      </c>
      <c r="P458" t="s">
        <v>888</v>
      </c>
      <c r="Q458" t="str">
        <f t="shared" si="14"/>
        <v>08</v>
      </c>
      <c r="R458">
        <v>3</v>
      </c>
      <c r="S458" t="str">
        <f t="shared" si="15"/>
        <v>Fing</v>
      </c>
      <c r="T458" t="s">
        <v>1283</v>
      </c>
      <c r="U458" t="s">
        <v>1225</v>
      </c>
    </row>
    <row r="459" spans="1:21" hidden="1">
      <c r="A459" s="134">
        <v>1</v>
      </c>
      <c r="B459">
        <v>1999</v>
      </c>
      <c r="C459">
        <v>19990508</v>
      </c>
      <c r="D459">
        <v>45</v>
      </c>
      <c r="E459">
        <v>95</v>
      </c>
      <c r="F459" t="s">
        <v>289</v>
      </c>
      <c r="G459">
        <v>3.1</v>
      </c>
      <c r="H459" t="s">
        <v>959</v>
      </c>
      <c r="I459" t="s">
        <v>56</v>
      </c>
      <c r="J459" t="s">
        <v>120</v>
      </c>
      <c r="K459" t="s">
        <v>896</v>
      </c>
      <c r="L459">
        <v>1995</v>
      </c>
      <c r="M459">
        <v>1</v>
      </c>
      <c r="N459">
        <v>1997</v>
      </c>
      <c r="O459">
        <v>635633</v>
      </c>
      <c r="P459" t="s">
        <v>1062</v>
      </c>
      <c r="Q459" t="str">
        <f t="shared" si="14"/>
        <v>05</v>
      </c>
      <c r="R459">
        <v>2</v>
      </c>
      <c r="S459" t="str">
        <f t="shared" si="15"/>
        <v>Yrl</v>
      </c>
      <c r="T459" t="s">
        <v>1280</v>
      </c>
      <c r="U459" t="s">
        <v>1226</v>
      </c>
    </row>
    <row r="460" spans="1:21" hidden="1">
      <c r="A460" s="134">
        <v>1</v>
      </c>
      <c r="B460">
        <v>1999</v>
      </c>
      <c r="C460">
        <v>19990510</v>
      </c>
      <c r="D460">
        <v>45</v>
      </c>
      <c r="E460">
        <v>95</v>
      </c>
      <c r="F460" t="s">
        <v>289</v>
      </c>
      <c r="G460">
        <v>3.1</v>
      </c>
      <c r="H460" t="s">
        <v>959</v>
      </c>
      <c r="I460" t="s">
        <v>56</v>
      </c>
      <c r="J460" t="s">
        <v>120</v>
      </c>
      <c r="K460" t="s">
        <v>896</v>
      </c>
      <c r="L460">
        <v>1995</v>
      </c>
      <c r="M460">
        <v>1</v>
      </c>
      <c r="N460">
        <v>1997</v>
      </c>
      <c r="O460">
        <v>635633</v>
      </c>
      <c r="P460" t="s">
        <v>1062</v>
      </c>
      <c r="Q460" t="str">
        <f t="shared" si="14"/>
        <v>05</v>
      </c>
      <c r="R460">
        <v>2</v>
      </c>
      <c r="S460" t="str">
        <f t="shared" si="15"/>
        <v>Yrl</v>
      </c>
      <c r="T460" t="s">
        <v>1280</v>
      </c>
      <c r="U460" t="s">
        <v>1226</v>
      </c>
    </row>
    <row r="461" spans="1:21" hidden="1">
      <c r="A461" s="134">
        <v>1</v>
      </c>
      <c r="B461">
        <v>2002</v>
      </c>
      <c r="C461">
        <v>20020518</v>
      </c>
      <c r="D461">
        <v>45</v>
      </c>
      <c r="E461">
        <v>95</v>
      </c>
      <c r="F461" t="s">
        <v>289</v>
      </c>
      <c r="G461">
        <v>4.4800000000000004</v>
      </c>
      <c r="H461" t="s">
        <v>959</v>
      </c>
      <c r="I461" t="s">
        <v>56</v>
      </c>
      <c r="J461" t="s">
        <v>120</v>
      </c>
      <c r="K461" t="s">
        <v>896</v>
      </c>
      <c r="L461">
        <v>1999</v>
      </c>
      <c r="M461">
        <v>1</v>
      </c>
      <c r="N461">
        <v>2001</v>
      </c>
      <c r="O461">
        <v>630503</v>
      </c>
      <c r="P461" t="s">
        <v>1062</v>
      </c>
      <c r="Q461" t="str">
        <f t="shared" si="14"/>
        <v>05</v>
      </c>
      <c r="R461">
        <v>2</v>
      </c>
      <c r="S461" t="str">
        <f t="shared" si="15"/>
        <v>Yrl</v>
      </c>
      <c r="T461" t="s">
        <v>1280</v>
      </c>
      <c r="U461" t="s">
        <v>1226</v>
      </c>
    </row>
    <row r="462" spans="1:21" hidden="1">
      <c r="A462" s="134">
        <v>1</v>
      </c>
      <c r="B462">
        <v>1998</v>
      </c>
      <c r="C462">
        <v>19980520</v>
      </c>
      <c r="D462">
        <v>45</v>
      </c>
      <c r="E462">
        <v>95</v>
      </c>
      <c r="F462" t="s">
        <v>290</v>
      </c>
      <c r="G462">
        <v>4.76</v>
      </c>
      <c r="H462" t="s">
        <v>993</v>
      </c>
      <c r="I462" t="s">
        <v>56</v>
      </c>
      <c r="J462" t="s">
        <v>120</v>
      </c>
      <c r="K462" t="s">
        <v>896</v>
      </c>
      <c r="L462">
        <v>1994</v>
      </c>
      <c r="M462">
        <v>1</v>
      </c>
      <c r="N462">
        <v>1996</v>
      </c>
      <c r="O462">
        <v>635832</v>
      </c>
      <c r="P462" t="s">
        <v>1062</v>
      </c>
      <c r="Q462" t="str">
        <f t="shared" si="14"/>
        <v>05</v>
      </c>
      <c r="R462">
        <v>2</v>
      </c>
      <c r="S462" t="str">
        <f t="shared" si="15"/>
        <v>Yrl</v>
      </c>
      <c r="T462" t="s">
        <v>1280</v>
      </c>
      <c r="U462" t="s">
        <v>1226</v>
      </c>
    </row>
    <row r="463" spans="1:21" hidden="1">
      <c r="A463" s="134">
        <v>1</v>
      </c>
      <c r="B463">
        <v>1997</v>
      </c>
      <c r="C463">
        <v>19970608</v>
      </c>
      <c r="D463">
        <v>45</v>
      </c>
      <c r="E463">
        <v>95</v>
      </c>
      <c r="F463" t="s">
        <v>315</v>
      </c>
      <c r="G463">
        <v>2.59</v>
      </c>
      <c r="H463" t="s">
        <v>928</v>
      </c>
      <c r="I463" t="s">
        <v>56</v>
      </c>
      <c r="J463" t="s">
        <v>120</v>
      </c>
      <c r="K463" t="s">
        <v>896</v>
      </c>
      <c r="L463">
        <v>1993</v>
      </c>
      <c r="M463">
        <v>1</v>
      </c>
      <c r="N463">
        <v>1995</v>
      </c>
      <c r="O463">
        <v>635046</v>
      </c>
      <c r="P463" t="s">
        <v>1062</v>
      </c>
      <c r="Q463" t="str">
        <f t="shared" si="14"/>
        <v>06</v>
      </c>
      <c r="R463">
        <v>2</v>
      </c>
      <c r="S463" t="str">
        <f t="shared" si="15"/>
        <v>Yrl</v>
      </c>
      <c r="T463" t="s">
        <v>1280</v>
      </c>
      <c r="U463" t="s">
        <v>1226</v>
      </c>
    </row>
    <row r="464" spans="1:21" hidden="1">
      <c r="A464" s="134">
        <v>1</v>
      </c>
      <c r="B464">
        <v>1995</v>
      </c>
      <c r="C464">
        <v>19950815</v>
      </c>
      <c r="D464">
        <v>45</v>
      </c>
      <c r="E464">
        <v>95</v>
      </c>
      <c r="F464" t="s">
        <v>315</v>
      </c>
      <c r="G464">
        <v>1.28</v>
      </c>
      <c r="H464" t="s">
        <v>928</v>
      </c>
      <c r="I464" t="s">
        <v>56</v>
      </c>
      <c r="J464" t="s">
        <v>96</v>
      </c>
      <c r="K464" t="s">
        <v>713</v>
      </c>
      <c r="L464">
        <v>1992</v>
      </c>
      <c r="M464">
        <v>3</v>
      </c>
      <c r="N464">
        <v>1993</v>
      </c>
      <c r="O464">
        <v>212323</v>
      </c>
      <c r="P464" t="s">
        <v>1062</v>
      </c>
      <c r="Q464" t="str">
        <f t="shared" si="14"/>
        <v>08</v>
      </c>
      <c r="R464">
        <v>3</v>
      </c>
      <c r="S464" t="str">
        <f t="shared" si="15"/>
        <v>Fing</v>
      </c>
      <c r="T464" t="s">
        <v>1283</v>
      </c>
      <c r="U464" t="s">
        <v>1225</v>
      </c>
    </row>
    <row r="465" spans="1:21" hidden="1">
      <c r="A465" s="134">
        <v>1</v>
      </c>
      <c r="B465">
        <v>2004</v>
      </c>
      <c r="C465">
        <v>20040807</v>
      </c>
      <c r="D465">
        <v>45</v>
      </c>
      <c r="E465">
        <v>95</v>
      </c>
      <c r="F465" t="s">
        <v>315</v>
      </c>
      <c r="G465">
        <v>4.3600000000000003</v>
      </c>
      <c r="H465" t="s">
        <v>928</v>
      </c>
      <c r="I465" t="s">
        <v>56</v>
      </c>
      <c r="J465" t="s">
        <v>96</v>
      </c>
      <c r="K465" t="s">
        <v>713</v>
      </c>
      <c r="L465">
        <v>2001</v>
      </c>
      <c r="M465">
        <v>3</v>
      </c>
      <c r="N465">
        <v>2002</v>
      </c>
      <c r="O465">
        <v>210392</v>
      </c>
      <c r="P465" t="s">
        <v>1062</v>
      </c>
      <c r="Q465" t="str">
        <f t="shared" si="14"/>
        <v>08</v>
      </c>
      <c r="R465">
        <v>3</v>
      </c>
      <c r="S465" t="str">
        <f t="shared" si="15"/>
        <v>Fing</v>
      </c>
      <c r="T465" t="s">
        <v>1283</v>
      </c>
      <c r="U465" t="s">
        <v>1225</v>
      </c>
    </row>
    <row r="466" spans="1:21" hidden="1">
      <c r="A466" s="134">
        <v>1</v>
      </c>
      <c r="B466">
        <v>1995</v>
      </c>
      <c r="C466">
        <v>19950820</v>
      </c>
      <c r="D466">
        <v>45</v>
      </c>
      <c r="E466">
        <v>95</v>
      </c>
      <c r="F466" t="s">
        <v>296</v>
      </c>
      <c r="G466">
        <v>1.28</v>
      </c>
      <c r="H466" t="s">
        <v>936</v>
      </c>
      <c r="I466" t="s">
        <v>56</v>
      </c>
      <c r="J466" t="s">
        <v>96</v>
      </c>
      <c r="K466" t="s">
        <v>713</v>
      </c>
      <c r="L466">
        <v>1992</v>
      </c>
      <c r="M466">
        <v>3</v>
      </c>
      <c r="N466">
        <v>1993</v>
      </c>
      <c r="O466">
        <v>212323</v>
      </c>
      <c r="P466" t="s">
        <v>1062</v>
      </c>
      <c r="Q466" t="str">
        <f t="shared" si="14"/>
        <v>08</v>
      </c>
      <c r="R466">
        <v>3</v>
      </c>
      <c r="S466" t="str">
        <f t="shared" si="15"/>
        <v>Fing</v>
      </c>
      <c r="T466" t="s">
        <v>1283</v>
      </c>
      <c r="U466" t="s">
        <v>1225</v>
      </c>
    </row>
    <row r="467" spans="1:21" hidden="1">
      <c r="A467" s="134">
        <v>1</v>
      </c>
      <c r="B467">
        <v>1996</v>
      </c>
      <c r="C467">
        <v>19960810</v>
      </c>
      <c r="D467">
        <v>45</v>
      </c>
      <c r="E467">
        <v>95</v>
      </c>
      <c r="F467" t="s">
        <v>296</v>
      </c>
      <c r="G467">
        <v>2.6</v>
      </c>
      <c r="H467" t="s">
        <v>936</v>
      </c>
      <c r="I467" t="s">
        <v>56</v>
      </c>
      <c r="J467" t="s">
        <v>96</v>
      </c>
      <c r="K467" t="s">
        <v>713</v>
      </c>
      <c r="L467">
        <v>1993</v>
      </c>
      <c r="M467">
        <v>3</v>
      </c>
      <c r="N467">
        <v>1994</v>
      </c>
      <c r="O467">
        <v>212450</v>
      </c>
      <c r="P467" t="s">
        <v>1062</v>
      </c>
      <c r="Q467" t="str">
        <f t="shared" si="14"/>
        <v>08</v>
      </c>
      <c r="R467">
        <v>3</v>
      </c>
      <c r="S467" t="str">
        <f t="shared" si="15"/>
        <v>Fing</v>
      </c>
      <c r="T467" t="s">
        <v>1283</v>
      </c>
      <c r="U467" t="s">
        <v>1225</v>
      </c>
    </row>
    <row r="468" spans="1:21" hidden="1">
      <c r="A468" s="134">
        <v>1</v>
      </c>
      <c r="B468">
        <v>1994</v>
      </c>
      <c r="C468">
        <v>19940730</v>
      </c>
      <c r="D468">
        <v>45</v>
      </c>
      <c r="E468">
        <v>95</v>
      </c>
      <c r="F468" t="s">
        <v>281</v>
      </c>
      <c r="G468">
        <v>1.59</v>
      </c>
      <c r="H468" t="s">
        <v>937</v>
      </c>
      <c r="I468" t="s">
        <v>56</v>
      </c>
      <c r="J468" t="s">
        <v>120</v>
      </c>
      <c r="K468" t="s">
        <v>896</v>
      </c>
      <c r="L468">
        <v>1991</v>
      </c>
      <c r="M468">
        <v>1</v>
      </c>
      <c r="N468">
        <v>1993</v>
      </c>
      <c r="O468">
        <v>634224</v>
      </c>
      <c r="P468" t="s">
        <v>1062</v>
      </c>
      <c r="Q468" t="str">
        <f t="shared" si="14"/>
        <v>07</v>
      </c>
      <c r="R468">
        <v>3</v>
      </c>
      <c r="S468" t="str">
        <f t="shared" si="15"/>
        <v>Yrl</v>
      </c>
      <c r="T468" t="s">
        <v>1280</v>
      </c>
      <c r="U468" t="s">
        <v>1226</v>
      </c>
    </row>
    <row r="469" spans="1:21" hidden="1">
      <c r="A469" s="134">
        <v>1</v>
      </c>
      <c r="B469">
        <v>1996</v>
      </c>
      <c r="C469">
        <v>19960821</v>
      </c>
      <c r="D469">
        <v>45</v>
      </c>
      <c r="E469">
        <v>95</v>
      </c>
      <c r="F469" t="s">
        <v>296</v>
      </c>
      <c r="G469">
        <v>2.6</v>
      </c>
      <c r="H469" t="s">
        <v>936</v>
      </c>
      <c r="I469" t="s">
        <v>56</v>
      </c>
      <c r="J469" t="s">
        <v>96</v>
      </c>
      <c r="K469" t="s">
        <v>713</v>
      </c>
      <c r="L469">
        <v>1992</v>
      </c>
      <c r="M469">
        <v>3</v>
      </c>
      <c r="N469">
        <v>1993</v>
      </c>
      <c r="O469">
        <v>212323</v>
      </c>
      <c r="P469" t="s">
        <v>1062</v>
      </c>
      <c r="Q469" t="str">
        <f t="shared" si="14"/>
        <v>08</v>
      </c>
      <c r="R469">
        <v>3</v>
      </c>
      <c r="S469" t="str">
        <f t="shared" si="15"/>
        <v>Fing</v>
      </c>
      <c r="T469" t="s">
        <v>1283</v>
      </c>
      <c r="U469" t="s">
        <v>1225</v>
      </c>
    </row>
    <row r="470" spans="1:21" hidden="1">
      <c r="A470" s="134">
        <v>1</v>
      </c>
      <c r="B470">
        <v>1997</v>
      </c>
      <c r="C470">
        <v>19970713</v>
      </c>
      <c r="D470">
        <v>45</v>
      </c>
      <c r="E470">
        <v>95</v>
      </c>
      <c r="F470" t="s">
        <v>980</v>
      </c>
      <c r="G470">
        <v>4.78</v>
      </c>
      <c r="H470" t="s">
        <v>981</v>
      </c>
      <c r="I470" t="s">
        <v>56</v>
      </c>
      <c r="J470" t="s">
        <v>120</v>
      </c>
      <c r="K470" t="s">
        <v>896</v>
      </c>
      <c r="L470">
        <v>1994</v>
      </c>
      <c r="M470">
        <v>1</v>
      </c>
      <c r="N470">
        <v>1996</v>
      </c>
      <c r="O470">
        <v>635832</v>
      </c>
      <c r="P470" t="s">
        <v>1062</v>
      </c>
      <c r="Q470" t="str">
        <f t="shared" si="14"/>
        <v>07</v>
      </c>
      <c r="R470">
        <v>3</v>
      </c>
      <c r="S470" t="str">
        <f t="shared" si="15"/>
        <v>Yrl</v>
      </c>
      <c r="T470" t="s">
        <v>1280</v>
      </c>
      <c r="U470" t="s">
        <v>1226</v>
      </c>
    </row>
    <row r="471" spans="1:21" hidden="1">
      <c r="A471" s="134">
        <v>1</v>
      </c>
      <c r="B471">
        <v>2005</v>
      </c>
      <c r="C471">
        <v>20050812</v>
      </c>
      <c r="D471">
        <v>45</v>
      </c>
      <c r="E471">
        <v>95</v>
      </c>
      <c r="F471" t="s">
        <v>288</v>
      </c>
      <c r="G471">
        <v>5.84</v>
      </c>
      <c r="H471" t="s">
        <v>940</v>
      </c>
      <c r="I471" t="s">
        <v>56</v>
      </c>
      <c r="J471" t="s">
        <v>96</v>
      </c>
      <c r="K471" t="s">
        <v>713</v>
      </c>
      <c r="L471">
        <v>2002</v>
      </c>
      <c r="M471">
        <v>3</v>
      </c>
      <c r="N471">
        <v>2003</v>
      </c>
      <c r="O471">
        <v>210506</v>
      </c>
      <c r="P471" t="s">
        <v>1062</v>
      </c>
      <c r="Q471" t="str">
        <f t="shared" si="14"/>
        <v>08</v>
      </c>
      <c r="R471">
        <v>3</v>
      </c>
      <c r="S471" t="str">
        <f t="shared" si="15"/>
        <v>Fing</v>
      </c>
      <c r="T471" t="s">
        <v>1283</v>
      </c>
      <c r="U471" t="s">
        <v>1225</v>
      </c>
    </row>
    <row r="472" spans="1:21" hidden="1">
      <c r="A472" s="134">
        <v>1</v>
      </c>
      <c r="B472">
        <v>1995</v>
      </c>
      <c r="C472">
        <v>19950808</v>
      </c>
      <c r="D472">
        <v>45</v>
      </c>
      <c r="E472">
        <v>95</v>
      </c>
      <c r="F472" t="s">
        <v>281</v>
      </c>
      <c r="G472">
        <v>1.28</v>
      </c>
      <c r="H472" t="s">
        <v>937</v>
      </c>
      <c r="I472" t="s">
        <v>56</v>
      </c>
      <c r="J472" t="s">
        <v>96</v>
      </c>
      <c r="K472" t="s">
        <v>713</v>
      </c>
      <c r="L472">
        <v>1992</v>
      </c>
      <c r="M472">
        <v>3</v>
      </c>
      <c r="N472">
        <v>1993</v>
      </c>
      <c r="O472">
        <v>212323</v>
      </c>
      <c r="P472" t="s">
        <v>1062</v>
      </c>
      <c r="Q472" t="str">
        <f t="shared" si="14"/>
        <v>08</v>
      </c>
      <c r="R472">
        <v>3</v>
      </c>
      <c r="S472" t="str">
        <f t="shared" si="15"/>
        <v>Fing</v>
      </c>
      <c r="T472" t="s">
        <v>1283</v>
      </c>
      <c r="U472" t="s">
        <v>1225</v>
      </c>
    </row>
    <row r="473" spans="1:21" hidden="1">
      <c r="A473" s="134">
        <v>1</v>
      </c>
      <c r="B473">
        <v>1995</v>
      </c>
      <c r="C473">
        <v>19950823</v>
      </c>
      <c r="D473">
        <v>45</v>
      </c>
      <c r="E473">
        <v>95</v>
      </c>
      <c r="F473" t="s">
        <v>281</v>
      </c>
      <c r="G473">
        <v>1.28</v>
      </c>
      <c r="H473" t="s">
        <v>937</v>
      </c>
      <c r="I473" t="s">
        <v>56</v>
      </c>
      <c r="J473" t="s">
        <v>96</v>
      </c>
      <c r="K473" t="s">
        <v>713</v>
      </c>
      <c r="L473">
        <v>1992</v>
      </c>
      <c r="M473">
        <v>3</v>
      </c>
      <c r="N473">
        <v>1993</v>
      </c>
      <c r="O473">
        <v>212323</v>
      </c>
      <c r="P473" t="s">
        <v>1062</v>
      </c>
      <c r="Q473" t="str">
        <f t="shared" si="14"/>
        <v>08</v>
      </c>
      <c r="R473">
        <v>3</v>
      </c>
      <c r="S473" t="str">
        <f t="shared" si="15"/>
        <v>Fing</v>
      </c>
      <c r="T473" t="s">
        <v>1283</v>
      </c>
      <c r="U473" t="s">
        <v>1225</v>
      </c>
    </row>
    <row r="474" spans="1:21" hidden="1">
      <c r="A474" s="134">
        <v>1</v>
      </c>
      <c r="B474">
        <v>1996</v>
      </c>
      <c r="C474">
        <v>19960723</v>
      </c>
      <c r="D474">
        <v>45</v>
      </c>
      <c r="E474">
        <v>95</v>
      </c>
      <c r="F474" t="s">
        <v>323</v>
      </c>
      <c r="G474">
        <v>2.75</v>
      </c>
      <c r="H474" t="s">
        <v>964</v>
      </c>
      <c r="I474" t="s">
        <v>56</v>
      </c>
      <c r="J474" t="s">
        <v>120</v>
      </c>
      <c r="K474" t="s">
        <v>896</v>
      </c>
      <c r="L474">
        <v>1993</v>
      </c>
      <c r="M474">
        <v>1</v>
      </c>
      <c r="N474">
        <v>1995</v>
      </c>
      <c r="O474">
        <v>635046</v>
      </c>
      <c r="P474" t="s">
        <v>1062</v>
      </c>
      <c r="Q474" t="str">
        <f t="shared" si="14"/>
        <v>07</v>
      </c>
      <c r="R474">
        <v>3</v>
      </c>
      <c r="S474" t="str">
        <f t="shared" si="15"/>
        <v>Yrl</v>
      </c>
      <c r="T474" t="s">
        <v>1280</v>
      </c>
      <c r="U474" t="s">
        <v>1226</v>
      </c>
    </row>
    <row r="475" spans="1:21" hidden="1">
      <c r="A475" s="134">
        <v>1</v>
      </c>
      <c r="B475">
        <v>2003</v>
      </c>
      <c r="C475">
        <v>20030817</v>
      </c>
      <c r="D475">
        <v>45</v>
      </c>
      <c r="E475">
        <v>95</v>
      </c>
      <c r="F475" t="s">
        <v>281</v>
      </c>
      <c r="G475">
        <v>6.09</v>
      </c>
      <c r="H475" t="s">
        <v>937</v>
      </c>
      <c r="I475" t="s">
        <v>56</v>
      </c>
      <c r="J475" t="s">
        <v>96</v>
      </c>
      <c r="K475" t="s">
        <v>713</v>
      </c>
      <c r="L475">
        <v>2000</v>
      </c>
      <c r="M475">
        <v>3</v>
      </c>
      <c r="N475">
        <v>2001</v>
      </c>
      <c r="O475">
        <v>210269</v>
      </c>
      <c r="P475" t="s">
        <v>1062</v>
      </c>
      <c r="Q475" t="str">
        <f t="shared" si="14"/>
        <v>08</v>
      </c>
      <c r="R475">
        <v>3</v>
      </c>
      <c r="S475" t="str">
        <f t="shared" si="15"/>
        <v>Fing</v>
      </c>
      <c r="T475" t="s">
        <v>1283</v>
      </c>
      <c r="U475" t="s">
        <v>1225</v>
      </c>
    </row>
    <row r="476" spans="1:21" hidden="1">
      <c r="A476" s="134">
        <v>1</v>
      </c>
      <c r="B476">
        <v>2003</v>
      </c>
      <c r="C476">
        <v>20030831</v>
      </c>
      <c r="D476">
        <v>45</v>
      </c>
      <c r="E476">
        <v>95</v>
      </c>
      <c r="F476" t="s">
        <v>281</v>
      </c>
      <c r="G476">
        <v>6.09</v>
      </c>
      <c r="H476" t="s">
        <v>937</v>
      </c>
      <c r="I476" t="s">
        <v>56</v>
      </c>
      <c r="J476" t="s">
        <v>96</v>
      </c>
      <c r="K476" t="s">
        <v>713</v>
      </c>
      <c r="L476">
        <v>1999</v>
      </c>
      <c r="M476">
        <v>3</v>
      </c>
      <c r="N476">
        <v>2000</v>
      </c>
      <c r="O476">
        <v>210219</v>
      </c>
      <c r="P476" t="s">
        <v>1062</v>
      </c>
      <c r="Q476" t="str">
        <f t="shared" si="14"/>
        <v>08</v>
      </c>
      <c r="R476">
        <v>3</v>
      </c>
      <c r="S476" t="str">
        <f t="shared" si="15"/>
        <v>Fing</v>
      </c>
      <c r="T476" t="s">
        <v>1283</v>
      </c>
      <c r="U476" t="s">
        <v>1225</v>
      </c>
    </row>
    <row r="477" spans="1:21" hidden="1">
      <c r="A477" s="134">
        <v>1</v>
      </c>
      <c r="B477">
        <v>2004</v>
      </c>
      <c r="C477">
        <v>20040820</v>
      </c>
      <c r="D477">
        <v>45</v>
      </c>
      <c r="E477">
        <v>95</v>
      </c>
      <c r="F477" t="s">
        <v>350</v>
      </c>
      <c r="G477">
        <v>4.3600000000000003</v>
      </c>
      <c r="H477" t="s">
        <v>941</v>
      </c>
      <c r="I477" t="s">
        <v>56</v>
      </c>
      <c r="J477" t="s">
        <v>96</v>
      </c>
      <c r="K477" t="s">
        <v>713</v>
      </c>
      <c r="L477">
        <v>2000</v>
      </c>
      <c r="M477">
        <v>3</v>
      </c>
      <c r="N477">
        <v>2001</v>
      </c>
      <c r="O477">
        <v>210269</v>
      </c>
      <c r="P477" t="s">
        <v>1062</v>
      </c>
      <c r="Q477" t="str">
        <f t="shared" si="14"/>
        <v>08</v>
      </c>
      <c r="R477">
        <v>3</v>
      </c>
      <c r="S477" t="str">
        <f t="shared" si="15"/>
        <v>Fing</v>
      </c>
      <c r="T477" t="s">
        <v>1283</v>
      </c>
      <c r="U477" t="s">
        <v>1225</v>
      </c>
    </row>
    <row r="478" spans="1:21" hidden="1">
      <c r="A478" s="134">
        <v>1</v>
      </c>
      <c r="B478">
        <v>1996</v>
      </c>
      <c r="C478">
        <v>19960817</v>
      </c>
      <c r="D478">
        <v>45</v>
      </c>
      <c r="E478">
        <v>95</v>
      </c>
      <c r="F478" t="s">
        <v>299</v>
      </c>
      <c r="G478">
        <v>2.6</v>
      </c>
      <c r="H478" t="s">
        <v>946</v>
      </c>
      <c r="I478" t="s">
        <v>56</v>
      </c>
      <c r="J478" t="s">
        <v>96</v>
      </c>
      <c r="K478" t="s">
        <v>713</v>
      </c>
      <c r="L478">
        <v>1993</v>
      </c>
      <c r="M478">
        <v>3</v>
      </c>
      <c r="N478">
        <v>1994</v>
      </c>
      <c r="O478">
        <v>212450</v>
      </c>
      <c r="P478" t="s">
        <v>1062</v>
      </c>
      <c r="Q478" t="str">
        <f t="shared" si="14"/>
        <v>08</v>
      </c>
      <c r="R478">
        <v>3</v>
      </c>
      <c r="S478" t="str">
        <f t="shared" si="15"/>
        <v>Fing</v>
      </c>
      <c r="T478" t="s">
        <v>1283</v>
      </c>
      <c r="U478" t="s">
        <v>1225</v>
      </c>
    </row>
    <row r="479" spans="1:21" hidden="1">
      <c r="A479" s="134">
        <v>1</v>
      </c>
      <c r="B479">
        <v>1996</v>
      </c>
      <c r="C479">
        <v>19960817</v>
      </c>
      <c r="D479">
        <v>45</v>
      </c>
      <c r="E479">
        <v>95</v>
      </c>
      <c r="F479" t="s">
        <v>299</v>
      </c>
      <c r="G479">
        <v>2.6</v>
      </c>
      <c r="H479" t="s">
        <v>946</v>
      </c>
      <c r="I479" t="s">
        <v>56</v>
      </c>
      <c r="J479" t="s">
        <v>96</v>
      </c>
      <c r="K479" t="s">
        <v>713</v>
      </c>
      <c r="L479">
        <v>1992</v>
      </c>
      <c r="M479">
        <v>3</v>
      </c>
      <c r="N479">
        <v>1993</v>
      </c>
      <c r="O479">
        <v>212323</v>
      </c>
      <c r="P479" t="s">
        <v>1062</v>
      </c>
      <c r="Q479" t="str">
        <f t="shared" si="14"/>
        <v>08</v>
      </c>
      <c r="R479">
        <v>3</v>
      </c>
      <c r="S479" t="str">
        <f t="shared" si="15"/>
        <v>Fing</v>
      </c>
      <c r="T479" t="s">
        <v>1283</v>
      </c>
      <c r="U479" t="s">
        <v>1225</v>
      </c>
    </row>
    <row r="480" spans="1:21" hidden="1">
      <c r="A480" s="134">
        <v>1</v>
      </c>
      <c r="B480">
        <v>2008</v>
      </c>
      <c r="C480">
        <v>20080803</v>
      </c>
      <c r="D480">
        <v>45</v>
      </c>
      <c r="E480">
        <v>95</v>
      </c>
      <c r="F480" t="s">
        <v>299</v>
      </c>
      <c r="G480">
        <v>8.07</v>
      </c>
      <c r="H480" t="s">
        <v>946</v>
      </c>
      <c r="I480" t="s">
        <v>56</v>
      </c>
      <c r="J480" t="s">
        <v>96</v>
      </c>
      <c r="K480" t="s">
        <v>713</v>
      </c>
      <c r="L480">
        <v>2005</v>
      </c>
      <c r="M480">
        <v>3</v>
      </c>
      <c r="N480">
        <v>2006</v>
      </c>
      <c r="O480">
        <v>210671</v>
      </c>
      <c r="P480" t="s">
        <v>1062</v>
      </c>
      <c r="Q480" t="str">
        <f t="shared" si="14"/>
        <v>08</v>
      </c>
      <c r="R480">
        <v>3</v>
      </c>
      <c r="S480" t="str">
        <f t="shared" si="15"/>
        <v>Fing</v>
      </c>
      <c r="T480" t="s">
        <v>1283</v>
      </c>
      <c r="U480" t="s">
        <v>1225</v>
      </c>
    </row>
    <row r="481" spans="1:21" hidden="1">
      <c r="A481" s="134">
        <v>1</v>
      </c>
      <c r="B481">
        <v>1995</v>
      </c>
      <c r="C481">
        <v>19950821</v>
      </c>
      <c r="D481">
        <v>45</v>
      </c>
      <c r="E481">
        <v>95</v>
      </c>
      <c r="F481" t="s">
        <v>363</v>
      </c>
      <c r="G481">
        <v>1.28</v>
      </c>
      <c r="H481" t="s">
        <v>963</v>
      </c>
      <c r="I481" t="s">
        <v>56</v>
      </c>
      <c r="J481" t="s">
        <v>96</v>
      </c>
      <c r="K481" t="s">
        <v>713</v>
      </c>
      <c r="L481">
        <v>1992</v>
      </c>
      <c r="M481">
        <v>3</v>
      </c>
      <c r="N481">
        <v>1993</v>
      </c>
      <c r="O481">
        <v>212323</v>
      </c>
      <c r="P481" t="s">
        <v>1062</v>
      </c>
      <c r="Q481" t="str">
        <f t="shared" si="14"/>
        <v>08</v>
      </c>
      <c r="R481">
        <v>3</v>
      </c>
      <c r="S481" t="str">
        <f t="shared" si="15"/>
        <v>Fing</v>
      </c>
      <c r="T481" t="s">
        <v>1283</v>
      </c>
      <c r="U481" t="s">
        <v>1225</v>
      </c>
    </row>
    <row r="482" spans="1:21" hidden="1">
      <c r="A482" s="134">
        <v>1</v>
      </c>
      <c r="B482">
        <v>1995</v>
      </c>
      <c r="C482">
        <v>19950820</v>
      </c>
      <c r="D482">
        <v>45</v>
      </c>
      <c r="E482">
        <v>95</v>
      </c>
      <c r="F482" t="s">
        <v>363</v>
      </c>
      <c r="G482">
        <v>1.28</v>
      </c>
      <c r="H482" t="s">
        <v>963</v>
      </c>
      <c r="I482" t="s">
        <v>56</v>
      </c>
      <c r="J482" t="s">
        <v>96</v>
      </c>
      <c r="K482" t="s">
        <v>713</v>
      </c>
      <c r="L482">
        <v>1992</v>
      </c>
      <c r="M482">
        <v>3</v>
      </c>
      <c r="N482">
        <v>1993</v>
      </c>
      <c r="O482">
        <v>212323</v>
      </c>
      <c r="P482" t="s">
        <v>1062</v>
      </c>
      <c r="Q482" t="str">
        <f t="shared" si="14"/>
        <v>08</v>
      </c>
      <c r="R482">
        <v>3</v>
      </c>
      <c r="S482" t="str">
        <f t="shared" si="15"/>
        <v>Fing</v>
      </c>
      <c r="T482" t="s">
        <v>1283</v>
      </c>
      <c r="U482" t="s">
        <v>1225</v>
      </c>
    </row>
    <row r="483" spans="1:21" hidden="1">
      <c r="A483" s="134">
        <v>1</v>
      </c>
      <c r="B483">
        <v>1995</v>
      </c>
      <c r="C483">
        <v>19950825</v>
      </c>
      <c r="D483">
        <v>45</v>
      </c>
      <c r="E483">
        <v>95</v>
      </c>
      <c r="F483" t="s">
        <v>363</v>
      </c>
      <c r="G483">
        <v>1.28</v>
      </c>
      <c r="H483" t="s">
        <v>963</v>
      </c>
      <c r="I483" t="s">
        <v>56</v>
      </c>
      <c r="J483" t="s">
        <v>96</v>
      </c>
      <c r="K483" t="s">
        <v>713</v>
      </c>
      <c r="L483">
        <v>1992</v>
      </c>
      <c r="M483">
        <v>3</v>
      </c>
      <c r="N483">
        <v>1993</v>
      </c>
      <c r="O483">
        <v>212323</v>
      </c>
      <c r="P483" t="s">
        <v>1062</v>
      </c>
      <c r="Q483" t="str">
        <f t="shared" si="14"/>
        <v>08</v>
      </c>
      <c r="R483">
        <v>3</v>
      </c>
      <c r="S483" t="str">
        <f t="shared" si="15"/>
        <v>Fing</v>
      </c>
      <c r="T483" t="s">
        <v>1283</v>
      </c>
      <c r="U483" t="s">
        <v>1225</v>
      </c>
    </row>
    <row r="484" spans="1:21" hidden="1">
      <c r="A484" s="134">
        <v>1</v>
      </c>
      <c r="B484">
        <v>1997</v>
      </c>
      <c r="C484">
        <v>19970809</v>
      </c>
      <c r="D484">
        <v>45</v>
      </c>
      <c r="E484">
        <v>95</v>
      </c>
      <c r="F484" t="s">
        <v>363</v>
      </c>
      <c r="G484">
        <v>4.5199999999999996</v>
      </c>
      <c r="H484" t="s">
        <v>963</v>
      </c>
      <c r="I484" t="s">
        <v>56</v>
      </c>
      <c r="J484" t="s">
        <v>96</v>
      </c>
      <c r="K484" t="s">
        <v>692</v>
      </c>
      <c r="L484">
        <v>1994</v>
      </c>
      <c r="M484">
        <v>3</v>
      </c>
      <c r="N484">
        <v>1995</v>
      </c>
      <c r="O484">
        <v>212606</v>
      </c>
      <c r="P484" t="s">
        <v>1062</v>
      </c>
      <c r="Q484" t="str">
        <f t="shared" si="14"/>
        <v>08</v>
      </c>
      <c r="R484">
        <v>3</v>
      </c>
      <c r="S484" t="str">
        <f t="shared" si="15"/>
        <v>Fing</v>
      </c>
      <c r="T484" t="s">
        <v>1283</v>
      </c>
      <c r="U484" t="s">
        <v>1225</v>
      </c>
    </row>
    <row r="485" spans="1:21" hidden="1">
      <c r="A485" s="134">
        <v>1</v>
      </c>
      <c r="B485">
        <v>2004</v>
      </c>
      <c r="C485">
        <v>20040814</v>
      </c>
      <c r="D485">
        <v>45</v>
      </c>
      <c r="E485">
        <v>95</v>
      </c>
      <c r="F485" t="s">
        <v>363</v>
      </c>
      <c r="G485">
        <v>4.3600000000000003</v>
      </c>
      <c r="H485" t="s">
        <v>963</v>
      </c>
      <c r="I485" t="s">
        <v>56</v>
      </c>
      <c r="J485" t="s">
        <v>96</v>
      </c>
      <c r="K485" t="s">
        <v>713</v>
      </c>
      <c r="L485">
        <v>2001</v>
      </c>
      <c r="M485">
        <v>3</v>
      </c>
      <c r="N485">
        <v>2002</v>
      </c>
      <c r="O485">
        <v>210392</v>
      </c>
      <c r="P485" t="s">
        <v>1062</v>
      </c>
      <c r="Q485" t="str">
        <f t="shared" si="14"/>
        <v>08</v>
      </c>
      <c r="R485">
        <v>3</v>
      </c>
      <c r="S485" t="str">
        <f t="shared" si="15"/>
        <v>Fing</v>
      </c>
      <c r="T485" t="s">
        <v>1283</v>
      </c>
      <c r="U485" t="s">
        <v>1225</v>
      </c>
    </row>
    <row r="486" spans="1:21" hidden="1">
      <c r="A486" s="134">
        <v>1</v>
      </c>
      <c r="B486">
        <v>1994</v>
      </c>
      <c r="C486">
        <v>19940916</v>
      </c>
      <c r="D486">
        <v>23</v>
      </c>
      <c r="E486">
        <v>16</v>
      </c>
      <c r="F486" t="s">
        <v>302</v>
      </c>
      <c r="G486">
        <v>7.31</v>
      </c>
      <c r="H486" t="s">
        <v>911</v>
      </c>
      <c r="I486" t="s">
        <v>56</v>
      </c>
      <c r="J486" t="s">
        <v>96</v>
      </c>
      <c r="K486" t="s">
        <v>713</v>
      </c>
      <c r="L486">
        <v>1992</v>
      </c>
      <c r="M486">
        <v>3</v>
      </c>
      <c r="N486">
        <v>1993</v>
      </c>
      <c r="O486">
        <v>212323</v>
      </c>
      <c r="P486" t="s">
        <v>888</v>
      </c>
      <c r="Q486" t="str">
        <f t="shared" si="14"/>
        <v>09</v>
      </c>
      <c r="R486">
        <v>3</v>
      </c>
      <c r="S486" t="str">
        <f t="shared" si="15"/>
        <v>Fing</v>
      </c>
      <c r="T486" t="s">
        <v>1283</v>
      </c>
      <c r="U486" t="s">
        <v>1225</v>
      </c>
    </row>
    <row r="487" spans="1:21" hidden="1">
      <c r="A487" s="134">
        <v>1</v>
      </c>
      <c r="B487">
        <v>1995</v>
      </c>
      <c r="C487">
        <v>19950903</v>
      </c>
      <c r="D487">
        <v>45</v>
      </c>
      <c r="E487">
        <v>95</v>
      </c>
      <c r="F487" t="s">
        <v>315</v>
      </c>
      <c r="G487">
        <v>1.3</v>
      </c>
      <c r="H487" t="s">
        <v>928</v>
      </c>
      <c r="I487" t="s">
        <v>56</v>
      </c>
      <c r="J487" t="s">
        <v>96</v>
      </c>
      <c r="K487" t="s">
        <v>713</v>
      </c>
      <c r="L487">
        <v>1992</v>
      </c>
      <c r="M487">
        <v>3</v>
      </c>
      <c r="N487">
        <v>1993</v>
      </c>
      <c r="O487">
        <v>212323</v>
      </c>
      <c r="P487" t="s">
        <v>1062</v>
      </c>
      <c r="Q487" t="str">
        <f t="shared" si="14"/>
        <v>09</v>
      </c>
      <c r="R487">
        <v>3</v>
      </c>
      <c r="S487" t="str">
        <f t="shared" si="15"/>
        <v>Fing</v>
      </c>
      <c r="T487" t="s">
        <v>1283</v>
      </c>
      <c r="U487" t="s">
        <v>1225</v>
      </c>
    </row>
    <row r="488" spans="1:21" hidden="1">
      <c r="A488" s="134">
        <v>1</v>
      </c>
      <c r="B488">
        <v>2007</v>
      </c>
      <c r="C488">
        <v>20070907</v>
      </c>
      <c r="D488">
        <v>45</v>
      </c>
      <c r="E488">
        <v>95</v>
      </c>
      <c r="F488" t="s">
        <v>288</v>
      </c>
      <c r="G488">
        <v>22.12</v>
      </c>
      <c r="H488" t="s">
        <v>940</v>
      </c>
      <c r="I488" t="s">
        <v>56</v>
      </c>
      <c r="J488" t="s">
        <v>96</v>
      </c>
      <c r="K488" t="s">
        <v>713</v>
      </c>
      <c r="L488">
        <v>2004</v>
      </c>
      <c r="M488">
        <v>3</v>
      </c>
      <c r="N488">
        <v>2005</v>
      </c>
      <c r="O488">
        <v>210598</v>
      </c>
      <c r="P488" t="s">
        <v>1062</v>
      </c>
      <c r="Q488" t="str">
        <f t="shared" si="14"/>
        <v>09</v>
      </c>
      <c r="R488">
        <v>3</v>
      </c>
      <c r="S488" t="str">
        <f t="shared" si="15"/>
        <v>Fing</v>
      </c>
      <c r="T488" t="s">
        <v>1283</v>
      </c>
      <c r="U488" t="s">
        <v>1225</v>
      </c>
    </row>
    <row r="489" spans="1:21" hidden="1">
      <c r="A489" s="134">
        <v>1</v>
      </c>
      <c r="B489">
        <v>1995</v>
      </c>
      <c r="C489">
        <v>19950906</v>
      </c>
      <c r="D489">
        <v>45</v>
      </c>
      <c r="E489">
        <v>95</v>
      </c>
      <c r="F489" t="s">
        <v>281</v>
      </c>
      <c r="G489">
        <v>1.3</v>
      </c>
      <c r="H489" t="s">
        <v>937</v>
      </c>
      <c r="I489" t="s">
        <v>56</v>
      </c>
      <c r="J489" t="s">
        <v>96</v>
      </c>
      <c r="K489" t="s">
        <v>713</v>
      </c>
      <c r="L489">
        <v>1992</v>
      </c>
      <c r="M489">
        <v>3</v>
      </c>
      <c r="N489">
        <v>1993</v>
      </c>
      <c r="O489">
        <v>212323</v>
      </c>
      <c r="P489" t="s">
        <v>1062</v>
      </c>
      <c r="Q489" t="str">
        <f t="shared" si="14"/>
        <v>09</v>
      </c>
      <c r="R489">
        <v>3</v>
      </c>
      <c r="S489" t="str">
        <f t="shared" si="15"/>
        <v>Fing</v>
      </c>
      <c r="T489" t="s">
        <v>1283</v>
      </c>
      <c r="U489" t="s">
        <v>1225</v>
      </c>
    </row>
    <row r="490" spans="1:21" hidden="1">
      <c r="A490" s="134">
        <v>1</v>
      </c>
      <c r="B490">
        <v>1994</v>
      </c>
      <c r="C490">
        <v>19940904</v>
      </c>
      <c r="D490">
        <v>45</v>
      </c>
      <c r="E490">
        <v>95</v>
      </c>
      <c r="F490" t="s">
        <v>363</v>
      </c>
      <c r="G490">
        <v>1.61</v>
      </c>
      <c r="H490" t="s">
        <v>963</v>
      </c>
      <c r="I490" t="s">
        <v>56</v>
      </c>
      <c r="J490" t="s">
        <v>96</v>
      </c>
      <c r="K490" t="s">
        <v>713</v>
      </c>
      <c r="L490">
        <v>1992</v>
      </c>
      <c r="M490">
        <v>3</v>
      </c>
      <c r="N490">
        <v>1993</v>
      </c>
      <c r="O490">
        <v>212323</v>
      </c>
      <c r="P490" t="s">
        <v>1062</v>
      </c>
      <c r="Q490" t="str">
        <f t="shared" si="14"/>
        <v>09</v>
      </c>
      <c r="R490">
        <v>3</v>
      </c>
      <c r="S490" t="str">
        <f t="shared" si="15"/>
        <v>Fing</v>
      </c>
      <c r="T490" t="s">
        <v>1283</v>
      </c>
      <c r="U490" t="s">
        <v>1225</v>
      </c>
    </row>
    <row r="491" spans="1:21" hidden="1">
      <c r="A491" s="134">
        <v>1</v>
      </c>
      <c r="B491">
        <v>1995</v>
      </c>
      <c r="C491">
        <v>19950923</v>
      </c>
      <c r="D491">
        <v>45</v>
      </c>
      <c r="E491">
        <v>95</v>
      </c>
      <c r="F491" t="s">
        <v>363</v>
      </c>
      <c r="G491">
        <v>1.3</v>
      </c>
      <c r="H491" t="s">
        <v>963</v>
      </c>
      <c r="I491" t="s">
        <v>56</v>
      </c>
      <c r="J491" t="s">
        <v>96</v>
      </c>
      <c r="K491" t="s">
        <v>713</v>
      </c>
      <c r="L491">
        <v>1992</v>
      </c>
      <c r="M491">
        <v>3</v>
      </c>
      <c r="N491">
        <v>1993</v>
      </c>
      <c r="O491">
        <v>212323</v>
      </c>
      <c r="P491" t="s">
        <v>1062</v>
      </c>
      <c r="Q491" t="str">
        <f t="shared" si="14"/>
        <v>09</v>
      </c>
      <c r="R491">
        <v>3</v>
      </c>
      <c r="S491" t="str">
        <f t="shared" si="15"/>
        <v>Fing</v>
      </c>
      <c r="T491" t="s">
        <v>1283</v>
      </c>
      <c r="U491" t="s">
        <v>1225</v>
      </c>
    </row>
    <row r="492" spans="1:21" hidden="1">
      <c r="A492" s="134">
        <v>1</v>
      </c>
      <c r="B492">
        <v>2001</v>
      </c>
      <c r="C492">
        <v>20010915</v>
      </c>
      <c r="D492">
        <v>45</v>
      </c>
      <c r="E492">
        <v>95</v>
      </c>
      <c r="F492" t="s">
        <v>363</v>
      </c>
      <c r="G492">
        <v>16.05</v>
      </c>
      <c r="H492" t="s">
        <v>963</v>
      </c>
      <c r="I492" t="s">
        <v>56</v>
      </c>
      <c r="J492" t="s">
        <v>96</v>
      </c>
      <c r="K492" t="s">
        <v>713</v>
      </c>
      <c r="L492">
        <v>1998</v>
      </c>
      <c r="M492">
        <v>3</v>
      </c>
      <c r="N492">
        <v>1999</v>
      </c>
      <c r="O492">
        <v>210135</v>
      </c>
      <c r="P492" t="s">
        <v>1062</v>
      </c>
      <c r="Q492" t="str">
        <f t="shared" si="14"/>
        <v>09</v>
      </c>
      <c r="R492">
        <v>3</v>
      </c>
      <c r="S492" t="str">
        <f t="shared" si="15"/>
        <v>Fing</v>
      </c>
      <c r="T492" t="s">
        <v>1283</v>
      </c>
      <c r="U492" t="s">
        <v>1225</v>
      </c>
    </row>
    <row r="493" spans="1:21" hidden="1">
      <c r="A493" s="134">
        <v>1</v>
      </c>
      <c r="B493">
        <v>1994</v>
      </c>
      <c r="C493">
        <v>19941001</v>
      </c>
      <c r="D493">
        <v>45</v>
      </c>
      <c r="E493">
        <v>95</v>
      </c>
      <c r="F493" t="s">
        <v>315</v>
      </c>
      <c r="G493">
        <v>1.62</v>
      </c>
      <c r="H493" t="s">
        <v>928</v>
      </c>
      <c r="I493" t="s">
        <v>56</v>
      </c>
      <c r="J493" t="s">
        <v>96</v>
      </c>
      <c r="K493" t="s">
        <v>713</v>
      </c>
      <c r="L493">
        <v>1992</v>
      </c>
      <c r="M493">
        <v>3</v>
      </c>
      <c r="N493">
        <v>1993</v>
      </c>
      <c r="O493">
        <v>212323</v>
      </c>
      <c r="P493" t="s">
        <v>1062</v>
      </c>
      <c r="Q493" t="str">
        <f t="shared" si="14"/>
        <v>10</v>
      </c>
      <c r="R493">
        <v>1</v>
      </c>
      <c r="S493" t="str">
        <f t="shared" si="15"/>
        <v>Fing</v>
      </c>
      <c r="T493" t="s">
        <v>1283</v>
      </c>
      <c r="U493" t="s">
        <v>1225</v>
      </c>
    </row>
    <row r="494" spans="1:21" hidden="1">
      <c r="A494" s="134">
        <v>1</v>
      </c>
      <c r="B494">
        <v>1994</v>
      </c>
      <c r="C494">
        <v>19941027</v>
      </c>
      <c r="D494">
        <v>45</v>
      </c>
      <c r="E494">
        <v>95</v>
      </c>
      <c r="F494" t="s">
        <v>281</v>
      </c>
      <c r="G494">
        <v>1.62</v>
      </c>
      <c r="H494" t="s">
        <v>937</v>
      </c>
      <c r="I494" t="s">
        <v>56</v>
      </c>
      <c r="J494" t="s">
        <v>96</v>
      </c>
      <c r="K494" t="s">
        <v>713</v>
      </c>
      <c r="L494">
        <v>1992</v>
      </c>
      <c r="M494">
        <v>3</v>
      </c>
      <c r="N494">
        <v>1993</v>
      </c>
      <c r="O494">
        <v>212323</v>
      </c>
      <c r="P494" t="s">
        <v>1062</v>
      </c>
      <c r="Q494" t="str">
        <f t="shared" si="14"/>
        <v>10</v>
      </c>
      <c r="R494">
        <v>1</v>
      </c>
      <c r="S494" t="str">
        <f t="shared" si="15"/>
        <v>Fing</v>
      </c>
      <c r="T494" t="s">
        <v>1283</v>
      </c>
      <c r="U494" t="s">
        <v>1225</v>
      </c>
    </row>
    <row r="495" spans="1:21" hidden="1">
      <c r="A495" s="134">
        <v>1</v>
      </c>
      <c r="B495">
        <v>1994</v>
      </c>
      <c r="C495">
        <v>19941011</v>
      </c>
      <c r="D495">
        <v>45</v>
      </c>
      <c r="E495">
        <v>95</v>
      </c>
      <c r="F495" t="s">
        <v>996</v>
      </c>
      <c r="G495">
        <v>1.62</v>
      </c>
      <c r="H495" t="s">
        <v>997</v>
      </c>
      <c r="I495" t="s">
        <v>56</v>
      </c>
      <c r="J495" t="s">
        <v>96</v>
      </c>
      <c r="K495" t="s">
        <v>713</v>
      </c>
      <c r="L495">
        <v>1992</v>
      </c>
      <c r="M495">
        <v>3</v>
      </c>
      <c r="N495">
        <v>1993</v>
      </c>
      <c r="O495">
        <v>212323</v>
      </c>
      <c r="P495" t="s">
        <v>1062</v>
      </c>
      <c r="Q495" t="str">
        <f t="shared" si="14"/>
        <v>10</v>
      </c>
      <c r="R495">
        <v>1</v>
      </c>
      <c r="S495" t="str">
        <f t="shared" si="15"/>
        <v>Fing</v>
      </c>
      <c r="T495" t="s">
        <v>1283</v>
      </c>
      <c r="U495" t="s">
        <v>1225</v>
      </c>
    </row>
    <row r="496" spans="1:21" hidden="1">
      <c r="A496" s="134">
        <v>1</v>
      </c>
      <c r="B496">
        <v>1995</v>
      </c>
      <c r="C496">
        <v>19951118</v>
      </c>
      <c r="D496">
        <v>45</v>
      </c>
      <c r="E496">
        <v>95</v>
      </c>
      <c r="F496" t="s">
        <v>349</v>
      </c>
      <c r="G496">
        <v>1.21</v>
      </c>
      <c r="H496" t="s">
        <v>935</v>
      </c>
      <c r="I496" t="s">
        <v>56</v>
      </c>
      <c r="J496" t="s">
        <v>96</v>
      </c>
      <c r="K496" t="s">
        <v>713</v>
      </c>
      <c r="L496">
        <v>1992</v>
      </c>
      <c r="M496">
        <v>3</v>
      </c>
      <c r="N496">
        <v>1993</v>
      </c>
      <c r="O496">
        <v>212323</v>
      </c>
      <c r="P496" t="s">
        <v>1062</v>
      </c>
      <c r="Q496" t="str">
        <f t="shared" si="14"/>
        <v>11</v>
      </c>
      <c r="R496">
        <v>1</v>
      </c>
      <c r="S496" t="str">
        <f t="shared" si="15"/>
        <v>Fing</v>
      </c>
      <c r="T496" t="s">
        <v>1283</v>
      </c>
      <c r="U496" t="s">
        <v>1225</v>
      </c>
    </row>
    <row r="497" spans="1:21" hidden="1">
      <c r="A497" s="134">
        <v>1</v>
      </c>
      <c r="B497">
        <v>1994</v>
      </c>
      <c r="C497">
        <v>19941231</v>
      </c>
      <c r="D497">
        <v>45</v>
      </c>
      <c r="E497">
        <v>95</v>
      </c>
      <c r="F497" t="s">
        <v>323</v>
      </c>
      <c r="G497">
        <v>1.6</v>
      </c>
      <c r="H497" t="s">
        <v>964</v>
      </c>
      <c r="I497" t="s">
        <v>56</v>
      </c>
      <c r="J497" t="s">
        <v>96</v>
      </c>
      <c r="K497" t="s">
        <v>713</v>
      </c>
      <c r="L497">
        <v>1992</v>
      </c>
      <c r="M497">
        <v>3</v>
      </c>
      <c r="N497">
        <v>1993</v>
      </c>
      <c r="O497">
        <v>212323</v>
      </c>
      <c r="P497" t="s">
        <v>1062</v>
      </c>
      <c r="Q497" t="str">
        <f t="shared" si="14"/>
        <v>12</v>
      </c>
      <c r="R497">
        <v>1</v>
      </c>
      <c r="S497" t="str">
        <f t="shared" si="15"/>
        <v>Fing</v>
      </c>
      <c r="T497" t="s">
        <v>1283</v>
      </c>
      <c r="U497" t="s">
        <v>1225</v>
      </c>
    </row>
    <row r="498" spans="1:21" hidden="1">
      <c r="A498" s="134">
        <v>1</v>
      </c>
      <c r="B498">
        <v>1995</v>
      </c>
      <c r="C498">
        <v>19951223</v>
      </c>
      <c r="D498">
        <v>45</v>
      </c>
      <c r="E498">
        <v>95</v>
      </c>
      <c r="F498" t="s">
        <v>354</v>
      </c>
      <c r="G498">
        <v>1.3</v>
      </c>
      <c r="H498" t="s">
        <v>938</v>
      </c>
      <c r="I498" t="s">
        <v>56</v>
      </c>
      <c r="J498" t="s">
        <v>96</v>
      </c>
      <c r="K498" t="s">
        <v>713</v>
      </c>
      <c r="L498">
        <v>1993</v>
      </c>
      <c r="M498">
        <v>3</v>
      </c>
      <c r="N498">
        <v>1994</v>
      </c>
      <c r="O498">
        <v>212450</v>
      </c>
      <c r="P498" t="s">
        <v>1062</v>
      </c>
      <c r="Q498" t="str">
        <f t="shared" si="14"/>
        <v>12</v>
      </c>
      <c r="R498">
        <v>1</v>
      </c>
      <c r="S498" t="str">
        <f t="shared" si="15"/>
        <v>Fing</v>
      </c>
      <c r="T498" t="s">
        <v>1283</v>
      </c>
      <c r="U498" t="s">
        <v>1225</v>
      </c>
    </row>
    <row r="499" spans="1:21" hidden="1">
      <c r="A499" s="134">
        <v>1</v>
      </c>
      <c r="B499">
        <v>1995</v>
      </c>
      <c r="C499">
        <v>19950302</v>
      </c>
      <c r="D499">
        <v>45</v>
      </c>
      <c r="E499">
        <v>95</v>
      </c>
      <c r="F499" t="s">
        <v>289</v>
      </c>
      <c r="G499">
        <v>1.27</v>
      </c>
      <c r="H499" t="s">
        <v>959</v>
      </c>
      <c r="I499" t="s">
        <v>593</v>
      </c>
      <c r="J499" t="s">
        <v>969</v>
      </c>
      <c r="K499" t="s">
        <v>914</v>
      </c>
      <c r="L499">
        <v>1992</v>
      </c>
      <c r="M499">
        <v>1</v>
      </c>
      <c r="N499">
        <v>1993</v>
      </c>
      <c r="O499">
        <v>634605</v>
      </c>
      <c r="P499" t="s">
        <v>1062</v>
      </c>
      <c r="Q499" t="str">
        <f t="shared" si="14"/>
        <v>03</v>
      </c>
      <c r="R499">
        <v>1</v>
      </c>
      <c r="S499" t="str">
        <f t="shared" si="15"/>
        <v>Fing</v>
      </c>
      <c r="T499" t="s">
        <v>1284</v>
      </c>
      <c r="U499" t="s">
        <v>1302</v>
      </c>
    </row>
    <row r="500" spans="1:21" hidden="1">
      <c r="A500" s="134">
        <v>1</v>
      </c>
      <c r="B500">
        <v>2007</v>
      </c>
      <c r="C500">
        <v>20070816</v>
      </c>
      <c r="D500">
        <v>23</v>
      </c>
      <c r="E500">
        <v>12</v>
      </c>
      <c r="F500" t="s">
        <v>264</v>
      </c>
      <c r="G500">
        <v>1.5</v>
      </c>
      <c r="H500" t="s">
        <v>895</v>
      </c>
      <c r="I500" t="s">
        <v>56</v>
      </c>
      <c r="J500" t="s">
        <v>120</v>
      </c>
      <c r="K500" t="s">
        <v>896</v>
      </c>
      <c r="L500">
        <v>2004</v>
      </c>
      <c r="M500">
        <v>1</v>
      </c>
      <c r="N500">
        <v>2006</v>
      </c>
      <c r="O500">
        <v>632473</v>
      </c>
      <c r="P500" t="s">
        <v>889</v>
      </c>
      <c r="Q500" t="str">
        <f t="shared" si="14"/>
        <v>08</v>
      </c>
      <c r="R500">
        <v>3</v>
      </c>
      <c r="S500" t="str">
        <f t="shared" si="15"/>
        <v>Yrl</v>
      </c>
      <c r="T500" t="s">
        <v>1280</v>
      </c>
      <c r="U500" t="s">
        <v>1226</v>
      </c>
    </row>
    <row r="501" spans="1:21" hidden="1">
      <c r="A501" s="134">
        <v>1</v>
      </c>
      <c r="B501">
        <v>1997</v>
      </c>
      <c r="C501">
        <v>19970813</v>
      </c>
      <c r="D501">
        <v>23</v>
      </c>
      <c r="E501">
        <v>16</v>
      </c>
      <c r="F501" t="s">
        <v>345</v>
      </c>
      <c r="G501">
        <v>3.4</v>
      </c>
      <c r="H501" t="s">
        <v>920</v>
      </c>
      <c r="I501" t="s">
        <v>56</v>
      </c>
      <c r="J501" t="s">
        <v>120</v>
      </c>
      <c r="K501" t="s">
        <v>896</v>
      </c>
      <c r="L501">
        <v>1993</v>
      </c>
      <c r="M501">
        <v>1</v>
      </c>
      <c r="N501">
        <v>1995</v>
      </c>
      <c r="O501">
        <v>635046</v>
      </c>
      <c r="P501" t="s">
        <v>888</v>
      </c>
      <c r="Q501" t="str">
        <f t="shared" si="14"/>
        <v>08</v>
      </c>
      <c r="R501">
        <v>3</v>
      </c>
      <c r="S501" t="str">
        <f t="shared" si="15"/>
        <v>Yrl</v>
      </c>
      <c r="T501" t="s">
        <v>1280</v>
      </c>
      <c r="U501" t="s">
        <v>1226</v>
      </c>
    </row>
    <row r="502" spans="1:21" hidden="1">
      <c r="A502" s="134">
        <v>1</v>
      </c>
      <c r="B502">
        <v>1995</v>
      </c>
      <c r="C502">
        <v>19950929</v>
      </c>
      <c r="D502">
        <v>23</v>
      </c>
      <c r="E502">
        <v>12</v>
      </c>
      <c r="F502" t="s">
        <v>302</v>
      </c>
      <c r="G502">
        <v>5.91</v>
      </c>
      <c r="H502" t="s">
        <v>911</v>
      </c>
      <c r="I502" t="s">
        <v>593</v>
      </c>
      <c r="J502" t="s">
        <v>913</v>
      </c>
      <c r="K502" t="s">
        <v>914</v>
      </c>
      <c r="L502">
        <v>1992</v>
      </c>
      <c r="M502">
        <v>3</v>
      </c>
      <c r="N502">
        <v>1993</v>
      </c>
      <c r="O502">
        <v>212847</v>
      </c>
      <c r="P502" t="s">
        <v>888</v>
      </c>
      <c r="Q502" t="str">
        <f t="shared" si="14"/>
        <v>09</v>
      </c>
      <c r="R502">
        <v>3</v>
      </c>
      <c r="S502" t="str">
        <f t="shared" si="15"/>
        <v>Fing</v>
      </c>
      <c r="T502" t="s">
        <v>1284</v>
      </c>
      <c r="U502" t="s">
        <v>1303</v>
      </c>
    </row>
    <row r="503" spans="1:21" hidden="1">
      <c r="A503" s="134">
        <v>1</v>
      </c>
      <c r="B503">
        <v>2001</v>
      </c>
      <c r="C503">
        <v>20010820</v>
      </c>
      <c r="D503">
        <v>45</v>
      </c>
      <c r="E503">
        <v>95</v>
      </c>
      <c r="F503" t="s">
        <v>281</v>
      </c>
      <c r="G503">
        <v>12.3</v>
      </c>
      <c r="H503" t="s">
        <v>937</v>
      </c>
      <c r="I503" t="s">
        <v>56</v>
      </c>
      <c r="J503" t="s">
        <v>904</v>
      </c>
      <c r="K503" t="s">
        <v>905</v>
      </c>
      <c r="L503">
        <v>1998</v>
      </c>
      <c r="M503">
        <v>3</v>
      </c>
      <c r="N503">
        <v>1999</v>
      </c>
      <c r="O503">
        <v>630505</v>
      </c>
      <c r="P503" t="s">
        <v>1062</v>
      </c>
      <c r="Q503" t="str">
        <f t="shared" si="14"/>
        <v>08</v>
      </c>
      <c r="R503">
        <v>3</v>
      </c>
      <c r="S503" t="str">
        <f t="shared" si="15"/>
        <v>Fing</v>
      </c>
      <c r="T503" t="s">
        <v>1288</v>
      </c>
      <c r="U503" t="s">
        <v>1225</v>
      </c>
    </row>
    <row r="504" spans="1:21" hidden="1">
      <c r="A504" s="134">
        <v>1</v>
      </c>
      <c r="B504">
        <v>2003</v>
      </c>
      <c r="C504">
        <v>20030810</v>
      </c>
      <c r="D504">
        <v>45</v>
      </c>
      <c r="E504">
        <v>95</v>
      </c>
      <c r="F504" t="s">
        <v>281</v>
      </c>
      <c r="G504">
        <v>6.09</v>
      </c>
      <c r="H504" t="s">
        <v>937</v>
      </c>
      <c r="I504" t="s">
        <v>56</v>
      </c>
      <c r="J504" t="s">
        <v>904</v>
      </c>
      <c r="K504" t="s">
        <v>905</v>
      </c>
      <c r="L504">
        <v>1998</v>
      </c>
      <c r="M504">
        <v>3</v>
      </c>
      <c r="N504">
        <v>1999</v>
      </c>
      <c r="O504">
        <v>630505</v>
      </c>
      <c r="P504" t="s">
        <v>1062</v>
      </c>
      <c r="Q504" t="str">
        <f t="shared" si="14"/>
        <v>08</v>
      </c>
      <c r="R504">
        <v>3</v>
      </c>
      <c r="S504" t="str">
        <f t="shared" si="15"/>
        <v>Fing</v>
      </c>
      <c r="T504" t="s">
        <v>1288</v>
      </c>
      <c r="U504" t="s">
        <v>1225</v>
      </c>
    </row>
    <row r="505" spans="1:21" hidden="1">
      <c r="A505" s="134">
        <v>1</v>
      </c>
      <c r="B505">
        <v>2002</v>
      </c>
      <c r="C505">
        <v>20020908</v>
      </c>
      <c r="D505">
        <v>45</v>
      </c>
      <c r="E505">
        <v>95</v>
      </c>
      <c r="F505" t="s">
        <v>299</v>
      </c>
      <c r="G505">
        <v>9.6</v>
      </c>
      <c r="H505" t="s">
        <v>946</v>
      </c>
      <c r="I505" t="s">
        <v>56</v>
      </c>
      <c r="J505" t="s">
        <v>904</v>
      </c>
      <c r="K505" t="s">
        <v>905</v>
      </c>
      <c r="L505">
        <v>1998</v>
      </c>
      <c r="M505">
        <v>3</v>
      </c>
      <c r="N505">
        <v>1999</v>
      </c>
      <c r="O505">
        <v>630505</v>
      </c>
      <c r="P505" t="s">
        <v>1062</v>
      </c>
      <c r="Q505" t="str">
        <f t="shared" si="14"/>
        <v>09</v>
      </c>
      <c r="R505">
        <v>3</v>
      </c>
      <c r="S505" t="str">
        <f t="shared" si="15"/>
        <v>Fing</v>
      </c>
      <c r="T505" t="s">
        <v>1288</v>
      </c>
      <c r="U505" t="s">
        <v>1225</v>
      </c>
    </row>
    <row r="506" spans="1:21" hidden="1">
      <c r="A506" s="134">
        <v>1</v>
      </c>
      <c r="B506">
        <v>1997</v>
      </c>
      <c r="C506">
        <v>19970823</v>
      </c>
      <c r="D506">
        <v>45</v>
      </c>
      <c r="E506">
        <v>95</v>
      </c>
      <c r="F506" t="s">
        <v>296</v>
      </c>
      <c r="G506">
        <v>4.5199999999999996</v>
      </c>
      <c r="H506" t="s">
        <v>936</v>
      </c>
      <c r="I506" t="s">
        <v>56</v>
      </c>
      <c r="J506" t="s">
        <v>120</v>
      </c>
      <c r="K506" t="s">
        <v>896</v>
      </c>
      <c r="L506">
        <v>1993</v>
      </c>
      <c r="M506">
        <v>1</v>
      </c>
      <c r="N506">
        <v>1995</v>
      </c>
      <c r="O506">
        <v>635046</v>
      </c>
      <c r="P506" t="s">
        <v>1062</v>
      </c>
      <c r="Q506" t="str">
        <f t="shared" si="14"/>
        <v>08</v>
      </c>
      <c r="R506">
        <v>3</v>
      </c>
      <c r="S506" t="str">
        <f t="shared" si="15"/>
        <v>Yrl</v>
      </c>
      <c r="T506" t="s">
        <v>1280</v>
      </c>
      <c r="U506" t="s">
        <v>1226</v>
      </c>
    </row>
    <row r="507" spans="1:21" hidden="1">
      <c r="A507" s="134">
        <v>1</v>
      </c>
      <c r="B507">
        <v>2000</v>
      </c>
      <c r="C507">
        <v>20001219</v>
      </c>
      <c r="D507">
        <v>45</v>
      </c>
      <c r="E507">
        <v>95</v>
      </c>
      <c r="F507" t="s">
        <v>289</v>
      </c>
      <c r="G507">
        <v>1</v>
      </c>
      <c r="H507" t="s">
        <v>959</v>
      </c>
      <c r="I507" t="s">
        <v>56</v>
      </c>
      <c r="J507" t="s">
        <v>904</v>
      </c>
      <c r="K507" t="s">
        <v>905</v>
      </c>
      <c r="L507">
        <v>1998</v>
      </c>
      <c r="M507">
        <v>3</v>
      </c>
      <c r="N507">
        <v>1999</v>
      </c>
      <c r="O507">
        <v>630505</v>
      </c>
      <c r="P507" t="s">
        <v>1062</v>
      </c>
      <c r="Q507" t="str">
        <f t="shared" si="14"/>
        <v>12</v>
      </c>
      <c r="R507">
        <v>1</v>
      </c>
      <c r="S507" t="str">
        <f t="shared" si="15"/>
        <v>Fing</v>
      </c>
      <c r="T507" t="s">
        <v>1288</v>
      </c>
      <c r="U507" t="s">
        <v>1225</v>
      </c>
    </row>
    <row r="508" spans="1:21" hidden="1">
      <c r="A508" s="134">
        <v>1</v>
      </c>
      <c r="B508">
        <v>2007</v>
      </c>
      <c r="C508">
        <v>20070429</v>
      </c>
      <c r="D508">
        <v>45</v>
      </c>
      <c r="E508">
        <v>95</v>
      </c>
      <c r="F508" t="s">
        <v>289</v>
      </c>
      <c r="G508">
        <v>16.440000000000001</v>
      </c>
      <c r="H508" t="s">
        <v>959</v>
      </c>
      <c r="I508" t="s">
        <v>56</v>
      </c>
      <c r="J508" t="s">
        <v>103</v>
      </c>
      <c r="K508" t="s">
        <v>896</v>
      </c>
      <c r="L508">
        <v>2004</v>
      </c>
      <c r="M508">
        <v>1</v>
      </c>
      <c r="N508">
        <v>2005</v>
      </c>
      <c r="O508">
        <v>632372</v>
      </c>
      <c r="P508" t="s">
        <v>1062</v>
      </c>
      <c r="Q508" t="str">
        <f t="shared" si="14"/>
        <v>04</v>
      </c>
      <c r="R508">
        <v>1</v>
      </c>
      <c r="S508" t="str">
        <f t="shared" si="15"/>
        <v>Fing</v>
      </c>
      <c r="T508" t="s">
        <v>1291</v>
      </c>
      <c r="U508" t="s">
        <v>1225</v>
      </c>
    </row>
    <row r="509" spans="1:21" hidden="1">
      <c r="A509" s="134">
        <v>1</v>
      </c>
      <c r="B509">
        <v>1997</v>
      </c>
      <c r="C509">
        <v>19970822</v>
      </c>
      <c r="D509">
        <v>45</v>
      </c>
      <c r="E509">
        <v>95</v>
      </c>
      <c r="F509" t="s">
        <v>365</v>
      </c>
      <c r="G509">
        <v>4.5199999999999996</v>
      </c>
      <c r="H509" t="s">
        <v>966</v>
      </c>
      <c r="I509" t="s">
        <v>56</v>
      </c>
      <c r="J509" t="s">
        <v>120</v>
      </c>
      <c r="K509" t="s">
        <v>896</v>
      </c>
      <c r="L509">
        <v>1994</v>
      </c>
      <c r="M509">
        <v>1</v>
      </c>
      <c r="N509">
        <v>1996</v>
      </c>
      <c r="O509">
        <v>635832</v>
      </c>
      <c r="P509" t="s">
        <v>1062</v>
      </c>
      <c r="Q509" t="str">
        <f t="shared" si="14"/>
        <v>08</v>
      </c>
      <c r="R509">
        <v>3</v>
      </c>
      <c r="S509" t="str">
        <f t="shared" si="15"/>
        <v>Yrl</v>
      </c>
      <c r="T509" t="s">
        <v>1280</v>
      </c>
      <c r="U509" t="s">
        <v>1226</v>
      </c>
    </row>
    <row r="510" spans="1:21" hidden="1">
      <c r="A510" s="134">
        <v>1</v>
      </c>
      <c r="B510">
        <v>2008</v>
      </c>
      <c r="C510">
        <v>20080426</v>
      </c>
      <c r="D510">
        <v>45</v>
      </c>
      <c r="E510">
        <v>95</v>
      </c>
      <c r="F510" t="s">
        <v>289</v>
      </c>
      <c r="G510">
        <v>5.41</v>
      </c>
      <c r="H510" t="s">
        <v>959</v>
      </c>
      <c r="I510" t="s">
        <v>56</v>
      </c>
      <c r="J510" t="s">
        <v>103</v>
      </c>
      <c r="K510" t="s">
        <v>896</v>
      </c>
      <c r="L510">
        <v>2005</v>
      </c>
      <c r="M510">
        <v>1</v>
      </c>
      <c r="N510">
        <v>2006</v>
      </c>
      <c r="O510">
        <v>633297</v>
      </c>
      <c r="P510" t="s">
        <v>1062</v>
      </c>
      <c r="Q510" t="str">
        <f t="shared" si="14"/>
        <v>04</v>
      </c>
      <c r="R510">
        <v>1</v>
      </c>
      <c r="S510" t="str">
        <f t="shared" si="15"/>
        <v>Fing</v>
      </c>
      <c r="T510" t="s">
        <v>1291</v>
      </c>
      <c r="U510" t="s">
        <v>1225</v>
      </c>
    </row>
    <row r="511" spans="1:21" hidden="1">
      <c r="A511" s="134">
        <v>1</v>
      </c>
      <c r="B511">
        <v>2006</v>
      </c>
      <c r="C511">
        <v>20060702</v>
      </c>
      <c r="D511">
        <v>45</v>
      </c>
      <c r="E511">
        <v>95</v>
      </c>
      <c r="F511" t="s">
        <v>281</v>
      </c>
      <c r="G511">
        <v>12.69</v>
      </c>
      <c r="H511" t="s">
        <v>937</v>
      </c>
      <c r="I511" t="s">
        <v>56</v>
      </c>
      <c r="J511" t="s">
        <v>103</v>
      </c>
      <c r="K511" t="s">
        <v>723</v>
      </c>
      <c r="L511">
        <v>2003</v>
      </c>
      <c r="M511">
        <v>3</v>
      </c>
      <c r="N511">
        <v>2004</v>
      </c>
      <c r="O511">
        <v>632284</v>
      </c>
      <c r="P511" t="s">
        <v>1062</v>
      </c>
      <c r="Q511" t="str">
        <f t="shared" si="14"/>
        <v>07</v>
      </c>
      <c r="R511">
        <v>3</v>
      </c>
      <c r="S511" t="str">
        <f t="shared" si="15"/>
        <v>Fing</v>
      </c>
      <c r="T511" t="s">
        <v>1291</v>
      </c>
      <c r="U511" t="s">
        <v>1225</v>
      </c>
    </row>
    <row r="512" spans="1:21" hidden="1">
      <c r="A512" s="134">
        <v>1</v>
      </c>
      <c r="B512">
        <v>2007</v>
      </c>
      <c r="C512">
        <v>20070706</v>
      </c>
      <c r="D512">
        <v>45</v>
      </c>
      <c r="E512">
        <v>95</v>
      </c>
      <c r="F512" t="s">
        <v>281</v>
      </c>
      <c r="G512">
        <v>5.29</v>
      </c>
      <c r="H512" t="s">
        <v>937</v>
      </c>
      <c r="I512" t="s">
        <v>56</v>
      </c>
      <c r="J512" t="s">
        <v>103</v>
      </c>
      <c r="K512" t="s">
        <v>723</v>
      </c>
      <c r="L512">
        <v>2004</v>
      </c>
      <c r="M512">
        <v>3</v>
      </c>
      <c r="N512">
        <v>2005</v>
      </c>
      <c r="O512">
        <v>632965</v>
      </c>
      <c r="P512" t="s">
        <v>1062</v>
      </c>
      <c r="Q512" t="str">
        <f t="shared" si="14"/>
        <v>07</v>
      </c>
      <c r="R512">
        <v>3</v>
      </c>
      <c r="S512" t="str">
        <f t="shared" si="15"/>
        <v>Fing</v>
      </c>
      <c r="T512" t="s">
        <v>1291</v>
      </c>
      <c r="U512" t="s">
        <v>1225</v>
      </c>
    </row>
    <row r="513" spans="1:21" hidden="1">
      <c r="A513" s="134">
        <v>1</v>
      </c>
      <c r="B513">
        <v>2007</v>
      </c>
      <c r="C513">
        <v>20070713</v>
      </c>
      <c r="D513">
        <v>45</v>
      </c>
      <c r="E513">
        <v>95</v>
      </c>
      <c r="F513" t="s">
        <v>281</v>
      </c>
      <c r="G513">
        <v>5.29</v>
      </c>
      <c r="H513" t="s">
        <v>937</v>
      </c>
      <c r="I513" t="s">
        <v>56</v>
      </c>
      <c r="J513" t="s">
        <v>103</v>
      </c>
      <c r="K513" t="s">
        <v>723</v>
      </c>
      <c r="L513">
        <v>2003</v>
      </c>
      <c r="M513">
        <v>3</v>
      </c>
      <c r="N513">
        <v>2004</v>
      </c>
      <c r="O513">
        <v>632284</v>
      </c>
      <c r="P513" t="s">
        <v>1062</v>
      </c>
      <c r="Q513" t="str">
        <f t="shared" si="14"/>
        <v>07</v>
      </c>
      <c r="R513">
        <v>3</v>
      </c>
      <c r="S513" t="str">
        <f t="shared" si="15"/>
        <v>Fing</v>
      </c>
      <c r="T513" t="s">
        <v>1291</v>
      </c>
      <c r="U513" t="s">
        <v>1225</v>
      </c>
    </row>
    <row r="514" spans="1:21" hidden="1">
      <c r="A514" s="134">
        <v>1</v>
      </c>
      <c r="B514">
        <v>2006</v>
      </c>
      <c r="C514">
        <v>20060723</v>
      </c>
      <c r="D514">
        <v>45</v>
      </c>
      <c r="E514">
        <v>95</v>
      </c>
      <c r="F514" t="s">
        <v>289</v>
      </c>
      <c r="G514">
        <v>12.69</v>
      </c>
      <c r="H514" t="s">
        <v>959</v>
      </c>
      <c r="I514" t="s">
        <v>56</v>
      </c>
      <c r="J514" t="s">
        <v>103</v>
      </c>
      <c r="K514" t="s">
        <v>723</v>
      </c>
      <c r="L514">
        <v>2003</v>
      </c>
      <c r="M514">
        <v>3</v>
      </c>
      <c r="N514">
        <v>2004</v>
      </c>
      <c r="O514">
        <v>632284</v>
      </c>
      <c r="P514" t="s">
        <v>1062</v>
      </c>
      <c r="Q514" t="str">
        <f t="shared" si="14"/>
        <v>07</v>
      </c>
      <c r="R514">
        <v>3</v>
      </c>
      <c r="S514" t="str">
        <f t="shared" si="15"/>
        <v>Fing</v>
      </c>
      <c r="T514" t="s">
        <v>1291</v>
      </c>
      <c r="U514" t="s">
        <v>1225</v>
      </c>
    </row>
    <row r="515" spans="1:21" hidden="1">
      <c r="A515" s="134">
        <v>1</v>
      </c>
      <c r="B515">
        <v>2005</v>
      </c>
      <c r="C515">
        <v>20050816</v>
      </c>
      <c r="D515">
        <v>23</v>
      </c>
      <c r="E515">
        <v>17</v>
      </c>
      <c r="F515" t="s">
        <v>264</v>
      </c>
      <c r="G515">
        <v>8.8000000000000007</v>
      </c>
      <c r="H515" t="s">
        <v>895</v>
      </c>
      <c r="I515" t="s">
        <v>56</v>
      </c>
      <c r="J515" t="s">
        <v>103</v>
      </c>
      <c r="K515" t="s">
        <v>723</v>
      </c>
      <c r="L515">
        <v>2003</v>
      </c>
      <c r="M515">
        <v>3</v>
      </c>
      <c r="N515">
        <v>2004</v>
      </c>
      <c r="O515">
        <v>632284</v>
      </c>
      <c r="P515" t="s">
        <v>889</v>
      </c>
      <c r="Q515" t="str">
        <f t="shared" si="14"/>
        <v>08</v>
      </c>
      <c r="R515">
        <v>3</v>
      </c>
      <c r="S515" t="str">
        <f t="shared" si="15"/>
        <v>Fing</v>
      </c>
      <c r="T515" t="s">
        <v>1291</v>
      </c>
      <c r="U515" t="s">
        <v>1225</v>
      </c>
    </row>
    <row r="516" spans="1:21" hidden="1">
      <c r="A516" s="134">
        <v>1</v>
      </c>
      <c r="B516">
        <v>2006</v>
      </c>
      <c r="C516">
        <v>20060817</v>
      </c>
      <c r="D516">
        <v>23</v>
      </c>
      <c r="E516">
        <v>12</v>
      </c>
      <c r="F516" t="s">
        <v>264</v>
      </c>
      <c r="G516">
        <v>2.37</v>
      </c>
      <c r="H516" t="s">
        <v>895</v>
      </c>
      <c r="I516" t="s">
        <v>56</v>
      </c>
      <c r="J516" t="s">
        <v>103</v>
      </c>
      <c r="K516" t="s">
        <v>723</v>
      </c>
      <c r="L516">
        <v>2003</v>
      </c>
      <c r="M516">
        <v>3</v>
      </c>
      <c r="N516">
        <v>2004</v>
      </c>
      <c r="O516">
        <v>632284</v>
      </c>
      <c r="P516" t="s">
        <v>889</v>
      </c>
      <c r="Q516" t="str">
        <f t="shared" si="14"/>
        <v>08</v>
      </c>
      <c r="R516">
        <v>3</v>
      </c>
      <c r="S516" t="str">
        <f t="shared" si="15"/>
        <v>Fing</v>
      </c>
      <c r="T516" t="s">
        <v>1291</v>
      </c>
      <c r="U516" t="s">
        <v>1225</v>
      </c>
    </row>
    <row r="517" spans="1:21" hidden="1">
      <c r="A517" s="134">
        <v>1</v>
      </c>
      <c r="B517">
        <v>2006</v>
      </c>
      <c r="C517">
        <v>20060817</v>
      </c>
      <c r="D517">
        <v>23</v>
      </c>
      <c r="E517">
        <v>12</v>
      </c>
      <c r="F517" t="s">
        <v>264</v>
      </c>
      <c r="G517">
        <v>2.37</v>
      </c>
      <c r="H517" t="s">
        <v>895</v>
      </c>
      <c r="I517" t="s">
        <v>56</v>
      </c>
      <c r="J517" t="s">
        <v>103</v>
      </c>
      <c r="K517" t="s">
        <v>723</v>
      </c>
      <c r="L517">
        <v>2003</v>
      </c>
      <c r="M517">
        <v>3</v>
      </c>
      <c r="N517">
        <v>2004</v>
      </c>
      <c r="O517">
        <v>632284</v>
      </c>
      <c r="P517" t="s">
        <v>889</v>
      </c>
      <c r="Q517" t="str">
        <f t="shared" si="14"/>
        <v>08</v>
      </c>
      <c r="R517">
        <v>3</v>
      </c>
      <c r="S517" t="str">
        <f t="shared" si="15"/>
        <v>Fing</v>
      </c>
      <c r="T517" t="s">
        <v>1291</v>
      </c>
      <c r="U517" t="s">
        <v>1225</v>
      </c>
    </row>
    <row r="518" spans="1:21" hidden="1">
      <c r="A518" s="134">
        <v>1</v>
      </c>
      <c r="B518">
        <v>2006</v>
      </c>
      <c r="C518">
        <v>20060817</v>
      </c>
      <c r="D518">
        <v>23</v>
      </c>
      <c r="E518">
        <v>12</v>
      </c>
      <c r="F518" t="s">
        <v>264</v>
      </c>
      <c r="G518">
        <v>2.37</v>
      </c>
      <c r="H518" t="s">
        <v>895</v>
      </c>
      <c r="I518" t="s">
        <v>56</v>
      </c>
      <c r="J518" t="s">
        <v>103</v>
      </c>
      <c r="K518" t="s">
        <v>723</v>
      </c>
      <c r="L518">
        <v>2003</v>
      </c>
      <c r="M518">
        <v>3</v>
      </c>
      <c r="N518">
        <v>2004</v>
      </c>
      <c r="O518">
        <v>632284</v>
      </c>
      <c r="P518" t="s">
        <v>889</v>
      </c>
      <c r="Q518" t="str">
        <f t="shared" ref="Q518:Q581" si="16">MID(C518,5,2)</f>
        <v>08</v>
      </c>
      <c r="R518">
        <v>3</v>
      </c>
      <c r="S518" t="str">
        <f t="shared" ref="S518:S581" si="17">IF(N518-L518=1,"Fing","Yrl")</f>
        <v>Fing</v>
      </c>
      <c r="T518" t="s">
        <v>1291</v>
      </c>
      <c r="U518" t="s">
        <v>1225</v>
      </c>
    </row>
    <row r="519" spans="1:21" hidden="1">
      <c r="A519" s="134">
        <v>1</v>
      </c>
      <c r="B519">
        <v>1994</v>
      </c>
      <c r="C519">
        <v>19941007</v>
      </c>
      <c r="D519">
        <v>45</v>
      </c>
      <c r="E519">
        <v>95</v>
      </c>
      <c r="F519" t="s">
        <v>996</v>
      </c>
      <c r="G519">
        <v>1.62</v>
      </c>
      <c r="H519" t="s">
        <v>997</v>
      </c>
      <c r="I519" t="s">
        <v>56</v>
      </c>
      <c r="J519" t="s">
        <v>120</v>
      </c>
      <c r="K519" t="s">
        <v>896</v>
      </c>
      <c r="L519">
        <v>1991</v>
      </c>
      <c r="M519">
        <v>1</v>
      </c>
      <c r="N519">
        <v>1993</v>
      </c>
      <c r="O519">
        <v>634224</v>
      </c>
      <c r="P519" t="s">
        <v>1062</v>
      </c>
      <c r="Q519" t="str">
        <f t="shared" si="16"/>
        <v>10</v>
      </c>
      <c r="R519">
        <v>1</v>
      </c>
      <c r="S519" t="str">
        <f t="shared" si="17"/>
        <v>Yrl</v>
      </c>
      <c r="T519" t="s">
        <v>1280</v>
      </c>
      <c r="U519" t="s">
        <v>1226</v>
      </c>
    </row>
    <row r="520" spans="1:21" hidden="1">
      <c r="A520" s="134">
        <v>1</v>
      </c>
      <c r="B520">
        <v>1999</v>
      </c>
      <c r="C520">
        <v>19991105</v>
      </c>
      <c r="D520">
        <v>45</v>
      </c>
      <c r="E520">
        <v>95</v>
      </c>
      <c r="F520" t="s">
        <v>281</v>
      </c>
      <c r="G520">
        <v>6.21</v>
      </c>
      <c r="H520" t="s">
        <v>937</v>
      </c>
      <c r="I520" t="s">
        <v>56</v>
      </c>
      <c r="J520" t="s">
        <v>120</v>
      </c>
      <c r="K520" t="s">
        <v>896</v>
      </c>
      <c r="L520">
        <v>1996</v>
      </c>
      <c r="M520">
        <v>1</v>
      </c>
      <c r="N520">
        <v>1998</v>
      </c>
      <c r="O520">
        <v>636009</v>
      </c>
      <c r="P520" t="s">
        <v>1062</v>
      </c>
      <c r="Q520" t="str">
        <f t="shared" si="16"/>
        <v>11</v>
      </c>
      <c r="R520">
        <v>1</v>
      </c>
      <c r="S520" t="str">
        <f t="shared" si="17"/>
        <v>Yrl</v>
      </c>
      <c r="T520" t="s">
        <v>1280</v>
      </c>
      <c r="U520" t="s">
        <v>1226</v>
      </c>
    </row>
    <row r="521" spans="1:21" hidden="1">
      <c r="A521" s="134">
        <v>1</v>
      </c>
      <c r="B521">
        <v>2006</v>
      </c>
      <c r="C521">
        <v>20060817</v>
      </c>
      <c r="D521">
        <v>23</v>
      </c>
      <c r="E521">
        <v>12</v>
      </c>
      <c r="F521" t="s">
        <v>264</v>
      </c>
      <c r="G521">
        <v>2.37</v>
      </c>
      <c r="H521" t="s">
        <v>895</v>
      </c>
      <c r="I521" t="s">
        <v>56</v>
      </c>
      <c r="J521" t="s">
        <v>103</v>
      </c>
      <c r="K521" t="s">
        <v>723</v>
      </c>
      <c r="L521">
        <v>2004</v>
      </c>
      <c r="M521">
        <v>3</v>
      </c>
      <c r="N521">
        <v>2005</v>
      </c>
      <c r="O521">
        <v>632965</v>
      </c>
      <c r="P521" t="s">
        <v>889</v>
      </c>
      <c r="Q521" t="str">
        <f t="shared" si="16"/>
        <v>08</v>
      </c>
      <c r="R521">
        <v>3</v>
      </c>
      <c r="S521" t="str">
        <f t="shared" si="17"/>
        <v>Fing</v>
      </c>
      <c r="T521" t="s">
        <v>1291</v>
      </c>
      <c r="U521" t="s">
        <v>1225</v>
      </c>
    </row>
    <row r="522" spans="1:21" hidden="1">
      <c r="A522" s="134">
        <v>1</v>
      </c>
      <c r="B522">
        <v>2006</v>
      </c>
      <c r="C522">
        <v>20060817</v>
      </c>
      <c r="D522">
        <v>23</v>
      </c>
      <c r="E522">
        <v>12</v>
      </c>
      <c r="F522" t="s">
        <v>264</v>
      </c>
      <c r="G522">
        <v>2.37</v>
      </c>
      <c r="H522" t="s">
        <v>895</v>
      </c>
      <c r="I522" t="s">
        <v>56</v>
      </c>
      <c r="J522" t="s">
        <v>103</v>
      </c>
      <c r="K522" t="s">
        <v>723</v>
      </c>
      <c r="L522">
        <v>2003</v>
      </c>
      <c r="M522">
        <v>3</v>
      </c>
      <c r="N522">
        <v>2004</v>
      </c>
      <c r="O522">
        <v>632284</v>
      </c>
      <c r="P522" t="s">
        <v>889</v>
      </c>
      <c r="Q522" t="str">
        <f t="shared" si="16"/>
        <v>08</v>
      </c>
      <c r="R522">
        <v>3</v>
      </c>
      <c r="S522" t="str">
        <f t="shared" si="17"/>
        <v>Fing</v>
      </c>
      <c r="T522" t="s">
        <v>1291</v>
      </c>
      <c r="U522" t="s">
        <v>1225</v>
      </c>
    </row>
    <row r="523" spans="1:21" hidden="1">
      <c r="A523" s="134">
        <v>1</v>
      </c>
      <c r="B523">
        <v>2005</v>
      </c>
      <c r="C523">
        <v>20050908</v>
      </c>
      <c r="D523">
        <v>23</v>
      </c>
      <c r="E523">
        <v>12</v>
      </c>
      <c r="F523" t="s">
        <v>264</v>
      </c>
      <c r="G523">
        <v>1.17</v>
      </c>
      <c r="H523" t="s">
        <v>895</v>
      </c>
      <c r="I523" t="s">
        <v>901</v>
      </c>
      <c r="J523" t="s">
        <v>902</v>
      </c>
      <c r="K523" t="s">
        <v>903</v>
      </c>
      <c r="L523">
        <v>2001</v>
      </c>
      <c r="M523">
        <v>1</v>
      </c>
      <c r="N523">
        <v>2003</v>
      </c>
      <c r="O523">
        <v>210341</v>
      </c>
      <c r="P523" t="s">
        <v>889</v>
      </c>
      <c r="Q523" t="str">
        <f t="shared" si="16"/>
        <v>09</v>
      </c>
      <c r="R523">
        <v>3</v>
      </c>
      <c r="S523" t="str">
        <f t="shared" si="17"/>
        <v>Yrl</v>
      </c>
      <c r="T523" t="s">
        <v>1063</v>
      </c>
      <c r="U523" t="s">
        <v>1063</v>
      </c>
    </row>
    <row r="524" spans="1:21" hidden="1">
      <c r="A524" s="134">
        <v>1</v>
      </c>
      <c r="B524">
        <v>1993</v>
      </c>
      <c r="C524">
        <v>19930129</v>
      </c>
      <c r="D524">
        <v>45</v>
      </c>
      <c r="E524">
        <v>95</v>
      </c>
      <c r="F524" t="s">
        <v>996</v>
      </c>
      <c r="G524">
        <v>1.01</v>
      </c>
      <c r="H524" t="s">
        <v>997</v>
      </c>
      <c r="I524" t="s">
        <v>68</v>
      </c>
      <c r="J524" t="s">
        <v>101</v>
      </c>
      <c r="K524" t="s">
        <v>732</v>
      </c>
      <c r="L524">
        <v>1988</v>
      </c>
      <c r="M524">
        <v>3</v>
      </c>
      <c r="N524">
        <v>1990</v>
      </c>
      <c r="O524">
        <v>630421</v>
      </c>
      <c r="P524" t="s">
        <v>1062</v>
      </c>
      <c r="Q524" t="str">
        <f t="shared" si="16"/>
        <v>01</v>
      </c>
      <c r="R524">
        <v>1</v>
      </c>
      <c r="S524" t="str">
        <f t="shared" si="17"/>
        <v>Yrl</v>
      </c>
      <c r="T524" t="s">
        <v>1281</v>
      </c>
      <c r="U524" t="s">
        <v>1263</v>
      </c>
    </row>
    <row r="525" spans="1:21" hidden="1">
      <c r="A525" s="134">
        <v>1</v>
      </c>
      <c r="B525">
        <v>2001</v>
      </c>
      <c r="C525">
        <v>20010326</v>
      </c>
      <c r="D525">
        <v>45</v>
      </c>
      <c r="E525">
        <v>95</v>
      </c>
      <c r="F525" t="s">
        <v>281</v>
      </c>
      <c r="G525">
        <v>3.5</v>
      </c>
      <c r="H525" t="s">
        <v>937</v>
      </c>
      <c r="I525" t="s">
        <v>68</v>
      </c>
      <c r="J525" t="s">
        <v>101</v>
      </c>
      <c r="K525" t="s">
        <v>732</v>
      </c>
      <c r="L525">
        <v>1997</v>
      </c>
      <c r="M525">
        <v>3</v>
      </c>
      <c r="N525">
        <v>1999</v>
      </c>
      <c r="O525">
        <v>630313</v>
      </c>
      <c r="P525" t="s">
        <v>1062</v>
      </c>
      <c r="Q525" t="str">
        <f t="shared" si="16"/>
        <v>03</v>
      </c>
      <c r="R525">
        <v>1</v>
      </c>
      <c r="S525" t="str">
        <f t="shared" si="17"/>
        <v>Yrl</v>
      </c>
      <c r="T525" t="s">
        <v>1281</v>
      </c>
      <c r="U525" t="s">
        <v>1263</v>
      </c>
    </row>
    <row r="526" spans="1:21" hidden="1">
      <c r="A526" s="134">
        <v>1</v>
      </c>
      <c r="B526">
        <v>1999</v>
      </c>
      <c r="C526">
        <v>19990406</v>
      </c>
      <c r="D526">
        <v>45</v>
      </c>
      <c r="E526">
        <v>95</v>
      </c>
      <c r="F526" t="s">
        <v>281</v>
      </c>
      <c r="G526">
        <v>3.36</v>
      </c>
      <c r="H526" t="s">
        <v>937</v>
      </c>
      <c r="I526" t="s">
        <v>68</v>
      </c>
      <c r="J526" t="s">
        <v>101</v>
      </c>
      <c r="K526" t="s">
        <v>732</v>
      </c>
      <c r="L526">
        <v>1995</v>
      </c>
      <c r="M526">
        <v>3</v>
      </c>
      <c r="N526">
        <v>1997</v>
      </c>
      <c r="O526">
        <v>635862</v>
      </c>
      <c r="P526" t="s">
        <v>1062</v>
      </c>
      <c r="Q526" t="str">
        <f t="shared" si="16"/>
        <v>04</v>
      </c>
      <c r="R526">
        <v>1</v>
      </c>
      <c r="S526" t="str">
        <f t="shared" si="17"/>
        <v>Yrl</v>
      </c>
      <c r="T526" t="s">
        <v>1281</v>
      </c>
      <c r="U526" t="s">
        <v>1263</v>
      </c>
    </row>
    <row r="527" spans="1:21" hidden="1">
      <c r="A527" s="134">
        <v>1</v>
      </c>
      <c r="B527">
        <v>2007</v>
      </c>
      <c r="C527">
        <v>20070513</v>
      </c>
      <c r="D527">
        <v>45</v>
      </c>
      <c r="E527">
        <v>95</v>
      </c>
      <c r="F527" t="s">
        <v>349</v>
      </c>
      <c r="G527">
        <v>12.82</v>
      </c>
      <c r="H527" t="s">
        <v>935</v>
      </c>
      <c r="I527" t="s">
        <v>68</v>
      </c>
      <c r="J527" t="s">
        <v>101</v>
      </c>
      <c r="K527" t="s">
        <v>732</v>
      </c>
      <c r="L527">
        <v>2004</v>
      </c>
      <c r="M527">
        <v>3</v>
      </c>
      <c r="N527">
        <v>2006</v>
      </c>
      <c r="O527">
        <v>632877</v>
      </c>
      <c r="P527" t="s">
        <v>1062</v>
      </c>
      <c r="Q527" t="str">
        <f t="shared" si="16"/>
        <v>05</v>
      </c>
      <c r="R527">
        <v>2</v>
      </c>
      <c r="S527" t="str">
        <f t="shared" si="17"/>
        <v>Yrl</v>
      </c>
      <c r="T527" t="s">
        <v>1281</v>
      </c>
      <c r="U527" t="s">
        <v>1263</v>
      </c>
    </row>
    <row r="528" spans="1:21" hidden="1">
      <c r="A528" s="134">
        <v>1</v>
      </c>
      <c r="B528">
        <v>1999</v>
      </c>
      <c r="C528">
        <v>19990506</v>
      </c>
      <c r="D528">
        <v>45</v>
      </c>
      <c r="E528">
        <v>95</v>
      </c>
      <c r="F528" t="s">
        <v>289</v>
      </c>
      <c r="G528">
        <v>3.1</v>
      </c>
      <c r="H528" t="s">
        <v>959</v>
      </c>
      <c r="I528" t="s">
        <v>68</v>
      </c>
      <c r="J528" t="s">
        <v>101</v>
      </c>
      <c r="K528" t="s">
        <v>732</v>
      </c>
      <c r="L528">
        <v>1995</v>
      </c>
      <c r="M528">
        <v>3</v>
      </c>
      <c r="N528">
        <v>1997</v>
      </c>
      <c r="O528">
        <v>635862</v>
      </c>
      <c r="P528" t="s">
        <v>1062</v>
      </c>
      <c r="Q528" t="str">
        <f t="shared" si="16"/>
        <v>05</v>
      </c>
      <c r="R528">
        <v>2</v>
      </c>
      <c r="S528" t="str">
        <f t="shared" si="17"/>
        <v>Yrl</v>
      </c>
      <c r="T528" t="s">
        <v>1281</v>
      </c>
      <c r="U528" t="s">
        <v>1263</v>
      </c>
    </row>
    <row r="529" spans="1:21" hidden="1">
      <c r="A529" s="134">
        <v>1</v>
      </c>
      <c r="B529">
        <v>1999</v>
      </c>
      <c r="C529">
        <v>19990628</v>
      </c>
      <c r="D529">
        <v>45</v>
      </c>
      <c r="E529">
        <v>95</v>
      </c>
      <c r="F529" t="s">
        <v>281</v>
      </c>
      <c r="G529">
        <v>5.1100000000000003</v>
      </c>
      <c r="H529" t="s">
        <v>937</v>
      </c>
      <c r="I529" t="s">
        <v>68</v>
      </c>
      <c r="J529" t="s">
        <v>101</v>
      </c>
      <c r="K529" t="s">
        <v>732</v>
      </c>
      <c r="L529">
        <v>1996</v>
      </c>
      <c r="M529">
        <v>3</v>
      </c>
      <c r="N529">
        <v>1998</v>
      </c>
      <c r="O529">
        <v>635530</v>
      </c>
      <c r="P529" t="s">
        <v>1062</v>
      </c>
      <c r="Q529" t="str">
        <f t="shared" si="16"/>
        <v>06</v>
      </c>
      <c r="R529">
        <v>2</v>
      </c>
      <c r="S529" t="str">
        <f t="shared" si="17"/>
        <v>Yrl</v>
      </c>
      <c r="T529" t="s">
        <v>1281</v>
      </c>
      <c r="U529" t="s">
        <v>1263</v>
      </c>
    </row>
    <row r="530" spans="1:21" hidden="1">
      <c r="A530" s="134">
        <v>1</v>
      </c>
      <c r="B530">
        <v>2007</v>
      </c>
      <c r="C530">
        <v>20070630</v>
      </c>
      <c r="D530">
        <v>45</v>
      </c>
      <c r="E530">
        <v>95</v>
      </c>
      <c r="F530" t="s">
        <v>281</v>
      </c>
      <c r="G530">
        <v>2.29</v>
      </c>
      <c r="H530" t="s">
        <v>937</v>
      </c>
      <c r="I530" t="s">
        <v>68</v>
      </c>
      <c r="J530" t="s">
        <v>101</v>
      </c>
      <c r="K530" t="s">
        <v>732</v>
      </c>
      <c r="L530">
        <v>2004</v>
      </c>
      <c r="M530">
        <v>3</v>
      </c>
      <c r="N530">
        <v>2006</v>
      </c>
      <c r="O530">
        <v>632877</v>
      </c>
      <c r="P530" t="s">
        <v>1062</v>
      </c>
      <c r="Q530" t="str">
        <f t="shared" si="16"/>
        <v>06</v>
      </c>
      <c r="R530">
        <v>2</v>
      </c>
      <c r="S530" t="str">
        <f t="shared" si="17"/>
        <v>Yrl</v>
      </c>
      <c r="T530" t="s">
        <v>1281</v>
      </c>
      <c r="U530" t="s">
        <v>1263</v>
      </c>
    </row>
    <row r="531" spans="1:21" hidden="1">
      <c r="A531" s="134">
        <v>1</v>
      </c>
      <c r="B531">
        <v>2001</v>
      </c>
      <c r="C531">
        <v>20010603</v>
      </c>
      <c r="D531">
        <v>45</v>
      </c>
      <c r="E531">
        <v>95</v>
      </c>
      <c r="F531" t="s">
        <v>289</v>
      </c>
      <c r="G531">
        <v>3.45</v>
      </c>
      <c r="H531" t="s">
        <v>959</v>
      </c>
      <c r="I531" t="s">
        <v>68</v>
      </c>
      <c r="J531" t="s">
        <v>101</v>
      </c>
      <c r="K531" t="s">
        <v>732</v>
      </c>
      <c r="L531">
        <v>1997</v>
      </c>
      <c r="M531">
        <v>3</v>
      </c>
      <c r="N531">
        <v>1999</v>
      </c>
      <c r="O531">
        <v>630314</v>
      </c>
      <c r="P531" t="s">
        <v>1062</v>
      </c>
      <c r="Q531" t="str">
        <f t="shared" si="16"/>
        <v>06</v>
      </c>
      <c r="R531">
        <v>2</v>
      </c>
      <c r="S531" t="str">
        <f t="shared" si="17"/>
        <v>Yrl</v>
      </c>
      <c r="T531" t="s">
        <v>1281</v>
      </c>
      <c r="U531" t="s">
        <v>1263</v>
      </c>
    </row>
    <row r="532" spans="1:21" hidden="1">
      <c r="A532" s="134">
        <v>1</v>
      </c>
      <c r="B532">
        <v>1994</v>
      </c>
      <c r="C532">
        <v>19940706</v>
      </c>
      <c r="D532">
        <v>45</v>
      </c>
      <c r="E532">
        <v>95</v>
      </c>
      <c r="F532" t="s">
        <v>315</v>
      </c>
      <c r="G532">
        <v>1.59</v>
      </c>
      <c r="H532" t="s">
        <v>928</v>
      </c>
      <c r="I532" t="s">
        <v>68</v>
      </c>
      <c r="J532" t="s">
        <v>101</v>
      </c>
      <c r="K532" t="s">
        <v>732</v>
      </c>
      <c r="L532">
        <v>1990</v>
      </c>
      <c r="M532">
        <v>3</v>
      </c>
      <c r="N532">
        <v>1992</v>
      </c>
      <c r="O532">
        <v>634022</v>
      </c>
      <c r="P532" t="s">
        <v>1062</v>
      </c>
      <c r="Q532" t="str">
        <f t="shared" si="16"/>
        <v>07</v>
      </c>
      <c r="R532">
        <v>3</v>
      </c>
      <c r="S532" t="str">
        <f t="shared" si="17"/>
        <v>Yrl</v>
      </c>
      <c r="T532" t="s">
        <v>1281</v>
      </c>
      <c r="U532" t="s">
        <v>1263</v>
      </c>
    </row>
    <row r="533" spans="1:21" hidden="1">
      <c r="A533" s="134">
        <v>1</v>
      </c>
      <c r="B533">
        <v>1997</v>
      </c>
      <c r="C533">
        <v>19970712</v>
      </c>
      <c r="D533">
        <v>45</v>
      </c>
      <c r="E533">
        <v>95</v>
      </c>
      <c r="F533" t="s">
        <v>315</v>
      </c>
      <c r="G533">
        <v>4.78</v>
      </c>
      <c r="H533" t="s">
        <v>928</v>
      </c>
      <c r="I533" t="s">
        <v>68</v>
      </c>
      <c r="J533" t="s">
        <v>101</v>
      </c>
      <c r="K533" t="s">
        <v>732</v>
      </c>
      <c r="L533">
        <v>1993</v>
      </c>
      <c r="M533">
        <v>3</v>
      </c>
      <c r="N533">
        <v>1995</v>
      </c>
      <c r="O533">
        <v>635240</v>
      </c>
      <c r="P533" t="s">
        <v>1062</v>
      </c>
      <c r="Q533" t="str">
        <f t="shared" si="16"/>
        <v>07</v>
      </c>
      <c r="R533">
        <v>3</v>
      </c>
      <c r="S533" t="str">
        <f t="shared" si="17"/>
        <v>Yrl</v>
      </c>
      <c r="T533" t="s">
        <v>1281</v>
      </c>
      <c r="U533" t="s">
        <v>1263</v>
      </c>
    </row>
    <row r="534" spans="1:21" hidden="1">
      <c r="A534" s="134">
        <v>1</v>
      </c>
      <c r="B534">
        <v>1997</v>
      </c>
      <c r="C534">
        <v>19970718</v>
      </c>
      <c r="D534">
        <v>45</v>
      </c>
      <c r="E534">
        <v>95</v>
      </c>
      <c r="F534" t="s">
        <v>315</v>
      </c>
      <c r="G534">
        <v>4.78</v>
      </c>
      <c r="H534" t="s">
        <v>928</v>
      </c>
      <c r="I534" t="s">
        <v>68</v>
      </c>
      <c r="J534" t="s">
        <v>101</v>
      </c>
      <c r="K534" t="s">
        <v>732</v>
      </c>
      <c r="L534">
        <v>1993</v>
      </c>
      <c r="M534">
        <v>3</v>
      </c>
      <c r="N534">
        <v>1995</v>
      </c>
      <c r="O534">
        <v>635240</v>
      </c>
      <c r="P534" t="s">
        <v>1062</v>
      </c>
      <c r="Q534" t="str">
        <f t="shared" si="16"/>
        <v>07</v>
      </c>
      <c r="R534">
        <v>3</v>
      </c>
      <c r="S534" t="str">
        <f t="shared" si="17"/>
        <v>Yrl</v>
      </c>
      <c r="T534" t="s">
        <v>1281</v>
      </c>
      <c r="U534" t="s">
        <v>1263</v>
      </c>
    </row>
    <row r="535" spans="1:21" hidden="1">
      <c r="A535" s="134">
        <v>1</v>
      </c>
      <c r="B535">
        <v>2000</v>
      </c>
      <c r="C535">
        <v>20000716</v>
      </c>
      <c r="D535">
        <v>45</v>
      </c>
      <c r="E535">
        <v>95</v>
      </c>
      <c r="F535" t="s">
        <v>281</v>
      </c>
      <c r="G535">
        <v>2.2799999999999998</v>
      </c>
      <c r="H535" t="s">
        <v>937</v>
      </c>
      <c r="I535" t="s">
        <v>68</v>
      </c>
      <c r="J535" t="s">
        <v>101</v>
      </c>
      <c r="K535" t="s">
        <v>732</v>
      </c>
      <c r="L535">
        <v>1997</v>
      </c>
      <c r="M535">
        <v>3</v>
      </c>
      <c r="N535">
        <v>1999</v>
      </c>
      <c r="O535">
        <v>630313</v>
      </c>
      <c r="P535" t="s">
        <v>1062</v>
      </c>
      <c r="Q535" t="str">
        <f t="shared" si="16"/>
        <v>07</v>
      </c>
      <c r="R535">
        <v>3</v>
      </c>
      <c r="S535" t="str">
        <f t="shared" si="17"/>
        <v>Yrl</v>
      </c>
      <c r="T535" t="s">
        <v>1281</v>
      </c>
      <c r="U535" t="s">
        <v>1263</v>
      </c>
    </row>
    <row r="536" spans="1:21" hidden="1">
      <c r="A536" s="134">
        <v>1</v>
      </c>
      <c r="B536">
        <v>2000</v>
      </c>
      <c r="C536">
        <v>20000720</v>
      </c>
      <c r="D536">
        <v>45</v>
      </c>
      <c r="E536">
        <v>95</v>
      </c>
      <c r="F536" t="s">
        <v>323</v>
      </c>
      <c r="G536">
        <v>2.2799999999999998</v>
      </c>
      <c r="H536" t="s">
        <v>964</v>
      </c>
      <c r="I536" t="s">
        <v>68</v>
      </c>
      <c r="J536" t="s">
        <v>101</v>
      </c>
      <c r="K536" t="s">
        <v>732</v>
      </c>
      <c r="L536">
        <v>1996</v>
      </c>
      <c r="M536">
        <v>3</v>
      </c>
      <c r="N536">
        <v>1998</v>
      </c>
      <c r="O536">
        <v>635530</v>
      </c>
      <c r="P536" t="s">
        <v>1062</v>
      </c>
      <c r="Q536" t="str">
        <f t="shared" si="16"/>
        <v>07</v>
      </c>
      <c r="R536">
        <v>3</v>
      </c>
      <c r="S536" t="str">
        <f t="shared" si="17"/>
        <v>Yrl</v>
      </c>
      <c r="T536" t="s">
        <v>1281</v>
      </c>
      <c r="U536" t="s">
        <v>1263</v>
      </c>
    </row>
    <row r="537" spans="1:21" hidden="1">
      <c r="A537" s="134">
        <v>1</v>
      </c>
      <c r="B537">
        <v>1996</v>
      </c>
      <c r="C537">
        <v>19960803</v>
      </c>
      <c r="D537">
        <v>45</v>
      </c>
      <c r="E537">
        <v>95</v>
      </c>
      <c r="F537" t="s">
        <v>281</v>
      </c>
      <c r="G537">
        <v>2.75</v>
      </c>
      <c r="H537" t="s">
        <v>937</v>
      </c>
      <c r="I537" t="s">
        <v>68</v>
      </c>
      <c r="J537" t="s">
        <v>101</v>
      </c>
      <c r="K537" t="s">
        <v>732</v>
      </c>
      <c r="L537">
        <v>1993</v>
      </c>
      <c r="M537">
        <v>3</v>
      </c>
      <c r="N537">
        <v>1995</v>
      </c>
      <c r="O537">
        <v>635240</v>
      </c>
      <c r="P537" t="s">
        <v>1062</v>
      </c>
      <c r="Q537" t="str">
        <f t="shared" si="16"/>
        <v>08</v>
      </c>
      <c r="R537">
        <v>3</v>
      </c>
      <c r="S537" t="str">
        <f t="shared" si="17"/>
        <v>Yrl</v>
      </c>
      <c r="T537" t="s">
        <v>1281</v>
      </c>
      <c r="U537" t="s">
        <v>1263</v>
      </c>
    </row>
    <row r="538" spans="1:21" hidden="1">
      <c r="A538" s="134">
        <v>1</v>
      </c>
      <c r="B538">
        <v>2000</v>
      </c>
      <c r="C538">
        <v>20000827</v>
      </c>
      <c r="D538">
        <v>45</v>
      </c>
      <c r="E538">
        <v>95</v>
      </c>
      <c r="F538" t="s">
        <v>350</v>
      </c>
      <c r="G538">
        <v>3</v>
      </c>
      <c r="H538" t="s">
        <v>941</v>
      </c>
      <c r="I538" t="s">
        <v>68</v>
      </c>
      <c r="J538" t="s">
        <v>101</v>
      </c>
      <c r="K538" t="s">
        <v>732</v>
      </c>
      <c r="L538">
        <v>1997</v>
      </c>
      <c r="M538">
        <v>3</v>
      </c>
      <c r="N538">
        <v>1999</v>
      </c>
      <c r="O538">
        <v>630313</v>
      </c>
      <c r="P538" t="s">
        <v>1062</v>
      </c>
      <c r="Q538" t="str">
        <f t="shared" si="16"/>
        <v>08</v>
      </c>
      <c r="R538">
        <v>3</v>
      </c>
      <c r="S538" t="str">
        <f t="shared" si="17"/>
        <v>Yrl</v>
      </c>
      <c r="T538" t="s">
        <v>1281</v>
      </c>
      <c r="U538" t="s">
        <v>1263</v>
      </c>
    </row>
    <row r="539" spans="1:21" hidden="1">
      <c r="A539" s="134">
        <v>1</v>
      </c>
      <c r="B539">
        <v>2000</v>
      </c>
      <c r="C539">
        <v>20000822</v>
      </c>
      <c r="D539">
        <v>45</v>
      </c>
      <c r="E539">
        <v>95</v>
      </c>
      <c r="F539" t="s">
        <v>292</v>
      </c>
      <c r="G539">
        <v>3</v>
      </c>
      <c r="H539" t="s">
        <v>965</v>
      </c>
      <c r="I539" t="s">
        <v>68</v>
      </c>
      <c r="J539" t="s">
        <v>101</v>
      </c>
      <c r="K539" t="s">
        <v>732</v>
      </c>
      <c r="L539">
        <v>1997</v>
      </c>
      <c r="M539">
        <v>3</v>
      </c>
      <c r="N539">
        <v>1999</v>
      </c>
      <c r="O539">
        <v>630313</v>
      </c>
      <c r="P539" t="s">
        <v>1062</v>
      </c>
      <c r="Q539" t="str">
        <f t="shared" si="16"/>
        <v>08</v>
      </c>
      <c r="R539">
        <v>3</v>
      </c>
      <c r="S539" t="str">
        <f t="shared" si="17"/>
        <v>Yrl</v>
      </c>
      <c r="T539" t="s">
        <v>1281</v>
      </c>
      <c r="U539" t="s">
        <v>1263</v>
      </c>
    </row>
    <row r="540" spans="1:21" hidden="1">
      <c r="A540" s="134">
        <v>1</v>
      </c>
      <c r="B540">
        <v>1996</v>
      </c>
      <c r="C540">
        <v>19961102</v>
      </c>
      <c r="D540">
        <v>45</v>
      </c>
      <c r="E540">
        <v>95</v>
      </c>
      <c r="F540" t="s">
        <v>1005</v>
      </c>
      <c r="G540">
        <v>2.25</v>
      </c>
      <c r="H540" t="s">
        <v>1006</v>
      </c>
      <c r="I540" t="s">
        <v>68</v>
      </c>
      <c r="J540" t="s">
        <v>101</v>
      </c>
      <c r="K540" t="s">
        <v>732</v>
      </c>
      <c r="L540">
        <v>1993</v>
      </c>
      <c r="M540">
        <v>3</v>
      </c>
      <c r="N540">
        <v>1995</v>
      </c>
      <c r="O540">
        <v>635240</v>
      </c>
      <c r="P540" t="s">
        <v>1062</v>
      </c>
      <c r="Q540" t="str">
        <f t="shared" si="16"/>
        <v>11</v>
      </c>
      <c r="R540">
        <v>1</v>
      </c>
      <c r="S540" t="str">
        <f t="shared" si="17"/>
        <v>Yrl</v>
      </c>
      <c r="T540" t="s">
        <v>1281</v>
      </c>
      <c r="U540" t="s">
        <v>1263</v>
      </c>
    </row>
    <row r="541" spans="1:21" hidden="1">
      <c r="A541" s="134">
        <v>1</v>
      </c>
      <c r="B541">
        <v>2001</v>
      </c>
      <c r="C541">
        <v>20011209</v>
      </c>
      <c r="D541">
        <v>45</v>
      </c>
      <c r="E541">
        <v>95</v>
      </c>
      <c r="F541" t="s">
        <v>349</v>
      </c>
      <c r="G541">
        <v>4</v>
      </c>
      <c r="H541" t="s">
        <v>935</v>
      </c>
      <c r="I541" t="s">
        <v>68</v>
      </c>
      <c r="J541" t="s">
        <v>101</v>
      </c>
      <c r="K541" t="s">
        <v>732</v>
      </c>
      <c r="L541">
        <v>1997</v>
      </c>
      <c r="M541">
        <v>3</v>
      </c>
      <c r="N541">
        <v>1999</v>
      </c>
      <c r="O541">
        <v>630314</v>
      </c>
      <c r="P541" t="s">
        <v>1062</v>
      </c>
      <c r="Q541" t="str">
        <f t="shared" si="16"/>
        <v>12</v>
      </c>
      <c r="R541">
        <v>1</v>
      </c>
      <c r="S541" t="str">
        <f t="shared" si="17"/>
        <v>Yrl</v>
      </c>
      <c r="T541" t="s">
        <v>1281</v>
      </c>
      <c r="U541" t="s">
        <v>1263</v>
      </c>
    </row>
    <row r="542" spans="1:21" hidden="1">
      <c r="A542" s="134">
        <v>1</v>
      </c>
      <c r="B542">
        <v>2000</v>
      </c>
      <c r="C542">
        <v>20001224</v>
      </c>
      <c r="D542">
        <v>45</v>
      </c>
      <c r="E542">
        <v>95</v>
      </c>
      <c r="F542" t="s">
        <v>289</v>
      </c>
      <c r="G542">
        <v>1</v>
      </c>
      <c r="H542" t="s">
        <v>959</v>
      </c>
      <c r="I542" t="s">
        <v>68</v>
      </c>
      <c r="J542" t="s">
        <v>101</v>
      </c>
      <c r="K542" t="s">
        <v>732</v>
      </c>
      <c r="L542">
        <v>1997</v>
      </c>
      <c r="M542">
        <v>3</v>
      </c>
      <c r="N542">
        <v>1999</v>
      </c>
      <c r="O542">
        <v>630313</v>
      </c>
      <c r="P542" t="s">
        <v>1062</v>
      </c>
      <c r="Q542" t="str">
        <f t="shared" si="16"/>
        <v>12</v>
      </c>
      <c r="R542">
        <v>1</v>
      </c>
      <c r="S542" t="str">
        <f t="shared" si="17"/>
        <v>Yrl</v>
      </c>
      <c r="T542" t="s">
        <v>1281</v>
      </c>
      <c r="U542" t="s">
        <v>1263</v>
      </c>
    </row>
    <row r="543" spans="1:21" hidden="1">
      <c r="A543" s="134">
        <v>1</v>
      </c>
      <c r="B543">
        <v>2000</v>
      </c>
      <c r="C543">
        <v>20001230</v>
      </c>
      <c r="D543">
        <v>45</v>
      </c>
      <c r="E543">
        <v>95</v>
      </c>
      <c r="F543" t="s">
        <v>289</v>
      </c>
      <c r="G543">
        <v>1</v>
      </c>
      <c r="H543" t="s">
        <v>959</v>
      </c>
      <c r="I543" t="s">
        <v>68</v>
      </c>
      <c r="J543" t="s">
        <v>101</v>
      </c>
      <c r="K543" t="s">
        <v>732</v>
      </c>
      <c r="L543">
        <v>1997</v>
      </c>
      <c r="M543">
        <v>3</v>
      </c>
      <c r="N543">
        <v>1999</v>
      </c>
      <c r="O543">
        <v>630313</v>
      </c>
      <c r="P543" t="s">
        <v>1062</v>
      </c>
      <c r="Q543" t="str">
        <f t="shared" si="16"/>
        <v>12</v>
      </c>
      <c r="R543">
        <v>1</v>
      </c>
      <c r="S543" t="str">
        <f t="shared" si="17"/>
        <v>Yrl</v>
      </c>
      <c r="T543" t="s">
        <v>1281</v>
      </c>
      <c r="U543" t="s">
        <v>1263</v>
      </c>
    </row>
    <row r="544" spans="1:21" hidden="1">
      <c r="A544" s="134">
        <v>1</v>
      </c>
      <c r="B544">
        <v>2006</v>
      </c>
      <c r="C544">
        <v>20060817</v>
      </c>
      <c r="D544">
        <v>23</v>
      </c>
      <c r="E544">
        <v>12</v>
      </c>
      <c r="F544" t="s">
        <v>264</v>
      </c>
      <c r="G544">
        <v>2.37</v>
      </c>
      <c r="H544" t="s">
        <v>895</v>
      </c>
      <c r="I544" t="s">
        <v>56</v>
      </c>
      <c r="J544" t="s">
        <v>103</v>
      </c>
      <c r="K544" t="s">
        <v>723</v>
      </c>
      <c r="L544">
        <v>2003</v>
      </c>
      <c r="M544">
        <v>3</v>
      </c>
      <c r="N544">
        <v>2004</v>
      </c>
      <c r="O544">
        <v>632284</v>
      </c>
      <c r="P544" t="s">
        <v>889</v>
      </c>
      <c r="Q544" t="str">
        <f t="shared" si="16"/>
        <v>08</v>
      </c>
      <c r="R544">
        <v>3</v>
      </c>
      <c r="S544" t="str">
        <f t="shared" si="17"/>
        <v>Fing</v>
      </c>
      <c r="T544" t="s">
        <v>1291</v>
      </c>
      <c r="U544" t="s">
        <v>1225</v>
      </c>
    </row>
    <row r="545" spans="1:21" hidden="1">
      <c r="A545" s="134">
        <v>1</v>
      </c>
      <c r="B545">
        <v>2006</v>
      </c>
      <c r="C545">
        <v>20060817</v>
      </c>
      <c r="D545">
        <v>23</v>
      </c>
      <c r="E545">
        <v>12</v>
      </c>
      <c r="F545" t="s">
        <v>264</v>
      </c>
      <c r="G545">
        <v>2.37</v>
      </c>
      <c r="H545" t="s">
        <v>895</v>
      </c>
      <c r="I545" t="s">
        <v>56</v>
      </c>
      <c r="J545" t="s">
        <v>103</v>
      </c>
      <c r="K545" t="s">
        <v>723</v>
      </c>
      <c r="L545">
        <v>2003</v>
      </c>
      <c r="M545">
        <v>3</v>
      </c>
      <c r="N545">
        <v>2004</v>
      </c>
      <c r="O545">
        <v>632284</v>
      </c>
      <c r="P545" t="s">
        <v>889</v>
      </c>
      <c r="Q545" t="str">
        <f t="shared" si="16"/>
        <v>08</v>
      </c>
      <c r="R545">
        <v>3</v>
      </c>
      <c r="S545" t="str">
        <f t="shared" si="17"/>
        <v>Fing</v>
      </c>
      <c r="T545" t="s">
        <v>1291</v>
      </c>
      <c r="U545" t="s">
        <v>1225</v>
      </c>
    </row>
    <row r="546" spans="1:21" hidden="1">
      <c r="A546" s="134">
        <v>1</v>
      </c>
      <c r="B546">
        <v>2006</v>
      </c>
      <c r="C546">
        <v>20060817</v>
      </c>
      <c r="D546">
        <v>23</v>
      </c>
      <c r="E546">
        <v>12</v>
      </c>
      <c r="F546" t="s">
        <v>264</v>
      </c>
      <c r="G546">
        <v>2.37</v>
      </c>
      <c r="H546" t="s">
        <v>895</v>
      </c>
      <c r="I546" t="s">
        <v>56</v>
      </c>
      <c r="J546" t="s">
        <v>103</v>
      </c>
      <c r="K546" t="s">
        <v>896</v>
      </c>
      <c r="L546">
        <v>2004</v>
      </c>
      <c r="M546">
        <v>1</v>
      </c>
      <c r="N546">
        <v>2005</v>
      </c>
      <c r="O546">
        <v>632372</v>
      </c>
      <c r="P546" t="s">
        <v>889</v>
      </c>
      <c r="Q546" t="str">
        <f t="shared" si="16"/>
        <v>08</v>
      </c>
      <c r="R546">
        <v>3</v>
      </c>
      <c r="S546" t="str">
        <f t="shared" si="17"/>
        <v>Fing</v>
      </c>
      <c r="T546" t="s">
        <v>1291</v>
      </c>
      <c r="U546" t="s">
        <v>1225</v>
      </c>
    </row>
    <row r="547" spans="1:21" hidden="1">
      <c r="A547" s="134">
        <v>1</v>
      </c>
      <c r="B547">
        <v>2006</v>
      </c>
      <c r="C547">
        <v>20060817</v>
      </c>
      <c r="D547">
        <v>23</v>
      </c>
      <c r="E547">
        <v>12</v>
      </c>
      <c r="F547" t="s">
        <v>264</v>
      </c>
      <c r="G547">
        <v>2.37</v>
      </c>
      <c r="H547" t="s">
        <v>895</v>
      </c>
      <c r="I547" t="s">
        <v>56</v>
      </c>
      <c r="J547" t="s">
        <v>103</v>
      </c>
      <c r="K547" t="s">
        <v>723</v>
      </c>
      <c r="L547">
        <v>2002</v>
      </c>
      <c r="M547">
        <v>3</v>
      </c>
      <c r="N547">
        <v>2003</v>
      </c>
      <c r="O547">
        <v>631558</v>
      </c>
      <c r="P547" t="s">
        <v>889</v>
      </c>
      <c r="Q547" t="str">
        <f t="shared" si="16"/>
        <v>08</v>
      </c>
      <c r="R547">
        <v>3</v>
      </c>
      <c r="S547" t="str">
        <f t="shared" si="17"/>
        <v>Fing</v>
      </c>
      <c r="T547" t="s">
        <v>1291</v>
      </c>
      <c r="U547" t="s">
        <v>1225</v>
      </c>
    </row>
    <row r="548" spans="1:21" hidden="1">
      <c r="A548" s="134">
        <v>1</v>
      </c>
      <c r="B548">
        <v>2006</v>
      </c>
      <c r="C548">
        <v>20060817</v>
      </c>
      <c r="D548">
        <v>23</v>
      </c>
      <c r="E548">
        <v>12</v>
      </c>
      <c r="F548" t="s">
        <v>264</v>
      </c>
      <c r="G548">
        <v>2.37</v>
      </c>
      <c r="H548" t="s">
        <v>895</v>
      </c>
      <c r="I548" t="s">
        <v>56</v>
      </c>
      <c r="J548" t="s">
        <v>103</v>
      </c>
      <c r="K548" t="s">
        <v>723</v>
      </c>
      <c r="L548">
        <v>2003</v>
      </c>
      <c r="M548">
        <v>3</v>
      </c>
      <c r="N548">
        <v>2004</v>
      </c>
      <c r="O548">
        <v>632284</v>
      </c>
      <c r="P548" t="s">
        <v>889</v>
      </c>
      <c r="Q548" t="str">
        <f t="shared" si="16"/>
        <v>08</v>
      </c>
      <c r="R548">
        <v>3</v>
      </c>
      <c r="S548" t="str">
        <f t="shared" si="17"/>
        <v>Fing</v>
      </c>
      <c r="T548" t="s">
        <v>1291</v>
      </c>
      <c r="U548" t="s">
        <v>1225</v>
      </c>
    </row>
    <row r="549" spans="1:21" hidden="1">
      <c r="A549" s="134">
        <v>1</v>
      </c>
      <c r="B549">
        <v>2006</v>
      </c>
      <c r="C549">
        <v>20060817</v>
      </c>
      <c r="D549">
        <v>23</v>
      </c>
      <c r="E549">
        <v>12</v>
      </c>
      <c r="F549" t="s">
        <v>264</v>
      </c>
      <c r="G549">
        <v>2.37</v>
      </c>
      <c r="H549" t="s">
        <v>895</v>
      </c>
      <c r="I549" t="s">
        <v>56</v>
      </c>
      <c r="J549" t="s">
        <v>103</v>
      </c>
      <c r="K549" t="s">
        <v>723</v>
      </c>
      <c r="L549">
        <v>2003</v>
      </c>
      <c r="M549">
        <v>3</v>
      </c>
      <c r="N549">
        <v>2004</v>
      </c>
      <c r="O549">
        <v>632284</v>
      </c>
      <c r="P549" t="s">
        <v>889</v>
      </c>
      <c r="Q549" t="str">
        <f t="shared" si="16"/>
        <v>08</v>
      </c>
      <c r="R549">
        <v>3</v>
      </c>
      <c r="S549" t="str">
        <f t="shared" si="17"/>
        <v>Fing</v>
      </c>
      <c r="T549" t="s">
        <v>1291</v>
      </c>
      <c r="U549" t="s">
        <v>1225</v>
      </c>
    </row>
    <row r="550" spans="1:21" hidden="1">
      <c r="A550" s="134">
        <v>1</v>
      </c>
      <c r="B550">
        <v>2006</v>
      </c>
      <c r="C550">
        <v>20060817</v>
      </c>
      <c r="D550">
        <v>23</v>
      </c>
      <c r="E550">
        <v>12</v>
      </c>
      <c r="F550" t="s">
        <v>264</v>
      </c>
      <c r="G550">
        <v>2.37</v>
      </c>
      <c r="H550" t="s">
        <v>895</v>
      </c>
      <c r="I550" t="s">
        <v>56</v>
      </c>
      <c r="J550" t="s">
        <v>103</v>
      </c>
      <c r="K550" t="s">
        <v>723</v>
      </c>
      <c r="L550">
        <v>2003</v>
      </c>
      <c r="M550">
        <v>3</v>
      </c>
      <c r="N550">
        <v>2004</v>
      </c>
      <c r="O550">
        <v>632284</v>
      </c>
      <c r="P550" t="s">
        <v>889</v>
      </c>
      <c r="Q550" t="str">
        <f t="shared" si="16"/>
        <v>08</v>
      </c>
      <c r="R550">
        <v>3</v>
      </c>
      <c r="S550" t="str">
        <f t="shared" si="17"/>
        <v>Fing</v>
      </c>
      <c r="T550" t="s">
        <v>1291</v>
      </c>
      <c r="U550" t="s">
        <v>1225</v>
      </c>
    </row>
    <row r="551" spans="1:21" hidden="1">
      <c r="A551" s="134">
        <v>1</v>
      </c>
      <c r="B551">
        <v>2006</v>
      </c>
      <c r="C551">
        <v>20060817</v>
      </c>
      <c r="D551">
        <v>23</v>
      </c>
      <c r="E551">
        <v>12</v>
      </c>
      <c r="F551" t="s">
        <v>264</v>
      </c>
      <c r="G551">
        <v>2.37</v>
      </c>
      <c r="H551" t="s">
        <v>895</v>
      </c>
      <c r="I551" t="s">
        <v>56</v>
      </c>
      <c r="J551" t="s">
        <v>103</v>
      </c>
      <c r="K551" t="s">
        <v>723</v>
      </c>
      <c r="L551">
        <v>2003</v>
      </c>
      <c r="M551">
        <v>3</v>
      </c>
      <c r="N551">
        <v>2004</v>
      </c>
      <c r="O551">
        <v>632284</v>
      </c>
      <c r="P551" t="s">
        <v>889</v>
      </c>
      <c r="Q551" t="str">
        <f t="shared" si="16"/>
        <v>08</v>
      </c>
      <c r="R551">
        <v>3</v>
      </c>
      <c r="S551" t="str">
        <f t="shared" si="17"/>
        <v>Fing</v>
      </c>
      <c r="T551" t="s">
        <v>1291</v>
      </c>
      <c r="U551" t="s">
        <v>1225</v>
      </c>
    </row>
    <row r="552" spans="1:21" hidden="1">
      <c r="A552" s="134">
        <v>1</v>
      </c>
      <c r="B552">
        <v>2006</v>
      </c>
      <c r="C552">
        <v>20060817</v>
      </c>
      <c r="D552">
        <v>23</v>
      </c>
      <c r="E552">
        <v>12</v>
      </c>
      <c r="F552" t="s">
        <v>264</v>
      </c>
      <c r="G552">
        <v>2.37</v>
      </c>
      <c r="H552" t="s">
        <v>895</v>
      </c>
      <c r="I552" t="s">
        <v>56</v>
      </c>
      <c r="J552" t="s">
        <v>103</v>
      </c>
      <c r="K552" t="s">
        <v>723</v>
      </c>
      <c r="L552">
        <v>2004</v>
      </c>
      <c r="M552">
        <v>3</v>
      </c>
      <c r="N552">
        <v>2005</v>
      </c>
      <c r="O552">
        <v>632965</v>
      </c>
      <c r="P552" t="s">
        <v>889</v>
      </c>
      <c r="Q552" t="str">
        <f t="shared" si="16"/>
        <v>08</v>
      </c>
      <c r="R552">
        <v>3</v>
      </c>
      <c r="S552" t="str">
        <f t="shared" si="17"/>
        <v>Fing</v>
      </c>
      <c r="T552" t="s">
        <v>1291</v>
      </c>
      <c r="U552" t="s">
        <v>1225</v>
      </c>
    </row>
    <row r="553" spans="1:21" hidden="1">
      <c r="A553" s="134">
        <v>1</v>
      </c>
      <c r="B553">
        <v>2006</v>
      </c>
      <c r="C553">
        <v>20060817</v>
      </c>
      <c r="D553">
        <v>23</v>
      </c>
      <c r="E553">
        <v>12</v>
      </c>
      <c r="F553" t="s">
        <v>264</v>
      </c>
      <c r="G553">
        <v>2.37</v>
      </c>
      <c r="H553" t="s">
        <v>895</v>
      </c>
      <c r="I553" t="s">
        <v>56</v>
      </c>
      <c r="J553" t="s">
        <v>103</v>
      </c>
      <c r="K553" t="s">
        <v>723</v>
      </c>
      <c r="L553">
        <v>2003</v>
      </c>
      <c r="M553">
        <v>3</v>
      </c>
      <c r="N553">
        <v>2004</v>
      </c>
      <c r="O553">
        <v>632284</v>
      </c>
      <c r="P553" t="s">
        <v>889</v>
      </c>
      <c r="Q553" t="str">
        <f t="shared" si="16"/>
        <v>08</v>
      </c>
      <c r="R553">
        <v>3</v>
      </c>
      <c r="S553" t="str">
        <f t="shared" si="17"/>
        <v>Fing</v>
      </c>
      <c r="T553" t="s">
        <v>1291</v>
      </c>
      <c r="U553" t="s">
        <v>1225</v>
      </c>
    </row>
    <row r="554" spans="1:21" hidden="1">
      <c r="A554" s="134">
        <v>1</v>
      </c>
      <c r="B554">
        <v>2006</v>
      </c>
      <c r="C554">
        <v>20060817</v>
      </c>
      <c r="D554">
        <v>23</v>
      </c>
      <c r="E554">
        <v>12</v>
      </c>
      <c r="F554" t="s">
        <v>264</v>
      </c>
      <c r="G554">
        <v>2.37</v>
      </c>
      <c r="H554" t="s">
        <v>895</v>
      </c>
      <c r="I554" t="s">
        <v>56</v>
      </c>
      <c r="J554" t="s">
        <v>103</v>
      </c>
      <c r="K554" t="s">
        <v>723</v>
      </c>
      <c r="L554">
        <v>2003</v>
      </c>
      <c r="M554">
        <v>3</v>
      </c>
      <c r="N554">
        <v>2004</v>
      </c>
      <c r="O554">
        <v>632284</v>
      </c>
      <c r="P554" t="s">
        <v>889</v>
      </c>
      <c r="Q554" t="str">
        <f t="shared" si="16"/>
        <v>08</v>
      </c>
      <c r="R554">
        <v>3</v>
      </c>
      <c r="S554" t="str">
        <f t="shared" si="17"/>
        <v>Fing</v>
      </c>
      <c r="T554" t="s">
        <v>1291</v>
      </c>
      <c r="U554" t="s">
        <v>1225</v>
      </c>
    </row>
    <row r="555" spans="1:21" hidden="1">
      <c r="A555" s="134">
        <v>1</v>
      </c>
      <c r="B555">
        <v>2006</v>
      </c>
      <c r="C555">
        <v>20060817</v>
      </c>
      <c r="D555">
        <v>23</v>
      </c>
      <c r="E555">
        <v>12</v>
      </c>
      <c r="F555" t="s">
        <v>264</v>
      </c>
      <c r="G555">
        <v>2.37</v>
      </c>
      <c r="H555" t="s">
        <v>895</v>
      </c>
      <c r="I555" t="s">
        <v>56</v>
      </c>
      <c r="J555" t="s">
        <v>103</v>
      </c>
      <c r="K555" t="s">
        <v>723</v>
      </c>
      <c r="L555">
        <v>2003</v>
      </c>
      <c r="M555">
        <v>3</v>
      </c>
      <c r="N555">
        <v>2004</v>
      </c>
      <c r="O555">
        <v>632284</v>
      </c>
      <c r="P555" t="s">
        <v>889</v>
      </c>
      <c r="Q555" t="str">
        <f t="shared" si="16"/>
        <v>08</v>
      </c>
      <c r="R555">
        <v>3</v>
      </c>
      <c r="S555" t="str">
        <f t="shared" si="17"/>
        <v>Fing</v>
      </c>
      <c r="T555" t="s">
        <v>1291</v>
      </c>
      <c r="U555" t="s">
        <v>1225</v>
      </c>
    </row>
    <row r="556" spans="1:21" hidden="1">
      <c r="A556" s="134">
        <v>1</v>
      </c>
      <c r="B556">
        <v>2006</v>
      </c>
      <c r="C556">
        <v>20060817</v>
      </c>
      <c r="D556">
        <v>23</v>
      </c>
      <c r="E556">
        <v>12</v>
      </c>
      <c r="F556" t="s">
        <v>264</v>
      </c>
      <c r="G556">
        <v>2.37</v>
      </c>
      <c r="H556" t="s">
        <v>895</v>
      </c>
      <c r="I556" t="s">
        <v>56</v>
      </c>
      <c r="J556" t="s">
        <v>103</v>
      </c>
      <c r="K556" t="s">
        <v>723</v>
      </c>
      <c r="L556">
        <v>2003</v>
      </c>
      <c r="M556">
        <v>3</v>
      </c>
      <c r="N556">
        <v>2004</v>
      </c>
      <c r="O556">
        <v>632284</v>
      </c>
      <c r="P556" t="s">
        <v>889</v>
      </c>
      <c r="Q556" t="str">
        <f t="shared" si="16"/>
        <v>08</v>
      </c>
      <c r="R556">
        <v>3</v>
      </c>
      <c r="S556" t="str">
        <f t="shared" si="17"/>
        <v>Fing</v>
      </c>
      <c r="T556" t="s">
        <v>1291</v>
      </c>
      <c r="U556" t="s">
        <v>1225</v>
      </c>
    </row>
    <row r="557" spans="1:21" hidden="1">
      <c r="A557" s="134">
        <v>1</v>
      </c>
      <c r="B557">
        <v>2006</v>
      </c>
      <c r="C557">
        <v>20060817</v>
      </c>
      <c r="D557">
        <v>23</v>
      </c>
      <c r="E557">
        <v>12</v>
      </c>
      <c r="F557" t="s">
        <v>264</v>
      </c>
      <c r="G557">
        <v>2.37</v>
      </c>
      <c r="H557" t="s">
        <v>895</v>
      </c>
      <c r="I557" t="s">
        <v>56</v>
      </c>
      <c r="J557" t="s">
        <v>103</v>
      </c>
      <c r="K557" t="s">
        <v>723</v>
      </c>
      <c r="L557">
        <v>2003</v>
      </c>
      <c r="M557">
        <v>3</v>
      </c>
      <c r="N557">
        <v>2004</v>
      </c>
      <c r="O557">
        <v>632284</v>
      </c>
      <c r="P557" t="s">
        <v>889</v>
      </c>
      <c r="Q557" t="str">
        <f t="shared" si="16"/>
        <v>08</v>
      </c>
      <c r="R557">
        <v>3</v>
      </c>
      <c r="S557" t="str">
        <f t="shared" si="17"/>
        <v>Fing</v>
      </c>
      <c r="T557" t="s">
        <v>1291</v>
      </c>
      <c r="U557" t="s">
        <v>1225</v>
      </c>
    </row>
    <row r="558" spans="1:21" hidden="1">
      <c r="A558" s="134">
        <v>1</v>
      </c>
      <c r="B558">
        <v>2006</v>
      </c>
      <c r="C558">
        <v>20060817</v>
      </c>
      <c r="D558">
        <v>23</v>
      </c>
      <c r="E558">
        <v>12</v>
      </c>
      <c r="F558" t="s">
        <v>264</v>
      </c>
      <c r="G558">
        <v>2.37</v>
      </c>
      <c r="H558" t="s">
        <v>895</v>
      </c>
      <c r="I558" t="s">
        <v>56</v>
      </c>
      <c r="J558" t="s">
        <v>103</v>
      </c>
      <c r="K558" t="s">
        <v>723</v>
      </c>
      <c r="L558">
        <v>2003</v>
      </c>
      <c r="M558">
        <v>3</v>
      </c>
      <c r="N558">
        <v>2004</v>
      </c>
      <c r="O558">
        <v>632284</v>
      </c>
      <c r="P558" t="s">
        <v>889</v>
      </c>
      <c r="Q558" t="str">
        <f t="shared" si="16"/>
        <v>08</v>
      </c>
      <c r="R558">
        <v>3</v>
      </c>
      <c r="S558" t="str">
        <f t="shared" si="17"/>
        <v>Fing</v>
      </c>
      <c r="T558" t="s">
        <v>1291</v>
      </c>
      <c r="U558" t="s">
        <v>1225</v>
      </c>
    </row>
    <row r="559" spans="1:21" hidden="1">
      <c r="A559" s="134">
        <v>1</v>
      </c>
      <c r="B559">
        <v>2006</v>
      </c>
      <c r="C559">
        <v>20060817</v>
      </c>
      <c r="D559">
        <v>23</v>
      </c>
      <c r="E559">
        <v>12</v>
      </c>
      <c r="F559" t="s">
        <v>264</v>
      </c>
      <c r="G559">
        <v>2.37</v>
      </c>
      <c r="H559" t="s">
        <v>895</v>
      </c>
      <c r="I559" t="s">
        <v>56</v>
      </c>
      <c r="J559" t="s">
        <v>103</v>
      </c>
      <c r="K559" t="s">
        <v>723</v>
      </c>
      <c r="L559">
        <v>2003</v>
      </c>
      <c r="M559">
        <v>3</v>
      </c>
      <c r="N559">
        <v>2004</v>
      </c>
      <c r="O559">
        <v>632284</v>
      </c>
      <c r="P559" t="s">
        <v>889</v>
      </c>
      <c r="Q559" t="str">
        <f t="shared" si="16"/>
        <v>08</v>
      </c>
      <c r="R559">
        <v>3</v>
      </c>
      <c r="S559" t="str">
        <f t="shared" si="17"/>
        <v>Fing</v>
      </c>
      <c r="T559" t="s">
        <v>1291</v>
      </c>
      <c r="U559" t="s">
        <v>1225</v>
      </c>
    </row>
    <row r="560" spans="1:21" hidden="1">
      <c r="A560" s="134">
        <v>1</v>
      </c>
      <c r="B560">
        <v>2006</v>
      </c>
      <c r="C560">
        <v>20060817</v>
      </c>
      <c r="D560">
        <v>23</v>
      </c>
      <c r="E560">
        <v>12</v>
      </c>
      <c r="F560" t="s">
        <v>264</v>
      </c>
      <c r="G560">
        <v>2.37</v>
      </c>
      <c r="H560" t="s">
        <v>895</v>
      </c>
      <c r="I560" t="s">
        <v>56</v>
      </c>
      <c r="J560" t="s">
        <v>103</v>
      </c>
      <c r="K560" t="s">
        <v>723</v>
      </c>
      <c r="L560">
        <v>2003</v>
      </c>
      <c r="M560">
        <v>3</v>
      </c>
      <c r="N560">
        <v>2004</v>
      </c>
      <c r="O560">
        <v>632284</v>
      </c>
      <c r="P560" t="s">
        <v>889</v>
      </c>
      <c r="Q560" t="str">
        <f t="shared" si="16"/>
        <v>08</v>
      </c>
      <c r="R560">
        <v>3</v>
      </c>
      <c r="S560" t="str">
        <f t="shared" si="17"/>
        <v>Fing</v>
      </c>
      <c r="T560" t="s">
        <v>1291</v>
      </c>
      <c r="U560" t="s">
        <v>1225</v>
      </c>
    </row>
    <row r="561" spans="1:21" hidden="1">
      <c r="A561" s="134">
        <v>1</v>
      </c>
      <c r="B561">
        <v>2006</v>
      </c>
      <c r="C561">
        <v>20060817</v>
      </c>
      <c r="D561">
        <v>23</v>
      </c>
      <c r="E561">
        <v>12</v>
      </c>
      <c r="F561" t="s">
        <v>264</v>
      </c>
      <c r="G561">
        <v>2.37</v>
      </c>
      <c r="H561" t="s">
        <v>895</v>
      </c>
      <c r="I561" t="s">
        <v>56</v>
      </c>
      <c r="J561" t="s">
        <v>103</v>
      </c>
      <c r="K561" t="s">
        <v>723</v>
      </c>
      <c r="L561">
        <v>2002</v>
      </c>
      <c r="M561">
        <v>3</v>
      </c>
      <c r="N561">
        <v>2003</v>
      </c>
      <c r="O561">
        <v>631558</v>
      </c>
      <c r="P561" t="s">
        <v>889</v>
      </c>
      <c r="Q561" t="str">
        <f t="shared" si="16"/>
        <v>08</v>
      </c>
      <c r="R561">
        <v>3</v>
      </c>
      <c r="S561" t="str">
        <f t="shared" si="17"/>
        <v>Fing</v>
      </c>
      <c r="T561" t="s">
        <v>1291</v>
      </c>
      <c r="U561" t="s">
        <v>1225</v>
      </c>
    </row>
    <row r="562" spans="1:21" hidden="1">
      <c r="A562" s="134">
        <v>1</v>
      </c>
      <c r="B562">
        <v>2006</v>
      </c>
      <c r="C562">
        <v>20060822</v>
      </c>
      <c r="D562">
        <v>23</v>
      </c>
      <c r="E562">
        <v>12</v>
      </c>
      <c r="F562" t="s">
        <v>264</v>
      </c>
      <c r="G562">
        <v>1.82</v>
      </c>
      <c r="H562" t="s">
        <v>895</v>
      </c>
      <c r="I562" t="s">
        <v>56</v>
      </c>
      <c r="J562" t="s">
        <v>103</v>
      </c>
      <c r="K562" t="s">
        <v>723</v>
      </c>
      <c r="L562">
        <v>2003</v>
      </c>
      <c r="M562">
        <v>3</v>
      </c>
      <c r="N562">
        <v>2004</v>
      </c>
      <c r="O562">
        <v>632284</v>
      </c>
      <c r="P562" t="s">
        <v>889</v>
      </c>
      <c r="Q562" t="str">
        <f t="shared" si="16"/>
        <v>08</v>
      </c>
      <c r="R562">
        <v>3</v>
      </c>
      <c r="S562" t="str">
        <f t="shared" si="17"/>
        <v>Fing</v>
      </c>
      <c r="T562" t="s">
        <v>1291</v>
      </c>
      <c r="U562" t="s">
        <v>1225</v>
      </c>
    </row>
    <row r="563" spans="1:21" hidden="1">
      <c r="A563" s="134">
        <v>1</v>
      </c>
      <c r="B563">
        <v>2006</v>
      </c>
      <c r="C563">
        <v>20060822</v>
      </c>
      <c r="D563">
        <v>23</v>
      </c>
      <c r="E563">
        <v>12</v>
      </c>
      <c r="F563" t="s">
        <v>264</v>
      </c>
      <c r="G563">
        <v>1.82</v>
      </c>
      <c r="H563" t="s">
        <v>895</v>
      </c>
      <c r="I563" t="s">
        <v>56</v>
      </c>
      <c r="J563" t="s">
        <v>103</v>
      </c>
      <c r="K563" t="s">
        <v>723</v>
      </c>
      <c r="L563">
        <v>2002</v>
      </c>
      <c r="M563">
        <v>3</v>
      </c>
      <c r="N563">
        <v>2003</v>
      </c>
      <c r="O563">
        <v>631558</v>
      </c>
      <c r="P563" t="s">
        <v>889</v>
      </c>
      <c r="Q563" t="str">
        <f t="shared" si="16"/>
        <v>08</v>
      </c>
      <c r="R563">
        <v>3</v>
      </c>
      <c r="S563" t="str">
        <f t="shared" si="17"/>
        <v>Fing</v>
      </c>
      <c r="T563" t="s">
        <v>1291</v>
      </c>
      <c r="U563" t="s">
        <v>1225</v>
      </c>
    </row>
    <row r="564" spans="1:21" hidden="1">
      <c r="A564" s="134">
        <v>1</v>
      </c>
      <c r="B564">
        <v>2006</v>
      </c>
      <c r="C564">
        <v>20060822</v>
      </c>
      <c r="D564">
        <v>23</v>
      </c>
      <c r="E564">
        <v>12</v>
      </c>
      <c r="F564" t="s">
        <v>264</v>
      </c>
      <c r="G564">
        <v>1.82</v>
      </c>
      <c r="H564" t="s">
        <v>895</v>
      </c>
      <c r="I564" t="s">
        <v>56</v>
      </c>
      <c r="J564" t="s">
        <v>103</v>
      </c>
      <c r="K564" t="s">
        <v>723</v>
      </c>
      <c r="L564">
        <v>2003</v>
      </c>
      <c r="M564">
        <v>3</v>
      </c>
      <c r="N564">
        <v>2004</v>
      </c>
      <c r="O564">
        <v>632284</v>
      </c>
      <c r="P564" t="s">
        <v>889</v>
      </c>
      <c r="Q564" t="str">
        <f t="shared" si="16"/>
        <v>08</v>
      </c>
      <c r="R564">
        <v>3</v>
      </c>
      <c r="S564" t="str">
        <f t="shared" si="17"/>
        <v>Fing</v>
      </c>
      <c r="T564" t="s">
        <v>1291</v>
      </c>
      <c r="U564" t="s">
        <v>1225</v>
      </c>
    </row>
    <row r="565" spans="1:21" hidden="1">
      <c r="A565" s="134">
        <v>1</v>
      </c>
      <c r="B565">
        <v>2006</v>
      </c>
      <c r="C565">
        <v>20060822</v>
      </c>
      <c r="D565">
        <v>23</v>
      </c>
      <c r="E565">
        <v>12</v>
      </c>
      <c r="F565" t="s">
        <v>264</v>
      </c>
      <c r="G565">
        <v>1.82</v>
      </c>
      <c r="H565" t="s">
        <v>895</v>
      </c>
      <c r="I565" t="s">
        <v>56</v>
      </c>
      <c r="J565" t="s">
        <v>103</v>
      </c>
      <c r="K565" t="s">
        <v>723</v>
      </c>
      <c r="L565">
        <v>2003</v>
      </c>
      <c r="M565">
        <v>3</v>
      </c>
      <c r="N565">
        <v>2004</v>
      </c>
      <c r="O565">
        <v>632284</v>
      </c>
      <c r="P565" t="s">
        <v>889</v>
      </c>
      <c r="Q565" t="str">
        <f t="shared" si="16"/>
        <v>08</v>
      </c>
      <c r="R565">
        <v>3</v>
      </c>
      <c r="S565" t="str">
        <f t="shared" si="17"/>
        <v>Fing</v>
      </c>
      <c r="T565" t="s">
        <v>1291</v>
      </c>
      <c r="U565" t="s">
        <v>1225</v>
      </c>
    </row>
    <row r="566" spans="1:21" hidden="1">
      <c r="A566" s="134">
        <v>1</v>
      </c>
      <c r="B566">
        <v>2006</v>
      </c>
      <c r="C566">
        <v>20060822</v>
      </c>
      <c r="D566">
        <v>23</v>
      </c>
      <c r="E566">
        <v>12</v>
      </c>
      <c r="F566" t="s">
        <v>264</v>
      </c>
      <c r="G566">
        <v>1.82</v>
      </c>
      <c r="H566" t="s">
        <v>895</v>
      </c>
      <c r="I566" t="s">
        <v>56</v>
      </c>
      <c r="J566" t="s">
        <v>103</v>
      </c>
      <c r="K566" t="s">
        <v>723</v>
      </c>
      <c r="L566">
        <v>2003</v>
      </c>
      <c r="M566">
        <v>3</v>
      </c>
      <c r="N566">
        <v>2004</v>
      </c>
      <c r="O566">
        <v>632284</v>
      </c>
      <c r="P566" t="s">
        <v>889</v>
      </c>
      <c r="Q566" t="str">
        <f t="shared" si="16"/>
        <v>08</v>
      </c>
      <c r="R566">
        <v>3</v>
      </c>
      <c r="S566" t="str">
        <f t="shared" si="17"/>
        <v>Fing</v>
      </c>
      <c r="T566" t="s">
        <v>1291</v>
      </c>
      <c r="U566" t="s">
        <v>1225</v>
      </c>
    </row>
    <row r="567" spans="1:21" hidden="1">
      <c r="A567" s="134">
        <v>1</v>
      </c>
      <c r="B567">
        <v>2006</v>
      </c>
      <c r="C567">
        <v>20060822</v>
      </c>
      <c r="D567">
        <v>23</v>
      </c>
      <c r="E567">
        <v>12</v>
      </c>
      <c r="F567" t="s">
        <v>264</v>
      </c>
      <c r="G567">
        <v>1.82</v>
      </c>
      <c r="H567" t="s">
        <v>895</v>
      </c>
      <c r="I567" t="s">
        <v>56</v>
      </c>
      <c r="J567" t="s">
        <v>103</v>
      </c>
      <c r="K567" t="s">
        <v>723</v>
      </c>
      <c r="L567">
        <v>2003</v>
      </c>
      <c r="M567">
        <v>3</v>
      </c>
      <c r="N567">
        <v>2004</v>
      </c>
      <c r="O567">
        <v>632284</v>
      </c>
      <c r="P567" t="s">
        <v>889</v>
      </c>
      <c r="Q567" t="str">
        <f t="shared" si="16"/>
        <v>08</v>
      </c>
      <c r="R567">
        <v>3</v>
      </c>
      <c r="S567" t="str">
        <f t="shared" si="17"/>
        <v>Fing</v>
      </c>
      <c r="T567" t="s">
        <v>1291</v>
      </c>
      <c r="U567" t="s">
        <v>1225</v>
      </c>
    </row>
    <row r="568" spans="1:21" hidden="1">
      <c r="A568" s="134">
        <v>1</v>
      </c>
      <c r="B568">
        <v>2006</v>
      </c>
      <c r="C568">
        <v>20060822</v>
      </c>
      <c r="D568">
        <v>23</v>
      </c>
      <c r="E568">
        <v>12</v>
      </c>
      <c r="F568" t="s">
        <v>264</v>
      </c>
      <c r="G568">
        <v>1.82</v>
      </c>
      <c r="H568" t="s">
        <v>895</v>
      </c>
      <c r="I568" t="s">
        <v>56</v>
      </c>
      <c r="J568" t="s">
        <v>103</v>
      </c>
      <c r="K568" t="s">
        <v>723</v>
      </c>
      <c r="L568">
        <v>2002</v>
      </c>
      <c r="M568">
        <v>3</v>
      </c>
      <c r="N568">
        <v>2003</v>
      </c>
      <c r="O568">
        <v>631558</v>
      </c>
      <c r="P568" t="s">
        <v>889</v>
      </c>
      <c r="Q568" t="str">
        <f t="shared" si="16"/>
        <v>08</v>
      </c>
      <c r="R568">
        <v>3</v>
      </c>
      <c r="S568" t="str">
        <f t="shared" si="17"/>
        <v>Fing</v>
      </c>
      <c r="T568" t="s">
        <v>1291</v>
      </c>
      <c r="U568" t="s">
        <v>1225</v>
      </c>
    </row>
    <row r="569" spans="1:21" hidden="1">
      <c r="A569" s="134">
        <v>1</v>
      </c>
      <c r="B569">
        <v>2006</v>
      </c>
      <c r="C569">
        <v>20060822</v>
      </c>
      <c r="D569">
        <v>23</v>
      </c>
      <c r="E569">
        <v>12</v>
      </c>
      <c r="F569" t="s">
        <v>264</v>
      </c>
      <c r="G569">
        <v>1.82</v>
      </c>
      <c r="H569" t="s">
        <v>895</v>
      </c>
      <c r="I569" t="s">
        <v>56</v>
      </c>
      <c r="J569" t="s">
        <v>103</v>
      </c>
      <c r="K569" t="s">
        <v>723</v>
      </c>
      <c r="L569">
        <v>2003</v>
      </c>
      <c r="M569">
        <v>3</v>
      </c>
      <c r="N569">
        <v>2004</v>
      </c>
      <c r="O569">
        <v>632284</v>
      </c>
      <c r="P569" t="s">
        <v>889</v>
      </c>
      <c r="Q569" t="str">
        <f t="shared" si="16"/>
        <v>08</v>
      </c>
      <c r="R569">
        <v>3</v>
      </c>
      <c r="S569" t="str">
        <f t="shared" si="17"/>
        <v>Fing</v>
      </c>
      <c r="T569" t="s">
        <v>1291</v>
      </c>
      <c r="U569" t="s">
        <v>1225</v>
      </c>
    </row>
    <row r="570" spans="1:21" hidden="1">
      <c r="A570" s="134">
        <v>1</v>
      </c>
      <c r="B570">
        <v>2006</v>
      </c>
      <c r="C570">
        <v>20060822</v>
      </c>
      <c r="D570">
        <v>23</v>
      </c>
      <c r="E570">
        <v>12</v>
      </c>
      <c r="F570" t="s">
        <v>264</v>
      </c>
      <c r="G570">
        <v>1.82</v>
      </c>
      <c r="H570" t="s">
        <v>895</v>
      </c>
      <c r="I570" t="s">
        <v>56</v>
      </c>
      <c r="J570" t="s">
        <v>103</v>
      </c>
      <c r="K570" t="s">
        <v>723</v>
      </c>
      <c r="L570">
        <v>2003</v>
      </c>
      <c r="M570">
        <v>3</v>
      </c>
      <c r="N570">
        <v>2004</v>
      </c>
      <c r="O570">
        <v>632284</v>
      </c>
      <c r="P570" t="s">
        <v>889</v>
      </c>
      <c r="Q570" t="str">
        <f t="shared" si="16"/>
        <v>08</v>
      </c>
      <c r="R570">
        <v>3</v>
      </c>
      <c r="S570" t="str">
        <f t="shared" si="17"/>
        <v>Fing</v>
      </c>
      <c r="T570" t="s">
        <v>1291</v>
      </c>
      <c r="U570" t="s">
        <v>1225</v>
      </c>
    </row>
    <row r="571" spans="1:21" hidden="1">
      <c r="A571" s="134">
        <v>1</v>
      </c>
      <c r="B571">
        <v>2006</v>
      </c>
      <c r="C571">
        <v>20060822</v>
      </c>
      <c r="D571">
        <v>23</v>
      </c>
      <c r="E571">
        <v>12</v>
      </c>
      <c r="F571" t="s">
        <v>264</v>
      </c>
      <c r="G571">
        <v>1.82</v>
      </c>
      <c r="H571" t="s">
        <v>895</v>
      </c>
      <c r="I571" t="s">
        <v>56</v>
      </c>
      <c r="J571" t="s">
        <v>103</v>
      </c>
      <c r="K571" t="s">
        <v>723</v>
      </c>
      <c r="L571">
        <v>2003</v>
      </c>
      <c r="M571">
        <v>3</v>
      </c>
      <c r="N571">
        <v>2004</v>
      </c>
      <c r="O571">
        <v>632284</v>
      </c>
      <c r="P571" t="s">
        <v>889</v>
      </c>
      <c r="Q571" t="str">
        <f t="shared" si="16"/>
        <v>08</v>
      </c>
      <c r="R571">
        <v>3</v>
      </c>
      <c r="S571" t="str">
        <f t="shared" si="17"/>
        <v>Fing</v>
      </c>
      <c r="T571" t="s">
        <v>1291</v>
      </c>
      <c r="U571" t="s">
        <v>1225</v>
      </c>
    </row>
    <row r="572" spans="1:21" hidden="1">
      <c r="A572" s="134">
        <v>1</v>
      </c>
      <c r="B572">
        <v>2006</v>
      </c>
      <c r="C572">
        <v>20060822</v>
      </c>
      <c r="D572">
        <v>23</v>
      </c>
      <c r="E572">
        <v>12</v>
      </c>
      <c r="F572" t="s">
        <v>264</v>
      </c>
      <c r="G572">
        <v>1.82</v>
      </c>
      <c r="H572" t="s">
        <v>895</v>
      </c>
      <c r="I572" t="s">
        <v>56</v>
      </c>
      <c r="J572" t="s">
        <v>103</v>
      </c>
      <c r="K572" t="s">
        <v>723</v>
      </c>
      <c r="L572">
        <v>2003</v>
      </c>
      <c r="M572">
        <v>3</v>
      </c>
      <c r="N572">
        <v>2004</v>
      </c>
      <c r="O572">
        <v>632284</v>
      </c>
      <c r="P572" t="s">
        <v>889</v>
      </c>
      <c r="Q572" t="str">
        <f t="shared" si="16"/>
        <v>08</v>
      </c>
      <c r="R572">
        <v>3</v>
      </c>
      <c r="S572" t="str">
        <f t="shared" si="17"/>
        <v>Fing</v>
      </c>
      <c r="T572" t="s">
        <v>1291</v>
      </c>
      <c r="U572" t="s">
        <v>1225</v>
      </c>
    </row>
    <row r="573" spans="1:21" hidden="1">
      <c r="A573" s="134">
        <v>1</v>
      </c>
      <c r="B573">
        <v>2006</v>
      </c>
      <c r="C573">
        <v>20060822</v>
      </c>
      <c r="D573">
        <v>23</v>
      </c>
      <c r="E573">
        <v>12</v>
      </c>
      <c r="F573" t="s">
        <v>264</v>
      </c>
      <c r="G573">
        <v>1.82</v>
      </c>
      <c r="H573" t="s">
        <v>895</v>
      </c>
      <c r="I573" t="s">
        <v>56</v>
      </c>
      <c r="J573" t="s">
        <v>103</v>
      </c>
      <c r="K573" t="s">
        <v>723</v>
      </c>
      <c r="L573">
        <v>2003</v>
      </c>
      <c r="M573">
        <v>3</v>
      </c>
      <c r="N573">
        <v>2004</v>
      </c>
      <c r="O573">
        <v>632284</v>
      </c>
      <c r="P573" t="s">
        <v>889</v>
      </c>
      <c r="Q573" t="str">
        <f t="shared" si="16"/>
        <v>08</v>
      </c>
      <c r="R573">
        <v>3</v>
      </c>
      <c r="S573" t="str">
        <f t="shared" si="17"/>
        <v>Fing</v>
      </c>
      <c r="T573" t="s">
        <v>1291</v>
      </c>
      <c r="U573" t="s">
        <v>1225</v>
      </c>
    </row>
    <row r="574" spans="1:21" hidden="1">
      <c r="A574" s="134">
        <v>1</v>
      </c>
      <c r="B574">
        <v>2006</v>
      </c>
      <c r="C574">
        <v>20060822</v>
      </c>
      <c r="D574">
        <v>23</v>
      </c>
      <c r="E574">
        <v>12</v>
      </c>
      <c r="F574" t="s">
        <v>264</v>
      </c>
      <c r="G574">
        <v>1.82</v>
      </c>
      <c r="H574" t="s">
        <v>895</v>
      </c>
      <c r="I574" t="s">
        <v>56</v>
      </c>
      <c r="J574" t="s">
        <v>103</v>
      </c>
      <c r="K574" t="s">
        <v>723</v>
      </c>
      <c r="L574">
        <v>2003</v>
      </c>
      <c r="M574">
        <v>3</v>
      </c>
      <c r="N574">
        <v>2004</v>
      </c>
      <c r="O574">
        <v>632284</v>
      </c>
      <c r="P574" t="s">
        <v>889</v>
      </c>
      <c r="Q574" t="str">
        <f t="shared" si="16"/>
        <v>08</v>
      </c>
      <c r="R574">
        <v>3</v>
      </c>
      <c r="S574" t="str">
        <f t="shared" si="17"/>
        <v>Fing</v>
      </c>
      <c r="T574" t="s">
        <v>1291</v>
      </c>
      <c r="U574" t="s">
        <v>1225</v>
      </c>
    </row>
    <row r="575" spans="1:21" hidden="1">
      <c r="A575" s="134">
        <v>1</v>
      </c>
      <c r="B575">
        <v>2006</v>
      </c>
      <c r="C575">
        <v>20060822</v>
      </c>
      <c r="D575">
        <v>23</v>
      </c>
      <c r="E575">
        <v>12</v>
      </c>
      <c r="F575" t="s">
        <v>264</v>
      </c>
      <c r="G575">
        <v>1.82</v>
      </c>
      <c r="H575" t="s">
        <v>895</v>
      </c>
      <c r="I575" t="s">
        <v>56</v>
      </c>
      <c r="J575" t="s">
        <v>103</v>
      </c>
      <c r="K575" t="s">
        <v>723</v>
      </c>
      <c r="L575">
        <v>2003</v>
      </c>
      <c r="M575">
        <v>3</v>
      </c>
      <c r="N575">
        <v>2004</v>
      </c>
      <c r="O575">
        <v>632284</v>
      </c>
      <c r="P575" t="s">
        <v>889</v>
      </c>
      <c r="Q575" t="str">
        <f t="shared" si="16"/>
        <v>08</v>
      </c>
      <c r="R575">
        <v>3</v>
      </c>
      <c r="S575" t="str">
        <f t="shared" si="17"/>
        <v>Fing</v>
      </c>
      <c r="T575" t="s">
        <v>1291</v>
      </c>
      <c r="U575" t="s">
        <v>1225</v>
      </c>
    </row>
    <row r="576" spans="1:21" hidden="1">
      <c r="A576" s="134">
        <v>1</v>
      </c>
      <c r="B576">
        <v>2006</v>
      </c>
      <c r="C576">
        <v>20060822</v>
      </c>
      <c r="D576">
        <v>23</v>
      </c>
      <c r="E576">
        <v>12</v>
      </c>
      <c r="F576" t="s">
        <v>264</v>
      </c>
      <c r="G576">
        <v>1.82</v>
      </c>
      <c r="H576" t="s">
        <v>895</v>
      </c>
      <c r="I576" t="s">
        <v>56</v>
      </c>
      <c r="J576" t="s">
        <v>103</v>
      </c>
      <c r="K576" t="s">
        <v>723</v>
      </c>
      <c r="L576">
        <v>2003</v>
      </c>
      <c r="M576">
        <v>3</v>
      </c>
      <c r="N576">
        <v>2004</v>
      </c>
      <c r="O576">
        <v>632284</v>
      </c>
      <c r="P576" t="s">
        <v>889</v>
      </c>
      <c r="Q576" t="str">
        <f t="shared" si="16"/>
        <v>08</v>
      </c>
      <c r="R576">
        <v>3</v>
      </c>
      <c r="S576" t="str">
        <f t="shared" si="17"/>
        <v>Fing</v>
      </c>
      <c r="T576" t="s">
        <v>1291</v>
      </c>
      <c r="U576" t="s">
        <v>1225</v>
      </c>
    </row>
    <row r="577" spans="1:21" hidden="1">
      <c r="A577" s="134">
        <v>1</v>
      </c>
      <c r="B577">
        <v>2006</v>
      </c>
      <c r="C577">
        <v>20060822</v>
      </c>
      <c r="D577">
        <v>23</v>
      </c>
      <c r="E577">
        <v>12</v>
      </c>
      <c r="F577" t="s">
        <v>264</v>
      </c>
      <c r="G577">
        <v>1.82</v>
      </c>
      <c r="H577" t="s">
        <v>895</v>
      </c>
      <c r="I577" t="s">
        <v>56</v>
      </c>
      <c r="J577" t="s">
        <v>103</v>
      </c>
      <c r="K577" t="s">
        <v>723</v>
      </c>
      <c r="L577">
        <v>2003</v>
      </c>
      <c r="M577">
        <v>3</v>
      </c>
      <c r="N577">
        <v>2004</v>
      </c>
      <c r="O577">
        <v>632284</v>
      </c>
      <c r="P577" t="s">
        <v>889</v>
      </c>
      <c r="Q577" t="str">
        <f t="shared" si="16"/>
        <v>08</v>
      </c>
      <c r="R577">
        <v>3</v>
      </c>
      <c r="S577" t="str">
        <f t="shared" si="17"/>
        <v>Fing</v>
      </c>
      <c r="T577" t="s">
        <v>1291</v>
      </c>
      <c r="U577" t="s">
        <v>1225</v>
      </c>
    </row>
    <row r="578" spans="1:21" hidden="1">
      <c r="A578" s="134">
        <v>1</v>
      </c>
      <c r="B578">
        <v>2006</v>
      </c>
      <c r="C578">
        <v>20060822</v>
      </c>
      <c r="D578">
        <v>23</v>
      </c>
      <c r="E578">
        <v>12</v>
      </c>
      <c r="F578" t="s">
        <v>264</v>
      </c>
      <c r="G578">
        <v>1.82</v>
      </c>
      <c r="H578" t="s">
        <v>895</v>
      </c>
      <c r="I578" t="s">
        <v>56</v>
      </c>
      <c r="J578" t="s">
        <v>103</v>
      </c>
      <c r="K578" t="s">
        <v>723</v>
      </c>
      <c r="L578">
        <v>2003</v>
      </c>
      <c r="M578">
        <v>3</v>
      </c>
      <c r="N578">
        <v>2004</v>
      </c>
      <c r="O578">
        <v>632284</v>
      </c>
      <c r="P578" t="s">
        <v>889</v>
      </c>
      <c r="Q578" t="str">
        <f t="shared" si="16"/>
        <v>08</v>
      </c>
      <c r="R578">
        <v>3</v>
      </c>
      <c r="S578" t="str">
        <f t="shared" si="17"/>
        <v>Fing</v>
      </c>
      <c r="T578" t="s">
        <v>1291</v>
      </c>
      <c r="U578" t="s">
        <v>1225</v>
      </c>
    </row>
    <row r="579" spans="1:21" hidden="1">
      <c r="A579" s="134">
        <v>1</v>
      </c>
      <c r="B579">
        <v>2006</v>
      </c>
      <c r="C579">
        <v>20060822</v>
      </c>
      <c r="D579">
        <v>23</v>
      </c>
      <c r="E579">
        <v>12</v>
      </c>
      <c r="F579" t="s">
        <v>264</v>
      </c>
      <c r="G579">
        <v>1.82</v>
      </c>
      <c r="H579" t="s">
        <v>895</v>
      </c>
      <c r="I579" t="s">
        <v>56</v>
      </c>
      <c r="J579" t="s">
        <v>103</v>
      </c>
      <c r="K579" t="s">
        <v>723</v>
      </c>
      <c r="L579">
        <v>2002</v>
      </c>
      <c r="M579">
        <v>3</v>
      </c>
      <c r="N579">
        <v>2003</v>
      </c>
      <c r="O579">
        <v>631558</v>
      </c>
      <c r="P579" t="s">
        <v>889</v>
      </c>
      <c r="Q579" t="str">
        <f t="shared" si="16"/>
        <v>08</v>
      </c>
      <c r="R579">
        <v>3</v>
      </c>
      <c r="S579" t="str">
        <f t="shared" si="17"/>
        <v>Fing</v>
      </c>
      <c r="T579" t="s">
        <v>1291</v>
      </c>
      <c r="U579" t="s">
        <v>1225</v>
      </c>
    </row>
    <row r="580" spans="1:21" hidden="1">
      <c r="A580" s="134">
        <v>1</v>
      </c>
      <c r="B580">
        <v>2006</v>
      </c>
      <c r="C580">
        <v>20060822</v>
      </c>
      <c r="D580">
        <v>23</v>
      </c>
      <c r="E580">
        <v>12</v>
      </c>
      <c r="F580" t="s">
        <v>264</v>
      </c>
      <c r="G580">
        <v>1.82</v>
      </c>
      <c r="H580" t="s">
        <v>895</v>
      </c>
      <c r="I580" t="s">
        <v>56</v>
      </c>
      <c r="J580" t="s">
        <v>103</v>
      </c>
      <c r="K580" t="s">
        <v>723</v>
      </c>
      <c r="L580">
        <v>2003</v>
      </c>
      <c r="M580">
        <v>3</v>
      </c>
      <c r="N580">
        <v>2004</v>
      </c>
      <c r="O580">
        <v>632284</v>
      </c>
      <c r="P580" t="s">
        <v>889</v>
      </c>
      <c r="Q580" t="str">
        <f t="shared" si="16"/>
        <v>08</v>
      </c>
      <c r="R580">
        <v>3</v>
      </c>
      <c r="S580" t="str">
        <f t="shared" si="17"/>
        <v>Fing</v>
      </c>
      <c r="T580" t="s">
        <v>1291</v>
      </c>
      <c r="U580" t="s">
        <v>1225</v>
      </c>
    </row>
    <row r="581" spans="1:21" hidden="1">
      <c r="A581" s="134">
        <v>1</v>
      </c>
      <c r="B581">
        <v>2006</v>
      </c>
      <c r="C581">
        <v>20060822</v>
      </c>
      <c r="D581">
        <v>23</v>
      </c>
      <c r="E581">
        <v>12</v>
      </c>
      <c r="F581" t="s">
        <v>264</v>
      </c>
      <c r="G581">
        <v>1.82</v>
      </c>
      <c r="H581" t="s">
        <v>895</v>
      </c>
      <c r="I581" t="s">
        <v>56</v>
      </c>
      <c r="J581" t="s">
        <v>103</v>
      </c>
      <c r="K581" t="s">
        <v>723</v>
      </c>
      <c r="L581">
        <v>2002</v>
      </c>
      <c r="M581">
        <v>3</v>
      </c>
      <c r="N581">
        <v>2003</v>
      </c>
      <c r="O581">
        <v>631558</v>
      </c>
      <c r="P581" t="s">
        <v>889</v>
      </c>
      <c r="Q581" t="str">
        <f t="shared" si="16"/>
        <v>08</v>
      </c>
      <c r="R581">
        <v>3</v>
      </c>
      <c r="S581" t="str">
        <f t="shared" si="17"/>
        <v>Fing</v>
      </c>
      <c r="T581" t="s">
        <v>1291</v>
      </c>
      <c r="U581" t="s">
        <v>1225</v>
      </c>
    </row>
    <row r="582" spans="1:21" hidden="1">
      <c r="A582" s="134">
        <v>1</v>
      </c>
      <c r="B582">
        <v>2006</v>
      </c>
      <c r="C582">
        <v>20060822</v>
      </c>
      <c r="D582">
        <v>23</v>
      </c>
      <c r="E582">
        <v>12</v>
      </c>
      <c r="F582" t="s">
        <v>264</v>
      </c>
      <c r="G582">
        <v>1.82</v>
      </c>
      <c r="H582" t="s">
        <v>895</v>
      </c>
      <c r="I582" t="s">
        <v>56</v>
      </c>
      <c r="J582" t="s">
        <v>103</v>
      </c>
      <c r="K582" t="s">
        <v>723</v>
      </c>
      <c r="L582">
        <v>2003</v>
      </c>
      <c r="M582">
        <v>3</v>
      </c>
      <c r="N582">
        <v>2004</v>
      </c>
      <c r="O582">
        <v>632284</v>
      </c>
      <c r="P582" t="s">
        <v>889</v>
      </c>
      <c r="Q582" t="str">
        <f t="shared" ref="Q582:Q645" si="18">MID(C582,5,2)</f>
        <v>08</v>
      </c>
      <c r="R582">
        <v>3</v>
      </c>
      <c r="S582" t="str">
        <f t="shared" ref="S582:S645" si="19">IF(N582-L582=1,"Fing","Yrl")</f>
        <v>Fing</v>
      </c>
      <c r="T582" t="s">
        <v>1291</v>
      </c>
      <c r="U582" t="s">
        <v>1225</v>
      </c>
    </row>
    <row r="583" spans="1:21" hidden="1">
      <c r="A583" s="134">
        <v>1</v>
      </c>
      <c r="B583">
        <v>2006</v>
      </c>
      <c r="C583">
        <v>20060822</v>
      </c>
      <c r="D583">
        <v>23</v>
      </c>
      <c r="E583">
        <v>12</v>
      </c>
      <c r="F583" t="s">
        <v>264</v>
      </c>
      <c r="G583">
        <v>1.82</v>
      </c>
      <c r="H583" t="s">
        <v>895</v>
      </c>
      <c r="I583" t="s">
        <v>56</v>
      </c>
      <c r="J583" t="s">
        <v>103</v>
      </c>
      <c r="K583" t="s">
        <v>723</v>
      </c>
      <c r="L583">
        <v>2003</v>
      </c>
      <c r="M583">
        <v>3</v>
      </c>
      <c r="N583">
        <v>2004</v>
      </c>
      <c r="O583">
        <v>632284</v>
      </c>
      <c r="P583" t="s">
        <v>889</v>
      </c>
      <c r="Q583" t="str">
        <f t="shared" si="18"/>
        <v>08</v>
      </c>
      <c r="R583">
        <v>3</v>
      </c>
      <c r="S583" t="str">
        <f t="shared" si="19"/>
        <v>Fing</v>
      </c>
      <c r="T583" t="s">
        <v>1291</v>
      </c>
      <c r="U583" t="s">
        <v>1225</v>
      </c>
    </row>
    <row r="584" spans="1:21" hidden="1">
      <c r="A584" s="134">
        <v>1</v>
      </c>
      <c r="B584">
        <v>2006</v>
      </c>
      <c r="C584">
        <v>20060822</v>
      </c>
      <c r="D584">
        <v>23</v>
      </c>
      <c r="E584">
        <v>12</v>
      </c>
      <c r="F584" t="s">
        <v>264</v>
      </c>
      <c r="G584">
        <v>1.82</v>
      </c>
      <c r="H584" t="s">
        <v>895</v>
      </c>
      <c r="I584" t="s">
        <v>56</v>
      </c>
      <c r="J584" t="s">
        <v>103</v>
      </c>
      <c r="K584" t="s">
        <v>723</v>
      </c>
      <c r="L584">
        <v>2002</v>
      </c>
      <c r="M584">
        <v>3</v>
      </c>
      <c r="N584">
        <v>2003</v>
      </c>
      <c r="O584">
        <v>631558</v>
      </c>
      <c r="P584" t="s">
        <v>889</v>
      </c>
      <c r="Q584" t="str">
        <f t="shared" si="18"/>
        <v>08</v>
      </c>
      <c r="R584">
        <v>3</v>
      </c>
      <c r="S584" t="str">
        <f t="shared" si="19"/>
        <v>Fing</v>
      </c>
      <c r="T584" t="s">
        <v>1291</v>
      </c>
      <c r="U584" t="s">
        <v>1225</v>
      </c>
    </row>
    <row r="585" spans="1:21" hidden="1">
      <c r="A585" s="134">
        <v>1</v>
      </c>
      <c r="B585">
        <v>2006</v>
      </c>
      <c r="C585">
        <v>20060822</v>
      </c>
      <c r="D585">
        <v>23</v>
      </c>
      <c r="E585">
        <v>12</v>
      </c>
      <c r="F585" t="s">
        <v>264</v>
      </c>
      <c r="G585">
        <v>1.82</v>
      </c>
      <c r="H585" t="s">
        <v>895</v>
      </c>
      <c r="I585" t="s">
        <v>56</v>
      </c>
      <c r="J585" t="s">
        <v>103</v>
      </c>
      <c r="K585" t="s">
        <v>723</v>
      </c>
      <c r="L585">
        <v>2003</v>
      </c>
      <c r="M585">
        <v>3</v>
      </c>
      <c r="N585">
        <v>2004</v>
      </c>
      <c r="O585">
        <v>632284</v>
      </c>
      <c r="P585" t="s">
        <v>889</v>
      </c>
      <c r="Q585" t="str">
        <f t="shared" si="18"/>
        <v>08</v>
      </c>
      <c r="R585">
        <v>3</v>
      </c>
      <c r="S585" t="str">
        <f t="shared" si="19"/>
        <v>Fing</v>
      </c>
      <c r="T585" t="s">
        <v>1291</v>
      </c>
      <c r="U585" t="s">
        <v>1225</v>
      </c>
    </row>
    <row r="586" spans="1:21" hidden="1">
      <c r="A586" s="134">
        <v>1</v>
      </c>
      <c r="B586">
        <v>2006</v>
      </c>
      <c r="C586">
        <v>20060817</v>
      </c>
      <c r="D586">
        <v>23</v>
      </c>
      <c r="E586">
        <v>12</v>
      </c>
      <c r="F586" t="s">
        <v>264</v>
      </c>
      <c r="G586">
        <v>2.37</v>
      </c>
      <c r="H586" t="s">
        <v>895</v>
      </c>
      <c r="I586" t="s">
        <v>56</v>
      </c>
      <c r="J586" t="s">
        <v>103</v>
      </c>
      <c r="K586" t="s">
        <v>723</v>
      </c>
      <c r="L586">
        <v>2004</v>
      </c>
      <c r="M586">
        <v>3</v>
      </c>
      <c r="N586">
        <v>2005</v>
      </c>
      <c r="O586">
        <v>632965</v>
      </c>
      <c r="P586" t="s">
        <v>889</v>
      </c>
      <c r="Q586" t="str">
        <f t="shared" si="18"/>
        <v>08</v>
      </c>
      <c r="R586">
        <v>3</v>
      </c>
      <c r="S586" t="str">
        <f t="shared" si="19"/>
        <v>Fing</v>
      </c>
      <c r="T586" t="s">
        <v>1291</v>
      </c>
      <c r="U586" t="s">
        <v>1225</v>
      </c>
    </row>
    <row r="587" spans="1:21" hidden="1">
      <c r="A587" s="134">
        <v>1</v>
      </c>
      <c r="B587">
        <v>2006</v>
      </c>
      <c r="C587">
        <v>20060817</v>
      </c>
      <c r="D587">
        <v>23</v>
      </c>
      <c r="E587">
        <v>12</v>
      </c>
      <c r="F587" t="s">
        <v>264</v>
      </c>
      <c r="G587">
        <v>2.37</v>
      </c>
      <c r="H587" t="s">
        <v>895</v>
      </c>
      <c r="I587" t="s">
        <v>56</v>
      </c>
      <c r="J587" t="s">
        <v>103</v>
      </c>
      <c r="K587" t="s">
        <v>723</v>
      </c>
      <c r="L587">
        <v>2003</v>
      </c>
      <c r="M587">
        <v>3</v>
      </c>
      <c r="N587">
        <v>2004</v>
      </c>
      <c r="O587">
        <v>632284</v>
      </c>
      <c r="P587" t="s">
        <v>889</v>
      </c>
      <c r="Q587" t="str">
        <f t="shared" si="18"/>
        <v>08</v>
      </c>
      <c r="R587">
        <v>3</v>
      </c>
      <c r="S587" t="str">
        <f t="shared" si="19"/>
        <v>Fing</v>
      </c>
      <c r="T587" t="s">
        <v>1291</v>
      </c>
      <c r="U587" t="s">
        <v>1225</v>
      </c>
    </row>
    <row r="588" spans="1:21" hidden="1">
      <c r="A588" s="134">
        <v>1</v>
      </c>
      <c r="B588">
        <v>2006</v>
      </c>
      <c r="C588">
        <v>20060817</v>
      </c>
      <c r="D588">
        <v>23</v>
      </c>
      <c r="E588">
        <v>12</v>
      </c>
      <c r="F588" t="s">
        <v>264</v>
      </c>
      <c r="G588">
        <v>2.37</v>
      </c>
      <c r="H588" t="s">
        <v>895</v>
      </c>
      <c r="I588" t="s">
        <v>56</v>
      </c>
      <c r="J588" t="s">
        <v>103</v>
      </c>
      <c r="K588" t="s">
        <v>723</v>
      </c>
      <c r="L588">
        <v>2003</v>
      </c>
      <c r="M588">
        <v>3</v>
      </c>
      <c r="N588">
        <v>2004</v>
      </c>
      <c r="O588">
        <v>632284</v>
      </c>
      <c r="P588" t="s">
        <v>889</v>
      </c>
      <c r="Q588" t="str">
        <f t="shared" si="18"/>
        <v>08</v>
      </c>
      <c r="R588">
        <v>3</v>
      </c>
      <c r="S588" t="str">
        <f t="shared" si="19"/>
        <v>Fing</v>
      </c>
      <c r="T588" t="s">
        <v>1291</v>
      </c>
      <c r="U588" t="s">
        <v>1225</v>
      </c>
    </row>
    <row r="589" spans="1:21" hidden="1">
      <c r="A589" s="134">
        <v>1</v>
      </c>
      <c r="B589">
        <v>2006</v>
      </c>
      <c r="C589">
        <v>20060817</v>
      </c>
      <c r="D589">
        <v>23</v>
      </c>
      <c r="E589">
        <v>12</v>
      </c>
      <c r="F589" t="s">
        <v>264</v>
      </c>
      <c r="G589">
        <v>2.37</v>
      </c>
      <c r="H589" t="s">
        <v>895</v>
      </c>
      <c r="I589" t="s">
        <v>56</v>
      </c>
      <c r="J589" t="s">
        <v>103</v>
      </c>
      <c r="K589" t="s">
        <v>896</v>
      </c>
      <c r="L589">
        <v>2004</v>
      </c>
      <c r="M589">
        <v>1</v>
      </c>
      <c r="N589">
        <v>2005</v>
      </c>
      <c r="O589">
        <v>632372</v>
      </c>
      <c r="P589" t="s">
        <v>889</v>
      </c>
      <c r="Q589" t="str">
        <f t="shared" si="18"/>
        <v>08</v>
      </c>
      <c r="R589">
        <v>3</v>
      </c>
      <c r="S589" t="str">
        <f t="shared" si="19"/>
        <v>Fing</v>
      </c>
      <c r="T589" t="s">
        <v>1291</v>
      </c>
      <c r="U589" t="s">
        <v>1225</v>
      </c>
    </row>
    <row r="590" spans="1:21" hidden="1">
      <c r="A590" s="134">
        <v>1</v>
      </c>
      <c r="B590">
        <v>2006</v>
      </c>
      <c r="C590">
        <v>20060817</v>
      </c>
      <c r="D590">
        <v>23</v>
      </c>
      <c r="E590">
        <v>12</v>
      </c>
      <c r="F590" t="s">
        <v>264</v>
      </c>
      <c r="G590">
        <v>2.37</v>
      </c>
      <c r="H590" t="s">
        <v>895</v>
      </c>
      <c r="I590" t="s">
        <v>56</v>
      </c>
      <c r="J590" t="s">
        <v>103</v>
      </c>
      <c r="K590" t="s">
        <v>723</v>
      </c>
      <c r="L590">
        <v>2002</v>
      </c>
      <c r="M590">
        <v>3</v>
      </c>
      <c r="N590">
        <v>2003</v>
      </c>
      <c r="O590">
        <v>631558</v>
      </c>
      <c r="P590" t="s">
        <v>889</v>
      </c>
      <c r="Q590" t="str">
        <f t="shared" si="18"/>
        <v>08</v>
      </c>
      <c r="R590">
        <v>3</v>
      </c>
      <c r="S590" t="str">
        <f t="shared" si="19"/>
        <v>Fing</v>
      </c>
      <c r="T590" t="s">
        <v>1291</v>
      </c>
      <c r="U590" t="s">
        <v>1225</v>
      </c>
    </row>
    <row r="591" spans="1:21" hidden="1">
      <c r="A591" s="134">
        <v>1</v>
      </c>
      <c r="B591">
        <v>2006</v>
      </c>
      <c r="C591">
        <v>20060817</v>
      </c>
      <c r="D591">
        <v>23</v>
      </c>
      <c r="E591">
        <v>12</v>
      </c>
      <c r="F591" t="s">
        <v>264</v>
      </c>
      <c r="G591">
        <v>2.37</v>
      </c>
      <c r="H591" t="s">
        <v>895</v>
      </c>
      <c r="I591" t="s">
        <v>56</v>
      </c>
      <c r="J591" t="s">
        <v>103</v>
      </c>
      <c r="K591" t="s">
        <v>723</v>
      </c>
      <c r="L591">
        <v>2002</v>
      </c>
      <c r="M591">
        <v>3</v>
      </c>
      <c r="N591">
        <v>2003</v>
      </c>
      <c r="O591">
        <v>631558</v>
      </c>
      <c r="P591" t="s">
        <v>889</v>
      </c>
      <c r="Q591" t="str">
        <f t="shared" si="18"/>
        <v>08</v>
      </c>
      <c r="R591">
        <v>3</v>
      </c>
      <c r="S591" t="str">
        <f t="shared" si="19"/>
        <v>Fing</v>
      </c>
      <c r="T591" t="s">
        <v>1291</v>
      </c>
      <c r="U591" t="s">
        <v>1225</v>
      </c>
    </row>
    <row r="592" spans="1:21" hidden="1">
      <c r="A592" s="134">
        <v>1</v>
      </c>
      <c r="B592">
        <v>2006</v>
      </c>
      <c r="C592">
        <v>20060817</v>
      </c>
      <c r="D592">
        <v>23</v>
      </c>
      <c r="E592">
        <v>12</v>
      </c>
      <c r="F592" t="s">
        <v>264</v>
      </c>
      <c r="G592">
        <v>2.37</v>
      </c>
      <c r="H592" t="s">
        <v>895</v>
      </c>
      <c r="I592" t="s">
        <v>56</v>
      </c>
      <c r="J592" t="s">
        <v>103</v>
      </c>
      <c r="K592" t="s">
        <v>723</v>
      </c>
      <c r="L592">
        <v>2003</v>
      </c>
      <c r="M592">
        <v>3</v>
      </c>
      <c r="N592">
        <v>2004</v>
      </c>
      <c r="O592">
        <v>632284</v>
      </c>
      <c r="P592" t="s">
        <v>889</v>
      </c>
      <c r="Q592" t="str">
        <f t="shared" si="18"/>
        <v>08</v>
      </c>
      <c r="R592">
        <v>3</v>
      </c>
      <c r="S592" t="str">
        <f t="shared" si="19"/>
        <v>Fing</v>
      </c>
      <c r="T592" t="s">
        <v>1291</v>
      </c>
      <c r="U592" t="s">
        <v>1225</v>
      </c>
    </row>
    <row r="593" spans="1:21" hidden="1">
      <c r="A593" s="134">
        <v>1</v>
      </c>
      <c r="B593">
        <v>2006</v>
      </c>
      <c r="C593">
        <v>20060817</v>
      </c>
      <c r="D593">
        <v>23</v>
      </c>
      <c r="E593">
        <v>12</v>
      </c>
      <c r="F593" t="s">
        <v>264</v>
      </c>
      <c r="G593">
        <v>2.37</v>
      </c>
      <c r="H593" t="s">
        <v>895</v>
      </c>
      <c r="I593" t="s">
        <v>56</v>
      </c>
      <c r="J593" t="s">
        <v>103</v>
      </c>
      <c r="K593" t="s">
        <v>723</v>
      </c>
      <c r="L593">
        <v>2002</v>
      </c>
      <c r="M593">
        <v>3</v>
      </c>
      <c r="N593">
        <v>2003</v>
      </c>
      <c r="O593">
        <v>631558</v>
      </c>
      <c r="P593" t="s">
        <v>889</v>
      </c>
      <c r="Q593" t="str">
        <f t="shared" si="18"/>
        <v>08</v>
      </c>
      <c r="R593">
        <v>3</v>
      </c>
      <c r="S593" t="str">
        <f t="shared" si="19"/>
        <v>Fing</v>
      </c>
      <c r="T593" t="s">
        <v>1291</v>
      </c>
      <c r="U593" t="s">
        <v>1225</v>
      </c>
    </row>
    <row r="594" spans="1:21" hidden="1">
      <c r="A594" s="134">
        <v>1</v>
      </c>
      <c r="B594">
        <v>2006</v>
      </c>
      <c r="C594">
        <v>20060817</v>
      </c>
      <c r="D594">
        <v>23</v>
      </c>
      <c r="E594">
        <v>12</v>
      </c>
      <c r="F594" t="s">
        <v>264</v>
      </c>
      <c r="G594">
        <v>2.37</v>
      </c>
      <c r="H594" t="s">
        <v>895</v>
      </c>
      <c r="I594" t="s">
        <v>56</v>
      </c>
      <c r="J594" t="s">
        <v>103</v>
      </c>
      <c r="K594" t="s">
        <v>723</v>
      </c>
      <c r="L594">
        <v>2003</v>
      </c>
      <c r="M594">
        <v>3</v>
      </c>
      <c r="N594">
        <v>2004</v>
      </c>
      <c r="O594">
        <v>632284</v>
      </c>
      <c r="P594" t="s">
        <v>889</v>
      </c>
      <c r="Q594" t="str">
        <f t="shared" si="18"/>
        <v>08</v>
      </c>
      <c r="R594">
        <v>3</v>
      </c>
      <c r="S594" t="str">
        <f t="shared" si="19"/>
        <v>Fing</v>
      </c>
      <c r="T594" t="s">
        <v>1291</v>
      </c>
      <c r="U594" t="s">
        <v>1225</v>
      </c>
    </row>
    <row r="595" spans="1:21" hidden="1">
      <c r="A595" s="134">
        <v>1</v>
      </c>
      <c r="B595">
        <v>2006</v>
      </c>
      <c r="C595">
        <v>20060817</v>
      </c>
      <c r="D595">
        <v>23</v>
      </c>
      <c r="E595">
        <v>12</v>
      </c>
      <c r="F595" t="s">
        <v>264</v>
      </c>
      <c r="G595">
        <v>2.37</v>
      </c>
      <c r="H595" t="s">
        <v>895</v>
      </c>
      <c r="I595" t="s">
        <v>56</v>
      </c>
      <c r="J595" t="s">
        <v>103</v>
      </c>
      <c r="K595" t="s">
        <v>723</v>
      </c>
      <c r="L595">
        <v>2002</v>
      </c>
      <c r="M595">
        <v>3</v>
      </c>
      <c r="N595">
        <v>2003</v>
      </c>
      <c r="O595">
        <v>631558</v>
      </c>
      <c r="P595" t="s">
        <v>889</v>
      </c>
      <c r="Q595" t="str">
        <f t="shared" si="18"/>
        <v>08</v>
      </c>
      <c r="R595">
        <v>3</v>
      </c>
      <c r="S595" t="str">
        <f t="shared" si="19"/>
        <v>Fing</v>
      </c>
      <c r="T595" t="s">
        <v>1291</v>
      </c>
      <c r="U595" t="s">
        <v>1225</v>
      </c>
    </row>
    <row r="596" spans="1:21" hidden="1">
      <c r="A596" s="134">
        <v>1</v>
      </c>
      <c r="B596">
        <v>2006</v>
      </c>
      <c r="C596">
        <v>20060817</v>
      </c>
      <c r="D596">
        <v>23</v>
      </c>
      <c r="E596">
        <v>12</v>
      </c>
      <c r="F596" t="s">
        <v>264</v>
      </c>
      <c r="G596">
        <v>2.37</v>
      </c>
      <c r="H596" t="s">
        <v>895</v>
      </c>
      <c r="I596" t="s">
        <v>56</v>
      </c>
      <c r="J596" t="s">
        <v>103</v>
      </c>
      <c r="K596" t="s">
        <v>723</v>
      </c>
      <c r="L596">
        <v>2002</v>
      </c>
      <c r="M596">
        <v>3</v>
      </c>
      <c r="N596">
        <v>2003</v>
      </c>
      <c r="O596">
        <v>631558</v>
      </c>
      <c r="P596" t="s">
        <v>889</v>
      </c>
      <c r="Q596" t="str">
        <f t="shared" si="18"/>
        <v>08</v>
      </c>
      <c r="R596">
        <v>3</v>
      </c>
      <c r="S596" t="str">
        <f t="shared" si="19"/>
        <v>Fing</v>
      </c>
      <c r="T596" t="s">
        <v>1291</v>
      </c>
      <c r="U596" t="s">
        <v>1225</v>
      </c>
    </row>
    <row r="597" spans="1:21" hidden="1">
      <c r="A597" s="134">
        <v>1</v>
      </c>
      <c r="B597">
        <v>2006</v>
      </c>
      <c r="C597">
        <v>20060817</v>
      </c>
      <c r="D597">
        <v>23</v>
      </c>
      <c r="E597">
        <v>12</v>
      </c>
      <c r="F597" t="s">
        <v>264</v>
      </c>
      <c r="G597">
        <v>2.37</v>
      </c>
      <c r="H597" t="s">
        <v>895</v>
      </c>
      <c r="I597" t="s">
        <v>56</v>
      </c>
      <c r="J597" t="s">
        <v>103</v>
      </c>
      <c r="K597" t="s">
        <v>723</v>
      </c>
      <c r="L597">
        <v>2003</v>
      </c>
      <c r="M597">
        <v>3</v>
      </c>
      <c r="N597">
        <v>2004</v>
      </c>
      <c r="O597">
        <v>632284</v>
      </c>
      <c r="P597" t="s">
        <v>889</v>
      </c>
      <c r="Q597" t="str">
        <f t="shared" si="18"/>
        <v>08</v>
      </c>
      <c r="R597">
        <v>3</v>
      </c>
      <c r="S597" t="str">
        <f t="shared" si="19"/>
        <v>Fing</v>
      </c>
      <c r="T597" t="s">
        <v>1291</v>
      </c>
      <c r="U597" t="s">
        <v>1225</v>
      </c>
    </row>
    <row r="598" spans="1:21" hidden="1">
      <c r="A598" s="134">
        <v>1</v>
      </c>
      <c r="B598">
        <v>2006</v>
      </c>
      <c r="C598">
        <v>20060817</v>
      </c>
      <c r="D598">
        <v>23</v>
      </c>
      <c r="E598">
        <v>12</v>
      </c>
      <c r="F598" t="s">
        <v>264</v>
      </c>
      <c r="G598">
        <v>2.37</v>
      </c>
      <c r="H598" t="s">
        <v>895</v>
      </c>
      <c r="I598" t="s">
        <v>56</v>
      </c>
      <c r="J598" t="s">
        <v>103</v>
      </c>
      <c r="K598" t="s">
        <v>723</v>
      </c>
      <c r="L598">
        <v>2003</v>
      </c>
      <c r="M598">
        <v>3</v>
      </c>
      <c r="N598">
        <v>2004</v>
      </c>
      <c r="O598">
        <v>632284</v>
      </c>
      <c r="P598" t="s">
        <v>889</v>
      </c>
      <c r="Q598" t="str">
        <f t="shared" si="18"/>
        <v>08</v>
      </c>
      <c r="R598">
        <v>3</v>
      </c>
      <c r="S598" t="str">
        <f t="shared" si="19"/>
        <v>Fing</v>
      </c>
      <c r="T598" t="s">
        <v>1291</v>
      </c>
      <c r="U598" t="s">
        <v>1225</v>
      </c>
    </row>
    <row r="599" spans="1:21" hidden="1">
      <c r="A599" s="134">
        <v>1</v>
      </c>
      <c r="B599">
        <v>2006</v>
      </c>
      <c r="C599">
        <v>20060817</v>
      </c>
      <c r="D599">
        <v>23</v>
      </c>
      <c r="E599">
        <v>12</v>
      </c>
      <c r="F599" t="s">
        <v>264</v>
      </c>
      <c r="G599">
        <v>2.37</v>
      </c>
      <c r="H599" t="s">
        <v>895</v>
      </c>
      <c r="I599" t="s">
        <v>56</v>
      </c>
      <c r="J599" t="s">
        <v>103</v>
      </c>
      <c r="K599" t="s">
        <v>896</v>
      </c>
      <c r="L599">
        <v>2004</v>
      </c>
      <c r="M599">
        <v>1</v>
      </c>
      <c r="N599">
        <v>2005</v>
      </c>
      <c r="O599">
        <v>632372</v>
      </c>
      <c r="P599" t="s">
        <v>889</v>
      </c>
      <c r="Q599" t="str">
        <f t="shared" si="18"/>
        <v>08</v>
      </c>
      <c r="R599">
        <v>3</v>
      </c>
      <c r="S599" t="str">
        <f t="shared" si="19"/>
        <v>Fing</v>
      </c>
      <c r="T599" t="s">
        <v>1291</v>
      </c>
      <c r="U599" t="s">
        <v>1225</v>
      </c>
    </row>
    <row r="600" spans="1:21" hidden="1">
      <c r="A600" s="134">
        <v>1</v>
      </c>
      <c r="B600">
        <v>2006</v>
      </c>
      <c r="C600">
        <v>20060817</v>
      </c>
      <c r="D600">
        <v>23</v>
      </c>
      <c r="E600">
        <v>12</v>
      </c>
      <c r="F600" t="s">
        <v>264</v>
      </c>
      <c r="G600">
        <v>2.37</v>
      </c>
      <c r="H600" t="s">
        <v>895</v>
      </c>
      <c r="I600" t="s">
        <v>56</v>
      </c>
      <c r="J600" t="s">
        <v>103</v>
      </c>
      <c r="K600" t="s">
        <v>723</v>
      </c>
      <c r="L600">
        <v>2003</v>
      </c>
      <c r="M600">
        <v>3</v>
      </c>
      <c r="N600">
        <v>2004</v>
      </c>
      <c r="O600">
        <v>632284</v>
      </c>
      <c r="P600" t="s">
        <v>889</v>
      </c>
      <c r="Q600" t="str">
        <f t="shared" si="18"/>
        <v>08</v>
      </c>
      <c r="R600">
        <v>3</v>
      </c>
      <c r="S600" t="str">
        <f t="shared" si="19"/>
        <v>Fing</v>
      </c>
      <c r="T600" t="s">
        <v>1291</v>
      </c>
      <c r="U600" t="s">
        <v>1225</v>
      </c>
    </row>
    <row r="601" spans="1:21" hidden="1">
      <c r="A601" s="134">
        <v>1</v>
      </c>
      <c r="B601">
        <v>2006</v>
      </c>
      <c r="C601">
        <v>20060817</v>
      </c>
      <c r="D601">
        <v>23</v>
      </c>
      <c r="E601">
        <v>12</v>
      </c>
      <c r="F601" t="s">
        <v>264</v>
      </c>
      <c r="G601">
        <v>2.37</v>
      </c>
      <c r="H601" t="s">
        <v>895</v>
      </c>
      <c r="I601" t="s">
        <v>56</v>
      </c>
      <c r="J601" t="s">
        <v>103</v>
      </c>
      <c r="K601" t="s">
        <v>723</v>
      </c>
      <c r="L601">
        <v>2003</v>
      </c>
      <c r="M601">
        <v>3</v>
      </c>
      <c r="N601">
        <v>2004</v>
      </c>
      <c r="O601">
        <v>632284</v>
      </c>
      <c r="P601" t="s">
        <v>889</v>
      </c>
      <c r="Q601" t="str">
        <f t="shared" si="18"/>
        <v>08</v>
      </c>
      <c r="R601">
        <v>3</v>
      </c>
      <c r="S601" t="str">
        <f t="shared" si="19"/>
        <v>Fing</v>
      </c>
      <c r="T601" t="s">
        <v>1291</v>
      </c>
      <c r="U601" t="s">
        <v>1225</v>
      </c>
    </row>
    <row r="602" spans="1:21" hidden="1">
      <c r="A602" s="134">
        <v>1</v>
      </c>
      <c r="B602">
        <v>2006</v>
      </c>
      <c r="C602">
        <v>20060817</v>
      </c>
      <c r="D602">
        <v>23</v>
      </c>
      <c r="E602">
        <v>12</v>
      </c>
      <c r="F602" t="s">
        <v>264</v>
      </c>
      <c r="G602">
        <v>2.37</v>
      </c>
      <c r="H602" t="s">
        <v>895</v>
      </c>
      <c r="I602" t="s">
        <v>56</v>
      </c>
      <c r="J602" t="s">
        <v>103</v>
      </c>
      <c r="K602" t="s">
        <v>723</v>
      </c>
      <c r="L602">
        <v>2003</v>
      </c>
      <c r="M602">
        <v>3</v>
      </c>
      <c r="N602">
        <v>2004</v>
      </c>
      <c r="O602">
        <v>632284</v>
      </c>
      <c r="P602" t="s">
        <v>889</v>
      </c>
      <c r="Q602" t="str">
        <f t="shared" si="18"/>
        <v>08</v>
      </c>
      <c r="R602">
        <v>3</v>
      </c>
      <c r="S602" t="str">
        <f t="shared" si="19"/>
        <v>Fing</v>
      </c>
      <c r="T602" t="s">
        <v>1291</v>
      </c>
      <c r="U602" t="s">
        <v>1225</v>
      </c>
    </row>
    <row r="603" spans="1:21" hidden="1">
      <c r="A603" s="134">
        <v>1</v>
      </c>
      <c r="B603">
        <v>2006</v>
      </c>
      <c r="C603">
        <v>20060817</v>
      </c>
      <c r="D603">
        <v>23</v>
      </c>
      <c r="E603">
        <v>12</v>
      </c>
      <c r="F603" t="s">
        <v>264</v>
      </c>
      <c r="G603">
        <v>2.37</v>
      </c>
      <c r="H603" t="s">
        <v>895</v>
      </c>
      <c r="I603" t="s">
        <v>56</v>
      </c>
      <c r="J603" t="s">
        <v>103</v>
      </c>
      <c r="K603" t="s">
        <v>723</v>
      </c>
      <c r="L603">
        <v>2003</v>
      </c>
      <c r="M603">
        <v>3</v>
      </c>
      <c r="N603">
        <v>2004</v>
      </c>
      <c r="O603">
        <v>632284</v>
      </c>
      <c r="P603" t="s">
        <v>889</v>
      </c>
      <c r="Q603" t="str">
        <f t="shared" si="18"/>
        <v>08</v>
      </c>
      <c r="R603">
        <v>3</v>
      </c>
      <c r="S603" t="str">
        <f t="shared" si="19"/>
        <v>Fing</v>
      </c>
      <c r="T603" t="s">
        <v>1291</v>
      </c>
      <c r="U603" t="s">
        <v>1225</v>
      </c>
    </row>
    <row r="604" spans="1:21" hidden="1">
      <c r="A604" s="134">
        <v>1</v>
      </c>
      <c r="B604">
        <v>2006</v>
      </c>
      <c r="C604">
        <v>20060817</v>
      </c>
      <c r="D604">
        <v>23</v>
      </c>
      <c r="E604">
        <v>12</v>
      </c>
      <c r="F604" t="s">
        <v>264</v>
      </c>
      <c r="G604">
        <v>2.37</v>
      </c>
      <c r="H604" t="s">
        <v>895</v>
      </c>
      <c r="I604" t="s">
        <v>56</v>
      </c>
      <c r="J604" t="s">
        <v>103</v>
      </c>
      <c r="K604" t="s">
        <v>723</v>
      </c>
      <c r="L604">
        <v>2003</v>
      </c>
      <c r="M604">
        <v>3</v>
      </c>
      <c r="N604">
        <v>2004</v>
      </c>
      <c r="O604">
        <v>632284</v>
      </c>
      <c r="P604" t="s">
        <v>889</v>
      </c>
      <c r="Q604" t="str">
        <f t="shared" si="18"/>
        <v>08</v>
      </c>
      <c r="R604">
        <v>3</v>
      </c>
      <c r="S604" t="str">
        <f t="shared" si="19"/>
        <v>Fing</v>
      </c>
      <c r="T604" t="s">
        <v>1291</v>
      </c>
      <c r="U604" t="s">
        <v>1225</v>
      </c>
    </row>
    <row r="605" spans="1:21" hidden="1">
      <c r="A605" s="134">
        <v>1</v>
      </c>
      <c r="B605">
        <v>2006</v>
      </c>
      <c r="C605">
        <v>20060817</v>
      </c>
      <c r="D605">
        <v>23</v>
      </c>
      <c r="E605">
        <v>12</v>
      </c>
      <c r="F605" t="s">
        <v>264</v>
      </c>
      <c r="G605">
        <v>2.37</v>
      </c>
      <c r="H605" t="s">
        <v>895</v>
      </c>
      <c r="I605" t="s">
        <v>56</v>
      </c>
      <c r="J605" t="s">
        <v>103</v>
      </c>
      <c r="K605" t="s">
        <v>723</v>
      </c>
      <c r="L605">
        <v>2003</v>
      </c>
      <c r="M605">
        <v>3</v>
      </c>
      <c r="N605">
        <v>2004</v>
      </c>
      <c r="O605">
        <v>632284</v>
      </c>
      <c r="P605" t="s">
        <v>889</v>
      </c>
      <c r="Q605" t="str">
        <f t="shared" si="18"/>
        <v>08</v>
      </c>
      <c r="R605">
        <v>3</v>
      </c>
      <c r="S605" t="str">
        <f t="shared" si="19"/>
        <v>Fing</v>
      </c>
      <c r="T605" t="s">
        <v>1291</v>
      </c>
      <c r="U605" t="s">
        <v>1225</v>
      </c>
    </row>
    <row r="606" spans="1:21" hidden="1">
      <c r="A606" s="134">
        <v>1</v>
      </c>
      <c r="B606">
        <v>2006</v>
      </c>
      <c r="C606">
        <v>20060817</v>
      </c>
      <c r="D606">
        <v>23</v>
      </c>
      <c r="E606">
        <v>12</v>
      </c>
      <c r="F606" t="s">
        <v>264</v>
      </c>
      <c r="G606">
        <v>2.37</v>
      </c>
      <c r="H606" t="s">
        <v>895</v>
      </c>
      <c r="I606" t="s">
        <v>56</v>
      </c>
      <c r="J606" t="s">
        <v>103</v>
      </c>
      <c r="K606" t="s">
        <v>723</v>
      </c>
      <c r="L606">
        <v>2003</v>
      </c>
      <c r="M606">
        <v>3</v>
      </c>
      <c r="N606">
        <v>2004</v>
      </c>
      <c r="O606">
        <v>632284</v>
      </c>
      <c r="P606" t="s">
        <v>889</v>
      </c>
      <c r="Q606" t="str">
        <f t="shared" si="18"/>
        <v>08</v>
      </c>
      <c r="R606">
        <v>3</v>
      </c>
      <c r="S606" t="str">
        <f t="shared" si="19"/>
        <v>Fing</v>
      </c>
      <c r="T606" t="s">
        <v>1291</v>
      </c>
      <c r="U606" t="s">
        <v>1225</v>
      </c>
    </row>
    <row r="607" spans="1:21" hidden="1">
      <c r="A607" s="134">
        <v>1</v>
      </c>
      <c r="B607">
        <v>2006</v>
      </c>
      <c r="C607">
        <v>20060817</v>
      </c>
      <c r="D607">
        <v>23</v>
      </c>
      <c r="E607">
        <v>12</v>
      </c>
      <c r="F607" t="s">
        <v>264</v>
      </c>
      <c r="G607">
        <v>2.37</v>
      </c>
      <c r="H607" t="s">
        <v>895</v>
      </c>
      <c r="I607" t="s">
        <v>56</v>
      </c>
      <c r="J607" t="s">
        <v>103</v>
      </c>
      <c r="K607" t="s">
        <v>723</v>
      </c>
      <c r="L607">
        <v>2002</v>
      </c>
      <c r="M607">
        <v>3</v>
      </c>
      <c r="N607">
        <v>2003</v>
      </c>
      <c r="O607">
        <v>631558</v>
      </c>
      <c r="P607" t="s">
        <v>889</v>
      </c>
      <c r="Q607" t="str">
        <f t="shared" si="18"/>
        <v>08</v>
      </c>
      <c r="R607">
        <v>3</v>
      </c>
      <c r="S607" t="str">
        <f t="shared" si="19"/>
        <v>Fing</v>
      </c>
      <c r="T607" t="s">
        <v>1291</v>
      </c>
      <c r="U607" t="s">
        <v>1225</v>
      </c>
    </row>
    <row r="608" spans="1:21" hidden="1">
      <c r="A608" s="134">
        <v>1</v>
      </c>
      <c r="B608">
        <v>2006</v>
      </c>
      <c r="C608">
        <v>20060817</v>
      </c>
      <c r="D608">
        <v>23</v>
      </c>
      <c r="E608">
        <v>12</v>
      </c>
      <c r="F608" t="s">
        <v>264</v>
      </c>
      <c r="G608">
        <v>2.37</v>
      </c>
      <c r="H608" t="s">
        <v>895</v>
      </c>
      <c r="I608" t="s">
        <v>56</v>
      </c>
      <c r="J608" t="s">
        <v>103</v>
      </c>
      <c r="K608" t="s">
        <v>723</v>
      </c>
      <c r="L608">
        <v>2003</v>
      </c>
      <c r="M608">
        <v>3</v>
      </c>
      <c r="N608">
        <v>2004</v>
      </c>
      <c r="O608">
        <v>632284</v>
      </c>
      <c r="P608" t="s">
        <v>889</v>
      </c>
      <c r="Q608" t="str">
        <f t="shared" si="18"/>
        <v>08</v>
      </c>
      <c r="R608">
        <v>3</v>
      </c>
      <c r="S608" t="str">
        <f t="shared" si="19"/>
        <v>Fing</v>
      </c>
      <c r="T608" t="s">
        <v>1291</v>
      </c>
      <c r="U608" t="s">
        <v>1225</v>
      </c>
    </row>
    <row r="609" spans="1:21" hidden="1">
      <c r="A609" s="134">
        <v>1</v>
      </c>
      <c r="B609">
        <v>2006</v>
      </c>
      <c r="C609">
        <v>20060817</v>
      </c>
      <c r="D609">
        <v>23</v>
      </c>
      <c r="E609">
        <v>12</v>
      </c>
      <c r="F609" t="s">
        <v>264</v>
      </c>
      <c r="G609">
        <v>2.37</v>
      </c>
      <c r="H609" t="s">
        <v>895</v>
      </c>
      <c r="I609" t="s">
        <v>56</v>
      </c>
      <c r="J609" t="s">
        <v>103</v>
      </c>
      <c r="K609" t="s">
        <v>723</v>
      </c>
      <c r="L609">
        <v>2003</v>
      </c>
      <c r="M609">
        <v>3</v>
      </c>
      <c r="N609">
        <v>2004</v>
      </c>
      <c r="O609">
        <v>632284</v>
      </c>
      <c r="P609" t="s">
        <v>889</v>
      </c>
      <c r="Q609" t="str">
        <f t="shared" si="18"/>
        <v>08</v>
      </c>
      <c r="R609">
        <v>3</v>
      </c>
      <c r="S609" t="str">
        <f t="shared" si="19"/>
        <v>Fing</v>
      </c>
      <c r="T609" t="s">
        <v>1291</v>
      </c>
      <c r="U609" t="s">
        <v>1225</v>
      </c>
    </row>
    <row r="610" spans="1:21" hidden="1">
      <c r="A610" s="134">
        <v>1</v>
      </c>
      <c r="B610">
        <v>2006</v>
      </c>
      <c r="C610">
        <v>20060817</v>
      </c>
      <c r="D610">
        <v>23</v>
      </c>
      <c r="E610">
        <v>12</v>
      </c>
      <c r="F610" t="s">
        <v>264</v>
      </c>
      <c r="G610">
        <v>2.37</v>
      </c>
      <c r="H610" t="s">
        <v>895</v>
      </c>
      <c r="I610" t="s">
        <v>56</v>
      </c>
      <c r="J610" t="s">
        <v>103</v>
      </c>
      <c r="K610" t="s">
        <v>723</v>
      </c>
      <c r="L610">
        <v>2004</v>
      </c>
      <c r="M610">
        <v>3</v>
      </c>
      <c r="N610">
        <v>2005</v>
      </c>
      <c r="O610">
        <v>632965</v>
      </c>
      <c r="P610" t="s">
        <v>889</v>
      </c>
      <c r="Q610" t="str">
        <f t="shared" si="18"/>
        <v>08</v>
      </c>
      <c r="R610">
        <v>3</v>
      </c>
      <c r="S610" t="str">
        <f t="shared" si="19"/>
        <v>Fing</v>
      </c>
      <c r="T610" t="s">
        <v>1291</v>
      </c>
      <c r="U610" t="s">
        <v>1225</v>
      </c>
    </row>
    <row r="611" spans="1:21" hidden="1">
      <c r="A611" s="134">
        <v>1</v>
      </c>
      <c r="B611">
        <v>2007</v>
      </c>
      <c r="C611">
        <v>20070412</v>
      </c>
      <c r="D611">
        <v>45</v>
      </c>
      <c r="E611">
        <v>95</v>
      </c>
      <c r="F611" t="s">
        <v>323</v>
      </c>
      <c r="G611">
        <v>16.440000000000001</v>
      </c>
      <c r="H611" t="s">
        <v>964</v>
      </c>
      <c r="I611" t="s">
        <v>56</v>
      </c>
      <c r="J611" t="s">
        <v>131</v>
      </c>
      <c r="K611" t="s">
        <v>729</v>
      </c>
      <c r="L611">
        <v>2004</v>
      </c>
      <c r="M611">
        <v>3</v>
      </c>
      <c r="N611">
        <v>2006</v>
      </c>
      <c r="O611">
        <v>632978</v>
      </c>
      <c r="P611" t="s">
        <v>1062</v>
      </c>
      <c r="Q611" t="str">
        <f t="shared" si="18"/>
        <v>04</v>
      </c>
      <c r="R611">
        <v>1</v>
      </c>
      <c r="S611" t="str">
        <f t="shared" si="19"/>
        <v>Yrl</v>
      </c>
      <c r="T611" t="s">
        <v>1268</v>
      </c>
      <c r="U611" t="s">
        <v>1263</v>
      </c>
    </row>
    <row r="612" spans="1:21" hidden="1">
      <c r="A612" s="134">
        <v>1</v>
      </c>
      <c r="B612">
        <v>2007</v>
      </c>
      <c r="C612">
        <v>20070625</v>
      </c>
      <c r="D612">
        <v>45</v>
      </c>
      <c r="E612">
        <v>95</v>
      </c>
      <c r="F612" t="s">
        <v>281</v>
      </c>
      <c r="G612">
        <v>2.29</v>
      </c>
      <c r="H612" t="s">
        <v>937</v>
      </c>
      <c r="I612" t="s">
        <v>56</v>
      </c>
      <c r="J612" t="s">
        <v>131</v>
      </c>
      <c r="K612" t="s">
        <v>729</v>
      </c>
      <c r="L612">
        <v>2004</v>
      </c>
      <c r="M612">
        <v>3</v>
      </c>
      <c r="N612">
        <v>2006</v>
      </c>
      <c r="O612">
        <v>632978</v>
      </c>
      <c r="P612" t="s">
        <v>1062</v>
      </c>
      <c r="Q612" t="str">
        <f t="shared" si="18"/>
        <v>06</v>
      </c>
      <c r="R612">
        <v>2</v>
      </c>
      <c r="S612" t="str">
        <f t="shared" si="19"/>
        <v>Yrl</v>
      </c>
      <c r="T612" t="s">
        <v>1268</v>
      </c>
      <c r="U612" t="s">
        <v>1263</v>
      </c>
    </row>
    <row r="613" spans="1:21" hidden="1">
      <c r="A613" s="134">
        <v>1</v>
      </c>
      <c r="B613">
        <v>2007</v>
      </c>
      <c r="C613">
        <v>20070626</v>
      </c>
      <c r="D613">
        <v>45</v>
      </c>
      <c r="E613">
        <v>95</v>
      </c>
      <c r="F613" t="s">
        <v>281</v>
      </c>
      <c r="G613">
        <v>2.29</v>
      </c>
      <c r="H613" t="s">
        <v>937</v>
      </c>
      <c r="I613" t="s">
        <v>56</v>
      </c>
      <c r="J613" t="s">
        <v>131</v>
      </c>
      <c r="K613" t="s">
        <v>729</v>
      </c>
      <c r="L613">
        <v>2004</v>
      </c>
      <c r="M613">
        <v>3</v>
      </c>
      <c r="N613">
        <v>2006</v>
      </c>
      <c r="O613">
        <v>632978</v>
      </c>
      <c r="P613" t="s">
        <v>1062</v>
      </c>
      <c r="Q613" t="str">
        <f t="shared" si="18"/>
        <v>06</v>
      </c>
      <c r="R613">
        <v>2</v>
      </c>
      <c r="S613" t="str">
        <f t="shared" si="19"/>
        <v>Yrl</v>
      </c>
      <c r="T613" t="s">
        <v>1268</v>
      </c>
      <c r="U613" t="s">
        <v>1263</v>
      </c>
    </row>
    <row r="614" spans="1:21" hidden="1">
      <c r="A614" s="134">
        <v>1</v>
      </c>
      <c r="B614">
        <v>2007</v>
      </c>
      <c r="C614">
        <v>20070626</v>
      </c>
      <c r="D614">
        <v>45</v>
      </c>
      <c r="E614">
        <v>95</v>
      </c>
      <c r="F614" t="s">
        <v>281</v>
      </c>
      <c r="G614">
        <v>2.29</v>
      </c>
      <c r="H614" t="s">
        <v>937</v>
      </c>
      <c r="I614" t="s">
        <v>56</v>
      </c>
      <c r="J614" t="s">
        <v>131</v>
      </c>
      <c r="K614" t="s">
        <v>729</v>
      </c>
      <c r="L614">
        <v>2004</v>
      </c>
      <c r="M614">
        <v>3</v>
      </c>
      <c r="N614">
        <v>2006</v>
      </c>
      <c r="O614">
        <v>632978</v>
      </c>
      <c r="P614" t="s">
        <v>1062</v>
      </c>
      <c r="Q614" t="str">
        <f t="shared" si="18"/>
        <v>06</v>
      </c>
      <c r="R614">
        <v>2</v>
      </c>
      <c r="S614" t="str">
        <f t="shared" si="19"/>
        <v>Yrl</v>
      </c>
      <c r="T614" t="s">
        <v>1268</v>
      </c>
      <c r="U614" t="s">
        <v>1263</v>
      </c>
    </row>
    <row r="615" spans="1:21" hidden="1">
      <c r="A615" s="134">
        <v>1</v>
      </c>
      <c r="B615">
        <v>2007</v>
      </c>
      <c r="C615">
        <v>20070627</v>
      </c>
      <c r="D615">
        <v>45</v>
      </c>
      <c r="E615">
        <v>95</v>
      </c>
      <c r="F615" t="s">
        <v>281</v>
      </c>
      <c r="G615">
        <v>2.29</v>
      </c>
      <c r="H615" t="s">
        <v>937</v>
      </c>
      <c r="I615" t="s">
        <v>56</v>
      </c>
      <c r="J615" t="s">
        <v>131</v>
      </c>
      <c r="K615" t="s">
        <v>729</v>
      </c>
      <c r="L615">
        <v>2004</v>
      </c>
      <c r="M615">
        <v>3</v>
      </c>
      <c r="N615">
        <v>2006</v>
      </c>
      <c r="O615">
        <v>632978</v>
      </c>
      <c r="P615" t="s">
        <v>1062</v>
      </c>
      <c r="Q615" t="str">
        <f t="shared" si="18"/>
        <v>06</v>
      </c>
      <c r="R615">
        <v>2</v>
      </c>
      <c r="S615" t="str">
        <f t="shared" si="19"/>
        <v>Yrl</v>
      </c>
      <c r="T615" t="s">
        <v>1268</v>
      </c>
      <c r="U615" t="s">
        <v>1263</v>
      </c>
    </row>
    <row r="616" spans="1:21" hidden="1">
      <c r="A616" s="134">
        <v>1</v>
      </c>
      <c r="B616">
        <v>2007</v>
      </c>
      <c r="C616">
        <v>20070630</v>
      </c>
      <c r="D616">
        <v>45</v>
      </c>
      <c r="E616">
        <v>95</v>
      </c>
      <c r="F616" t="s">
        <v>281</v>
      </c>
      <c r="G616">
        <v>2.29</v>
      </c>
      <c r="H616" t="s">
        <v>937</v>
      </c>
      <c r="I616" t="s">
        <v>56</v>
      </c>
      <c r="J616" t="s">
        <v>131</v>
      </c>
      <c r="K616" t="s">
        <v>729</v>
      </c>
      <c r="L616">
        <v>2004</v>
      </c>
      <c r="M616">
        <v>3</v>
      </c>
      <c r="N616">
        <v>2006</v>
      </c>
      <c r="O616">
        <v>632978</v>
      </c>
      <c r="P616" t="s">
        <v>1062</v>
      </c>
      <c r="Q616" t="str">
        <f t="shared" si="18"/>
        <v>06</v>
      </c>
      <c r="R616">
        <v>2</v>
      </c>
      <c r="S616" t="str">
        <f t="shared" si="19"/>
        <v>Yrl</v>
      </c>
      <c r="T616" t="s">
        <v>1268</v>
      </c>
      <c r="U616" t="s">
        <v>1263</v>
      </c>
    </row>
    <row r="617" spans="1:21" hidden="1">
      <c r="A617" s="134">
        <v>1</v>
      </c>
      <c r="B617">
        <v>2007</v>
      </c>
      <c r="C617">
        <v>20070701</v>
      </c>
      <c r="D617">
        <v>45</v>
      </c>
      <c r="E617">
        <v>95</v>
      </c>
      <c r="F617" t="s">
        <v>281</v>
      </c>
      <c r="G617">
        <v>2.29</v>
      </c>
      <c r="H617" t="s">
        <v>937</v>
      </c>
      <c r="I617" t="s">
        <v>56</v>
      </c>
      <c r="J617" t="s">
        <v>131</v>
      </c>
      <c r="K617" t="s">
        <v>729</v>
      </c>
      <c r="L617">
        <v>2004</v>
      </c>
      <c r="M617">
        <v>3</v>
      </c>
      <c r="N617">
        <v>2006</v>
      </c>
      <c r="O617">
        <v>632978</v>
      </c>
      <c r="P617" t="s">
        <v>1062</v>
      </c>
      <c r="Q617" t="str">
        <f t="shared" si="18"/>
        <v>07</v>
      </c>
      <c r="R617">
        <v>3</v>
      </c>
      <c r="S617" t="str">
        <f t="shared" si="19"/>
        <v>Yrl</v>
      </c>
      <c r="T617" t="s">
        <v>1268</v>
      </c>
      <c r="U617" t="s">
        <v>1263</v>
      </c>
    </row>
    <row r="618" spans="1:21" hidden="1">
      <c r="A618" s="134">
        <v>1</v>
      </c>
      <c r="B618">
        <v>2007</v>
      </c>
      <c r="C618">
        <v>20070701</v>
      </c>
      <c r="D618">
        <v>45</v>
      </c>
      <c r="E618">
        <v>95</v>
      </c>
      <c r="F618" t="s">
        <v>281</v>
      </c>
      <c r="G618">
        <v>2.29</v>
      </c>
      <c r="H618" t="s">
        <v>937</v>
      </c>
      <c r="I618" t="s">
        <v>56</v>
      </c>
      <c r="J618" t="s">
        <v>131</v>
      </c>
      <c r="K618" t="s">
        <v>729</v>
      </c>
      <c r="L618">
        <v>2004</v>
      </c>
      <c r="M618">
        <v>3</v>
      </c>
      <c r="N618">
        <v>2006</v>
      </c>
      <c r="O618">
        <v>632978</v>
      </c>
      <c r="P618" t="s">
        <v>1062</v>
      </c>
      <c r="Q618" t="str">
        <f t="shared" si="18"/>
        <v>07</v>
      </c>
      <c r="R618">
        <v>3</v>
      </c>
      <c r="S618" t="str">
        <f t="shared" si="19"/>
        <v>Yrl</v>
      </c>
      <c r="T618" t="s">
        <v>1268</v>
      </c>
      <c r="U618" t="s">
        <v>1263</v>
      </c>
    </row>
    <row r="619" spans="1:21" hidden="1">
      <c r="A619" s="134">
        <v>1</v>
      </c>
      <c r="B619">
        <v>2007</v>
      </c>
      <c r="C619">
        <v>20070701</v>
      </c>
      <c r="D619">
        <v>45</v>
      </c>
      <c r="E619">
        <v>95</v>
      </c>
      <c r="F619" t="s">
        <v>281</v>
      </c>
      <c r="G619">
        <v>2.29</v>
      </c>
      <c r="H619" t="s">
        <v>937</v>
      </c>
      <c r="I619" t="s">
        <v>56</v>
      </c>
      <c r="J619" t="s">
        <v>131</v>
      </c>
      <c r="K619" t="s">
        <v>729</v>
      </c>
      <c r="L619">
        <v>2004</v>
      </c>
      <c r="M619">
        <v>3</v>
      </c>
      <c r="N619">
        <v>2006</v>
      </c>
      <c r="O619">
        <v>632978</v>
      </c>
      <c r="P619" t="s">
        <v>1062</v>
      </c>
      <c r="Q619" t="str">
        <f t="shared" si="18"/>
        <v>07</v>
      </c>
      <c r="R619">
        <v>3</v>
      </c>
      <c r="S619" t="str">
        <f t="shared" si="19"/>
        <v>Yrl</v>
      </c>
      <c r="T619" t="s">
        <v>1268</v>
      </c>
      <c r="U619" t="s">
        <v>1263</v>
      </c>
    </row>
    <row r="620" spans="1:21" hidden="1">
      <c r="A620" s="134">
        <v>1</v>
      </c>
      <c r="B620">
        <v>2007</v>
      </c>
      <c r="C620">
        <v>20070708</v>
      </c>
      <c r="D620">
        <v>45</v>
      </c>
      <c r="E620">
        <v>95</v>
      </c>
      <c r="F620" t="s">
        <v>281</v>
      </c>
      <c r="G620">
        <v>5.29</v>
      </c>
      <c r="H620" t="s">
        <v>937</v>
      </c>
      <c r="I620" t="s">
        <v>56</v>
      </c>
      <c r="J620" t="s">
        <v>131</v>
      </c>
      <c r="K620" t="s">
        <v>729</v>
      </c>
      <c r="L620">
        <v>2004</v>
      </c>
      <c r="M620">
        <v>3</v>
      </c>
      <c r="N620">
        <v>2006</v>
      </c>
      <c r="O620">
        <v>632978</v>
      </c>
      <c r="P620" t="s">
        <v>1062</v>
      </c>
      <c r="Q620" t="str">
        <f t="shared" si="18"/>
        <v>07</v>
      </c>
      <c r="R620">
        <v>3</v>
      </c>
      <c r="S620" t="str">
        <f t="shared" si="19"/>
        <v>Yrl</v>
      </c>
      <c r="T620" t="s">
        <v>1268</v>
      </c>
      <c r="U620" t="s">
        <v>1263</v>
      </c>
    </row>
    <row r="621" spans="1:21" hidden="1">
      <c r="A621" s="134">
        <v>1</v>
      </c>
      <c r="B621">
        <v>2007</v>
      </c>
      <c r="C621">
        <v>20070713</v>
      </c>
      <c r="D621">
        <v>45</v>
      </c>
      <c r="E621">
        <v>95</v>
      </c>
      <c r="F621" t="s">
        <v>281</v>
      </c>
      <c r="G621">
        <v>5.29</v>
      </c>
      <c r="H621" t="s">
        <v>937</v>
      </c>
      <c r="I621" t="s">
        <v>56</v>
      </c>
      <c r="J621" t="s">
        <v>131</v>
      </c>
      <c r="K621" t="s">
        <v>729</v>
      </c>
      <c r="L621">
        <v>2004</v>
      </c>
      <c r="M621">
        <v>3</v>
      </c>
      <c r="N621">
        <v>2006</v>
      </c>
      <c r="O621">
        <v>632978</v>
      </c>
      <c r="P621" t="s">
        <v>1062</v>
      </c>
      <c r="Q621" t="str">
        <f t="shared" si="18"/>
        <v>07</v>
      </c>
      <c r="R621">
        <v>3</v>
      </c>
      <c r="S621" t="str">
        <f t="shared" si="19"/>
        <v>Yrl</v>
      </c>
      <c r="T621" t="s">
        <v>1268</v>
      </c>
      <c r="U621" t="s">
        <v>1263</v>
      </c>
    </row>
    <row r="622" spans="1:21" hidden="1">
      <c r="A622" s="134">
        <v>1</v>
      </c>
      <c r="B622">
        <v>2007</v>
      </c>
      <c r="C622">
        <v>20070721</v>
      </c>
      <c r="D622">
        <v>45</v>
      </c>
      <c r="E622">
        <v>95</v>
      </c>
      <c r="F622" t="s">
        <v>313</v>
      </c>
      <c r="G622">
        <v>5.29</v>
      </c>
      <c r="H622" t="s">
        <v>962</v>
      </c>
      <c r="I622" t="s">
        <v>56</v>
      </c>
      <c r="J622" t="s">
        <v>131</v>
      </c>
      <c r="K622" t="s">
        <v>729</v>
      </c>
      <c r="L622">
        <v>2004</v>
      </c>
      <c r="M622">
        <v>3</v>
      </c>
      <c r="N622">
        <v>2006</v>
      </c>
      <c r="O622">
        <v>632978</v>
      </c>
      <c r="P622" t="s">
        <v>1062</v>
      </c>
      <c r="Q622" t="str">
        <f t="shared" si="18"/>
        <v>07</v>
      </c>
      <c r="R622">
        <v>3</v>
      </c>
      <c r="S622" t="str">
        <f t="shared" si="19"/>
        <v>Yrl</v>
      </c>
      <c r="T622" t="s">
        <v>1268</v>
      </c>
      <c r="U622" t="s">
        <v>1263</v>
      </c>
    </row>
    <row r="623" spans="1:21" hidden="1">
      <c r="A623" s="134">
        <v>1</v>
      </c>
      <c r="B623">
        <v>2007</v>
      </c>
      <c r="C623">
        <v>20070729</v>
      </c>
      <c r="D623">
        <v>45</v>
      </c>
      <c r="E623">
        <v>95</v>
      </c>
      <c r="F623" t="s">
        <v>323</v>
      </c>
      <c r="G623">
        <v>5.29</v>
      </c>
      <c r="H623" t="s">
        <v>964</v>
      </c>
      <c r="I623" t="s">
        <v>56</v>
      </c>
      <c r="J623" t="s">
        <v>131</v>
      </c>
      <c r="K623" t="s">
        <v>729</v>
      </c>
      <c r="L623">
        <v>2004</v>
      </c>
      <c r="M623">
        <v>3</v>
      </c>
      <c r="N623">
        <v>2006</v>
      </c>
      <c r="O623">
        <v>632978</v>
      </c>
      <c r="P623" t="s">
        <v>1062</v>
      </c>
      <c r="Q623" t="str">
        <f t="shared" si="18"/>
        <v>07</v>
      </c>
      <c r="R623">
        <v>3</v>
      </c>
      <c r="S623" t="str">
        <f t="shared" si="19"/>
        <v>Yrl</v>
      </c>
      <c r="T623" t="s">
        <v>1268</v>
      </c>
      <c r="U623" t="s">
        <v>1263</v>
      </c>
    </row>
    <row r="624" spans="1:21" hidden="1">
      <c r="A624" s="134">
        <v>1</v>
      </c>
      <c r="B624">
        <v>2006</v>
      </c>
      <c r="C624">
        <v>20060817</v>
      </c>
      <c r="D624">
        <v>23</v>
      </c>
      <c r="E624">
        <v>12</v>
      </c>
      <c r="F624" t="s">
        <v>264</v>
      </c>
      <c r="G624">
        <v>2.37</v>
      </c>
      <c r="H624" t="s">
        <v>895</v>
      </c>
      <c r="I624" t="s">
        <v>56</v>
      </c>
      <c r="J624" t="s">
        <v>131</v>
      </c>
      <c r="K624" t="s">
        <v>729</v>
      </c>
      <c r="L624">
        <v>2004</v>
      </c>
      <c r="M624">
        <v>3</v>
      </c>
      <c r="N624">
        <v>2006</v>
      </c>
      <c r="O624">
        <v>632978</v>
      </c>
      <c r="P624" t="s">
        <v>889</v>
      </c>
      <c r="Q624" t="str">
        <f t="shared" si="18"/>
        <v>08</v>
      </c>
      <c r="R624">
        <v>3</v>
      </c>
      <c r="S624" t="str">
        <f t="shared" si="19"/>
        <v>Yrl</v>
      </c>
      <c r="T624" t="s">
        <v>1268</v>
      </c>
      <c r="U624" t="s">
        <v>1263</v>
      </c>
    </row>
    <row r="625" spans="1:21" hidden="1">
      <c r="A625" s="134">
        <v>1</v>
      </c>
      <c r="B625">
        <v>2007</v>
      </c>
      <c r="C625">
        <v>20070810</v>
      </c>
      <c r="D625">
        <v>23</v>
      </c>
      <c r="E625">
        <v>17</v>
      </c>
      <c r="F625" t="s">
        <v>345</v>
      </c>
      <c r="G625">
        <v>2.61</v>
      </c>
      <c r="H625" t="s">
        <v>920</v>
      </c>
      <c r="I625" t="s">
        <v>56</v>
      </c>
      <c r="J625" t="s">
        <v>131</v>
      </c>
      <c r="K625" t="s">
        <v>729</v>
      </c>
      <c r="L625">
        <v>2004</v>
      </c>
      <c r="M625">
        <v>3</v>
      </c>
      <c r="N625">
        <v>2006</v>
      </c>
      <c r="O625">
        <v>632978</v>
      </c>
      <c r="P625" t="s">
        <v>888</v>
      </c>
      <c r="Q625" t="str">
        <f t="shared" si="18"/>
        <v>08</v>
      </c>
      <c r="R625">
        <v>3</v>
      </c>
      <c r="S625" t="str">
        <f t="shared" si="19"/>
        <v>Yrl</v>
      </c>
      <c r="T625" t="s">
        <v>1268</v>
      </c>
      <c r="U625" t="s">
        <v>1263</v>
      </c>
    </row>
    <row r="626" spans="1:21" hidden="1">
      <c r="A626" s="134">
        <v>1</v>
      </c>
      <c r="B626">
        <v>2007</v>
      </c>
      <c r="C626">
        <v>20070810</v>
      </c>
      <c r="D626">
        <v>23</v>
      </c>
      <c r="E626">
        <v>17</v>
      </c>
      <c r="F626" t="s">
        <v>345</v>
      </c>
      <c r="G626">
        <v>2.61</v>
      </c>
      <c r="H626" t="s">
        <v>920</v>
      </c>
      <c r="I626" t="s">
        <v>56</v>
      </c>
      <c r="J626" t="s">
        <v>131</v>
      </c>
      <c r="K626" t="s">
        <v>729</v>
      </c>
      <c r="L626">
        <v>2004</v>
      </c>
      <c r="M626">
        <v>3</v>
      </c>
      <c r="N626">
        <v>2006</v>
      </c>
      <c r="O626">
        <v>632978</v>
      </c>
      <c r="P626" t="s">
        <v>888</v>
      </c>
      <c r="Q626" t="str">
        <f t="shared" si="18"/>
        <v>08</v>
      </c>
      <c r="R626">
        <v>3</v>
      </c>
      <c r="S626" t="str">
        <f t="shared" si="19"/>
        <v>Yrl</v>
      </c>
      <c r="T626" t="s">
        <v>1268</v>
      </c>
      <c r="U626" t="s">
        <v>1263</v>
      </c>
    </row>
    <row r="627" spans="1:21" hidden="1">
      <c r="A627" s="134">
        <v>1</v>
      </c>
      <c r="B627">
        <v>2007</v>
      </c>
      <c r="C627">
        <v>20070819</v>
      </c>
      <c r="D627">
        <v>45</v>
      </c>
      <c r="E627">
        <v>95</v>
      </c>
      <c r="F627" t="s">
        <v>296</v>
      </c>
      <c r="G627">
        <v>9.75</v>
      </c>
      <c r="H627" t="s">
        <v>936</v>
      </c>
      <c r="I627" t="s">
        <v>56</v>
      </c>
      <c r="J627" t="s">
        <v>131</v>
      </c>
      <c r="K627" t="s">
        <v>729</v>
      </c>
      <c r="L627">
        <v>2004</v>
      </c>
      <c r="M627">
        <v>3</v>
      </c>
      <c r="N627">
        <v>2006</v>
      </c>
      <c r="O627">
        <v>632978</v>
      </c>
      <c r="P627" t="s">
        <v>1062</v>
      </c>
      <c r="Q627" t="str">
        <f t="shared" si="18"/>
        <v>08</v>
      </c>
      <c r="R627">
        <v>3</v>
      </c>
      <c r="S627" t="str">
        <f t="shared" si="19"/>
        <v>Yrl</v>
      </c>
      <c r="T627" t="s">
        <v>1268</v>
      </c>
      <c r="U627" t="s">
        <v>1263</v>
      </c>
    </row>
    <row r="628" spans="1:21" hidden="1">
      <c r="A628" s="134">
        <v>1</v>
      </c>
      <c r="B628">
        <v>2007</v>
      </c>
      <c r="C628">
        <v>20070826</v>
      </c>
      <c r="D628">
        <v>45</v>
      </c>
      <c r="E628">
        <v>95</v>
      </c>
      <c r="F628" t="s">
        <v>281</v>
      </c>
      <c r="G628">
        <v>9.75</v>
      </c>
      <c r="H628" t="s">
        <v>937</v>
      </c>
      <c r="I628" t="s">
        <v>56</v>
      </c>
      <c r="J628" t="s">
        <v>131</v>
      </c>
      <c r="K628" t="s">
        <v>729</v>
      </c>
      <c r="L628">
        <v>2004</v>
      </c>
      <c r="M628">
        <v>3</v>
      </c>
      <c r="N628">
        <v>2006</v>
      </c>
      <c r="O628">
        <v>632978</v>
      </c>
      <c r="P628" t="s">
        <v>1062</v>
      </c>
      <c r="Q628" t="str">
        <f t="shared" si="18"/>
        <v>08</v>
      </c>
      <c r="R628">
        <v>3</v>
      </c>
      <c r="S628" t="str">
        <f t="shared" si="19"/>
        <v>Yrl</v>
      </c>
      <c r="T628" t="s">
        <v>1268</v>
      </c>
      <c r="U628" t="s">
        <v>1263</v>
      </c>
    </row>
    <row r="629" spans="1:21" hidden="1">
      <c r="A629" s="134">
        <v>1</v>
      </c>
      <c r="B629">
        <v>2008</v>
      </c>
      <c r="C629">
        <v>20080905</v>
      </c>
      <c r="D629">
        <v>23</v>
      </c>
      <c r="E629">
        <v>16</v>
      </c>
      <c r="F629" t="s">
        <v>264</v>
      </c>
      <c r="G629">
        <v>6.83</v>
      </c>
      <c r="H629" t="s">
        <v>895</v>
      </c>
      <c r="I629" t="s">
        <v>56</v>
      </c>
      <c r="J629" t="s">
        <v>131</v>
      </c>
      <c r="K629" t="s">
        <v>729</v>
      </c>
      <c r="L629">
        <v>2004</v>
      </c>
      <c r="M629">
        <v>3</v>
      </c>
      <c r="N629">
        <v>2006</v>
      </c>
      <c r="O629">
        <v>632978</v>
      </c>
      <c r="P629" t="s">
        <v>889</v>
      </c>
      <c r="Q629" t="str">
        <f t="shared" si="18"/>
        <v>09</v>
      </c>
      <c r="R629">
        <v>3</v>
      </c>
      <c r="S629" t="str">
        <f t="shared" si="19"/>
        <v>Yrl</v>
      </c>
      <c r="T629" t="s">
        <v>1268</v>
      </c>
      <c r="U629" t="s">
        <v>1263</v>
      </c>
    </row>
    <row r="630" spans="1:21" hidden="1">
      <c r="A630" s="134">
        <v>1</v>
      </c>
      <c r="B630">
        <v>2007</v>
      </c>
      <c r="C630">
        <v>20070926</v>
      </c>
      <c r="D630">
        <v>23</v>
      </c>
      <c r="E630">
        <v>12</v>
      </c>
      <c r="F630" t="s">
        <v>302</v>
      </c>
      <c r="G630">
        <v>1</v>
      </c>
      <c r="H630" t="s">
        <v>911</v>
      </c>
      <c r="I630" t="s">
        <v>56</v>
      </c>
      <c r="J630" t="s">
        <v>131</v>
      </c>
      <c r="K630" t="s">
        <v>729</v>
      </c>
      <c r="L630">
        <v>2004</v>
      </c>
      <c r="M630">
        <v>3</v>
      </c>
      <c r="N630">
        <v>2006</v>
      </c>
      <c r="O630">
        <v>632978</v>
      </c>
      <c r="P630" t="s">
        <v>888</v>
      </c>
      <c r="Q630" t="str">
        <f t="shared" si="18"/>
        <v>09</v>
      </c>
      <c r="R630">
        <v>3</v>
      </c>
      <c r="S630" t="str">
        <f t="shared" si="19"/>
        <v>Yrl</v>
      </c>
      <c r="T630" t="s">
        <v>1268</v>
      </c>
      <c r="U630" t="s">
        <v>1263</v>
      </c>
    </row>
    <row r="631" spans="1:21" hidden="1">
      <c r="A631" s="134">
        <v>1</v>
      </c>
      <c r="B631">
        <v>2007</v>
      </c>
      <c r="C631">
        <v>20070902</v>
      </c>
      <c r="D631">
        <v>45</v>
      </c>
      <c r="E631">
        <v>95</v>
      </c>
      <c r="F631" t="s">
        <v>296</v>
      </c>
      <c r="G631">
        <v>9.75</v>
      </c>
      <c r="H631" t="s">
        <v>936</v>
      </c>
      <c r="I631" t="s">
        <v>56</v>
      </c>
      <c r="J631" t="s">
        <v>131</v>
      </c>
      <c r="K631" t="s">
        <v>729</v>
      </c>
      <c r="L631">
        <v>2004</v>
      </c>
      <c r="M631">
        <v>3</v>
      </c>
      <c r="N631">
        <v>2006</v>
      </c>
      <c r="O631">
        <v>632978</v>
      </c>
      <c r="P631" t="s">
        <v>1062</v>
      </c>
      <c r="Q631" t="str">
        <f t="shared" si="18"/>
        <v>09</v>
      </c>
      <c r="R631">
        <v>3</v>
      </c>
      <c r="S631" t="str">
        <f t="shared" si="19"/>
        <v>Yrl</v>
      </c>
      <c r="T631" t="s">
        <v>1268</v>
      </c>
      <c r="U631" t="s">
        <v>1263</v>
      </c>
    </row>
    <row r="632" spans="1:21" hidden="1">
      <c r="A632" s="134">
        <v>1</v>
      </c>
      <c r="B632">
        <v>2009</v>
      </c>
      <c r="C632">
        <v>20090902</v>
      </c>
      <c r="D632">
        <v>45</v>
      </c>
      <c r="E632">
        <v>95</v>
      </c>
      <c r="F632" t="s">
        <v>944</v>
      </c>
      <c r="G632">
        <v>12.64</v>
      </c>
      <c r="H632" t="s">
        <v>945</v>
      </c>
      <c r="I632" t="s">
        <v>56</v>
      </c>
      <c r="J632" t="s">
        <v>131</v>
      </c>
      <c r="K632" t="s">
        <v>729</v>
      </c>
      <c r="L632">
        <v>2007</v>
      </c>
      <c r="M632">
        <v>3</v>
      </c>
      <c r="N632">
        <v>2009</v>
      </c>
      <c r="O632">
        <v>634299</v>
      </c>
      <c r="P632" t="s">
        <v>1062</v>
      </c>
      <c r="Q632" t="str">
        <f t="shared" si="18"/>
        <v>09</v>
      </c>
      <c r="R632">
        <v>3</v>
      </c>
      <c r="S632" t="str">
        <f t="shared" si="19"/>
        <v>Yrl</v>
      </c>
      <c r="T632" t="s">
        <v>1268</v>
      </c>
      <c r="U632" t="s">
        <v>1263</v>
      </c>
    </row>
    <row r="633" spans="1:21" hidden="1">
      <c r="A633" s="134">
        <v>1</v>
      </c>
      <c r="B633">
        <v>2006</v>
      </c>
      <c r="C633">
        <v>20060817</v>
      </c>
      <c r="D633">
        <v>23</v>
      </c>
      <c r="E633">
        <v>12</v>
      </c>
      <c r="F633" t="s">
        <v>264</v>
      </c>
      <c r="G633">
        <v>2.37</v>
      </c>
      <c r="H633" t="s">
        <v>895</v>
      </c>
      <c r="I633" t="s">
        <v>56</v>
      </c>
      <c r="J633" t="s">
        <v>103</v>
      </c>
      <c r="K633" t="s">
        <v>723</v>
      </c>
      <c r="L633">
        <v>2003</v>
      </c>
      <c r="M633">
        <v>3</v>
      </c>
      <c r="N633">
        <v>2004</v>
      </c>
      <c r="O633">
        <v>632284</v>
      </c>
      <c r="P633" t="s">
        <v>889</v>
      </c>
      <c r="Q633" t="str">
        <f t="shared" si="18"/>
        <v>08</v>
      </c>
      <c r="R633">
        <v>3</v>
      </c>
      <c r="S633" t="str">
        <f t="shared" si="19"/>
        <v>Fing</v>
      </c>
      <c r="T633" t="s">
        <v>1291</v>
      </c>
      <c r="U633" t="s">
        <v>1225</v>
      </c>
    </row>
    <row r="634" spans="1:21" hidden="1">
      <c r="A634" s="134">
        <v>1</v>
      </c>
      <c r="B634">
        <v>1999</v>
      </c>
      <c r="C634">
        <v>19990514</v>
      </c>
      <c r="D634">
        <v>45</v>
      </c>
      <c r="E634">
        <v>95</v>
      </c>
      <c r="F634" t="s">
        <v>289</v>
      </c>
      <c r="G634">
        <v>3.1</v>
      </c>
      <c r="H634" t="s">
        <v>959</v>
      </c>
      <c r="I634" t="s">
        <v>62</v>
      </c>
      <c r="J634" t="s">
        <v>906</v>
      </c>
      <c r="K634" t="s">
        <v>726</v>
      </c>
      <c r="L634">
        <v>1995</v>
      </c>
      <c r="M634">
        <v>3</v>
      </c>
      <c r="N634">
        <v>1997</v>
      </c>
      <c r="O634">
        <v>635934</v>
      </c>
      <c r="P634" t="s">
        <v>1062</v>
      </c>
      <c r="Q634" t="str">
        <f t="shared" si="18"/>
        <v>05</v>
      </c>
      <c r="R634">
        <v>2</v>
      </c>
      <c r="S634" t="str">
        <f t="shared" si="19"/>
        <v>Yrl</v>
      </c>
      <c r="T634" t="s">
        <v>1279</v>
      </c>
      <c r="U634" t="s">
        <v>1264</v>
      </c>
    </row>
    <row r="635" spans="1:21" hidden="1">
      <c r="A635" s="134">
        <v>1</v>
      </c>
      <c r="B635">
        <v>2006</v>
      </c>
      <c r="C635">
        <v>20060817</v>
      </c>
      <c r="D635">
        <v>23</v>
      </c>
      <c r="E635">
        <v>12</v>
      </c>
      <c r="F635" t="s">
        <v>264</v>
      </c>
      <c r="G635">
        <v>2.37</v>
      </c>
      <c r="H635" t="s">
        <v>895</v>
      </c>
      <c r="I635" t="s">
        <v>56</v>
      </c>
      <c r="J635" t="s">
        <v>103</v>
      </c>
      <c r="K635" t="s">
        <v>723</v>
      </c>
      <c r="L635">
        <v>2002</v>
      </c>
      <c r="M635">
        <v>3</v>
      </c>
      <c r="N635">
        <v>2003</v>
      </c>
      <c r="O635">
        <v>631558</v>
      </c>
      <c r="P635" t="s">
        <v>889</v>
      </c>
      <c r="Q635" t="str">
        <f t="shared" si="18"/>
        <v>08</v>
      </c>
      <c r="R635">
        <v>3</v>
      </c>
      <c r="S635" t="str">
        <f t="shared" si="19"/>
        <v>Fing</v>
      </c>
      <c r="T635" t="s">
        <v>1291</v>
      </c>
      <c r="U635" t="s">
        <v>1225</v>
      </c>
    </row>
    <row r="636" spans="1:21" hidden="1">
      <c r="A636" s="134">
        <v>1</v>
      </c>
      <c r="B636">
        <v>1997</v>
      </c>
      <c r="C636">
        <v>19970614</v>
      </c>
      <c r="D636">
        <v>45</v>
      </c>
      <c r="E636">
        <v>95</v>
      </c>
      <c r="F636" t="s">
        <v>315</v>
      </c>
      <c r="G636">
        <v>2.59</v>
      </c>
      <c r="H636" t="s">
        <v>928</v>
      </c>
      <c r="I636" t="s">
        <v>908</v>
      </c>
      <c r="J636" t="s">
        <v>909</v>
      </c>
      <c r="K636" t="s">
        <v>916</v>
      </c>
      <c r="L636">
        <v>1993</v>
      </c>
      <c r="M636">
        <v>3</v>
      </c>
      <c r="N636">
        <v>1995</v>
      </c>
      <c r="O636">
        <v>635162</v>
      </c>
      <c r="P636" t="s">
        <v>1062</v>
      </c>
      <c r="Q636" t="str">
        <f t="shared" si="18"/>
        <v>06</v>
      </c>
      <c r="R636">
        <v>2</v>
      </c>
      <c r="S636" t="str">
        <f t="shared" si="19"/>
        <v>Yrl</v>
      </c>
      <c r="T636" t="s">
        <v>1286</v>
      </c>
      <c r="U636" t="s">
        <v>1286</v>
      </c>
    </row>
    <row r="637" spans="1:21" hidden="1">
      <c r="A637" s="134">
        <v>1</v>
      </c>
      <c r="B637">
        <v>2006</v>
      </c>
      <c r="C637">
        <v>20060809</v>
      </c>
      <c r="D637">
        <v>45</v>
      </c>
      <c r="E637">
        <v>95</v>
      </c>
      <c r="F637" t="s">
        <v>288</v>
      </c>
      <c r="G637">
        <v>7.45</v>
      </c>
      <c r="H637" t="s">
        <v>940</v>
      </c>
      <c r="I637" t="s">
        <v>908</v>
      </c>
      <c r="J637" t="s">
        <v>909</v>
      </c>
      <c r="K637" t="s">
        <v>909</v>
      </c>
      <c r="L637">
        <v>2003</v>
      </c>
      <c r="M637">
        <v>8</v>
      </c>
      <c r="N637">
        <v>2005</v>
      </c>
      <c r="O637">
        <v>610145</v>
      </c>
      <c r="P637" t="s">
        <v>1062</v>
      </c>
      <c r="Q637" t="str">
        <f t="shared" si="18"/>
        <v>08</v>
      </c>
      <c r="R637">
        <v>3</v>
      </c>
      <c r="S637" t="str">
        <f t="shared" si="19"/>
        <v>Yrl</v>
      </c>
      <c r="T637" t="s">
        <v>1286</v>
      </c>
      <c r="U637" t="s">
        <v>1286</v>
      </c>
    </row>
    <row r="638" spans="1:21" hidden="1">
      <c r="A638" s="134">
        <v>1</v>
      </c>
      <c r="B638">
        <v>1998</v>
      </c>
      <c r="C638">
        <v>19980917</v>
      </c>
      <c r="D638">
        <v>23</v>
      </c>
      <c r="E638">
        <v>12</v>
      </c>
      <c r="F638" t="s">
        <v>302</v>
      </c>
      <c r="H638" t="s">
        <v>911</v>
      </c>
      <c r="I638" t="s">
        <v>908</v>
      </c>
      <c r="J638" t="s">
        <v>909</v>
      </c>
      <c r="K638" t="s">
        <v>916</v>
      </c>
      <c r="L638">
        <v>1995</v>
      </c>
      <c r="M638">
        <v>3</v>
      </c>
      <c r="N638">
        <v>1997</v>
      </c>
      <c r="O638">
        <v>636320</v>
      </c>
      <c r="P638" t="s">
        <v>888</v>
      </c>
      <c r="Q638" t="str">
        <f t="shared" si="18"/>
        <v>09</v>
      </c>
      <c r="R638">
        <v>3</v>
      </c>
      <c r="S638" t="str">
        <f t="shared" si="19"/>
        <v>Yrl</v>
      </c>
      <c r="T638" t="s">
        <v>1286</v>
      </c>
      <c r="U638" t="s">
        <v>1286</v>
      </c>
    </row>
    <row r="639" spans="1:21" hidden="1">
      <c r="A639" s="134">
        <v>1</v>
      </c>
      <c r="B639">
        <v>2006</v>
      </c>
      <c r="C639">
        <v>20060817</v>
      </c>
      <c r="D639">
        <v>23</v>
      </c>
      <c r="E639">
        <v>12</v>
      </c>
      <c r="F639" t="s">
        <v>264</v>
      </c>
      <c r="G639">
        <v>2.37</v>
      </c>
      <c r="H639" t="s">
        <v>895</v>
      </c>
      <c r="I639" t="s">
        <v>56</v>
      </c>
      <c r="J639" t="s">
        <v>103</v>
      </c>
      <c r="K639" t="s">
        <v>723</v>
      </c>
      <c r="L639">
        <v>2003</v>
      </c>
      <c r="M639">
        <v>3</v>
      </c>
      <c r="N639">
        <v>2004</v>
      </c>
      <c r="O639">
        <v>632284</v>
      </c>
      <c r="P639" t="s">
        <v>889</v>
      </c>
      <c r="Q639" t="str">
        <f t="shared" si="18"/>
        <v>08</v>
      </c>
      <c r="R639">
        <v>3</v>
      </c>
      <c r="S639" t="str">
        <f t="shared" si="19"/>
        <v>Fing</v>
      </c>
      <c r="T639" t="s">
        <v>1291</v>
      </c>
      <c r="U639" t="s">
        <v>1225</v>
      </c>
    </row>
    <row r="640" spans="1:21" hidden="1">
      <c r="A640" s="134">
        <v>1</v>
      </c>
      <c r="B640">
        <v>1994</v>
      </c>
      <c r="C640">
        <v>19940220</v>
      </c>
      <c r="D640">
        <v>45</v>
      </c>
      <c r="E640">
        <v>95</v>
      </c>
      <c r="F640" t="s">
        <v>323</v>
      </c>
      <c r="G640">
        <v>1.29</v>
      </c>
      <c r="H640" t="s">
        <v>964</v>
      </c>
      <c r="I640" t="s">
        <v>899</v>
      </c>
      <c r="J640" t="s">
        <v>900</v>
      </c>
      <c r="K640" t="s">
        <v>1007</v>
      </c>
      <c r="L640">
        <v>1990</v>
      </c>
      <c r="M640">
        <v>1</v>
      </c>
      <c r="N640">
        <v>1992</v>
      </c>
      <c r="O640">
        <v>633114</v>
      </c>
      <c r="P640" t="s">
        <v>1062</v>
      </c>
      <c r="Q640" t="str">
        <f t="shared" si="18"/>
        <v>02</v>
      </c>
      <c r="R640">
        <v>1</v>
      </c>
      <c r="S640" t="str">
        <f t="shared" si="19"/>
        <v>Yrl</v>
      </c>
      <c r="T640" t="s">
        <v>1269</v>
      </c>
      <c r="U640" t="s">
        <v>1297</v>
      </c>
    </row>
    <row r="641" spans="1:21" hidden="1">
      <c r="A641" s="134">
        <v>1</v>
      </c>
      <c r="B641">
        <v>1999</v>
      </c>
      <c r="C641">
        <v>19990529</v>
      </c>
      <c r="D641">
        <v>45</v>
      </c>
      <c r="E641">
        <v>95</v>
      </c>
      <c r="F641" t="s">
        <v>281</v>
      </c>
      <c r="G641">
        <v>3.1</v>
      </c>
      <c r="H641" t="s">
        <v>937</v>
      </c>
      <c r="I641" t="s">
        <v>899</v>
      </c>
      <c r="J641" t="s">
        <v>900</v>
      </c>
      <c r="K641" t="s">
        <v>893</v>
      </c>
      <c r="L641">
        <v>1996</v>
      </c>
      <c r="M641">
        <v>1</v>
      </c>
      <c r="N641">
        <v>1998</v>
      </c>
      <c r="O641">
        <v>635325</v>
      </c>
      <c r="P641" t="s">
        <v>1062</v>
      </c>
      <c r="Q641" t="str">
        <f t="shared" si="18"/>
        <v>05</v>
      </c>
      <c r="R641">
        <v>2</v>
      </c>
      <c r="S641" t="str">
        <f t="shared" si="19"/>
        <v>Yrl</v>
      </c>
      <c r="T641" t="s">
        <v>1269</v>
      </c>
      <c r="U641" t="s">
        <v>1297</v>
      </c>
    </row>
    <row r="642" spans="1:21" hidden="1">
      <c r="A642" s="134">
        <v>1</v>
      </c>
      <c r="B642">
        <v>2000</v>
      </c>
      <c r="C642">
        <v>20000524</v>
      </c>
      <c r="D642">
        <v>45</v>
      </c>
      <c r="E642">
        <v>95</v>
      </c>
      <c r="F642" t="s">
        <v>289</v>
      </c>
      <c r="G642">
        <v>3.27</v>
      </c>
      <c r="H642" t="s">
        <v>959</v>
      </c>
      <c r="I642" t="s">
        <v>899</v>
      </c>
      <c r="J642" t="s">
        <v>900</v>
      </c>
      <c r="K642" t="s">
        <v>893</v>
      </c>
      <c r="L642">
        <v>1997</v>
      </c>
      <c r="M642">
        <v>1</v>
      </c>
      <c r="N642">
        <v>1999</v>
      </c>
      <c r="O642">
        <v>630346</v>
      </c>
      <c r="P642" t="s">
        <v>1062</v>
      </c>
      <c r="Q642" t="str">
        <f t="shared" si="18"/>
        <v>05</v>
      </c>
      <c r="R642">
        <v>2</v>
      </c>
      <c r="S642" t="str">
        <f t="shared" si="19"/>
        <v>Yrl</v>
      </c>
      <c r="T642" t="s">
        <v>1269</v>
      </c>
      <c r="U642" t="s">
        <v>1297</v>
      </c>
    </row>
    <row r="643" spans="1:21" hidden="1">
      <c r="A643" s="134">
        <v>1</v>
      </c>
      <c r="B643">
        <v>2007</v>
      </c>
      <c r="C643">
        <v>20070623</v>
      </c>
      <c r="D643">
        <v>45</v>
      </c>
      <c r="E643">
        <v>95</v>
      </c>
      <c r="F643" t="s">
        <v>349</v>
      </c>
      <c r="G643">
        <v>2.29</v>
      </c>
      <c r="H643" t="s">
        <v>935</v>
      </c>
      <c r="I643" t="s">
        <v>899</v>
      </c>
      <c r="J643" t="s">
        <v>900</v>
      </c>
      <c r="K643" t="s">
        <v>893</v>
      </c>
      <c r="L643">
        <v>2004</v>
      </c>
      <c r="M643">
        <v>1</v>
      </c>
      <c r="N643">
        <v>2006</v>
      </c>
      <c r="O643">
        <v>632889</v>
      </c>
      <c r="P643" t="s">
        <v>1062</v>
      </c>
      <c r="Q643" t="str">
        <f t="shared" si="18"/>
        <v>06</v>
      </c>
      <c r="R643">
        <v>2</v>
      </c>
      <c r="S643" t="str">
        <f t="shared" si="19"/>
        <v>Yrl</v>
      </c>
      <c r="T643" t="s">
        <v>1269</v>
      </c>
      <c r="U643" t="s">
        <v>1297</v>
      </c>
    </row>
    <row r="644" spans="1:21" hidden="1">
      <c r="A644" s="134">
        <v>1</v>
      </c>
      <c r="B644">
        <v>2006</v>
      </c>
      <c r="C644">
        <v>20060817</v>
      </c>
      <c r="D644">
        <v>23</v>
      </c>
      <c r="E644">
        <v>12</v>
      </c>
      <c r="F644" t="s">
        <v>264</v>
      </c>
      <c r="G644">
        <v>2.37</v>
      </c>
      <c r="H644" t="s">
        <v>895</v>
      </c>
      <c r="I644" t="s">
        <v>56</v>
      </c>
      <c r="J644" t="s">
        <v>103</v>
      </c>
      <c r="K644" t="s">
        <v>723</v>
      </c>
      <c r="L644">
        <v>2003</v>
      </c>
      <c r="M644">
        <v>3</v>
      </c>
      <c r="N644">
        <v>2004</v>
      </c>
      <c r="O644">
        <v>632284</v>
      </c>
      <c r="P644" t="s">
        <v>889</v>
      </c>
      <c r="Q644" t="str">
        <f t="shared" si="18"/>
        <v>08</v>
      </c>
      <c r="R644">
        <v>3</v>
      </c>
      <c r="S644" t="str">
        <f t="shared" si="19"/>
        <v>Fing</v>
      </c>
      <c r="T644" t="s">
        <v>1291</v>
      </c>
      <c r="U644" t="s">
        <v>1225</v>
      </c>
    </row>
    <row r="645" spans="1:21" hidden="1">
      <c r="A645" s="134">
        <v>1</v>
      </c>
      <c r="B645">
        <v>1998</v>
      </c>
      <c r="C645">
        <v>19980611</v>
      </c>
      <c r="D645">
        <v>45</v>
      </c>
      <c r="E645">
        <v>95</v>
      </c>
      <c r="F645" t="s">
        <v>289</v>
      </c>
      <c r="G645">
        <v>4.03</v>
      </c>
      <c r="H645" t="s">
        <v>959</v>
      </c>
      <c r="I645" t="s">
        <v>899</v>
      </c>
      <c r="J645" t="s">
        <v>900</v>
      </c>
      <c r="K645" t="s">
        <v>893</v>
      </c>
      <c r="L645">
        <v>1995</v>
      </c>
      <c r="M645">
        <v>1</v>
      </c>
      <c r="N645">
        <v>1997</v>
      </c>
      <c r="O645">
        <v>636055</v>
      </c>
      <c r="P645" t="s">
        <v>1062</v>
      </c>
      <c r="Q645" t="str">
        <f t="shared" si="18"/>
        <v>06</v>
      </c>
      <c r="R645">
        <v>2</v>
      </c>
      <c r="S645" t="str">
        <f t="shared" si="19"/>
        <v>Yrl</v>
      </c>
      <c r="T645" t="s">
        <v>1269</v>
      </c>
      <c r="U645" t="s">
        <v>1297</v>
      </c>
    </row>
    <row r="646" spans="1:21" hidden="1">
      <c r="A646" s="134">
        <v>1</v>
      </c>
      <c r="B646">
        <v>2007</v>
      </c>
      <c r="C646">
        <v>20070703</v>
      </c>
      <c r="D646">
        <v>45</v>
      </c>
      <c r="E646">
        <v>95</v>
      </c>
      <c r="F646" t="s">
        <v>281</v>
      </c>
      <c r="G646">
        <v>5.29</v>
      </c>
      <c r="H646" t="s">
        <v>937</v>
      </c>
      <c r="I646" t="s">
        <v>899</v>
      </c>
      <c r="J646" t="s">
        <v>900</v>
      </c>
      <c r="K646" t="s">
        <v>893</v>
      </c>
      <c r="L646">
        <v>2004</v>
      </c>
      <c r="M646">
        <v>1</v>
      </c>
      <c r="N646">
        <v>2006</v>
      </c>
      <c r="O646">
        <v>632889</v>
      </c>
      <c r="P646" t="s">
        <v>1062</v>
      </c>
      <c r="Q646" t="str">
        <f t="shared" ref="Q646:Q709" si="20">MID(C646,5,2)</f>
        <v>07</v>
      </c>
      <c r="R646">
        <v>3</v>
      </c>
      <c r="S646" t="str">
        <f t="shared" ref="S646:S709" si="21">IF(N646-L646=1,"Fing","Yrl")</f>
        <v>Yrl</v>
      </c>
      <c r="T646" t="s">
        <v>1269</v>
      </c>
      <c r="U646" t="s">
        <v>1297</v>
      </c>
    </row>
    <row r="647" spans="1:21" hidden="1">
      <c r="A647" s="134">
        <v>1</v>
      </c>
      <c r="B647">
        <v>2003</v>
      </c>
      <c r="C647">
        <v>20030822</v>
      </c>
      <c r="D647">
        <v>23</v>
      </c>
      <c r="E647">
        <v>12</v>
      </c>
      <c r="F647" t="s">
        <v>264</v>
      </c>
      <c r="G647">
        <v>12.04</v>
      </c>
      <c r="H647" t="s">
        <v>895</v>
      </c>
      <c r="I647" t="s">
        <v>899</v>
      </c>
      <c r="J647" t="s">
        <v>900</v>
      </c>
      <c r="K647" t="s">
        <v>893</v>
      </c>
      <c r="L647">
        <v>2000</v>
      </c>
      <c r="M647">
        <v>1</v>
      </c>
      <c r="N647">
        <v>2002</v>
      </c>
      <c r="O647">
        <v>630693</v>
      </c>
      <c r="P647" t="s">
        <v>889</v>
      </c>
      <c r="Q647" t="str">
        <f t="shared" si="20"/>
        <v>08</v>
      </c>
      <c r="R647">
        <v>3</v>
      </c>
      <c r="S647" t="str">
        <f t="shared" si="21"/>
        <v>Yrl</v>
      </c>
      <c r="T647" t="s">
        <v>1269</v>
      </c>
      <c r="U647" t="s">
        <v>1297</v>
      </c>
    </row>
    <row r="648" spans="1:21" hidden="1">
      <c r="A648" s="134">
        <v>1</v>
      </c>
      <c r="B648">
        <v>1996</v>
      </c>
      <c r="C648">
        <v>19960824</v>
      </c>
      <c r="D648">
        <v>45</v>
      </c>
      <c r="E648">
        <v>95</v>
      </c>
      <c r="F648" t="s">
        <v>281</v>
      </c>
      <c r="G648">
        <v>2.6</v>
      </c>
      <c r="H648" t="s">
        <v>937</v>
      </c>
      <c r="I648" t="s">
        <v>899</v>
      </c>
      <c r="J648" t="s">
        <v>900</v>
      </c>
      <c r="K648" t="s">
        <v>893</v>
      </c>
      <c r="L648">
        <v>1993</v>
      </c>
      <c r="M648">
        <v>1</v>
      </c>
      <c r="N648">
        <v>1995</v>
      </c>
      <c r="O648">
        <v>635027</v>
      </c>
      <c r="P648" t="s">
        <v>1062</v>
      </c>
      <c r="Q648" t="str">
        <f t="shared" si="20"/>
        <v>08</v>
      </c>
      <c r="R648">
        <v>3</v>
      </c>
      <c r="S648" t="str">
        <f t="shared" si="21"/>
        <v>Yrl</v>
      </c>
      <c r="T648" t="s">
        <v>1269</v>
      </c>
      <c r="U648" t="s">
        <v>1297</v>
      </c>
    </row>
    <row r="649" spans="1:21" hidden="1">
      <c r="A649" s="134">
        <v>1</v>
      </c>
      <c r="B649">
        <v>1998</v>
      </c>
      <c r="C649">
        <v>19980802</v>
      </c>
      <c r="D649">
        <v>45</v>
      </c>
      <c r="E649">
        <v>95</v>
      </c>
      <c r="F649" t="s">
        <v>281</v>
      </c>
      <c r="G649">
        <v>3.99</v>
      </c>
      <c r="H649" t="s">
        <v>937</v>
      </c>
      <c r="I649" t="s">
        <v>899</v>
      </c>
      <c r="J649" t="s">
        <v>900</v>
      </c>
      <c r="K649" t="s">
        <v>893</v>
      </c>
      <c r="L649">
        <v>1995</v>
      </c>
      <c r="M649">
        <v>1</v>
      </c>
      <c r="N649">
        <v>1997</v>
      </c>
      <c r="O649">
        <v>636055</v>
      </c>
      <c r="P649" t="s">
        <v>1062</v>
      </c>
      <c r="Q649" t="str">
        <f t="shared" si="20"/>
        <v>08</v>
      </c>
      <c r="R649">
        <v>3</v>
      </c>
      <c r="S649" t="str">
        <f t="shared" si="21"/>
        <v>Yrl</v>
      </c>
      <c r="T649" t="s">
        <v>1269</v>
      </c>
      <c r="U649" t="s">
        <v>1297</v>
      </c>
    </row>
    <row r="650" spans="1:21" hidden="1">
      <c r="A650" s="134">
        <v>1</v>
      </c>
      <c r="B650">
        <v>1998</v>
      </c>
      <c r="C650">
        <v>19980821</v>
      </c>
      <c r="D650">
        <v>45</v>
      </c>
      <c r="E650">
        <v>95</v>
      </c>
      <c r="F650" t="s">
        <v>281</v>
      </c>
      <c r="G650">
        <v>4.1900000000000004</v>
      </c>
      <c r="H650" t="s">
        <v>937</v>
      </c>
      <c r="I650" t="s">
        <v>899</v>
      </c>
      <c r="J650" t="s">
        <v>900</v>
      </c>
      <c r="K650" t="s">
        <v>893</v>
      </c>
      <c r="L650">
        <v>1995</v>
      </c>
      <c r="M650">
        <v>1</v>
      </c>
      <c r="N650">
        <v>1997</v>
      </c>
      <c r="O650">
        <v>636055</v>
      </c>
      <c r="P650" t="s">
        <v>1062</v>
      </c>
      <c r="Q650" t="str">
        <f t="shared" si="20"/>
        <v>08</v>
      </c>
      <c r="R650">
        <v>3</v>
      </c>
      <c r="S650" t="str">
        <f t="shared" si="21"/>
        <v>Yrl</v>
      </c>
      <c r="T650" t="s">
        <v>1269</v>
      </c>
      <c r="U650" t="s">
        <v>1297</v>
      </c>
    </row>
    <row r="651" spans="1:21" hidden="1">
      <c r="A651" s="134">
        <v>1</v>
      </c>
      <c r="B651">
        <v>1998</v>
      </c>
      <c r="C651">
        <v>19980803</v>
      </c>
      <c r="D651">
        <v>45</v>
      </c>
      <c r="E651">
        <v>95</v>
      </c>
      <c r="F651" t="s">
        <v>977</v>
      </c>
      <c r="G651">
        <v>4.1900000000000004</v>
      </c>
      <c r="H651" t="s">
        <v>978</v>
      </c>
      <c r="I651" t="s">
        <v>899</v>
      </c>
      <c r="J651" t="s">
        <v>900</v>
      </c>
      <c r="K651" t="s">
        <v>893</v>
      </c>
      <c r="L651">
        <v>1995</v>
      </c>
      <c r="M651">
        <v>1</v>
      </c>
      <c r="N651">
        <v>1997</v>
      </c>
      <c r="O651">
        <v>636055</v>
      </c>
      <c r="P651" t="s">
        <v>1062</v>
      </c>
      <c r="Q651" t="str">
        <f t="shared" si="20"/>
        <v>08</v>
      </c>
      <c r="R651">
        <v>3</v>
      </c>
      <c r="S651" t="str">
        <f t="shared" si="21"/>
        <v>Yrl</v>
      </c>
      <c r="T651" t="s">
        <v>1269</v>
      </c>
      <c r="U651" t="s">
        <v>1297</v>
      </c>
    </row>
    <row r="652" spans="1:21" hidden="1">
      <c r="A652" s="134">
        <v>1</v>
      </c>
      <c r="B652">
        <v>1998</v>
      </c>
      <c r="C652">
        <v>19981011</v>
      </c>
      <c r="D652">
        <v>45</v>
      </c>
      <c r="E652">
        <v>95</v>
      </c>
      <c r="F652" t="s">
        <v>996</v>
      </c>
      <c r="G652">
        <v>2.79</v>
      </c>
      <c r="H652" t="s">
        <v>997</v>
      </c>
      <c r="I652" t="s">
        <v>899</v>
      </c>
      <c r="J652" t="s">
        <v>900</v>
      </c>
      <c r="K652" t="s">
        <v>893</v>
      </c>
      <c r="L652">
        <v>1994</v>
      </c>
      <c r="M652">
        <v>1</v>
      </c>
      <c r="N652">
        <v>1996</v>
      </c>
      <c r="O652">
        <v>635842</v>
      </c>
      <c r="P652" t="s">
        <v>1062</v>
      </c>
      <c r="Q652" t="str">
        <f t="shared" si="20"/>
        <v>10</v>
      </c>
      <c r="R652">
        <v>1</v>
      </c>
      <c r="S652" t="str">
        <f t="shared" si="21"/>
        <v>Yrl</v>
      </c>
      <c r="T652" t="s">
        <v>1269</v>
      </c>
      <c r="U652" t="s">
        <v>1297</v>
      </c>
    </row>
    <row r="653" spans="1:21" hidden="1">
      <c r="A653" s="134">
        <v>1</v>
      </c>
      <c r="B653">
        <v>1998</v>
      </c>
      <c r="C653">
        <v>19981206</v>
      </c>
      <c r="D653">
        <v>45</v>
      </c>
      <c r="E653">
        <v>95</v>
      </c>
      <c r="F653" t="s">
        <v>289</v>
      </c>
      <c r="G653">
        <v>3.66</v>
      </c>
      <c r="H653" t="s">
        <v>959</v>
      </c>
      <c r="I653" t="s">
        <v>899</v>
      </c>
      <c r="J653" t="s">
        <v>900</v>
      </c>
      <c r="K653" t="s">
        <v>893</v>
      </c>
      <c r="L653">
        <v>1995</v>
      </c>
      <c r="M653">
        <v>1</v>
      </c>
      <c r="N653">
        <v>1997</v>
      </c>
      <c r="O653">
        <v>636055</v>
      </c>
      <c r="P653" t="s">
        <v>1062</v>
      </c>
      <c r="Q653" t="str">
        <f t="shared" si="20"/>
        <v>12</v>
      </c>
      <c r="R653">
        <v>1</v>
      </c>
      <c r="S653" t="str">
        <f t="shared" si="21"/>
        <v>Yrl</v>
      </c>
      <c r="T653" t="s">
        <v>1269</v>
      </c>
      <c r="U653" t="s">
        <v>1297</v>
      </c>
    </row>
    <row r="654" spans="1:21" hidden="1">
      <c r="A654" s="134">
        <v>1</v>
      </c>
      <c r="B654">
        <v>1998</v>
      </c>
      <c r="C654">
        <v>19981204</v>
      </c>
      <c r="D654">
        <v>45</v>
      </c>
      <c r="E654">
        <v>95</v>
      </c>
      <c r="F654" t="s">
        <v>322</v>
      </c>
      <c r="G654">
        <v>3.66</v>
      </c>
      <c r="H654" t="s">
        <v>988</v>
      </c>
      <c r="I654" t="s">
        <v>899</v>
      </c>
      <c r="J654" t="s">
        <v>900</v>
      </c>
      <c r="K654" t="s">
        <v>893</v>
      </c>
      <c r="L654">
        <v>1995</v>
      </c>
      <c r="M654">
        <v>1</v>
      </c>
      <c r="N654">
        <v>1997</v>
      </c>
      <c r="O654">
        <v>636055</v>
      </c>
      <c r="P654" t="s">
        <v>1062</v>
      </c>
      <c r="Q654" t="str">
        <f t="shared" si="20"/>
        <v>12</v>
      </c>
      <c r="R654">
        <v>1</v>
      </c>
      <c r="S654" t="str">
        <f t="shared" si="21"/>
        <v>Yrl</v>
      </c>
      <c r="T654" t="s">
        <v>1269</v>
      </c>
      <c r="U654" t="s">
        <v>1297</v>
      </c>
    </row>
    <row r="655" spans="1:21" hidden="1">
      <c r="A655" s="134">
        <v>1</v>
      </c>
      <c r="B655">
        <v>1998</v>
      </c>
      <c r="C655">
        <v>19981209</v>
      </c>
      <c r="D655">
        <v>45</v>
      </c>
      <c r="E655">
        <v>95</v>
      </c>
      <c r="F655" t="s">
        <v>322</v>
      </c>
      <c r="G655">
        <v>3.66</v>
      </c>
      <c r="H655" t="s">
        <v>988</v>
      </c>
      <c r="I655" t="s">
        <v>899</v>
      </c>
      <c r="J655" t="s">
        <v>900</v>
      </c>
      <c r="K655" t="s">
        <v>893</v>
      </c>
      <c r="L655">
        <v>1995</v>
      </c>
      <c r="M655">
        <v>1</v>
      </c>
      <c r="N655">
        <v>1997</v>
      </c>
      <c r="O655">
        <v>636055</v>
      </c>
      <c r="P655" t="s">
        <v>1062</v>
      </c>
      <c r="Q655" t="str">
        <f t="shared" si="20"/>
        <v>12</v>
      </c>
      <c r="R655">
        <v>1</v>
      </c>
      <c r="S655" t="str">
        <f t="shared" si="21"/>
        <v>Yrl</v>
      </c>
      <c r="T655" t="s">
        <v>1269</v>
      </c>
      <c r="U655" t="s">
        <v>1297</v>
      </c>
    </row>
    <row r="656" spans="1:21" hidden="1">
      <c r="A656" s="134">
        <v>1</v>
      </c>
      <c r="B656">
        <v>1998</v>
      </c>
      <c r="C656">
        <v>19980311</v>
      </c>
      <c r="D656">
        <v>45</v>
      </c>
      <c r="E656">
        <v>95</v>
      </c>
      <c r="F656" t="s">
        <v>289</v>
      </c>
      <c r="G656">
        <v>3.63</v>
      </c>
      <c r="H656" t="s">
        <v>959</v>
      </c>
      <c r="I656" t="s">
        <v>56</v>
      </c>
      <c r="J656" t="s">
        <v>904</v>
      </c>
      <c r="K656" t="s">
        <v>905</v>
      </c>
      <c r="L656">
        <v>1995</v>
      </c>
      <c r="M656">
        <v>3</v>
      </c>
      <c r="N656">
        <v>1997</v>
      </c>
      <c r="O656">
        <v>635859</v>
      </c>
      <c r="P656" t="s">
        <v>1062</v>
      </c>
      <c r="Q656" t="str">
        <f t="shared" si="20"/>
        <v>03</v>
      </c>
      <c r="R656">
        <v>1</v>
      </c>
      <c r="S656" t="str">
        <f t="shared" si="21"/>
        <v>Yrl</v>
      </c>
      <c r="T656" t="s">
        <v>1288</v>
      </c>
      <c r="U656" t="s">
        <v>1263</v>
      </c>
    </row>
    <row r="657" spans="1:21" hidden="1">
      <c r="A657" s="134">
        <v>1</v>
      </c>
      <c r="B657">
        <v>2001</v>
      </c>
      <c r="C657">
        <v>20010311</v>
      </c>
      <c r="D657">
        <v>45</v>
      </c>
      <c r="E657">
        <v>95</v>
      </c>
      <c r="F657" t="s">
        <v>289</v>
      </c>
      <c r="G657">
        <v>3.5</v>
      </c>
      <c r="H657" t="s">
        <v>959</v>
      </c>
      <c r="I657" t="s">
        <v>56</v>
      </c>
      <c r="J657" t="s">
        <v>904</v>
      </c>
      <c r="K657" t="s">
        <v>710</v>
      </c>
      <c r="L657">
        <v>1997</v>
      </c>
      <c r="M657">
        <v>3</v>
      </c>
      <c r="N657">
        <v>1999</v>
      </c>
      <c r="O657">
        <v>630302</v>
      </c>
      <c r="P657" t="s">
        <v>1062</v>
      </c>
      <c r="Q657" t="str">
        <f t="shared" si="20"/>
        <v>03</v>
      </c>
      <c r="R657">
        <v>1</v>
      </c>
      <c r="S657" t="str">
        <f t="shared" si="21"/>
        <v>Yrl</v>
      </c>
      <c r="T657" t="s">
        <v>1289</v>
      </c>
      <c r="U657" t="s">
        <v>1263</v>
      </c>
    </row>
    <row r="658" spans="1:21" hidden="1">
      <c r="A658" s="134">
        <v>1</v>
      </c>
      <c r="B658">
        <v>2000</v>
      </c>
      <c r="C658">
        <v>20000410</v>
      </c>
      <c r="D658">
        <v>45</v>
      </c>
      <c r="E658">
        <v>95</v>
      </c>
      <c r="F658" t="s">
        <v>289</v>
      </c>
      <c r="G658">
        <v>2.04</v>
      </c>
      <c r="H658" t="s">
        <v>959</v>
      </c>
      <c r="I658" t="s">
        <v>56</v>
      </c>
      <c r="J658" t="s">
        <v>904</v>
      </c>
      <c r="K658" t="s">
        <v>710</v>
      </c>
      <c r="L658">
        <v>1997</v>
      </c>
      <c r="M658">
        <v>3</v>
      </c>
      <c r="N658">
        <v>1999</v>
      </c>
      <c r="O658">
        <v>630302</v>
      </c>
      <c r="P658" t="s">
        <v>1062</v>
      </c>
      <c r="Q658" t="str">
        <f t="shared" si="20"/>
        <v>04</v>
      </c>
      <c r="R658">
        <v>1</v>
      </c>
      <c r="S658" t="str">
        <f t="shared" si="21"/>
        <v>Yrl</v>
      </c>
      <c r="T658" t="s">
        <v>1289</v>
      </c>
      <c r="U658" t="s">
        <v>1263</v>
      </c>
    </row>
    <row r="659" spans="1:21" hidden="1">
      <c r="A659" s="134">
        <v>1</v>
      </c>
      <c r="B659">
        <v>2000</v>
      </c>
      <c r="C659">
        <v>20000524</v>
      </c>
      <c r="D659">
        <v>45</v>
      </c>
      <c r="E659">
        <v>95</v>
      </c>
      <c r="F659" t="s">
        <v>358</v>
      </c>
      <c r="G659">
        <v>3.27</v>
      </c>
      <c r="H659" t="s">
        <v>939</v>
      </c>
      <c r="I659" t="s">
        <v>56</v>
      </c>
      <c r="J659" t="s">
        <v>904</v>
      </c>
      <c r="K659" t="s">
        <v>710</v>
      </c>
      <c r="L659">
        <v>1997</v>
      </c>
      <c r="M659">
        <v>3</v>
      </c>
      <c r="N659">
        <v>1999</v>
      </c>
      <c r="O659">
        <v>630518</v>
      </c>
      <c r="P659" t="s">
        <v>1062</v>
      </c>
      <c r="Q659" t="str">
        <f t="shared" si="20"/>
        <v>05</v>
      </c>
      <c r="R659">
        <v>2</v>
      </c>
      <c r="S659" t="str">
        <f t="shared" si="21"/>
        <v>Yrl</v>
      </c>
      <c r="T659" t="s">
        <v>1289</v>
      </c>
      <c r="U659" t="s">
        <v>1263</v>
      </c>
    </row>
    <row r="660" spans="1:21" hidden="1">
      <c r="A660" s="134">
        <v>1</v>
      </c>
      <c r="B660">
        <v>2001</v>
      </c>
      <c r="C660">
        <v>20010507</v>
      </c>
      <c r="D660">
        <v>45</v>
      </c>
      <c r="E660">
        <v>95</v>
      </c>
      <c r="F660" t="s">
        <v>289</v>
      </c>
      <c r="G660">
        <v>3.45</v>
      </c>
      <c r="H660" t="s">
        <v>959</v>
      </c>
      <c r="I660" t="s">
        <v>56</v>
      </c>
      <c r="J660" t="s">
        <v>904</v>
      </c>
      <c r="K660" t="s">
        <v>710</v>
      </c>
      <c r="L660">
        <v>1997</v>
      </c>
      <c r="M660">
        <v>3</v>
      </c>
      <c r="N660">
        <v>1999</v>
      </c>
      <c r="O660">
        <v>630302</v>
      </c>
      <c r="P660" t="s">
        <v>1062</v>
      </c>
      <c r="Q660" t="str">
        <f t="shared" si="20"/>
        <v>05</v>
      </c>
      <c r="R660">
        <v>2</v>
      </c>
      <c r="S660" t="str">
        <f t="shared" si="21"/>
        <v>Yrl</v>
      </c>
      <c r="T660" t="s">
        <v>1289</v>
      </c>
      <c r="U660" t="s">
        <v>1263</v>
      </c>
    </row>
    <row r="661" spans="1:21" hidden="1">
      <c r="A661" s="134">
        <v>1</v>
      </c>
      <c r="B661">
        <v>1998</v>
      </c>
      <c r="C661">
        <v>19980607</v>
      </c>
      <c r="D661">
        <v>45</v>
      </c>
      <c r="E661">
        <v>95</v>
      </c>
      <c r="F661" t="s">
        <v>315</v>
      </c>
      <c r="G661">
        <v>4.03</v>
      </c>
      <c r="H661" t="s">
        <v>928</v>
      </c>
      <c r="I661" t="s">
        <v>56</v>
      </c>
      <c r="J661" t="s">
        <v>904</v>
      </c>
      <c r="K661" t="s">
        <v>905</v>
      </c>
      <c r="L661">
        <v>1995</v>
      </c>
      <c r="M661">
        <v>3</v>
      </c>
      <c r="N661">
        <v>1997</v>
      </c>
      <c r="O661">
        <v>635859</v>
      </c>
      <c r="P661" t="s">
        <v>1062</v>
      </c>
      <c r="Q661" t="str">
        <f t="shared" si="20"/>
        <v>06</v>
      </c>
      <c r="R661">
        <v>2</v>
      </c>
      <c r="S661" t="str">
        <f t="shared" si="21"/>
        <v>Yrl</v>
      </c>
      <c r="T661" t="s">
        <v>1288</v>
      </c>
      <c r="U661" t="s">
        <v>1263</v>
      </c>
    </row>
    <row r="662" spans="1:21" hidden="1">
      <c r="A662" s="134">
        <v>1</v>
      </c>
      <c r="B662">
        <v>2000</v>
      </c>
      <c r="C662">
        <v>20000612</v>
      </c>
      <c r="D662">
        <v>45</v>
      </c>
      <c r="E662">
        <v>95</v>
      </c>
      <c r="F662" t="s">
        <v>289</v>
      </c>
      <c r="G662">
        <v>4.57</v>
      </c>
      <c r="H662" t="s">
        <v>959</v>
      </c>
      <c r="I662" t="s">
        <v>56</v>
      </c>
      <c r="J662" t="s">
        <v>904</v>
      </c>
      <c r="K662" t="s">
        <v>710</v>
      </c>
      <c r="L662">
        <v>1997</v>
      </c>
      <c r="M662">
        <v>3</v>
      </c>
      <c r="N662">
        <v>1999</v>
      </c>
      <c r="O662">
        <v>630302</v>
      </c>
      <c r="P662" t="s">
        <v>1062</v>
      </c>
      <c r="Q662" t="str">
        <f t="shared" si="20"/>
        <v>06</v>
      </c>
      <c r="R662">
        <v>2</v>
      </c>
      <c r="S662" t="str">
        <f t="shared" si="21"/>
        <v>Yrl</v>
      </c>
      <c r="T662" t="s">
        <v>1289</v>
      </c>
      <c r="U662" t="s">
        <v>1263</v>
      </c>
    </row>
    <row r="663" spans="1:21" hidden="1">
      <c r="A663" s="134">
        <v>1</v>
      </c>
      <c r="B663">
        <v>1997</v>
      </c>
      <c r="C663">
        <v>19970726</v>
      </c>
      <c r="D663">
        <v>45</v>
      </c>
      <c r="E663">
        <v>95</v>
      </c>
      <c r="F663" t="s">
        <v>315</v>
      </c>
      <c r="G663">
        <v>4.78</v>
      </c>
      <c r="H663" t="s">
        <v>928</v>
      </c>
      <c r="I663" t="s">
        <v>56</v>
      </c>
      <c r="J663" t="s">
        <v>904</v>
      </c>
      <c r="K663" t="s">
        <v>905</v>
      </c>
      <c r="L663">
        <v>1994</v>
      </c>
      <c r="M663">
        <v>3</v>
      </c>
      <c r="N663">
        <v>1996</v>
      </c>
      <c r="O663">
        <v>635654</v>
      </c>
      <c r="P663" t="s">
        <v>1062</v>
      </c>
      <c r="Q663" t="str">
        <f t="shared" si="20"/>
        <v>07</v>
      </c>
      <c r="R663">
        <v>3</v>
      </c>
      <c r="S663" t="str">
        <f t="shared" si="21"/>
        <v>Yrl</v>
      </c>
      <c r="T663" t="s">
        <v>1288</v>
      </c>
      <c r="U663" t="s">
        <v>1263</v>
      </c>
    </row>
    <row r="664" spans="1:21" hidden="1">
      <c r="A664" s="134">
        <v>1</v>
      </c>
      <c r="B664">
        <v>2000</v>
      </c>
      <c r="C664">
        <v>20000721</v>
      </c>
      <c r="D664">
        <v>45</v>
      </c>
      <c r="E664">
        <v>95</v>
      </c>
      <c r="F664" t="s">
        <v>281</v>
      </c>
      <c r="G664">
        <v>2.2799999999999998</v>
      </c>
      <c r="H664" t="s">
        <v>937</v>
      </c>
      <c r="I664" t="s">
        <v>56</v>
      </c>
      <c r="J664" t="s">
        <v>904</v>
      </c>
      <c r="K664" t="s">
        <v>710</v>
      </c>
      <c r="L664">
        <v>1997</v>
      </c>
      <c r="M664">
        <v>3</v>
      </c>
      <c r="N664">
        <v>1999</v>
      </c>
      <c r="O664">
        <v>630518</v>
      </c>
      <c r="P664" t="s">
        <v>1062</v>
      </c>
      <c r="Q664" t="str">
        <f t="shared" si="20"/>
        <v>07</v>
      </c>
      <c r="R664">
        <v>3</v>
      </c>
      <c r="S664" t="str">
        <f t="shared" si="21"/>
        <v>Yrl</v>
      </c>
      <c r="T664" t="s">
        <v>1289</v>
      </c>
      <c r="U664" t="s">
        <v>1263</v>
      </c>
    </row>
    <row r="665" spans="1:21" hidden="1">
      <c r="A665" s="134">
        <v>1</v>
      </c>
      <c r="B665">
        <v>2000</v>
      </c>
      <c r="C665">
        <v>20000812</v>
      </c>
      <c r="D665">
        <v>45</v>
      </c>
      <c r="E665">
        <v>95</v>
      </c>
      <c r="F665" t="s">
        <v>296</v>
      </c>
      <c r="G665">
        <v>3</v>
      </c>
      <c r="H665" t="s">
        <v>936</v>
      </c>
      <c r="I665" t="s">
        <v>56</v>
      </c>
      <c r="J665" t="s">
        <v>904</v>
      </c>
      <c r="K665" t="s">
        <v>710</v>
      </c>
      <c r="L665">
        <v>1997</v>
      </c>
      <c r="M665">
        <v>3</v>
      </c>
      <c r="N665">
        <v>1999</v>
      </c>
      <c r="O665">
        <v>630302</v>
      </c>
      <c r="P665" t="s">
        <v>1062</v>
      </c>
      <c r="Q665" t="str">
        <f t="shared" si="20"/>
        <v>08</v>
      </c>
      <c r="R665">
        <v>3</v>
      </c>
      <c r="S665" t="str">
        <f t="shared" si="21"/>
        <v>Yrl</v>
      </c>
      <c r="T665" t="s">
        <v>1289</v>
      </c>
      <c r="U665" t="s">
        <v>1263</v>
      </c>
    </row>
    <row r="666" spans="1:21" hidden="1">
      <c r="A666" s="134">
        <v>1</v>
      </c>
      <c r="B666">
        <v>2006</v>
      </c>
      <c r="C666">
        <v>20060817</v>
      </c>
      <c r="D666">
        <v>23</v>
      </c>
      <c r="E666">
        <v>12</v>
      </c>
      <c r="F666" t="s">
        <v>264</v>
      </c>
      <c r="G666">
        <v>2.37</v>
      </c>
      <c r="H666" t="s">
        <v>895</v>
      </c>
      <c r="I666" t="s">
        <v>56</v>
      </c>
      <c r="J666" t="s">
        <v>103</v>
      </c>
      <c r="K666" t="s">
        <v>723</v>
      </c>
      <c r="L666">
        <v>2003</v>
      </c>
      <c r="M666">
        <v>3</v>
      </c>
      <c r="N666">
        <v>2004</v>
      </c>
      <c r="O666">
        <v>632284</v>
      </c>
      <c r="P666" t="s">
        <v>889</v>
      </c>
      <c r="Q666" t="str">
        <f t="shared" si="20"/>
        <v>08</v>
      </c>
      <c r="R666">
        <v>3</v>
      </c>
      <c r="S666" t="str">
        <f t="shared" si="21"/>
        <v>Fing</v>
      </c>
      <c r="T666" t="s">
        <v>1291</v>
      </c>
      <c r="U666" t="s">
        <v>1225</v>
      </c>
    </row>
    <row r="667" spans="1:21" hidden="1">
      <c r="A667" s="134">
        <v>1</v>
      </c>
      <c r="B667">
        <v>2006</v>
      </c>
      <c r="C667">
        <v>20060817</v>
      </c>
      <c r="D667">
        <v>23</v>
      </c>
      <c r="E667">
        <v>12</v>
      </c>
      <c r="F667" t="s">
        <v>264</v>
      </c>
      <c r="G667">
        <v>2.37</v>
      </c>
      <c r="H667" t="s">
        <v>895</v>
      </c>
      <c r="I667" t="s">
        <v>56</v>
      </c>
      <c r="J667" t="s">
        <v>103</v>
      </c>
      <c r="K667" t="s">
        <v>723</v>
      </c>
      <c r="L667">
        <v>2003</v>
      </c>
      <c r="M667">
        <v>3</v>
      </c>
      <c r="N667">
        <v>2004</v>
      </c>
      <c r="O667">
        <v>632284</v>
      </c>
      <c r="P667" t="s">
        <v>889</v>
      </c>
      <c r="Q667" t="str">
        <f t="shared" si="20"/>
        <v>08</v>
      </c>
      <c r="R667">
        <v>3</v>
      </c>
      <c r="S667" t="str">
        <f t="shared" si="21"/>
        <v>Fing</v>
      </c>
      <c r="T667" t="s">
        <v>1291</v>
      </c>
      <c r="U667" t="s">
        <v>1225</v>
      </c>
    </row>
    <row r="668" spans="1:21" hidden="1">
      <c r="A668" s="134">
        <v>1</v>
      </c>
      <c r="B668">
        <v>2000</v>
      </c>
      <c r="C668">
        <v>20000817</v>
      </c>
      <c r="D668">
        <v>45</v>
      </c>
      <c r="E668">
        <v>95</v>
      </c>
      <c r="F668" t="s">
        <v>289</v>
      </c>
      <c r="G668">
        <v>3</v>
      </c>
      <c r="H668" t="s">
        <v>959</v>
      </c>
      <c r="I668" t="s">
        <v>56</v>
      </c>
      <c r="J668" t="s">
        <v>904</v>
      </c>
      <c r="K668" t="s">
        <v>710</v>
      </c>
      <c r="L668">
        <v>1997</v>
      </c>
      <c r="M668">
        <v>3</v>
      </c>
      <c r="N668">
        <v>1999</v>
      </c>
      <c r="O668">
        <v>630302</v>
      </c>
      <c r="P668" t="s">
        <v>1062</v>
      </c>
      <c r="Q668" t="str">
        <f t="shared" si="20"/>
        <v>08</v>
      </c>
      <c r="R668">
        <v>3</v>
      </c>
      <c r="S668" t="str">
        <f t="shared" si="21"/>
        <v>Yrl</v>
      </c>
      <c r="T668" t="s">
        <v>1289</v>
      </c>
      <c r="U668" t="s">
        <v>1263</v>
      </c>
    </row>
    <row r="669" spans="1:21" hidden="1">
      <c r="A669" s="134">
        <v>1</v>
      </c>
      <c r="B669">
        <v>2000</v>
      </c>
      <c r="C669">
        <v>20000815</v>
      </c>
      <c r="D669">
        <v>45</v>
      </c>
      <c r="E669">
        <v>95</v>
      </c>
      <c r="F669" t="s">
        <v>289</v>
      </c>
      <c r="G669">
        <v>3</v>
      </c>
      <c r="H669" t="s">
        <v>959</v>
      </c>
      <c r="I669" t="s">
        <v>56</v>
      </c>
      <c r="J669" t="s">
        <v>904</v>
      </c>
      <c r="K669" t="s">
        <v>710</v>
      </c>
      <c r="L669">
        <v>1997</v>
      </c>
      <c r="M669">
        <v>3</v>
      </c>
      <c r="N669">
        <v>1999</v>
      </c>
      <c r="O669">
        <v>630518</v>
      </c>
      <c r="P669" t="s">
        <v>1062</v>
      </c>
      <c r="Q669" t="str">
        <f t="shared" si="20"/>
        <v>08</v>
      </c>
      <c r="R669">
        <v>3</v>
      </c>
      <c r="S669" t="str">
        <f t="shared" si="21"/>
        <v>Yrl</v>
      </c>
      <c r="T669" t="s">
        <v>1289</v>
      </c>
      <c r="U669" t="s">
        <v>1263</v>
      </c>
    </row>
    <row r="670" spans="1:21" hidden="1">
      <c r="A670" s="134">
        <v>1</v>
      </c>
      <c r="B670">
        <v>1997</v>
      </c>
      <c r="C670">
        <v>19970811</v>
      </c>
      <c r="D670">
        <v>45</v>
      </c>
      <c r="E670">
        <v>95</v>
      </c>
      <c r="F670" t="s">
        <v>986</v>
      </c>
      <c r="G670">
        <v>4.5199999999999996</v>
      </c>
      <c r="H670" t="s">
        <v>987</v>
      </c>
      <c r="I670" t="s">
        <v>56</v>
      </c>
      <c r="J670" t="s">
        <v>904</v>
      </c>
      <c r="K670" t="s">
        <v>720</v>
      </c>
      <c r="L670">
        <v>1994</v>
      </c>
      <c r="M670">
        <v>3</v>
      </c>
      <c r="N670">
        <v>1996</v>
      </c>
      <c r="O670">
        <v>635425</v>
      </c>
      <c r="P670" t="s">
        <v>1062</v>
      </c>
      <c r="Q670" t="str">
        <f t="shared" si="20"/>
        <v>08</v>
      </c>
      <c r="R670">
        <v>3</v>
      </c>
      <c r="S670" t="str">
        <f t="shared" si="21"/>
        <v>Yrl</v>
      </c>
      <c r="T670" t="s">
        <v>1267</v>
      </c>
      <c r="U670" t="s">
        <v>1263</v>
      </c>
    </row>
    <row r="671" spans="1:21" hidden="1">
      <c r="A671" s="134">
        <v>1</v>
      </c>
      <c r="B671">
        <v>1998</v>
      </c>
      <c r="C671">
        <v>19980904</v>
      </c>
      <c r="D671">
        <v>23</v>
      </c>
      <c r="E671">
        <v>16</v>
      </c>
      <c r="F671" t="s">
        <v>345</v>
      </c>
      <c r="G671">
        <v>9.2200000000000006</v>
      </c>
      <c r="H671" t="s">
        <v>920</v>
      </c>
      <c r="I671" t="s">
        <v>56</v>
      </c>
      <c r="J671" t="s">
        <v>904</v>
      </c>
      <c r="K671" t="s">
        <v>905</v>
      </c>
      <c r="L671">
        <v>1995</v>
      </c>
      <c r="M671">
        <v>3</v>
      </c>
      <c r="N671">
        <v>1997</v>
      </c>
      <c r="O671">
        <v>635859</v>
      </c>
      <c r="P671" t="s">
        <v>888</v>
      </c>
      <c r="Q671" t="str">
        <f t="shared" si="20"/>
        <v>09</v>
      </c>
      <c r="R671">
        <v>3</v>
      </c>
      <c r="S671" t="str">
        <f t="shared" si="21"/>
        <v>Yrl</v>
      </c>
      <c r="T671" t="s">
        <v>1288</v>
      </c>
      <c r="U671" t="s">
        <v>1263</v>
      </c>
    </row>
    <row r="672" spans="1:21" hidden="1">
      <c r="A672" s="134">
        <v>1</v>
      </c>
      <c r="B672">
        <v>2006</v>
      </c>
      <c r="C672">
        <v>20060817</v>
      </c>
      <c r="D672">
        <v>23</v>
      </c>
      <c r="E672">
        <v>12</v>
      </c>
      <c r="F672" t="s">
        <v>264</v>
      </c>
      <c r="G672">
        <v>2.37</v>
      </c>
      <c r="H672" t="s">
        <v>895</v>
      </c>
      <c r="I672" t="s">
        <v>56</v>
      </c>
      <c r="J672" t="s">
        <v>103</v>
      </c>
      <c r="K672" t="s">
        <v>896</v>
      </c>
      <c r="L672">
        <v>2003</v>
      </c>
      <c r="M672">
        <v>1</v>
      </c>
      <c r="N672">
        <v>2004</v>
      </c>
      <c r="O672">
        <v>631893</v>
      </c>
      <c r="P672" t="s">
        <v>889</v>
      </c>
      <c r="Q672" t="str">
        <f t="shared" si="20"/>
        <v>08</v>
      </c>
      <c r="R672">
        <v>3</v>
      </c>
      <c r="S672" t="str">
        <f t="shared" si="21"/>
        <v>Fing</v>
      </c>
      <c r="T672" t="s">
        <v>1291</v>
      </c>
      <c r="U672" t="s">
        <v>1225</v>
      </c>
    </row>
    <row r="673" spans="1:21" hidden="1">
      <c r="A673" s="134">
        <v>1</v>
      </c>
      <c r="B673">
        <v>2000</v>
      </c>
      <c r="C673">
        <v>20001027</v>
      </c>
      <c r="D673">
        <v>45</v>
      </c>
      <c r="E673">
        <v>95</v>
      </c>
      <c r="F673" t="s">
        <v>349</v>
      </c>
      <c r="G673">
        <v>2.73</v>
      </c>
      <c r="H673" t="s">
        <v>935</v>
      </c>
      <c r="I673" t="s">
        <v>56</v>
      </c>
      <c r="J673" t="s">
        <v>904</v>
      </c>
      <c r="K673" t="s">
        <v>710</v>
      </c>
      <c r="L673">
        <v>1997</v>
      </c>
      <c r="M673">
        <v>3</v>
      </c>
      <c r="N673">
        <v>1999</v>
      </c>
      <c r="O673">
        <v>630302</v>
      </c>
      <c r="P673" t="s">
        <v>1062</v>
      </c>
      <c r="Q673" t="str">
        <f t="shared" si="20"/>
        <v>10</v>
      </c>
      <c r="R673">
        <v>1</v>
      </c>
      <c r="S673" t="str">
        <f t="shared" si="21"/>
        <v>Yrl</v>
      </c>
      <c r="T673" t="s">
        <v>1289</v>
      </c>
      <c r="U673" t="s">
        <v>1263</v>
      </c>
    </row>
    <row r="674" spans="1:21" hidden="1">
      <c r="A674" s="134">
        <v>1</v>
      </c>
      <c r="B674">
        <v>1997</v>
      </c>
      <c r="C674">
        <v>19971126</v>
      </c>
      <c r="D674">
        <v>45</v>
      </c>
      <c r="E674">
        <v>95</v>
      </c>
      <c r="F674" t="s">
        <v>281</v>
      </c>
      <c r="G674">
        <v>5.52</v>
      </c>
      <c r="H674" t="s">
        <v>937</v>
      </c>
      <c r="I674" t="s">
        <v>56</v>
      </c>
      <c r="J674" t="s">
        <v>904</v>
      </c>
      <c r="K674" t="s">
        <v>905</v>
      </c>
      <c r="L674">
        <v>1995</v>
      </c>
      <c r="M674">
        <v>3</v>
      </c>
      <c r="N674">
        <v>1997</v>
      </c>
      <c r="O674">
        <v>635859</v>
      </c>
      <c r="P674" t="s">
        <v>1062</v>
      </c>
      <c r="Q674" t="str">
        <f t="shared" si="20"/>
        <v>11</v>
      </c>
      <c r="R674">
        <v>1</v>
      </c>
      <c r="S674" t="str">
        <f t="shared" si="21"/>
        <v>Yrl</v>
      </c>
      <c r="T674" t="s">
        <v>1288</v>
      </c>
      <c r="U674" t="s">
        <v>1263</v>
      </c>
    </row>
    <row r="675" spans="1:21" hidden="1">
      <c r="A675" s="134">
        <v>1</v>
      </c>
      <c r="B675">
        <v>1997</v>
      </c>
      <c r="C675">
        <v>19971222</v>
      </c>
      <c r="D675">
        <v>45</v>
      </c>
      <c r="E675">
        <v>95</v>
      </c>
      <c r="F675" t="s">
        <v>281</v>
      </c>
      <c r="G675">
        <v>1.49</v>
      </c>
      <c r="H675" t="s">
        <v>937</v>
      </c>
      <c r="I675" t="s">
        <v>56</v>
      </c>
      <c r="J675" t="s">
        <v>904</v>
      </c>
      <c r="K675" t="s">
        <v>905</v>
      </c>
      <c r="L675">
        <v>1995</v>
      </c>
      <c r="M675">
        <v>3</v>
      </c>
      <c r="N675">
        <v>1997</v>
      </c>
      <c r="O675">
        <v>635859</v>
      </c>
      <c r="P675" t="s">
        <v>1062</v>
      </c>
      <c r="Q675" t="str">
        <f t="shared" si="20"/>
        <v>12</v>
      </c>
      <c r="R675">
        <v>1</v>
      </c>
      <c r="S675" t="str">
        <f t="shared" si="21"/>
        <v>Yrl</v>
      </c>
      <c r="T675" t="s">
        <v>1288</v>
      </c>
      <c r="U675" t="s">
        <v>1263</v>
      </c>
    </row>
    <row r="676" spans="1:21" hidden="1">
      <c r="A676" s="134">
        <v>1</v>
      </c>
      <c r="B676">
        <v>2000</v>
      </c>
      <c r="C676">
        <v>20001226</v>
      </c>
      <c r="D676">
        <v>45</v>
      </c>
      <c r="E676">
        <v>95</v>
      </c>
      <c r="F676" t="s">
        <v>289</v>
      </c>
      <c r="G676">
        <v>1</v>
      </c>
      <c r="H676" t="s">
        <v>959</v>
      </c>
      <c r="I676" t="s">
        <v>56</v>
      </c>
      <c r="J676" t="s">
        <v>904</v>
      </c>
      <c r="K676" t="s">
        <v>710</v>
      </c>
      <c r="L676">
        <v>1997</v>
      </c>
      <c r="M676">
        <v>3</v>
      </c>
      <c r="N676">
        <v>1999</v>
      </c>
      <c r="O676">
        <v>630302</v>
      </c>
      <c r="P676" t="s">
        <v>1062</v>
      </c>
      <c r="Q676" t="str">
        <f t="shared" si="20"/>
        <v>12</v>
      </c>
      <c r="R676">
        <v>1</v>
      </c>
      <c r="S676" t="str">
        <f t="shared" si="21"/>
        <v>Yrl</v>
      </c>
      <c r="T676" t="s">
        <v>1289</v>
      </c>
      <c r="U676" t="s">
        <v>1263</v>
      </c>
    </row>
    <row r="677" spans="1:21" hidden="1">
      <c r="A677" s="134">
        <v>1</v>
      </c>
      <c r="B677">
        <v>2006</v>
      </c>
      <c r="C677">
        <v>20060817</v>
      </c>
      <c r="D677">
        <v>23</v>
      </c>
      <c r="E677">
        <v>12</v>
      </c>
      <c r="F677" t="s">
        <v>264</v>
      </c>
      <c r="G677">
        <v>2.37</v>
      </c>
      <c r="H677" t="s">
        <v>895</v>
      </c>
      <c r="I677" t="s">
        <v>56</v>
      </c>
      <c r="J677" t="s">
        <v>103</v>
      </c>
      <c r="K677" t="s">
        <v>723</v>
      </c>
      <c r="L677">
        <v>2004</v>
      </c>
      <c r="M677">
        <v>3</v>
      </c>
      <c r="N677">
        <v>2005</v>
      </c>
      <c r="O677">
        <v>632965</v>
      </c>
      <c r="P677" t="s">
        <v>889</v>
      </c>
      <c r="Q677" t="str">
        <f t="shared" si="20"/>
        <v>08</v>
      </c>
      <c r="R677">
        <v>3</v>
      </c>
      <c r="S677" t="str">
        <f t="shared" si="21"/>
        <v>Fing</v>
      </c>
      <c r="T677" t="s">
        <v>1291</v>
      </c>
      <c r="U677" t="s">
        <v>1225</v>
      </c>
    </row>
    <row r="678" spans="1:21" hidden="1">
      <c r="A678" s="134">
        <v>1</v>
      </c>
      <c r="B678">
        <v>1994</v>
      </c>
      <c r="C678">
        <v>19940602</v>
      </c>
      <c r="D678">
        <v>45</v>
      </c>
      <c r="E678">
        <v>95</v>
      </c>
      <c r="F678" t="s">
        <v>980</v>
      </c>
      <c r="G678">
        <v>1.61</v>
      </c>
      <c r="H678" t="s">
        <v>981</v>
      </c>
      <c r="I678" t="s">
        <v>56</v>
      </c>
      <c r="J678" t="s">
        <v>929</v>
      </c>
      <c r="K678" t="s">
        <v>729</v>
      </c>
      <c r="L678">
        <v>1990</v>
      </c>
      <c r="M678">
        <v>3</v>
      </c>
      <c r="N678">
        <v>1992</v>
      </c>
      <c r="O678">
        <v>635616</v>
      </c>
      <c r="P678" t="s">
        <v>1062</v>
      </c>
      <c r="Q678" t="str">
        <f t="shared" si="20"/>
        <v>06</v>
      </c>
      <c r="R678">
        <v>2</v>
      </c>
      <c r="S678" t="str">
        <f t="shared" si="21"/>
        <v>Yrl</v>
      </c>
      <c r="T678" t="s">
        <v>1290</v>
      </c>
      <c r="U678" t="s">
        <v>1264</v>
      </c>
    </row>
    <row r="679" spans="1:21" hidden="1">
      <c r="A679" s="134">
        <v>1</v>
      </c>
      <c r="B679">
        <v>1993</v>
      </c>
      <c r="C679">
        <v>19930713</v>
      </c>
      <c r="D679">
        <v>45</v>
      </c>
      <c r="E679">
        <v>95</v>
      </c>
      <c r="F679" t="s">
        <v>1232</v>
      </c>
      <c r="G679">
        <v>1.01</v>
      </c>
      <c r="H679" t="s">
        <v>1233</v>
      </c>
      <c r="I679" t="s">
        <v>56</v>
      </c>
      <c r="J679" t="s">
        <v>929</v>
      </c>
      <c r="K679" t="s">
        <v>729</v>
      </c>
      <c r="L679">
        <v>1990</v>
      </c>
      <c r="M679">
        <v>3</v>
      </c>
      <c r="N679">
        <v>1992</v>
      </c>
      <c r="O679">
        <v>635616</v>
      </c>
      <c r="P679" t="s">
        <v>1062</v>
      </c>
      <c r="Q679" t="str">
        <f t="shared" si="20"/>
        <v>07</v>
      </c>
      <c r="R679">
        <v>3</v>
      </c>
      <c r="S679" t="str">
        <f t="shared" si="21"/>
        <v>Yrl</v>
      </c>
      <c r="T679" t="s">
        <v>1290</v>
      </c>
      <c r="U679" t="s">
        <v>1264</v>
      </c>
    </row>
    <row r="680" spans="1:21" hidden="1">
      <c r="A680" s="134">
        <v>1</v>
      </c>
      <c r="B680">
        <v>1993</v>
      </c>
      <c r="C680">
        <v>19930815</v>
      </c>
      <c r="D680">
        <v>45</v>
      </c>
      <c r="E680">
        <v>95</v>
      </c>
      <c r="F680" t="s">
        <v>980</v>
      </c>
      <c r="G680">
        <v>1.01</v>
      </c>
      <c r="H680" t="s">
        <v>981</v>
      </c>
      <c r="I680" t="s">
        <v>56</v>
      </c>
      <c r="J680" t="s">
        <v>929</v>
      </c>
      <c r="K680" t="s">
        <v>729</v>
      </c>
      <c r="L680">
        <v>1990</v>
      </c>
      <c r="M680">
        <v>3</v>
      </c>
      <c r="N680">
        <v>1992</v>
      </c>
      <c r="O680">
        <v>635616</v>
      </c>
      <c r="P680" t="s">
        <v>1062</v>
      </c>
      <c r="Q680" t="str">
        <f t="shared" si="20"/>
        <v>08</v>
      </c>
      <c r="R680">
        <v>3</v>
      </c>
      <c r="S680" t="str">
        <f t="shared" si="21"/>
        <v>Yrl</v>
      </c>
      <c r="T680" t="s">
        <v>1290</v>
      </c>
      <c r="U680" t="s">
        <v>1264</v>
      </c>
    </row>
    <row r="681" spans="1:21" hidden="1">
      <c r="A681" s="134">
        <v>1</v>
      </c>
      <c r="B681">
        <v>1995</v>
      </c>
      <c r="C681">
        <v>19950910</v>
      </c>
      <c r="D681">
        <v>45</v>
      </c>
      <c r="E681">
        <v>95</v>
      </c>
      <c r="F681" t="s">
        <v>315</v>
      </c>
      <c r="G681">
        <v>1.3</v>
      </c>
      <c r="H681" t="s">
        <v>928</v>
      </c>
      <c r="I681" t="s">
        <v>56</v>
      </c>
      <c r="J681" t="s">
        <v>929</v>
      </c>
      <c r="K681" t="s">
        <v>729</v>
      </c>
      <c r="L681">
        <v>1990</v>
      </c>
      <c r="M681">
        <v>3</v>
      </c>
      <c r="N681">
        <v>1992</v>
      </c>
      <c r="O681">
        <v>635616</v>
      </c>
      <c r="P681" t="s">
        <v>1062</v>
      </c>
      <c r="Q681" t="str">
        <f t="shared" si="20"/>
        <v>09</v>
      </c>
      <c r="R681">
        <v>3</v>
      </c>
      <c r="S681" t="str">
        <f t="shared" si="21"/>
        <v>Yrl</v>
      </c>
      <c r="T681" t="s">
        <v>1290</v>
      </c>
      <c r="U681" t="s">
        <v>1264</v>
      </c>
    </row>
    <row r="682" spans="1:21" hidden="1">
      <c r="A682" s="134">
        <v>1</v>
      </c>
      <c r="B682">
        <v>1995</v>
      </c>
      <c r="C682">
        <v>19950910</v>
      </c>
      <c r="D682">
        <v>45</v>
      </c>
      <c r="E682">
        <v>95</v>
      </c>
      <c r="F682" t="s">
        <v>315</v>
      </c>
      <c r="G682">
        <v>1.3</v>
      </c>
      <c r="H682" t="s">
        <v>928</v>
      </c>
      <c r="I682" t="s">
        <v>56</v>
      </c>
      <c r="J682" t="s">
        <v>929</v>
      </c>
      <c r="K682" t="s">
        <v>729</v>
      </c>
      <c r="L682">
        <v>1990</v>
      </c>
      <c r="M682">
        <v>3</v>
      </c>
      <c r="N682">
        <v>1992</v>
      </c>
      <c r="O682">
        <v>635616</v>
      </c>
      <c r="P682" t="s">
        <v>1062</v>
      </c>
      <c r="Q682" t="str">
        <f t="shared" si="20"/>
        <v>09</v>
      </c>
      <c r="R682">
        <v>3</v>
      </c>
      <c r="S682" t="str">
        <f t="shared" si="21"/>
        <v>Yrl</v>
      </c>
      <c r="T682" t="s">
        <v>1290</v>
      </c>
      <c r="U682" t="s">
        <v>1264</v>
      </c>
    </row>
    <row r="683" spans="1:21" hidden="1">
      <c r="A683" s="134">
        <v>1</v>
      </c>
      <c r="B683">
        <v>2006</v>
      </c>
      <c r="C683">
        <v>20060817</v>
      </c>
      <c r="D683">
        <v>23</v>
      </c>
      <c r="E683">
        <v>12</v>
      </c>
      <c r="F683" t="s">
        <v>264</v>
      </c>
      <c r="G683">
        <v>2.37</v>
      </c>
      <c r="H683" t="s">
        <v>895</v>
      </c>
      <c r="I683" t="s">
        <v>56</v>
      </c>
      <c r="J683" t="s">
        <v>103</v>
      </c>
      <c r="K683" t="s">
        <v>723</v>
      </c>
      <c r="L683">
        <v>2003</v>
      </c>
      <c r="M683">
        <v>3</v>
      </c>
      <c r="N683">
        <v>2004</v>
      </c>
      <c r="O683">
        <v>632284</v>
      </c>
      <c r="P683" t="s">
        <v>889</v>
      </c>
      <c r="Q683" t="str">
        <f t="shared" si="20"/>
        <v>08</v>
      </c>
      <c r="R683">
        <v>3</v>
      </c>
      <c r="S683" t="str">
        <f t="shared" si="21"/>
        <v>Fing</v>
      </c>
      <c r="T683" t="s">
        <v>1291</v>
      </c>
      <c r="U683" t="s">
        <v>1225</v>
      </c>
    </row>
    <row r="684" spans="1:21" hidden="1">
      <c r="A684" s="134">
        <v>1</v>
      </c>
      <c r="B684">
        <v>2006</v>
      </c>
      <c r="C684">
        <v>20060821</v>
      </c>
      <c r="D684">
        <v>23</v>
      </c>
      <c r="E684">
        <v>12</v>
      </c>
      <c r="F684" t="s">
        <v>264</v>
      </c>
      <c r="G684">
        <v>1.82</v>
      </c>
      <c r="H684" t="s">
        <v>895</v>
      </c>
      <c r="I684" t="s">
        <v>56</v>
      </c>
      <c r="J684" t="s">
        <v>103</v>
      </c>
      <c r="K684" t="s">
        <v>723</v>
      </c>
      <c r="L684">
        <v>2002</v>
      </c>
      <c r="M684">
        <v>3</v>
      </c>
      <c r="N684">
        <v>2003</v>
      </c>
      <c r="O684">
        <v>631558</v>
      </c>
      <c r="P684" t="s">
        <v>889</v>
      </c>
      <c r="Q684" t="str">
        <f t="shared" si="20"/>
        <v>08</v>
      </c>
      <c r="R684">
        <v>3</v>
      </c>
      <c r="S684" t="str">
        <f t="shared" si="21"/>
        <v>Fing</v>
      </c>
      <c r="T684" t="s">
        <v>1291</v>
      </c>
      <c r="U684" t="s">
        <v>1225</v>
      </c>
    </row>
    <row r="685" spans="1:21" hidden="1">
      <c r="A685" s="134">
        <v>1</v>
      </c>
      <c r="B685">
        <v>2006</v>
      </c>
      <c r="C685">
        <v>20060821</v>
      </c>
      <c r="D685">
        <v>23</v>
      </c>
      <c r="E685">
        <v>12</v>
      </c>
      <c r="F685" t="s">
        <v>264</v>
      </c>
      <c r="G685">
        <v>1.82</v>
      </c>
      <c r="H685" t="s">
        <v>895</v>
      </c>
      <c r="I685" t="s">
        <v>56</v>
      </c>
      <c r="J685" t="s">
        <v>103</v>
      </c>
      <c r="K685" t="s">
        <v>723</v>
      </c>
      <c r="L685">
        <v>2003</v>
      </c>
      <c r="M685">
        <v>3</v>
      </c>
      <c r="N685">
        <v>2004</v>
      </c>
      <c r="O685">
        <v>632284</v>
      </c>
      <c r="P685" t="s">
        <v>889</v>
      </c>
      <c r="Q685" t="str">
        <f t="shared" si="20"/>
        <v>08</v>
      </c>
      <c r="R685">
        <v>3</v>
      </c>
      <c r="S685" t="str">
        <f t="shared" si="21"/>
        <v>Fing</v>
      </c>
      <c r="T685" t="s">
        <v>1291</v>
      </c>
      <c r="U685" t="s">
        <v>1225</v>
      </c>
    </row>
    <row r="686" spans="1:21" hidden="1">
      <c r="A686" s="134">
        <v>1</v>
      </c>
      <c r="B686">
        <v>2006</v>
      </c>
      <c r="C686">
        <v>20060821</v>
      </c>
      <c r="D686">
        <v>23</v>
      </c>
      <c r="E686">
        <v>12</v>
      </c>
      <c r="F686" t="s">
        <v>264</v>
      </c>
      <c r="G686">
        <v>1.82</v>
      </c>
      <c r="H686" t="s">
        <v>895</v>
      </c>
      <c r="I686" t="s">
        <v>56</v>
      </c>
      <c r="J686" t="s">
        <v>103</v>
      </c>
      <c r="K686" t="s">
        <v>723</v>
      </c>
      <c r="L686">
        <v>2003</v>
      </c>
      <c r="M686">
        <v>3</v>
      </c>
      <c r="N686">
        <v>2004</v>
      </c>
      <c r="O686">
        <v>632284</v>
      </c>
      <c r="P686" t="s">
        <v>889</v>
      </c>
      <c r="Q686" t="str">
        <f t="shared" si="20"/>
        <v>08</v>
      </c>
      <c r="R686">
        <v>3</v>
      </c>
      <c r="S686" t="str">
        <f t="shared" si="21"/>
        <v>Fing</v>
      </c>
      <c r="T686" t="s">
        <v>1291</v>
      </c>
      <c r="U686" t="s">
        <v>1225</v>
      </c>
    </row>
    <row r="687" spans="1:21" hidden="1">
      <c r="A687" s="134">
        <v>1</v>
      </c>
      <c r="B687">
        <v>2006</v>
      </c>
      <c r="C687">
        <v>20060821</v>
      </c>
      <c r="D687">
        <v>23</v>
      </c>
      <c r="E687">
        <v>12</v>
      </c>
      <c r="F687" t="s">
        <v>264</v>
      </c>
      <c r="G687">
        <v>1.82</v>
      </c>
      <c r="H687" t="s">
        <v>895</v>
      </c>
      <c r="I687" t="s">
        <v>56</v>
      </c>
      <c r="J687" t="s">
        <v>103</v>
      </c>
      <c r="K687" t="s">
        <v>723</v>
      </c>
      <c r="L687">
        <v>2003</v>
      </c>
      <c r="M687">
        <v>3</v>
      </c>
      <c r="N687">
        <v>2004</v>
      </c>
      <c r="O687">
        <v>632284</v>
      </c>
      <c r="P687" t="s">
        <v>889</v>
      </c>
      <c r="Q687" t="str">
        <f t="shared" si="20"/>
        <v>08</v>
      </c>
      <c r="R687">
        <v>3</v>
      </c>
      <c r="S687" t="str">
        <f t="shared" si="21"/>
        <v>Fing</v>
      </c>
      <c r="T687" t="s">
        <v>1291</v>
      </c>
      <c r="U687" t="s">
        <v>1225</v>
      </c>
    </row>
    <row r="688" spans="1:21" hidden="1">
      <c r="A688" s="134">
        <v>1</v>
      </c>
      <c r="B688">
        <v>2006</v>
      </c>
      <c r="C688">
        <v>20060821</v>
      </c>
      <c r="D688">
        <v>23</v>
      </c>
      <c r="E688">
        <v>12</v>
      </c>
      <c r="F688" t="s">
        <v>264</v>
      </c>
      <c r="G688">
        <v>1.82</v>
      </c>
      <c r="H688" t="s">
        <v>895</v>
      </c>
      <c r="I688" t="s">
        <v>56</v>
      </c>
      <c r="J688" t="s">
        <v>103</v>
      </c>
      <c r="K688" t="s">
        <v>723</v>
      </c>
      <c r="L688">
        <v>2003</v>
      </c>
      <c r="M688">
        <v>3</v>
      </c>
      <c r="N688">
        <v>2004</v>
      </c>
      <c r="O688">
        <v>632284</v>
      </c>
      <c r="P688" t="s">
        <v>889</v>
      </c>
      <c r="Q688" t="str">
        <f t="shared" si="20"/>
        <v>08</v>
      </c>
      <c r="R688">
        <v>3</v>
      </c>
      <c r="S688" t="str">
        <f t="shared" si="21"/>
        <v>Fing</v>
      </c>
      <c r="T688" t="s">
        <v>1291</v>
      </c>
      <c r="U688" t="s">
        <v>1225</v>
      </c>
    </row>
    <row r="689" spans="1:21" hidden="1">
      <c r="A689" s="134">
        <v>1</v>
      </c>
      <c r="B689">
        <v>2006</v>
      </c>
      <c r="C689">
        <v>20060821</v>
      </c>
      <c r="D689">
        <v>23</v>
      </c>
      <c r="E689">
        <v>12</v>
      </c>
      <c r="F689" t="s">
        <v>264</v>
      </c>
      <c r="G689">
        <v>1.82</v>
      </c>
      <c r="H689" t="s">
        <v>895</v>
      </c>
      <c r="I689" t="s">
        <v>56</v>
      </c>
      <c r="J689" t="s">
        <v>103</v>
      </c>
      <c r="K689" t="s">
        <v>723</v>
      </c>
      <c r="L689">
        <v>2002</v>
      </c>
      <c r="M689">
        <v>3</v>
      </c>
      <c r="N689">
        <v>2003</v>
      </c>
      <c r="O689">
        <v>631558</v>
      </c>
      <c r="P689" t="s">
        <v>889</v>
      </c>
      <c r="Q689" t="str">
        <f t="shared" si="20"/>
        <v>08</v>
      </c>
      <c r="R689">
        <v>3</v>
      </c>
      <c r="S689" t="str">
        <f t="shared" si="21"/>
        <v>Fing</v>
      </c>
      <c r="T689" t="s">
        <v>1291</v>
      </c>
      <c r="U689" t="s">
        <v>1225</v>
      </c>
    </row>
    <row r="690" spans="1:21" hidden="1">
      <c r="A690" s="134">
        <v>1</v>
      </c>
      <c r="B690">
        <v>2006</v>
      </c>
      <c r="C690">
        <v>20060821</v>
      </c>
      <c r="D690">
        <v>23</v>
      </c>
      <c r="E690">
        <v>12</v>
      </c>
      <c r="F690" t="s">
        <v>264</v>
      </c>
      <c r="G690">
        <v>1.82</v>
      </c>
      <c r="H690" t="s">
        <v>895</v>
      </c>
      <c r="I690" t="s">
        <v>56</v>
      </c>
      <c r="J690" t="s">
        <v>103</v>
      </c>
      <c r="K690" t="s">
        <v>723</v>
      </c>
      <c r="L690">
        <v>2003</v>
      </c>
      <c r="M690">
        <v>3</v>
      </c>
      <c r="N690">
        <v>2004</v>
      </c>
      <c r="O690">
        <v>632284</v>
      </c>
      <c r="P690" t="s">
        <v>889</v>
      </c>
      <c r="Q690" t="str">
        <f t="shared" si="20"/>
        <v>08</v>
      </c>
      <c r="R690">
        <v>3</v>
      </c>
      <c r="S690" t="str">
        <f t="shared" si="21"/>
        <v>Fing</v>
      </c>
      <c r="T690" t="s">
        <v>1291</v>
      </c>
      <c r="U690" t="s">
        <v>1225</v>
      </c>
    </row>
    <row r="691" spans="1:21" hidden="1">
      <c r="A691" s="134">
        <v>1</v>
      </c>
      <c r="B691">
        <v>2006</v>
      </c>
      <c r="C691">
        <v>20060821</v>
      </c>
      <c r="D691">
        <v>23</v>
      </c>
      <c r="E691">
        <v>12</v>
      </c>
      <c r="F691" t="s">
        <v>264</v>
      </c>
      <c r="G691">
        <v>1.82</v>
      </c>
      <c r="H691" t="s">
        <v>895</v>
      </c>
      <c r="I691" t="s">
        <v>56</v>
      </c>
      <c r="J691" t="s">
        <v>103</v>
      </c>
      <c r="K691" t="s">
        <v>723</v>
      </c>
      <c r="L691">
        <v>2003</v>
      </c>
      <c r="M691">
        <v>3</v>
      </c>
      <c r="N691">
        <v>2004</v>
      </c>
      <c r="O691">
        <v>632284</v>
      </c>
      <c r="P691" t="s">
        <v>889</v>
      </c>
      <c r="Q691" t="str">
        <f t="shared" si="20"/>
        <v>08</v>
      </c>
      <c r="R691">
        <v>3</v>
      </c>
      <c r="S691" t="str">
        <f t="shared" si="21"/>
        <v>Fing</v>
      </c>
      <c r="T691" t="s">
        <v>1291</v>
      </c>
      <c r="U691" t="s">
        <v>1225</v>
      </c>
    </row>
    <row r="692" spans="1:21" hidden="1">
      <c r="A692" s="134">
        <v>1</v>
      </c>
      <c r="B692">
        <v>2006</v>
      </c>
      <c r="C692">
        <v>20060821</v>
      </c>
      <c r="D692">
        <v>23</v>
      </c>
      <c r="E692">
        <v>12</v>
      </c>
      <c r="F692" t="s">
        <v>264</v>
      </c>
      <c r="G692">
        <v>1.82</v>
      </c>
      <c r="H692" t="s">
        <v>895</v>
      </c>
      <c r="I692" t="s">
        <v>56</v>
      </c>
      <c r="J692" t="s">
        <v>103</v>
      </c>
      <c r="K692" t="s">
        <v>723</v>
      </c>
      <c r="L692">
        <v>2003</v>
      </c>
      <c r="M692">
        <v>3</v>
      </c>
      <c r="N692">
        <v>2004</v>
      </c>
      <c r="O692">
        <v>632284</v>
      </c>
      <c r="P692" t="s">
        <v>889</v>
      </c>
      <c r="Q692" t="str">
        <f t="shared" si="20"/>
        <v>08</v>
      </c>
      <c r="R692">
        <v>3</v>
      </c>
      <c r="S692" t="str">
        <f t="shared" si="21"/>
        <v>Fing</v>
      </c>
      <c r="T692" t="s">
        <v>1291</v>
      </c>
      <c r="U692" t="s">
        <v>1225</v>
      </c>
    </row>
    <row r="693" spans="1:21" hidden="1">
      <c r="A693" s="134">
        <v>1</v>
      </c>
      <c r="B693">
        <v>2006</v>
      </c>
      <c r="C693">
        <v>20060821</v>
      </c>
      <c r="D693">
        <v>23</v>
      </c>
      <c r="E693">
        <v>12</v>
      </c>
      <c r="F693" t="s">
        <v>264</v>
      </c>
      <c r="G693">
        <v>1.82</v>
      </c>
      <c r="H693" t="s">
        <v>895</v>
      </c>
      <c r="I693" t="s">
        <v>56</v>
      </c>
      <c r="J693" t="s">
        <v>103</v>
      </c>
      <c r="K693" t="s">
        <v>723</v>
      </c>
      <c r="L693">
        <v>2003</v>
      </c>
      <c r="M693">
        <v>3</v>
      </c>
      <c r="N693">
        <v>2004</v>
      </c>
      <c r="O693">
        <v>632284</v>
      </c>
      <c r="P693" t="s">
        <v>889</v>
      </c>
      <c r="Q693" t="str">
        <f t="shared" si="20"/>
        <v>08</v>
      </c>
      <c r="R693">
        <v>3</v>
      </c>
      <c r="S693" t="str">
        <f t="shared" si="21"/>
        <v>Fing</v>
      </c>
      <c r="T693" t="s">
        <v>1291</v>
      </c>
      <c r="U693" t="s">
        <v>1225</v>
      </c>
    </row>
    <row r="694" spans="1:21" hidden="1">
      <c r="A694" s="134">
        <v>1</v>
      </c>
      <c r="B694">
        <v>2006</v>
      </c>
      <c r="C694">
        <v>20060821</v>
      </c>
      <c r="D694">
        <v>23</v>
      </c>
      <c r="E694">
        <v>12</v>
      </c>
      <c r="F694" t="s">
        <v>264</v>
      </c>
      <c r="G694">
        <v>1.82</v>
      </c>
      <c r="H694" t="s">
        <v>895</v>
      </c>
      <c r="I694" t="s">
        <v>56</v>
      </c>
      <c r="J694" t="s">
        <v>103</v>
      </c>
      <c r="K694" t="s">
        <v>723</v>
      </c>
      <c r="L694">
        <v>2002</v>
      </c>
      <c r="M694">
        <v>3</v>
      </c>
      <c r="N694">
        <v>2003</v>
      </c>
      <c r="O694">
        <v>631558</v>
      </c>
      <c r="P694" t="s">
        <v>889</v>
      </c>
      <c r="Q694" t="str">
        <f t="shared" si="20"/>
        <v>08</v>
      </c>
      <c r="R694">
        <v>3</v>
      </c>
      <c r="S694" t="str">
        <f t="shared" si="21"/>
        <v>Fing</v>
      </c>
      <c r="T694" t="s">
        <v>1291</v>
      </c>
      <c r="U694" t="s">
        <v>1225</v>
      </c>
    </row>
    <row r="695" spans="1:21" hidden="1">
      <c r="A695" s="134">
        <v>1</v>
      </c>
      <c r="B695">
        <v>2006</v>
      </c>
      <c r="C695">
        <v>20060821</v>
      </c>
      <c r="D695">
        <v>23</v>
      </c>
      <c r="E695">
        <v>12</v>
      </c>
      <c r="F695" t="s">
        <v>264</v>
      </c>
      <c r="G695">
        <v>1.82</v>
      </c>
      <c r="H695" t="s">
        <v>895</v>
      </c>
      <c r="I695" t="s">
        <v>56</v>
      </c>
      <c r="J695" t="s">
        <v>103</v>
      </c>
      <c r="K695" t="s">
        <v>723</v>
      </c>
      <c r="L695">
        <v>2002</v>
      </c>
      <c r="M695">
        <v>3</v>
      </c>
      <c r="N695">
        <v>2003</v>
      </c>
      <c r="O695">
        <v>631558</v>
      </c>
      <c r="P695" t="s">
        <v>889</v>
      </c>
      <c r="Q695" t="str">
        <f t="shared" si="20"/>
        <v>08</v>
      </c>
      <c r="R695">
        <v>3</v>
      </c>
      <c r="S695" t="str">
        <f t="shared" si="21"/>
        <v>Fing</v>
      </c>
      <c r="T695" t="s">
        <v>1291</v>
      </c>
      <c r="U695" t="s">
        <v>1225</v>
      </c>
    </row>
    <row r="696" spans="1:21" hidden="1">
      <c r="A696" s="134">
        <v>1</v>
      </c>
      <c r="B696">
        <v>2006</v>
      </c>
      <c r="C696">
        <v>20060821</v>
      </c>
      <c r="D696">
        <v>23</v>
      </c>
      <c r="E696">
        <v>12</v>
      </c>
      <c r="F696" t="s">
        <v>264</v>
      </c>
      <c r="G696">
        <v>1.82</v>
      </c>
      <c r="H696" t="s">
        <v>895</v>
      </c>
      <c r="I696" t="s">
        <v>56</v>
      </c>
      <c r="J696" t="s">
        <v>103</v>
      </c>
      <c r="K696" t="s">
        <v>723</v>
      </c>
      <c r="L696">
        <v>2003</v>
      </c>
      <c r="M696">
        <v>3</v>
      </c>
      <c r="N696">
        <v>2004</v>
      </c>
      <c r="O696">
        <v>632284</v>
      </c>
      <c r="P696" t="s">
        <v>889</v>
      </c>
      <c r="Q696" t="str">
        <f t="shared" si="20"/>
        <v>08</v>
      </c>
      <c r="R696">
        <v>3</v>
      </c>
      <c r="S696" t="str">
        <f t="shared" si="21"/>
        <v>Fing</v>
      </c>
      <c r="T696" t="s">
        <v>1291</v>
      </c>
      <c r="U696" t="s">
        <v>1225</v>
      </c>
    </row>
    <row r="697" spans="1:21" hidden="1">
      <c r="A697" s="134">
        <v>1</v>
      </c>
      <c r="B697">
        <v>2006</v>
      </c>
      <c r="C697">
        <v>20060821</v>
      </c>
      <c r="D697">
        <v>23</v>
      </c>
      <c r="E697">
        <v>12</v>
      </c>
      <c r="F697" t="s">
        <v>264</v>
      </c>
      <c r="G697">
        <v>1.82</v>
      </c>
      <c r="H697" t="s">
        <v>895</v>
      </c>
      <c r="I697" t="s">
        <v>56</v>
      </c>
      <c r="J697" t="s">
        <v>103</v>
      </c>
      <c r="K697" t="s">
        <v>723</v>
      </c>
      <c r="L697">
        <v>2003</v>
      </c>
      <c r="M697">
        <v>3</v>
      </c>
      <c r="N697">
        <v>2004</v>
      </c>
      <c r="O697">
        <v>632284</v>
      </c>
      <c r="P697" t="s">
        <v>889</v>
      </c>
      <c r="Q697" t="str">
        <f t="shared" si="20"/>
        <v>08</v>
      </c>
      <c r="R697">
        <v>3</v>
      </c>
      <c r="S697" t="str">
        <f t="shared" si="21"/>
        <v>Fing</v>
      </c>
      <c r="T697" t="s">
        <v>1291</v>
      </c>
      <c r="U697" t="s">
        <v>1225</v>
      </c>
    </row>
    <row r="698" spans="1:21" hidden="1">
      <c r="A698" s="134">
        <v>1</v>
      </c>
      <c r="B698">
        <v>2006</v>
      </c>
      <c r="C698">
        <v>20060821</v>
      </c>
      <c r="D698">
        <v>23</v>
      </c>
      <c r="E698">
        <v>12</v>
      </c>
      <c r="F698" t="s">
        <v>264</v>
      </c>
      <c r="G698">
        <v>1.82</v>
      </c>
      <c r="H698" t="s">
        <v>895</v>
      </c>
      <c r="I698" t="s">
        <v>56</v>
      </c>
      <c r="J698" t="s">
        <v>103</v>
      </c>
      <c r="K698" t="s">
        <v>723</v>
      </c>
      <c r="L698">
        <v>2003</v>
      </c>
      <c r="M698">
        <v>3</v>
      </c>
      <c r="N698">
        <v>2004</v>
      </c>
      <c r="O698">
        <v>632284</v>
      </c>
      <c r="P698" t="s">
        <v>889</v>
      </c>
      <c r="Q698" t="str">
        <f t="shared" si="20"/>
        <v>08</v>
      </c>
      <c r="R698">
        <v>3</v>
      </c>
      <c r="S698" t="str">
        <f t="shared" si="21"/>
        <v>Fing</v>
      </c>
      <c r="T698" t="s">
        <v>1291</v>
      </c>
      <c r="U698" t="s">
        <v>1225</v>
      </c>
    </row>
    <row r="699" spans="1:21" hidden="1">
      <c r="A699" s="134">
        <v>1</v>
      </c>
      <c r="B699">
        <v>2006</v>
      </c>
      <c r="C699">
        <v>20060821</v>
      </c>
      <c r="D699">
        <v>23</v>
      </c>
      <c r="E699">
        <v>12</v>
      </c>
      <c r="F699" t="s">
        <v>264</v>
      </c>
      <c r="G699">
        <v>1.82</v>
      </c>
      <c r="H699" t="s">
        <v>895</v>
      </c>
      <c r="I699" t="s">
        <v>56</v>
      </c>
      <c r="J699" t="s">
        <v>103</v>
      </c>
      <c r="K699" t="s">
        <v>723</v>
      </c>
      <c r="L699">
        <v>2003</v>
      </c>
      <c r="M699">
        <v>3</v>
      </c>
      <c r="N699">
        <v>2004</v>
      </c>
      <c r="O699">
        <v>632284</v>
      </c>
      <c r="P699" t="s">
        <v>889</v>
      </c>
      <c r="Q699" t="str">
        <f t="shared" si="20"/>
        <v>08</v>
      </c>
      <c r="R699">
        <v>3</v>
      </c>
      <c r="S699" t="str">
        <f t="shared" si="21"/>
        <v>Fing</v>
      </c>
      <c r="T699" t="s">
        <v>1291</v>
      </c>
      <c r="U699" t="s">
        <v>1225</v>
      </c>
    </row>
    <row r="700" spans="1:21" hidden="1">
      <c r="A700" s="134">
        <v>1</v>
      </c>
      <c r="B700">
        <v>2006</v>
      </c>
      <c r="C700">
        <v>20060822</v>
      </c>
      <c r="D700">
        <v>23</v>
      </c>
      <c r="E700">
        <v>12</v>
      </c>
      <c r="F700" t="s">
        <v>264</v>
      </c>
      <c r="G700">
        <v>1.82</v>
      </c>
      <c r="H700" t="s">
        <v>895</v>
      </c>
      <c r="I700" t="s">
        <v>56</v>
      </c>
      <c r="J700" t="s">
        <v>103</v>
      </c>
      <c r="K700" t="s">
        <v>723</v>
      </c>
      <c r="L700">
        <v>2004</v>
      </c>
      <c r="M700">
        <v>3</v>
      </c>
      <c r="N700">
        <v>2005</v>
      </c>
      <c r="O700">
        <v>632965</v>
      </c>
      <c r="P700" t="s">
        <v>889</v>
      </c>
      <c r="Q700" t="str">
        <f t="shared" si="20"/>
        <v>08</v>
      </c>
      <c r="R700">
        <v>3</v>
      </c>
      <c r="S700" t="str">
        <f t="shared" si="21"/>
        <v>Fing</v>
      </c>
      <c r="T700" t="s">
        <v>1291</v>
      </c>
      <c r="U700" t="s">
        <v>1225</v>
      </c>
    </row>
    <row r="701" spans="1:21" hidden="1">
      <c r="A701" s="134">
        <v>1</v>
      </c>
      <c r="B701">
        <v>2006</v>
      </c>
      <c r="C701">
        <v>20060822</v>
      </c>
      <c r="D701">
        <v>23</v>
      </c>
      <c r="E701">
        <v>12</v>
      </c>
      <c r="F701" t="s">
        <v>264</v>
      </c>
      <c r="G701">
        <v>1.82</v>
      </c>
      <c r="H701" t="s">
        <v>895</v>
      </c>
      <c r="I701" t="s">
        <v>56</v>
      </c>
      <c r="J701" t="s">
        <v>103</v>
      </c>
      <c r="K701" t="s">
        <v>723</v>
      </c>
      <c r="L701">
        <v>2003</v>
      </c>
      <c r="M701">
        <v>3</v>
      </c>
      <c r="N701">
        <v>2004</v>
      </c>
      <c r="O701">
        <v>632284</v>
      </c>
      <c r="P701" t="s">
        <v>889</v>
      </c>
      <c r="Q701" t="str">
        <f t="shared" si="20"/>
        <v>08</v>
      </c>
      <c r="R701">
        <v>3</v>
      </c>
      <c r="S701" t="str">
        <f t="shared" si="21"/>
        <v>Fing</v>
      </c>
      <c r="T701" t="s">
        <v>1291</v>
      </c>
      <c r="U701" t="s">
        <v>1225</v>
      </c>
    </row>
    <row r="702" spans="1:21" hidden="1">
      <c r="A702" s="134">
        <v>1</v>
      </c>
      <c r="B702">
        <v>2006</v>
      </c>
      <c r="C702">
        <v>20060822</v>
      </c>
      <c r="D702">
        <v>23</v>
      </c>
      <c r="E702">
        <v>12</v>
      </c>
      <c r="F702" t="s">
        <v>264</v>
      </c>
      <c r="G702">
        <v>1.82</v>
      </c>
      <c r="H702" t="s">
        <v>895</v>
      </c>
      <c r="I702" t="s">
        <v>56</v>
      </c>
      <c r="J702" t="s">
        <v>103</v>
      </c>
      <c r="K702" t="s">
        <v>723</v>
      </c>
      <c r="L702">
        <v>2003</v>
      </c>
      <c r="M702">
        <v>3</v>
      </c>
      <c r="N702">
        <v>2004</v>
      </c>
      <c r="O702">
        <v>632284</v>
      </c>
      <c r="P702" t="s">
        <v>889</v>
      </c>
      <c r="Q702" t="str">
        <f t="shared" si="20"/>
        <v>08</v>
      </c>
      <c r="R702">
        <v>3</v>
      </c>
      <c r="S702" t="str">
        <f t="shared" si="21"/>
        <v>Fing</v>
      </c>
      <c r="T702" t="s">
        <v>1291</v>
      </c>
      <c r="U702" t="s">
        <v>1225</v>
      </c>
    </row>
    <row r="703" spans="1:21" hidden="1">
      <c r="A703" s="134">
        <v>1</v>
      </c>
      <c r="B703">
        <v>2006</v>
      </c>
      <c r="C703">
        <v>20060822</v>
      </c>
      <c r="D703">
        <v>23</v>
      </c>
      <c r="E703">
        <v>12</v>
      </c>
      <c r="F703" t="s">
        <v>264</v>
      </c>
      <c r="G703">
        <v>1.82</v>
      </c>
      <c r="H703" t="s">
        <v>895</v>
      </c>
      <c r="I703" t="s">
        <v>56</v>
      </c>
      <c r="J703" t="s">
        <v>103</v>
      </c>
      <c r="K703" t="s">
        <v>723</v>
      </c>
      <c r="L703">
        <v>2002</v>
      </c>
      <c r="M703">
        <v>3</v>
      </c>
      <c r="N703">
        <v>2003</v>
      </c>
      <c r="O703">
        <v>631558</v>
      </c>
      <c r="P703" t="s">
        <v>889</v>
      </c>
      <c r="Q703" t="str">
        <f t="shared" si="20"/>
        <v>08</v>
      </c>
      <c r="R703">
        <v>3</v>
      </c>
      <c r="S703" t="str">
        <f t="shared" si="21"/>
        <v>Fing</v>
      </c>
      <c r="T703" t="s">
        <v>1291</v>
      </c>
      <c r="U703" t="s">
        <v>1225</v>
      </c>
    </row>
    <row r="704" spans="1:21" hidden="1">
      <c r="A704" s="134">
        <v>1</v>
      </c>
      <c r="B704">
        <v>2006</v>
      </c>
      <c r="C704">
        <v>20060822</v>
      </c>
      <c r="D704">
        <v>23</v>
      </c>
      <c r="E704">
        <v>12</v>
      </c>
      <c r="F704" t="s">
        <v>264</v>
      </c>
      <c r="G704">
        <v>1.82</v>
      </c>
      <c r="H704" t="s">
        <v>895</v>
      </c>
      <c r="I704" t="s">
        <v>56</v>
      </c>
      <c r="J704" t="s">
        <v>103</v>
      </c>
      <c r="K704" t="s">
        <v>723</v>
      </c>
      <c r="L704">
        <v>2003</v>
      </c>
      <c r="M704">
        <v>3</v>
      </c>
      <c r="N704">
        <v>2004</v>
      </c>
      <c r="O704">
        <v>632284</v>
      </c>
      <c r="P704" t="s">
        <v>889</v>
      </c>
      <c r="Q704" t="str">
        <f t="shared" si="20"/>
        <v>08</v>
      </c>
      <c r="R704">
        <v>3</v>
      </c>
      <c r="S704" t="str">
        <f t="shared" si="21"/>
        <v>Fing</v>
      </c>
      <c r="T704" t="s">
        <v>1291</v>
      </c>
      <c r="U704" t="s">
        <v>1225</v>
      </c>
    </row>
    <row r="705" spans="1:21" hidden="1">
      <c r="A705" s="134">
        <v>1</v>
      </c>
      <c r="B705">
        <v>2006</v>
      </c>
      <c r="C705">
        <v>20060822</v>
      </c>
      <c r="D705">
        <v>23</v>
      </c>
      <c r="E705">
        <v>12</v>
      </c>
      <c r="F705" t="s">
        <v>264</v>
      </c>
      <c r="G705">
        <v>1.82</v>
      </c>
      <c r="H705" t="s">
        <v>895</v>
      </c>
      <c r="I705" t="s">
        <v>56</v>
      </c>
      <c r="J705" t="s">
        <v>103</v>
      </c>
      <c r="K705" t="s">
        <v>723</v>
      </c>
      <c r="L705">
        <v>2003</v>
      </c>
      <c r="M705">
        <v>3</v>
      </c>
      <c r="N705">
        <v>2004</v>
      </c>
      <c r="O705">
        <v>632284</v>
      </c>
      <c r="P705" t="s">
        <v>889</v>
      </c>
      <c r="Q705" t="str">
        <f t="shared" si="20"/>
        <v>08</v>
      </c>
      <c r="R705">
        <v>3</v>
      </c>
      <c r="S705" t="str">
        <f t="shared" si="21"/>
        <v>Fing</v>
      </c>
      <c r="T705" t="s">
        <v>1291</v>
      </c>
      <c r="U705" t="s">
        <v>1225</v>
      </c>
    </row>
    <row r="706" spans="1:21" hidden="1">
      <c r="A706" s="134">
        <v>1</v>
      </c>
      <c r="B706">
        <v>2006</v>
      </c>
      <c r="C706">
        <v>20060822</v>
      </c>
      <c r="D706">
        <v>23</v>
      </c>
      <c r="E706">
        <v>12</v>
      </c>
      <c r="F706" t="s">
        <v>264</v>
      </c>
      <c r="G706">
        <v>1.82</v>
      </c>
      <c r="H706" t="s">
        <v>895</v>
      </c>
      <c r="I706" t="s">
        <v>56</v>
      </c>
      <c r="J706" t="s">
        <v>103</v>
      </c>
      <c r="K706" t="s">
        <v>723</v>
      </c>
      <c r="L706">
        <v>2003</v>
      </c>
      <c r="M706">
        <v>3</v>
      </c>
      <c r="N706">
        <v>2004</v>
      </c>
      <c r="O706">
        <v>632284</v>
      </c>
      <c r="P706" t="s">
        <v>889</v>
      </c>
      <c r="Q706" t="str">
        <f t="shared" si="20"/>
        <v>08</v>
      </c>
      <c r="R706">
        <v>3</v>
      </c>
      <c r="S706" t="str">
        <f t="shared" si="21"/>
        <v>Fing</v>
      </c>
      <c r="T706" t="s">
        <v>1291</v>
      </c>
      <c r="U706" t="s">
        <v>1225</v>
      </c>
    </row>
    <row r="707" spans="1:21" hidden="1">
      <c r="A707" s="134">
        <v>1</v>
      </c>
      <c r="B707">
        <v>2006</v>
      </c>
      <c r="C707">
        <v>20060822</v>
      </c>
      <c r="D707">
        <v>23</v>
      </c>
      <c r="E707">
        <v>12</v>
      </c>
      <c r="F707" t="s">
        <v>264</v>
      </c>
      <c r="G707">
        <v>1.82</v>
      </c>
      <c r="H707" t="s">
        <v>895</v>
      </c>
      <c r="I707" t="s">
        <v>56</v>
      </c>
      <c r="J707" t="s">
        <v>103</v>
      </c>
      <c r="K707" t="s">
        <v>723</v>
      </c>
      <c r="L707">
        <v>2003</v>
      </c>
      <c r="M707">
        <v>3</v>
      </c>
      <c r="N707">
        <v>2004</v>
      </c>
      <c r="O707">
        <v>632284</v>
      </c>
      <c r="P707" t="s">
        <v>889</v>
      </c>
      <c r="Q707" t="str">
        <f t="shared" si="20"/>
        <v>08</v>
      </c>
      <c r="R707">
        <v>3</v>
      </c>
      <c r="S707" t="str">
        <f t="shared" si="21"/>
        <v>Fing</v>
      </c>
      <c r="T707" t="s">
        <v>1291</v>
      </c>
      <c r="U707" t="s">
        <v>1225</v>
      </c>
    </row>
    <row r="708" spans="1:21" hidden="1">
      <c r="A708" s="134">
        <v>1</v>
      </c>
      <c r="B708">
        <v>2006</v>
      </c>
      <c r="C708">
        <v>20060822</v>
      </c>
      <c r="D708">
        <v>23</v>
      </c>
      <c r="E708">
        <v>12</v>
      </c>
      <c r="F708" t="s">
        <v>264</v>
      </c>
      <c r="G708">
        <v>1.82</v>
      </c>
      <c r="H708" t="s">
        <v>895</v>
      </c>
      <c r="I708" t="s">
        <v>56</v>
      </c>
      <c r="J708" t="s">
        <v>103</v>
      </c>
      <c r="K708" t="s">
        <v>723</v>
      </c>
      <c r="L708">
        <v>2003</v>
      </c>
      <c r="M708">
        <v>3</v>
      </c>
      <c r="N708">
        <v>2004</v>
      </c>
      <c r="O708">
        <v>632284</v>
      </c>
      <c r="P708" t="s">
        <v>889</v>
      </c>
      <c r="Q708" t="str">
        <f t="shared" si="20"/>
        <v>08</v>
      </c>
      <c r="R708">
        <v>3</v>
      </c>
      <c r="S708" t="str">
        <f t="shared" si="21"/>
        <v>Fing</v>
      </c>
      <c r="T708" t="s">
        <v>1291</v>
      </c>
      <c r="U708" t="s">
        <v>1225</v>
      </c>
    </row>
    <row r="709" spans="1:21" hidden="1">
      <c r="A709" s="134">
        <v>1</v>
      </c>
      <c r="B709">
        <v>2006</v>
      </c>
      <c r="C709">
        <v>20060822</v>
      </c>
      <c r="D709">
        <v>23</v>
      </c>
      <c r="E709">
        <v>12</v>
      </c>
      <c r="F709" t="s">
        <v>264</v>
      </c>
      <c r="G709">
        <v>1.82</v>
      </c>
      <c r="H709" t="s">
        <v>895</v>
      </c>
      <c r="I709" t="s">
        <v>56</v>
      </c>
      <c r="J709" t="s">
        <v>103</v>
      </c>
      <c r="K709" t="s">
        <v>723</v>
      </c>
      <c r="L709">
        <v>2003</v>
      </c>
      <c r="M709">
        <v>3</v>
      </c>
      <c r="N709">
        <v>2004</v>
      </c>
      <c r="O709">
        <v>632284</v>
      </c>
      <c r="P709" t="s">
        <v>889</v>
      </c>
      <c r="Q709" t="str">
        <f t="shared" si="20"/>
        <v>08</v>
      </c>
      <c r="R709">
        <v>3</v>
      </c>
      <c r="S709" t="str">
        <f t="shared" si="21"/>
        <v>Fing</v>
      </c>
      <c r="T709" t="s">
        <v>1291</v>
      </c>
      <c r="U709" t="s">
        <v>1225</v>
      </c>
    </row>
    <row r="710" spans="1:21" hidden="1">
      <c r="A710" s="134">
        <v>1</v>
      </c>
      <c r="B710">
        <v>2006</v>
      </c>
      <c r="C710">
        <v>20060822</v>
      </c>
      <c r="D710">
        <v>23</v>
      </c>
      <c r="E710">
        <v>12</v>
      </c>
      <c r="F710" t="s">
        <v>264</v>
      </c>
      <c r="G710">
        <v>1.82</v>
      </c>
      <c r="H710" t="s">
        <v>895</v>
      </c>
      <c r="I710" t="s">
        <v>56</v>
      </c>
      <c r="J710" t="s">
        <v>103</v>
      </c>
      <c r="K710" t="s">
        <v>723</v>
      </c>
      <c r="L710">
        <v>2003</v>
      </c>
      <c r="M710">
        <v>3</v>
      </c>
      <c r="N710">
        <v>2004</v>
      </c>
      <c r="O710">
        <v>632284</v>
      </c>
      <c r="P710" t="s">
        <v>889</v>
      </c>
      <c r="Q710" t="str">
        <f t="shared" ref="Q710:Q773" si="22">MID(C710,5,2)</f>
        <v>08</v>
      </c>
      <c r="R710">
        <v>3</v>
      </c>
      <c r="S710" t="str">
        <f t="shared" ref="S710:S773" si="23">IF(N710-L710=1,"Fing","Yrl")</f>
        <v>Fing</v>
      </c>
      <c r="T710" t="s">
        <v>1291</v>
      </c>
      <c r="U710" t="s">
        <v>1225</v>
      </c>
    </row>
    <row r="711" spans="1:21" hidden="1">
      <c r="A711" s="134">
        <v>1</v>
      </c>
      <c r="B711">
        <v>2006</v>
      </c>
      <c r="C711">
        <v>20060822</v>
      </c>
      <c r="D711">
        <v>23</v>
      </c>
      <c r="E711">
        <v>12</v>
      </c>
      <c r="F711" t="s">
        <v>264</v>
      </c>
      <c r="G711">
        <v>1.82</v>
      </c>
      <c r="H711" t="s">
        <v>895</v>
      </c>
      <c r="I711" t="s">
        <v>56</v>
      </c>
      <c r="J711" t="s">
        <v>103</v>
      </c>
      <c r="K711" t="s">
        <v>723</v>
      </c>
      <c r="L711">
        <v>2003</v>
      </c>
      <c r="M711">
        <v>3</v>
      </c>
      <c r="N711">
        <v>2004</v>
      </c>
      <c r="O711">
        <v>632284</v>
      </c>
      <c r="P711" t="s">
        <v>889</v>
      </c>
      <c r="Q711" t="str">
        <f t="shared" si="22"/>
        <v>08</v>
      </c>
      <c r="R711">
        <v>3</v>
      </c>
      <c r="S711" t="str">
        <f t="shared" si="23"/>
        <v>Fing</v>
      </c>
      <c r="T711" t="s">
        <v>1291</v>
      </c>
      <c r="U711" t="s">
        <v>1225</v>
      </c>
    </row>
    <row r="712" spans="1:21" hidden="1">
      <c r="A712" s="134">
        <v>1</v>
      </c>
      <c r="B712">
        <v>2006</v>
      </c>
      <c r="C712">
        <v>20060822</v>
      </c>
      <c r="D712">
        <v>23</v>
      </c>
      <c r="E712">
        <v>12</v>
      </c>
      <c r="F712" t="s">
        <v>264</v>
      </c>
      <c r="G712">
        <v>1.82</v>
      </c>
      <c r="H712" t="s">
        <v>895</v>
      </c>
      <c r="I712" t="s">
        <v>56</v>
      </c>
      <c r="J712" t="s">
        <v>103</v>
      </c>
      <c r="K712" t="s">
        <v>723</v>
      </c>
      <c r="L712">
        <v>2003</v>
      </c>
      <c r="M712">
        <v>3</v>
      </c>
      <c r="N712">
        <v>2004</v>
      </c>
      <c r="O712">
        <v>632284</v>
      </c>
      <c r="P712" t="s">
        <v>889</v>
      </c>
      <c r="Q712" t="str">
        <f t="shared" si="22"/>
        <v>08</v>
      </c>
      <c r="R712">
        <v>3</v>
      </c>
      <c r="S712" t="str">
        <f t="shared" si="23"/>
        <v>Fing</v>
      </c>
      <c r="T712" t="s">
        <v>1291</v>
      </c>
      <c r="U712" t="s">
        <v>1225</v>
      </c>
    </row>
    <row r="713" spans="1:21" hidden="1">
      <c r="A713" s="134">
        <v>1</v>
      </c>
      <c r="B713">
        <v>2006</v>
      </c>
      <c r="C713">
        <v>20060822</v>
      </c>
      <c r="D713">
        <v>23</v>
      </c>
      <c r="E713">
        <v>12</v>
      </c>
      <c r="F713" t="s">
        <v>264</v>
      </c>
      <c r="G713">
        <v>1.82</v>
      </c>
      <c r="H713" t="s">
        <v>895</v>
      </c>
      <c r="I713" t="s">
        <v>56</v>
      </c>
      <c r="J713" t="s">
        <v>103</v>
      </c>
      <c r="K713" t="s">
        <v>723</v>
      </c>
      <c r="L713">
        <v>2003</v>
      </c>
      <c r="M713">
        <v>3</v>
      </c>
      <c r="N713">
        <v>2004</v>
      </c>
      <c r="O713">
        <v>632284</v>
      </c>
      <c r="P713" t="s">
        <v>889</v>
      </c>
      <c r="Q713" t="str">
        <f t="shared" si="22"/>
        <v>08</v>
      </c>
      <c r="R713">
        <v>3</v>
      </c>
      <c r="S713" t="str">
        <f t="shared" si="23"/>
        <v>Fing</v>
      </c>
      <c r="T713" t="s">
        <v>1291</v>
      </c>
      <c r="U713" t="s">
        <v>1225</v>
      </c>
    </row>
    <row r="714" spans="1:21" hidden="1">
      <c r="A714" s="134">
        <v>1</v>
      </c>
      <c r="B714">
        <v>2006</v>
      </c>
      <c r="C714">
        <v>20060822</v>
      </c>
      <c r="D714">
        <v>23</v>
      </c>
      <c r="E714">
        <v>12</v>
      </c>
      <c r="F714" t="s">
        <v>264</v>
      </c>
      <c r="G714">
        <v>1.82</v>
      </c>
      <c r="H714" t="s">
        <v>895</v>
      </c>
      <c r="I714" t="s">
        <v>56</v>
      </c>
      <c r="J714" t="s">
        <v>103</v>
      </c>
      <c r="K714" t="s">
        <v>723</v>
      </c>
      <c r="L714">
        <v>2003</v>
      </c>
      <c r="M714">
        <v>3</v>
      </c>
      <c r="N714">
        <v>2004</v>
      </c>
      <c r="O714">
        <v>632284</v>
      </c>
      <c r="P714" t="s">
        <v>889</v>
      </c>
      <c r="Q714" t="str">
        <f t="shared" si="22"/>
        <v>08</v>
      </c>
      <c r="R714">
        <v>3</v>
      </c>
      <c r="S714" t="str">
        <f t="shared" si="23"/>
        <v>Fing</v>
      </c>
      <c r="T714" t="s">
        <v>1291</v>
      </c>
      <c r="U714" t="s">
        <v>1225</v>
      </c>
    </row>
    <row r="715" spans="1:21" hidden="1">
      <c r="A715" s="134">
        <v>1</v>
      </c>
      <c r="B715">
        <v>2006</v>
      </c>
      <c r="C715">
        <v>20060822</v>
      </c>
      <c r="D715">
        <v>23</v>
      </c>
      <c r="E715">
        <v>12</v>
      </c>
      <c r="F715" t="s">
        <v>264</v>
      </c>
      <c r="G715">
        <v>1.82</v>
      </c>
      <c r="H715" t="s">
        <v>895</v>
      </c>
      <c r="I715" t="s">
        <v>56</v>
      </c>
      <c r="J715" t="s">
        <v>103</v>
      </c>
      <c r="K715" t="s">
        <v>723</v>
      </c>
      <c r="L715">
        <v>2003</v>
      </c>
      <c r="M715">
        <v>3</v>
      </c>
      <c r="N715">
        <v>2004</v>
      </c>
      <c r="O715">
        <v>632284</v>
      </c>
      <c r="P715" t="s">
        <v>889</v>
      </c>
      <c r="Q715" t="str">
        <f t="shared" si="22"/>
        <v>08</v>
      </c>
      <c r="R715">
        <v>3</v>
      </c>
      <c r="S715" t="str">
        <f t="shared" si="23"/>
        <v>Fing</v>
      </c>
      <c r="T715" t="s">
        <v>1291</v>
      </c>
      <c r="U715" t="s">
        <v>1225</v>
      </c>
    </row>
    <row r="716" spans="1:21" hidden="1">
      <c r="A716" s="134">
        <v>1</v>
      </c>
      <c r="B716">
        <v>2006</v>
      </c>
      <c r="C716">
        <v>20060822</v>
      </c>
      <c r="D716">
        <v>23</v>
      </c>
      <c r="E716">
        <v>12</v>
      </c>
      <c r="F716" t="s">
        <v>264</v>
      </c>
      <c r="G716">
        <v>1.82</v>
      </c>
      <c r="H716" t="s">
        <v>895</v>
      </c>
      <c r="I716" t="s">
        <v>56</v>
      </c>
      <c r="J716" t="s">
        <v>103</v>
      </c>
      <c r="K716" t="s">
        <v>723</v>
      </c>
      <c r="L716">
        <v>2003</v>
      </c>
      <c r="M716">
        <v>3</v>
      </c>
      <c r="N716">
        <v>2004</v>
      </c>
      <c r="O716">
        <v>632284</v>
      </c>
      <c r="P716" t="s">
        <v>889</v>
      </c>
      <c r="Q716" t="str">
        <f t="shared" si="22"/>
        <v>08</v>
      </c>
      <c r="R716">
        <v>3</v>
      </c>
      <c r="S716" t="str">
        <f t="shared" si="23"/>
        <v>Fing</v>
      </c>
      <c r="T716" t="s">
        <v>1291</v>
      </c>
      <c r="U716" t="s">
        <v>1225</v>
      </c>
    </row>
    <row r="717" spans="1:21" hidden="1">
      <c r="A717" s="134">
        <v>1</v>
      </c>
      <c r="B717">
        <v>2006</v>
      </c>
      <c r="C717">
        <v>20060822</v>
      </c>
      <c r="D717">
        <v>23</v>
      </c>
      <c r="E717">
        <v>12</v>
      </c>
      <c r="F717" t="s">
        <v>264</v>
      </c>
      <c r="G717">
        <v>1.82</v>
      </c>
      <c r="H717" t="s">
        <v>895</v>
      </c>
      <c r="I717" t="s">
        <v>56</v>
      </c>
      <c r="J717" t="s">
        <v>103</v>
      </c>
      <c r="K717" t="s">
        <v>723</v>
      </c>
      <c r="L717">
        <v>2003</v>
      </c>
      <c r="M717">
        <v>3</v>
      </c>
      <c r="N717">
        <v>2004</v>
      </c>
      <c r="O717">
        <v>632284</v>
      </c>
      <c r="P717" t="s">
        <v>889</v>
      </c>
      <c r="Q717" t="str">
        <f t="shared" si="22"/>
        <v>08</v>
      </c>
      <c r="R717">
        <v>3</v>
      </c>
      <c r="S717" t="str">
        <f t="shared" si="23"/>
        <v>Fing</v>
      </c>
      <c r="T717" t="s">
        <v>1291</v>
      </c>
      <c r="U717" t="s">
        <v>1225</v>
      </c>
    </row>
    <row r="718" spans="1:21" hidden="1">
      <c r="A718" s="134">
        <v>1</v>
      </c>
      <c r="B718">
        <v>2006</v>
      </c>
      <c r="C718">
        <v>20060822</v>
      </c>
      <c r="D718">
        <v>23</v>
      </c>
      <c r="E718">
        <v>12</v>
      </c>
      <c r="F718" t="s">
        <v>264</v>
      </c>
      <c r="G718">
        <v>1.82</v>
      </c>
      <c r="H718" t="s">
        <v>895</v>
      </c>
      <c r="I718" t="s">
        <v>56</v>
      </c>
      <c r="J718" t="s">
        <v>103</v>
      </c>
      <c r="K718" t="s">
        <v>723</v>
      </c>
      <c r="L718">
        <v>2002</v>
      </c>
      <c r="M718">
        <v>3</v>
      </c>
      <c r="N718">
        <v>2003</v>
      </c>
      <c r="O718">
        <v>631558</v>
      </c>
      <c r="P718" t="s">
        <v>889</v>
      </c>
      <c r="Q718" t="str">
        <f t="shared" si="22"/>
        <v>08</v>
      </c>
      <c r="R718">
        <v>3</v>
      </c>
      <c r="S718" t="str">
        <f t="shared" si="23"/>
        <v>Fing</v>
      </c>
      <c r="T718" t="s">
        <v>1291</v>
      </c>
      <c r="U718" t="s">
        <v>1225</v>
      </c>
    </row>
    <row r="719" spans="1:21" hidden="1">
      <c r="A719" s="134">
        <v>1</v>
      </c>
      <c r="B719">
        <v>2006</v>
      </c>
      <c r="C719">
        <v>20060822</v>
      </c>
      <c r="D719">
        <v>23</v>
      </c>
      <c r="E719">
        <v>12</v>
      </c>
      <c r="F719" t="s">
        <v>264</v>
      </c>
      <c r="G719">
        <v>1.82</v>
      </c>
      <c r="H719" t="s">
        <v>895</v>
      </c>
      <c r="I719" t="s">
        <v>56</v>
      </c>
      <c r="J719" t="s">
        <v>103</v>
      </c>
      <c r="K719" t="s">
        <v>723</v>
      </c>
      <c r="L719">
        <v>2003</v>
      </c>
      <c r="M719">
        <v>3</v>
      </c>
      <c r="N719">
        <v>2004</v>
      </c>
      <c r="O719">
        <v>632284</v>
      </c>
      <c r="P719" t="s">
        <v>889</v>
      </c>
      <c r="Q719" t="str">
        <f t="shared" si="22"/>
        <v>08</v>
      </c>
      <c r="R719">
        <v>3</v>
      </c>
      <c r="S719" t="str">
        <f t="shared" si="23"/>
        <v>Fing</v>
      </c>
      <c r="T719" t="s">
        <v>1291</v>
      </c>
      <c r="U719" t="s">
        <v>1225</v>
      </c>
    </row>
    <row r="720" spans="1:21" hidden="1">
      <c r="A720" s="134">
        <v>1</v>
      </c>
      <c r="B720">
        <v>2006</v>
      </c>
      <c r="C720">
        <v>20060822</v>
      </c>
      <c r="D720">
        <v>23</v>
      </c>
      <c r="E720">
        <v>12</v>
      </c>
      <c r="F720" t="s">
        <v>264</v>
      </c>
      <c r="G720">
        <v>1.82</v>
      </c>
      <c r="H720" t="s">
        <v>895</v>
      </c>
      <c r="I720" t="s">
        <v>56</v>
      </c>
      <c r="J720" t="s">
        <v>103</v>
      </c>
      <c r="K720" t="s">
        <v>723</v>
      </c>
      <c r="L720">
        <v>2004</v>
      </c>
      <c r="M720">
        <v>3</v>
      </c>
      <c r="N720">
        <v>2005</v>
      </c>
      <c r="O720">
        <v>632965</v>
      </c>
      <c r="P720" t="s">
        <v>889</v>
      </c>
      <c r="Q720" t="str">
        <f t="shared" si="22"/>
        <v>08</v>
      </c>
      <c r="R720">
        <v>3</v>
      </c>
      <c r="S720" t="str">
        <f t="shared" si="23"/>
        <v>Fing</v>
      </c>
      <c r="T720" t="s">
        <v>1291</v>
      </c>
      <c r="U720" t="s">
        <v>1225</v>
      </c>
    </row>
    <row r="721" spans="1:21" hidden="1">
      <c r="A721" s="134">
        <v>1</v>
      </c>
      <c r="B721">
        <v>2006</v>
      </c>
      <c r="C721">
        <v>20060822</v>
      </c>
      <c r="D721">
        <v>23</v>
      </c>
      <c r="E721">
        <v>12</v>
      </c>
      <c r="F721" t="s">
        <v>264</v>
      </c>
      <c r="G721">
        <v>1.82</v>
      </c>
      <c r="H721" t="s">
        <v>895</v>
      </c>
      <c r="I721" t="s">
        <v>56</v>
      </c>
      <c r="J721" t="s">
        <v>103</v>
      </c>
      <c r="K721" t="s">
        <v>723</v>
      </c>
      <c r="L721">
        <v>2003</v>
      </c>
      <c r="M721">
        <v>3</v>
      </c>
      <c r="N721">
        <v>2004</v>
      </c>
      <c r="O721">
        <v>632284</v>
      </c>
      <c r="P721" t="s">
        <v>889</v>
      </c>
      <c r="Q721" t="str">
        <f t="shared" si="22"/>
        <v>08</v>
      </c>
      <c r="R721">
        <v>3</v>
      </c>
      <c r="S721" t="str">
        <f t="shared" si="23"/>
        <v>Fing</v>
      </c>
      <c r="T721" t="s">
        <v>1291</v>
      </c>
      <c r="U721" t="s">
        <v>1225</v>
      </c>
    </row>
    <row r="722" spans="1:21" hidden="1">
      <c r="A722" s="134">
        <v>1</v>
      </c>
      <c r="B722">
        <v>2006</v>
      </c>
      <c r="C722">
        <v>20060822</v>
      </c>
      <c r="D722">
        <v>23</v>
      </c>
      <c r="E722">
        <v>12</v>
      </c>
      <c r="F722" t="s">
        <v>264</v>
      </c>
      <c r="G722">
        <v>1.82</v>
      </c>
      <c r="H722" t="s">
        <v>895</v>
      </c>
      <c r="I722" t="s">
        <v>56</v>
      </c>
      <c r="J722" t="s">
        <v>103</v>
      </c>
      <c r="K722" t="s">
        <v>723</v>
      </c>
      <c r="L722">
        <v>2003</v>
      </c>
      <c r="M722">
        <v>3</v>
      </c>
      <c r="N722">
        <v>2004</v>
      </c>
      <c r="O722">
        <v>632284</v>
      </c>
      <c r="P722" t="s">
        <v>889</v>
      </c>
      <c r="Q722" t="str">
        <f t="shared" si="22"/>
        <v>08</v>
      </c>
      <c r="R722">
        <v>3</v>
      </c>
      <c r="S722" t="str">
        <f t="shared" si="23"/>
        <v>Fing</v>
      </c>
      <c r="T722" t="s">
        <v>1291</v>
      </c>
      <c r="U722" t="s">
        <v>1225</v>
      </c>
    </row>
    <row r="723" spans="1:21" hidden="1">
      <c r="A723" s="134">
        <v>1</v>
      </c>
      <c r="B723">
        <v>2006</v>
      </c>
      <c r="C723">
        <v>20060822</v>
      </c>
      <c r="D723">
        <v>23</v>
      </c>
      <c r="E723">
        <v>12</v>
      </c>
      <c r="F723" t="s">
        <v>264</v>
      </c>
      <c r="G723">
        <v>1.82</v>
      </c>
      <c r="H723" t="s">
        <v>895</v>
      </c>
      <c r="I723" t="s">
        <v>56</v>
      </c>
      <c r="J723" t="s">
        <v>103</v>
      </c>
      <c r="K723" t="s">
        <v>723</v>
      </c>
      <c r="L723">
        <v>2003</v>
      </c>
      <c r="M723">
        <v>3</v>
      </c>
      <c r="N723">
        <v>2004</v>
      </c>
      <c r="O723">
        <v>632284</v>
      </c>
      <c r="P723" t="s">
        <v>889</v>
      </c>
      <c r="Q723" t="str">
        <f t="shared" si="22"/>
        <v>08</v>
      </c>
      <c r="R723">
        <v>3</v>
      </c>
      <c r="S723" t="str">
        <f t="shared" si="23"/>
        <v>Fing</v>
      </c>
      <c r="T723" t="s">
        <v>1291</v>
      </c>
      <c r="U723" t="s">
        <v>1225</v>
      </c>
    </row>
    <row r="724" spans="1:21" hidden="1">
      <c r="A724" s="134">
        <v>1</v>
      </c>
      <c r="B724">
        <v>2006</v>
      </c>
      <c r="C724">
        <v>20060823</v>
      </c>
      <c r="D724">
        <v>23</v>
      </c>
      <c r="E724">
        <v>12</v>
      </c>
      <c r="F724" t="s">
        <v>264</v>
      </c>
      <c r="G724">
        <v>1.82</v>
      </c>
      <c r="H724" t="s">
        <v>895</v>
      </c>
      <c r="I724" t="s">
        <v>56</v>
      </c>
      <c r="J724" t="s">
        <v>103</v>
      </c>
      <c r="K724" t="s">
        <v>723</v>
      </c>
      <c r="L724">
        <v>2003</v>
      </c>
      <c r="M724">
        <v>3</v>
      </c>
      <c r="N724">
        <v>2004</v>
      </c>
      <c r="O724">
        <v>632284</v>
      </c>
      <c r="P724" t="s">
        <v>889</v>
      </c>
      <c r="Q724" t="str">
        <f t="shared" si="22"/>
        <v>08</v>
      </c>
      <c r="R724">
        <v>3</v>
      </c>
      <c r="S724" t="str">
        <f t="shared" si="23"/>
        <v>Fing</v>
      </c>
      <c r="T724" t="s">
        <v>1291</v>
      </c>
      <c r="U724" t="s">
        <v>1225</v>
      </c>
    </row>
    <row r="725" spans="1:21" hidden="1">
      <c r="A725" s="134">
        <v>1</v>
      </c>
      <c r="B725">
        <v>2006</v>
      </c>
      <c r="C725">
        <v>20060823</v>
      </c>
      <c r="D725">
        <v>23</v>
      </c>
      <c r="E725">
        <v>12</v>
      </c>
      <c r="F725" t="s">
        <v>264</v>
      </c>
      <c r="G725">
        <v>1.82</v>
      </c>
      <c r="H725" t="s">
        <v>895</v>
      </c>
      <c r="I725" t="s">
        <v>56</v>
      </c>
      <c r="J725" t="s">
        <v>103</v>
      </c>
      <c r="K725" t="s">
        <v>723</v>
      </c>
      <c r="L725">
        <v>2003</v>
      </c>
      <c r="M725">
        <v>3</v>
      </c>
      <c r="N725">
        <v>2004</v>
      </c>
      <c r="O725">
        <v>632284</v>
      </c>
      <c r="P725" t="s">
        <v>889</v>
      </c>
      <c r="Q725" t="str">
        <f t="shared" si="22"/>
        <v>08</v>
      </c>
      <c r="R725">
        <v>3</v>
      </c>
      <c r="S725" t="str">
        <f t="shared" si="23"/>
        <v>Fing</v>
      </c>
      <c r="T725" t="s">
        <v>1291</v>
      </c>
      <c r="U725" t="s">
        <v>1225</v>
      </c>
    </row>
    <row r="726" spans="1:21" hidden="1">
      <c r="A726" s="134">
        <v>1</v>
      </c>
      <c r="B726">
        <v>2006</v>
      </c>
      <c r="C726">
        <v>20060830</v>
      </c>
      <c r="D726">
        <v>23</v>
      </c>
      <c r="E726">
        <v>12</v>
      </c>
      <c r="F726" t="s">
        <v>264</v>
      </c>
      <c r="G726">
        <v>0</v>
      </c>
      <c r="H726" t="s">
        <v>895</v>
      </c>
      <c r="I726" t="s">
        <v>56</v>
      </c>
      <c r="J726" t="s">
        <v>103</v>
      </c>
      <c r="K726" t="s">
        <v>723</v>
      </c>
      <c r="L726">
        <v>2002</v>
      </c>
      <c r="M726">
        <v>3</v>
      </c>
      <c r="N726">
        <v>2003</v>
      </c>
      <c r="O726">
        <v>631558</v>
      </c>
      <c r="P726" t="s">
        <v>889</v>
      </c>
      <c r="Q726" t="str">
        <f t="shared" si="22"/>
        <v>08</v>
      </c>
      <c r="R726">
        <v>3</v>
      </c>
      <c r="S726" t="str">
        <f t="shared" si="23"/>
        <v>Fing</v>
      </c>
      <c r="T726" t="s">
        <v>1291</v>
      </c>
      <c r="U726" t="s">
        <v>1225</v>
      </c>
    </row>
    <row r="727" spans="1:21" hidden="1">
      <c r="A727" s="134">
        <v>1</v>
      </c>
      <c r="B727">
        <v>2006</v>
      </c>
      <c r="C727">
        <v>20060830</v>
      </c>
      <c r="D727">
        <v>23</v>
      </c>
      <c r="E727">
        <v>12</v>
      </c>
      <c r="F727" t="s">
        <v>264</v>
      </c>
      <c r="G727">
        <v>0</v>
      </c>
      <c r="H727" t="s">
        <v>895</v>
      </c>
      <c r="I727" t="s">
        <v>56</v>
      </c>
      <c r="J727" t="s">
        <v>103</v>
      </c>
      <c r="K727" t="s">
        <v>723</v>
      </c>
      <c r="L727">
        <v>2004</v>
      </c>
      <c r="M727">
        <v>3</v>
      </c>
      <c r="N727">
        <v>2005</v>
      </c>
      <c r="O727">
        <v>632965</v>
      </c>
      <c r="P727" t="s">
        <v>889</v>
      </c>
      <c r="Q727" t="str">
        <f t="shared" si="22"/>
        <v>08</v>
      </c>
      <c r="R727">
        <v>3</v>
      </c>
      <c r="S727" t="str">
        <f t="shared" si="23"/>
        <v>Fing</v>
      </c>
      <c r="T727" t="s">
        <v>1291</v>
      </c>
      <c r="U727" t="s">
        <v>1225</v>
      </c>
    </row>
    <row r="728" spans="1:21" hidden="1">
      <c r="A728" s="134">
        <v>1</v>
      </c>
      <c r="B728">
        <v>2006</v>
      </c>
      <c r="C728">
        <v>20060830</v>
      </c>
      <c r="D728">
        <v>23</v>
      </c>
      <c r="E728">
        <v>12</v>
      </c>
      <c r="F728" t="s">
        <v>264</v>
      </c>
      <c r="G728">
        <v>0</v>
      </c>
      <c r="H728" t="s">
        <v>895</v>
      </c>
      <c r="I728" t="s">
        <v>56</v>
      </c>
      <c r="J728" t="s">
        <v>103</v>
      </c>
      <c r="K728" t="s">
        <v>723</v>
      </c>
      <c r="L728">
        <v>2003</v>
      </c>
      <c r="M728">
        <v>3</v>
      </c>
      <c r="N728">
        <v>2004</v>
      </c>
      <c r="O728">
        <v>632284</v>
      </c>
      <c r="P728" t="s">
        <v>889</v>
      </c>
      <c r="Q728" t="str">
        <f t="shared" si="22"/>
        <v>08</v>
      </c>
      <c r="R728">
        <v>3</v>
      </c>
      <c r="S728" t="str">
        <f t="shared" si="23"/>
        <v>Fing</v>
      </c>
      <c r="T728" t="s">
        <v>1291</v>
      </c>
      <c r="U728" t="s">
        <v>1225</v>
      </c>
    </row>
    <row r="729" spans="1:21" hidden="1">
      <c r="A729" s="134">
        <v>1</v>
      </c>
      <c r="B729">
        <v>2007</v>
      </c>
      <c r="C729">
        <v>20070816</v>
      </c>
      <c r="D729">
        <v>23</v>
      </c>
      <c r="E729">
        <v>12</v>
      </c>
      <c r="F729" t="s">
        <v>264</v>
      </c>
      <c r="G729">
        <v>1.5</v>
      </c>
      <c r="H729" t="s">
        <v>895</v>
      </c>
      <c r="I729" t="s">
        <v>56</v>
      </c>
      <c r="J729" t="s">
        <v>103</v>
      </c>
      <c r="K729" t="s">
        <v>723</v>
      </c>
      <c r="L729">
        <v>2004</v>
      </c>
      <c r="M729">
        <v>3</v>
      </c>
      <c r="N729">
        <v>2005</v>
      </c>
      <c r="O729">
        <v>632965</v>
      </c>
      <c r="P729" t="s">
        <v>889</v>
      </c>
      <c r="Q729" t="str">
        <f t="shared" si="22"/>
        <v>08</v>
      </c>
      <c r="R729">
        <v>3</v>
      </c>
      <c r="S729" t="str">
        <f t="shared" si="23"/>
        <v>Fing</v>
      </c>
      <c r="T729" t="s">
        <v>1291</v>
      </c>
      <c r="U729" t="s">
        <v>1225</v>
      </c>
    </row>
    <row r="730" spans="1:21" hidden="1">
      <c r="A730" s="134">
        <v>1</v>
      </c>
      <c r="B730">
        <v>2007</v>
      </c>
      <c r="C730">
        <v>20070816</v>
      </c>
      <c r="D730">
        <v>23</v>
      </c>
      <c r="E730">
        <v>12</v>
      </c>
      <c r="F730" t="s">
        <v>264</v>
      </c>
      <c r="G730">
        <v>1.5</v>
      </c>
      <c r="H730" t="s">
        <v>895</v>
      </c>
      <c r="I730" t="s">
        <v>56</v>
      </c>
      <c r="J730" t="s">
        <v>103</v>
      </c>
      <c r="K730" t="s">
        <v>723</v>
      </c>
      <c r="L730">
        <v>2003</v>
      </c>
      <c r="M730">
        <v>3</v>
      </c>
      <c r="N730">
        <v>2004</v>
      </c>
      <c r="O730">
        <v>632284</v>
      </c>
      <c r="P730" t="s">
        <v>889</v>
      </c>
      <c r="Q730" t="str">
        <f t="shared" si="22"/>
        <v>08</v>
      </c>
      <c r="R730">
        <v>3</v>
      </c>
      <c r="S730" t="str">
        <f t="shared" si="23"/>
        <v>Fing</v>
      </c>
      <c r="T730" t="s">
        <v>1291</v>
      </c>
      <c r="U730" t="s">
        <v>1225</v>
      </c>
    </row>
    <row r="731" spans="1:21" hidden="1">
      <c r="A731" s="134">
        <v>1</v>
      </c>
      <c r="B731">
        <v>2007</v>
      </c>
      <c r="C731">
        <v>20070816</v>
      </c>
      <c r="D731">
        <v>23</v>
      </c>
      <c r="E731">
        <v>12</v>
      </c>
      <c r="F731" t="s">
        <v>264</v>
      </c>
      <c r="G731">
        <v>1.5</v>
      </c>
      <c r="H731" t="s">
        <v>895</v>
      </c>
      <c r="I731" t="s">
        <v>56</v>
      </c>
      <c r="J731" t="s">
        <v>103</v>
      </c>
      <c r="K731" t="s">
        <v>723</v>
      </c>
      <c r="L731">
        <v>2003</v>
      </c>
      <c r="M731">
        <v>3</v>
      </c>
      <c r="N731">
        <v>2004</v>
      </c>
      <c r="O731">
        <v>632284</v>
      </c>
      <c r="P731" t="s">
        <v>889</v>
      </c>
      <c r="Q731" t="str">
        <f t="shared" si="22"/>
        <v>08</v>
      </c>
      <c r="R731">
        <v>3</v>
      </c>
      <c r="S731" t="str">
        <f t="shared" si="23"/>
        <v>Fing</v>
      </c>
      <c r="T731" t="s">
        <v>1291</v>
      </c>
      <c r="U731" t="s">
        <v>1225</v>
      </c>
    </row>
    <row r="732" spans="1:21" hidden="1">
      <c r="A732" s="134">
        <v>1</v>
      </c>
      <c r="B732">
        <v>2007</v>
      </c>
      <c r="C732">
        <v>20070816</v>
      </c>
      <c r="D732">
        <v>23</v>
      </c>
      <c r="E732">
        <v>12</v>
      </c>
      <c r="F732" t="s">
        <v>264</v>
      </c>
      <c r="G732">
        <v>1.5</v>
      </c>
      <c r="H732" t="s">
        <v>895</v>
      </c>
      <c r="I732" t="s">
        <v>56</v>
      </c>
      <c r="J732" t="s">
        <v>103</v>
      </c>
      <c r="K732" t="s">
        <v>723</v>
      </c>
      <c r="L732">
        <v>2003</v>
      </c>
      <c r="M732">
        <v>3</v>
      </c>
      <c r="N732">
        <v>2004</v>
      </c>
      <c r="O732">
        <v>632284</v>
      </c>
      <c r="P732" t="s">
        <v>889</v>
      </c>
      <c r="Q732" t="str">
        <f t="shared" si="22"/>
        <v>08</v>
      </c>
      <c r="R732">
        <v>3</v>
      </c>
      <c r="S732" t="str">
        <f t="shared" si="23"/>
        <v>Fing</v>
      </c>
      <c r="T732" t="s">
        <v>1291</v>
      </c>
      <c r="U732" t="s">
        <v>1225</v>
      </c>
    </row>
    <row r="733" spans="1:21" hidden="1">
      <c r="A733" s="134">
        <v>1</v>
      </c>
      <c r="B733">
        <v>2007</v>
      </c>
      <c r="C733">
        <v>20070816</v>
      </c>
      <c r="D733">
        <v>23</v>
      </c>
      <c r="E733">
        <v>12</v>
      </c>
      <c r="F733" t="s">
        <v>264</v>
      </c>
      <c r="G733">
        <v>1.5</v>
      </c>
      <c r="H733" t="s">
        <v>895</v>
      </c>
      <c r="I733" t="s">
        <v>56</v>
      </c>
      <c r="J733" t="s">
        <v>103</v>
      </c>
      <c r="K733" t="s">
        <v>723</v>
      </c>
      <c r="L733">
        <v>2003</v>
      </c>
      <c r="M733">
        <v>3</v>
      </c>
      <c r="N733">
        <v>2004</v>
      </c>
      <c r="O733">
        <v>632284</v>
      </c>
      <c r="P733" t="s">
        <v>889</v>
      </c>
      <c r="Q733" t="str">
        <f t="shared" si="22"/>
        <v>08</v>
      </c>
      <c r="R733">
        <v>3</v>
      </c>
      <c r="S733" t="str">
        <f t="shared" si="23"/>
        <v>Fing</v>
      </c>
      <c r="T733" t="s">
        <v>1291</v>
      </c>
      <c r="U733" t="s">
        <v>1225</v>
      </c>
    </row>
    <row r="734" spans="1:21" hidden="1">
      <c r="A734" s="134">
        <v>1</v>
      </c>
      <c r="B734">
        <v>2007</v>
      </c>
      <c r="C734">
        <v>20070816</v>
      </c>
      <c r="D734">
        <v>23</v>
      </c>
      <c r="E734">
        <v>12</v>
      </c>
      <c r="F734" t="s">
        <v>264</v>
      </c>
      <c r="G734">
        <v>1.5</v>
      </c>
      <c r="H734" t="s">
        <v>895</v>
      </c>
      <c r="I734" t="s">
        <v>56</v>
      </c>
      <c r="J734" t="s">
        <v>103</v>
      </c>
      <c r="K734" t="s">
        <v>723</v>
      </c>
      <c r="L734">
        <v>2004</v>
      </c>
      <c r="M734">
        <v>3</v>
      </c>
      <c r="N734">
        <v>2005</v>
      </c>
      <c r="O734">
        <v>632965</v>
      </c>
      <c r="P734" t="s">
        <v>889</v>
      </c>
      <c r="Q734" t="str">
        <f t="shared" si="22"/>
        <v>08</v>
      </c>
      <c r="R734">
        <v>3</v>
      </c>
      <c r="S734" t="str">
        <f t="shared" si="23"/>
        <v>Fing</v>
      </c>
      <c r="T734" t="s">
        <v>1291</v>
      </c>
      <c r="U734" t="s">
        <v>1225</v>
      </c>
    </row>
    <row r="735" spans="1:21" hidden="1">
      <c r="A735" s="134">
        <v>1</v>
      </c>
      <c r="B735">
        <v>2007</v>
      </c>
      <c r="C735">
        <v>20070816</v>
      </c>
      <c r="D735">
        <v>23</v>
      </c>
      <c r="E735">
        <v>12</v>
      </c>
      <c r="F735" t="s">
        <v>264</v>
      </c>
      <c r="G735">
        <v>1.5</v>
      </c>
      <c r="H735" t="s">
        <v>895</v>
      </c>
      <c r="I735" t="s">
        <v>56</v>
      </c>
      <c r="J735" t="s">
        <v>103</v>
      </c>
      <c r="K735" t="s">
        <v>723</v>
      </c>
      <c r="L735">
        <v>2003</v>
      </c>
      <c r="M735">
        <v>3</v>
      </c>
      <c r="N735">
        <v>2004</v>
      </c>
      <c r="O735">
        <v>632284</v>
      </c>
      <c r="P735" t="s">
        <v>889</v>
      </c>
      <c r="Q735" t="str">
        <f t="shared" si="22"/>
        <v>08</v>
      </c>
      <c r="R735">
        <v>3</v>
      </c>
      <c r="S735" t="str">
        <f t="shared" si="23"/>
        <v>Fing</v>
      </c>
      <c r="T735" t="s">
        <v>1291</v>
      </c>
      <c r="U735" t="s">
        <v>1225</v>
      </c>
    </row>
    <row r="736" spans="1:21" hidden="1">
      <c r="A736" s="134">
        <v>1</v>
      </c>
      <c r="B736">
        <v>2007</v>
      </c>
      <c r="C736">
        <v>20070816</v>
      </c>
      <c r="D736">
        <v>23</v>
      </c>
      <c r="E736">
        <v>12</v>
      </c>
      <c r="F736" t="s">
        <v>264</v>
      </c>
      <c r="G736">
        <v>1.5</v>
      </c>
      <c r="H736" t="s">
        <v>895</v>
      </c>
      <c r="I736" t="s">
        <v>56</v>
      </c>
      <c r="J736" t="s">
        <v>103</v>
      </c>
      <c r="K736" t="s">
        <v>723</v>
      </c>
      <c r="L736">
        <v>2003</v>
      </c>
      <c r="M736">
        <v>3</v>
      </c>
      <c r="N736">
        <v>2004</v>
      </c>
      <c r="O736">
        <v>632284</v>
      </c>
      <c r="P736" t="s">
        <v>889</v>
      </c>
      <c r="Q736" t="str">
        <f t="shared" si="22"/>
        <v>08</v>
      </c>
      <c r="R736">
        <v>3</v>
      </c>
      <c r="S736" t="str">
        <f t="shared" si="23"/>
        <v>Fing</v>
      </c>
      <c r="T736" t="s">
        <v>1291</v>
      </c>
      <c r="U736" t="s">
        <v>1225</v>
      </c>
    </row>
    <row r="737" spans="1:21" hidden="1">
      <c r="A737" s="134">
        <v>1</v>
      </c>
      <c r="B737">
        <v>2007</v>
      </c>
      <c r="C737">
        <v>20070816</v>
      </c>
      <c r="D737">
        <v>23</v>
      </c>
      <c r="E737">
        <v>12</v>
      </c>
      <c r="F737" t="s">
        <v>264</v>
      </c>
      <c r="G737">
        <v>1.5</v>
      </c>
      <c r="H737" t="s">
        <v>895</v>
      </c>
      <c r="I737" t="s">
        <v>56</v>
      </c>
      <c r="J737" t="s">
        <v>103</v>
      </c>
      <c r="K737" t="s">
        <v>723</v>
      </c>
      <c r="L737">
        <v>2003</v>
      </c>
      <c r="M737">
        <v>3</v>
      </c>
      <c r="N737">
        <v>2004</v>
      </c>
      <c r="O737">
        <v>632284</v>
      </c>
      <c r="P737" t="s">
        <v>889</v>
      </c>
      <c r="Q737" t="str">
        <f t="shared" si="22"/>
        <v>08</v>
      </c>
      <c r="R737">
        <v>3</v>
      </c>
      <c r="S737" t="str">
        <f t="shared" si="23"/>
        <v>Fing</v>
      </c>
      <c r="T737" t="s">
        <v>1291</v>
      </c>
      <c r="U737" t="s">
        <v>1225</v>
      </c>
    </row>
    <row r="738" spans="1:21" hidden="1">
      <c r="A738" s="134">
        <v>1</v>
      </c>
      <c r="B738">
        <v>2007</v>
      </c>
      <c r="C738">
        <v>20070816</v>
      </c>
      <c r="D738">
        <v>23</v>
      </c>
      <c r="E738">
        <v>12</v>
      </c>
      <c r="F738" t="s">
        <v>264</v>
      </c>
      <c r="G738">
        <v>1.5</v>
      </c>
      <c r="H738" t="s">
        <v>895</v>
      </c>
      <c r="I738" t="s">
        <v>56</v>
      </c>
      <c r="J738" t="s">
        <v>103</v>
      </c>
      <c r="K738" t="s">
        <v>723</v>
      </c>
      <c r="L738">
        <v>2003</v>
      </c>
      <c r="M738">
        <v>3</v>
      </c>
      <c r="N738">
        <v>2004</v>
      </c>
      <c r="O738">
        <v>632284</v>
      </c>
      <c r="P738" t="s">
        <v>889</v>
      </c>
      <c r="Q738" t="str">
        <f t="shared" si="22"/>
        <v>08</v>
      </c>
      <c r="R738">
        <v>3</v>
      </c>
      <c r="S738" t="str">
        <f t="shared" si="23"/>
        <v>Fing</v>
      </c>
      <c r="T738" t="s">
        <v>1291</v>
      </c>
      <c r="U738" t="s">
        <v>1225</v>
      </c>
    </row>
    <row r="739" spans="1:21" hidden="1">
      <c r="A739" s="134">
        <v>1</v>
      </c>
      <c r="B739">
        <v>2007</v>
      </c>
      <c r="C739">
        <v>20070816</v>
      </c>
      <c r="D739">
        <v>23</v>
      </c>
      <c r="E739">
        <v>12</v>
      </c>
      <c r="F739" t="s">
        <v>264</v>
      </c>
      <c r="G739">
        <v>1.5</v>
      </c>
      <c r="H739" t="s">
        <v>895</v>
      </c>
      <c r="I739" t="s">
        <v>56</v>
      </c>
      <c r="J739" t="s">
        <v>103</v>
      </c>
      <c r="K739" t="s">
        <v>723</v>
      </c>
      <c r="L739">
        <v>2003</v>
      </c>
      <c r="M739">
        <v>3</v>
      </c>
      <c r="N739">
        <v>2004</v>
      </c>
      <c r="O739">
        <v>632284</v>
      </c>
      <c r="P739" t="s">
        <v>889</v>
      </c>
      <c r="Q739" t="str">
        <f t="shared" si="22"/>
        <v>08</v>
      </c>
      <c r="R739">
        <v>3</v>
      </c>
      <c r="S739" t="str">
        <f t="shared" si="23"/>
        <v>Fing</v>
      </c>
      <c r="T739" t="s">
        <v>1291</v>
      </c>
      <c r="U739" t="s">
        <v>1225</v>
      </c>
    </row>
    <row r="740" spans="1:21" hidden="1">
      <c r="A740" s="134">
        <v>1</v>
      </c>
      <c r="B740">
        <v>2007</v>
      </c>
      <c r="C740">
        <v>20070816</v>
      </c>
      <c r="D740">
        <v>23</v>
      </c>
      <c r="E740">
        <v>12</v>
      </c>
      <c r="F740" t="s">
        <v>264</v>
      </c>
      <c r="G740">
        <v>1.5</v>
      </c>
      <c r="H740" t="s">
        <v>895</v>
      </c>
      <c r="I740" t="s">
        <v>56</v>
      </c>
      <c r="J740" t="s">
        <v>103</v>
      </c>
      <c r="K740" t="s">
        <v>723</v>
      </c>
      <c r="L740">
        <v>2003</v>
      </c>
      <c r="M740">
        <v>3</v>
      </c>
      <c r="N740">
        <v>2004</v>
      </c>
      <c r="O740">
        <v>632284</v>
      </c>
      <c r="P740" t="s">
        <v>889</v>
      </c>
      <c r="Q740" t="str">
        <f t="shared" si="22"/>
        <v>08</v>
      </c>
      <c r="R740">
        <v>3</v>
      </c>
      <c r="S740" t="str">
        <f t="shared" si="23"/>
        <v>Fing</v>
      </c>
      <c r="T740" t="s">
        <v>1291</v>
      </c>
      <c r="U740" t="s">
        <v>1225</v>
      </c>
    </row>
    <row r="741" spans="1:21" hidden="1">
      <c r="A741" s="134">
        <v>1</v>
      </c>
      <c r="B741">
        <v>2007</v>
      </c>
      <c r="C741">
        <v>20070816</v>
      </c>
      <c r="D741">
        <v>23</v>
      </c>
      <c r="E741">
        <v>12</v>
      </c>
      <c r="F741" t="s">
        <v>264</v>
      </c>
      <c r="G741">
        <v>1.5</v>
      </c>
      <c r="H741" t="s">
        <v>895</v>
      </c>
      <c r="I741" t="s">
        <v>56</v>
      </c>
      <c r="J741" t="s">
        <v>103</v>
      </c>
      <c r="K741" t="s">
        <v>723</v>
      </c>
      <c r="L741">
        <v>2003</v>
      </c>
      <c r="M741">
        <v>3</v>
      </c>
      <c r="N741">
        <v>2004</v>
      </c>
      <c r="O741">
        <v>632284</v>
      </c>
      <c r="P741" t="s">
        <v>889</v>
      </c>
      <c r="Q741" t="str">
        <f t="shared" si="22"/>
        <v>08</v>
      </c>
      <c r="R741">
        <v>3</v>
      </c>
      <c r="S741" t="str">
        <f t="shared" si="23"/>
        <v>Fing</v>
      </c>
      <c r="T741" t="s">
        <v>1291</v>
      </c>
      <c r="U741" t="s">
        <v>1225</v>
      </c>
    </row>
    <row r="742" spans="1:21" hidden="1">
      <c r="A742" s="134">
        <v>1</v>
      </c>
      <c r="B742">
        <v>2007</v>
      </c>
      <c r="C742">
        <v>20070816</v>
      </c>
      <c r="D742">
        <v>23</v>
      </c>
      <c r="E742">
        <v>12</v>
      </c>
      <c r="F742" t="s">
        <v>264</v>
      </c>
      <c r="G742">
        <v>1.5</v>
      </c>
      <c r="H742" t="s">
        <v>895</v>
      </c>
      <c r="I742" t="s">
        <v>56</v>
      </c>
      <c r="J742" t="s">
        <v>103</v>
      </c>
      <c r="K742" t="s">
        <v>723</v>
      </c>
      <c r="L742">
        <v>2003</v>
      </c>
      <c r="M742">
        <v>3</v>
      </c>
      <c r="N742">
        <v>2004</v>
      </c>
      <c r="O742">
        <v>632284</v>
      </c>
      <c r="P742" t="s">
        <v>889</v>
      </c>
      <c r="Q742" t="str">
        <f t="shared" si="22"/>
        <v>08</v>
      </c>
      <c r="R742">
        <v>3</v>
      </c>
      <c r="S742" t="str">
        <f t="shared" si="23"/>
        <v>Fing</v>
      </c>
      <c r="T742" t="s">
        <v>1291</v>
      </c>
      <c r="U742" t="s">
        <v>1225</v>
      </c>
    </row>
    <row r="743" spans="1:21" hidden="1">
      <c r="A743" s="134">
        <v>1</v>
      </c>
      <c r="B743">
        <v>2007</v>
      </c>
      <c r="C743">
        <v>20070816</v>
      </c>
      <c r="D743">
        <v>23</v>
      </c>
      <c r="E743">
        <v>12</v>
      </c>
      <c r="F743" t="s">
        <v>264</v>
      </c>
      <c r="G743">
        <v>1.5</v>
      </c>
      <c r="H743" t="s">
        <v>895</v>
      </c>
      <c r="I743" t="s">
        <v>56</v>
      </c>
      <c r="J743" t="s">
        <v>103</v>
      </c>
      <c r="K743" t="s">
        <v>723</v>
      </c>
      <c r="L743">
        <v>2003</v>
      </c>
      <c r="M743">
        <v>3</v>
      </c>
      <c r="N743">
        <v>2004</v>
      </c>
      <c r="O743">
        <v>632284</v>
      </c>
      <c r="P743" t="s">
        <v>889</v>
      </c>
      <c r="Q743" t="str">
        <f t="shared" si="22"/>
        <v>08</v>
      </c>
      <c r="R743">
        <v>3</v>
      </c>
      <c r="S743" t="str">
        <f t="shared" si="23"/>
        <v>Fing</v>
      </c>
      <c r="T743" t="s">
        <v>1291</v>
      </c>
      <c r="U743" t="s">
        <v>1225</v>
      </c>
    </row>
    <row r="744" spans="1:21" hidden="1">
      <c r="A744" s="134">
        <v>1</v>
      </c>
      <c r="B744">
        <v>2007</v>
      </c>
      <c r="C744">
        <v>20070816</v>
      </c>
      <c r="D744">
        <v>23</v>
      </c>
      <c r="E744">
        <v>12</v>
      </c>
      <c r="F744" t="s">
        <v>264</v>
      </c>
      <c r="G744">
        <v>1.5</v>
      </c>
      <c r="H744" t="s">
        <v>895</v>
      </c>
      <c r="I744" t="s">
        <v>56</v>
      </c>
      <c r="J744" t="s">
        <v>103</v>
      </c>
      <c r="K744" t="s">
        <v>723</v>
      </c>
      <c r="L744">
        <v>2004</v>
      </c>
      <c r="M744">
        <v>3</v>
      </c>
      <c r="N744">
        <v>2005</v>
      </c>
      <c r="O744">
        <v>632965</v>
      </c>
      <c r="P744" t="s">
        <v>889</v>
      </c>
      <c r="Q744" t="str">
        <f t="shared" si="22"/>
        <v>08</v>
      </c>
      <c r="R744">
        <v>3</v>
      </c>
      <c r="S744" t="str">
        <f t="shared" si="23"/>
        <v>Fing</v>
      </c>
      <c r="T744" t="s">
        <v>1291</v>
      </c>
      <c r="U744" t="s">
        <v>1225</v>
      </c>
    </row>
    <row r="745" spans="1:21" hidden="1">
      <c r="A745" s="134">
        <v>1</v>
      </c>
      <c r="B745">
        <v>2007</v>
      </c>
      <c r="C745">
        <v>20070816</v>
      </c>
      <c r="D745">
        <v>23</v>
      </c>
      <c r="E745">
        <v>12</v>
      </c>
      <c r="F745" t="s">
        <v>264</v>
      </c>
      <c r="G745">
        <v>1.5</v>
      </c>
      <c r="H745" t="s">
        <v>895</v>
      </c>
      <c r="I745" t="s">
        <v>56</v>
      </c>
      <c r="J745" t="s">
        <v>103</v>
      </c>
      <c r="K745" t="s">
        <v>723</v>
      </c>
      <c r="L745">
        <v>2004</v>
      </c>
      <c r="M745">
        <v>3</v>
      </c>
      <c r="N745">
        <v>2005</v>
      </c>
      <c r="O745">
        <v>632965</v>
      </c>
      <c r="P745" t="s">
        <v>889</v>
      </c>
      <c r="Q745" t="str">
        <f t="shared" si="22"/>
        <v>08</v>
      </c>
      <c r="R745">
        <v>3</v>
      </c>
      <c r="S745" t="str">
        <f t="shared" si="23"/>
        <v>Fing</v>
      </c>
      <c r="T745" t="s">
        <v>1291</v>
      </c>
      <c r="U745" t="s">
        <v>1225</v>
      </c>
    </row>
    <row r="746" spans="1:21" hidden="1">
      <c r="A746" s="134">
        <v>1</v>
      </c>
      <c r="B746">
        <v>2007</v>
      </c>
      <c r="C746">
        <v>20070816</v>
      </c>
      <c r="D746">
        <v>23</v>
      </c>
      <c r="E746">
        <v>12</v>
      </c>
      <c r="F746" t="s">
        <v>264</v>
      </c>
      <c r="G746">
        <v>1.5</v>
      </c>
      <c r="H746" t="s">
        <v>895</v>
      </c>
      <c r="I746" t="s">
        <v>56</v>
      </c>
      <c r="J746" t="s">
        <v>103</v>
      </c>
      <c r="K746" t="s">
        <v>723</v>
      </c>
      <c r="L746">
        <v>2003</v>
      </c>
      <c r="M746">
        <v>3</v>
      </c>
      <c r="N746">
        <v>2004</v>
      </c>
      <c r="O746">
        <v>632284</v>
      </c>
      <c r="P746" t="s">
        <v>889</v>
      </c>
      <c r="Q746" t="str">
        <f t="shared" si="22"/>
        <v>08</v>
      </c>
      <c r="R746">
        <v>3</v>
      </c>
      <c r="S746" t="str">
        <f t="shared" si="23"/>
        <v>Fing</v>
      </c>
      <c r="T746" t="s">
        <v>1291</v>
      </c>
      <c r="U746" t="s">
        <v>1225</v>
      </c>
    </row>
    <row r="747" spans="1:21" hidden="1">
      <c r="A747" s="134">
        <v>1</v>
      </c>
      <c r="B747">
        <v>2007</v>
      </c>
      <c r="C747">
        <v>20070816</v>
      </c>
      <c r="D747">
        <v>23</v>
      </c>
      <c r="E747">
        <v>12</v>
      </c>
      <c r="F747" t="s">
        <v>264</v>
      </c>
      <c r="G747">
        <v>1.5</v>
      </c>
      <c r="H747" t="s">
        <v>895</v>
      </c>
      <c r="I747" t="s">
        <v>56</v>
      </c>
      <c r="J747" t="s">
        <v>103</v>
      </c>
      <c r="K747" t="s">
        <v>723</v>
      </c>
      <c r="L747">
        <v>2003</v>
      </c>
      <c r="M747">
        <v>3</v>
      </c>
      <c r="N747">
        <v>2004</v>
      </c>
      <c r="O747">
        <v>632284</v>
      </c>
      <c r="P747" t="s">
        <v>889</v>
      </c>
      <c r="Q747" t="str">
        <f t="shared" si="22"/>
        <v>08</v>
      </c>
      <c r="R747">
        <v>3</v>
      </c>
      <c r="S747" t="str">
        <f t="shared" si="23"/>
        <v>Fing</v>
      </c>
      <c r="T747" t="s">
        <v>1291</v>
      </c>
      <c r="U747" t="s">
        <v>1225</v>
      </c>
    </row>
    <row r="748" spans="1:21" hidden="1">
      <c r="A748" s="134">
        <v>1</v>
      </c>
      <c r="B748">
        <v>2007</v>
      </c>
      <c r="C748">
        <v>20070816</v>
      </c>
      <c r="D748">
        <v>23</v>
      </c>
      <c r="E748">
        <v>12</v>
      </c>
      <c r="F748" t="s">
        <v>264</v>
      </c>
      <c r="G748">
        <v>1.5</v>
      </c>
      <c r="H748" t="s">
        <v>895</v>
      </c>
      <c r="I748" t="s">
        <v>56</v>
      </c>
      <c r="J748" t="s">
        <v>103</v>
      </c>
      <c r="K748" t="s">
        <v>896</v>
      </c>
      <c r="L748">
        <v>2004</v>
      </c>
      <c r="M748">
        <v>1</v>
      </c>
      <c r="N748">
        <v>2005</v>
      </c>
      <c r="O748">
        <v>632372</v>
      </c>
      <c r="P748" t="s">
        <v>889</v>
      </c>
      <c r="Q748" t="str">
        <f t="shared" si="22"/>
        <v>08</v>
      </c>
      <c r="R748">
        <v>3</v>
      </c>
      <c r="S748" t="str">
        <f t="shared" si="23"/>
        <v>Fing</v>
      </c>
      <c r="T748" t="s">
        <v>1291</v>
      </c>
      <c r="U748" t="s">
        <v>1225</v>
      </c>
    </row>
    <row r="749" spans="1:21" hidden="1">
      <c r="A749" s="134">
        <v>1</v>
      </c>
      <c r="B749">
        <v>2007</v>
      </c>
      <c r="C749">
        <v>20070816</v>
      </c>
      <c r="D749">
        <v>23</v>
      </c>
      <c r="E749">
        <v>12</v>
      </c>
      <c r="F749" t="s">
        <v>264</v>
      </c>
      <c r="G749">
        <v>1.5</v>
      </c>
      <c r="H749" t="s">
        <v>895</v>
      </c>
      <c r="I749" t="s">
        <v>56</v>
      </c>
      <c r="J749" t="s">
        <v>103</v>
      </c>
      <c r="K749" t="s">
        <v>723</v>
      </c>
      <c r="L749">
        <v>2003</v>
      </c>
      <c r="M749">
        <v>3</v>
      </c>
      <c r="N749">
        <v>2004</v>
      </c>
      <c r="O749">
        <v>632284</v>
      </c>
      <c r="P749" t="s">
        <v>889</v>
      </c>
      <c r="Q749" t="str">
        <f t="shared" si="22"/>
        <v>08</v>
      </c>
      <c r="R749">
        <v>3</v>
      </c>
      <c r="S749" t="str">
        <f t="shared" si="23"/>
        <v>Fing</v>
      </c>
      <c r="T749" t="s">
        <v>1291</v>
      </c>
      <c r="U749" t="s">
        <v>1225</v>
      </c>
    </row>
    <row r="750" spans="1:21" hidden="1">
      <c r="A750" s="134">
        <v>1</v>
      </c>
      <c r="B750">
        <v>2007</v>
      </c>
      <c r="C750">
        <v>20070816</v>
      </c>
      <c r="D750">
        <v>23</v>
      </c>
      <c r="E750">
        <v>12</v>
      </c>
      <c r="F750" t="s">
        <v>264</v>
      </c>
      <c r="G750">
        <v>1.5</v>
      </c>
      <c r="H750" t="s">
        <v>895</v>
      </c>
      <c r="I750" t="s">
        <v>56</v>
      </c>
      <c r="J750" t="s">
        <v>103</v>
      </c>
      <c r="K750" t="s">
        <v>723</v>
      </c>
      <c r="L750">
        <v>2004</v>
      </c>
      <c r="M750">
        <v>3</v>
      </c>
      <c r="N750">
        <v>2005</v>
      </c>
      <c r="O750">
        <v>632965</v>
      </c>
      <c r="P750" t="s">
        <v>889</v>
      </c>
      <c r="Q750" t="str">
        <f t="shared" si="22"/>
        <v>08</v>
      </c>
      <c r="R750">
        <v>3</v>
      </c>
      <c r="S750" t="str">
        <f t="shared" si="23"/>
        <v>Fing</v>
      </c>
      <c r="T750" t="s">
        <v>1291</v>
      </c>
      <c r="U750" t="s">
        <v>1225</v>
      </c>
    </row>
    <row r="751" spans="1:21" hidden="1">
      <c r="A751" s="134">
        <v>1</v>
      </c>
      <c r="B751">
        <v>2007</v>
      </c>
      <c r="C751">
        <v>20070816</v>
      </c>
      <c r="D751">
        <v>23</v>
      </c>
      <c r="E751">
        <v>12</v>
      </c>
      <c r="F751" t="s">
        <v>264</v>
      </c>
      <c r="G751">
        <v>1.5</v>
      </c>
      <c r="H751" t="s">
        <v>895</v>
      </c>
      <c r="I751" t="s">
        <v>56</v>
      </c>
      <c r="J751" t="s">
        <v>103</v>
      </c>
      <c r="K751" t="s">
        <v>723</v>
      </c>
      <c r="L751">
        <v>2004</v>
      </c>
      <c r="M751">
        <v>3</v>
      </c>
      <c r="N751">
        <v>2005</v>
      </c>
      <c r="O751">
        <v>632965</v>
      </c>
      <c r="P751" t="s">
        <v>889</v>
      </c>
      <c r="Q751" t="str">
        <f t="shared" si="22"/>
        <v>08</v>
      </c>
      <c r="R751">
        <v>3</v>
      </c>
      <c r="S751" t="str">
        <f t="shared" si="23"/>
        <v>Fing</v>
      </c>
      <c r="T751" t="s">
        <v>1291</v>
      </c>
      <c r="U751" t="s">
        <v>1225</v>
      </c>
    </row>
    <row r="752" spans="1:21" hidden="1">
      <c r="A752" s="134">
        <v>1</v>
      </c>
      <c r="B752">
        <v>2007</v>
      </c>
      <c r="C752">
        <v>20070817</v>
      </c>
      <c r="D752">
        <v>23</v>
      </c>
      <c r="E752">
        <v>12</v>
      </c>
      <c r="F752" t="s">
        <v>264</v>
      </c>
      <c r="G752">
        <v>1.5</v>
      </c>
      <c r="H752" t="s">
        <v>895</v>
      </c>
      <c r="I752" t="s">
        <v>56</v>
      </c>
      <c r="J752" t="s">
        <v>103</v>
      </c>
      <c r="K752" t="s">
        <v>723</v>
      </c>
      <c r="L752">
        <v>2003</v>
      </c>
      <c r="M752">
        <v>3</v>
      </c>
      <c r="N752">
        <v>2004</v>
      </c>
      <c r="O752">
        <v>632284</v>
      </c>
      <c r="P752" t="s">
        <v>889</v>
      </c>
      <c r="Q752" t="str">
        <f t="shared" si="22"/>
        <v>08</v>
      </c>
      <c r="R752">
        <v>3</v>
      </c>
      <c r="S752" t="str">
        <f t="shared" si="23"/>
        <v>Fing</v>
      </c>
      <c r="T752" t="s">
        <v>1291</v>
      </c>
      <c r="U752" t="s">
        <v>1225</v>
      </c>
    </row>
    <row r="753" spans="1:21" hidden="1">
      <c r="A753" s="134">
        <v>1</v>
      </c>
      <c r="B753">
        <v>2007</v>
      </c>
      <c r="C753">
        <v>20070817</v>
      </c>
      <c r="D753">
        <v>23</v>
      </c>
      <c r="E753">
        <v>12</v>
      </c>
      <c r="F753" t="s">
        <v>264</v>
      </c>
      <c r="G753">
        <v>1.5</v>
      </c>
      <c r="H753" t="s">
        <v>895</v>
      </c>
      <c r="I753" t="s">
        <v>56</v>
      </c>
      <c r="J753" t="s">
        <v>103</v>
      </c>
      <c r="K753" t="s">
        <v>723</v>
      </c>
      <c r="L753">
        <v>2004</v>
      </c>
      <c r="M753">
        <v>3</v>
      </c>
      <c r="N753">
        <v>2005</v>
      </c>
      <c r="O753">
        <v>632965</v>
      </c>
      <c r="P753" t="s">
        <v>889</v>
      </c>
      <c r="Q753" t="str">
        <f t="shared" si="22"/>
        <v>08</v>
      </c>
      <c r="R753">
        <v>3</v>
      </c>
      <c r="S753" t="str">
        <f t="shared" si="23"/>
        <v>Fing</v>
      </c>
      <c r="T753" t="s">
        <v>1291</v>
      </c>
      <c r="U753" t="s">
        <v>1225</v>
      </c>
    </row>
    <row r="754" spans="1:21" hidden="1">
      <c r="A754" s="134">
        <v>1</v>
      </c>
      <c r="B754">
        <v>2007</v>
      </c>
      <c r="C754">
        <v>20070829</v>
      </c>
      <c r="D754">
        <v>23</v>
      </c>
      <c r="E754">
        <v>12</v>
      </c>
      <c r="F754" t="s">
        <v>264</v>
      </c>
      <c r="G754">
        <v>3.04</v>
      </c>
      <c r="H754" t="s">
        <v>895</v>
      </c>
      <c r="I754" t="s">
        <v>56</v>
      </c>
      <c r="J754" t="s">
        <v>103</v>
      </c>
      <c r="K754" t="s">
        <v>723</v>
      </c>
      <c r="L754">
        <v>2004</v>
      </c>
      <c r="M754">
        <v>3</v>
      </c>
      <c r="N754">
        <v>2005</v>
      </c>
      <c r="O754">
        <v>632965</v>
      </c>
      <c r="P754" t="s">
        <v>889</v>
      </c>
      <c r="Q754" t="str">
        <f t="shared" si="22"/>
        <v>08</v>
      </c>
      <c r="R754">
        <v>3</v>
      </c>
      <c r="S754" t="str">
        <f t="shared" si="23"/>
        <v>Fing</v>
      </c>
      <c r="T754" t="s">
        <v>1291</v>
      </c>
      <c r="U754" t="s">
        <v>1225</v>
      </c>
    </row>
    <row r="755" spans="1:21" hidden="1">
      <c r="A755" s="134">
        <v>1</v>
      </c>
      <c r="B755">
        <v>2007</v>
      </c>
      <c r="C755">
        <v>20070829</v>
      </c>
      <c r="D755">
        <v>23</v>
      </c>
      <c r="E755">
        <v>12</v>
      </c>
      <c r="F755" t="s">
        <v>264</v>
      </c>
      <c r="G755">
        <v>3.04</v>
      </c>
      <c r="H755" t="s">
        <v>895</v>
      </c>
      <c r="I755" t="s">
        <v>56</v>
      </c>
      <c r="J755" t="s">
        <v>103</v>
      </c>
      <c r="K755" t="s">
        <v>723</v>
      </c>
      <c r="L755">
        <v>2003</v>
      </c>
      <c r="M755">
        <v>3</v>
      </c>
      <c r="N755">
        <v>2004</v>
      </c>
      <c r="O755">
        <v>632284</v>
      </c>
      <c r="P755" t="s">
        <v>889</v>
      </c>
      <c r="Q755" t="str">
        <f t="shared" si="22"/>
        <v>08</v>
      </c>
      <c r="R755">
        <v>3</v>
      </c>
      <c r="S755" t="str">
        <f t="shared" si="23"/>
        <v>Fing</v>
      </c>
      <c r="T755" t="s">
        <v>1291</v>
      </c>
      <c r="U755" t="s">
        <v>1225</v>
      </c>
    </row>
    <row r="756" spans="1:21" hidden="1">
      <c r="A756" s="134">
        <v>1</v>
      </c>
      <c r="B756">
        <v>2007</v>
      </c>
      <c r="C756">
        <v>20070829</v>
      </c>
      <c r="D756">
        <v>23</v>
      </c>
      <c r="E756">
        <v>12</v>
      </c>
      <c r="F756" t="s">
        <v>264</v>
      </c>
      <c r="G756">
        <v>3.04</v>
      </c>
      <c r="H756" t="s">
        <v>895</v>
      </c>
      <c r="I756" t="s">
        <v>56</v>
      </c>
      <c r="J756" t="s">
        <v>103</v>
      </c>
      <c r="K756" t="s">
        <v>723</v>
      </c>
      <c r="L756">
        <v>2003</v>
      </c>
      <c r="M756">
        <v>3</v>
      </c>
      <c r="N756">
        <v>2004</v>
      </c>
      <c r="O756">
        <v>632284</v>
      </c>
      <c r="P756" t="s">
        <v>889</v>
      </c>
      <c r="Q756" t="str">
        <f t="shared" si="22"/>
        <v>08</v>
      </c>
      <c r="R756">
        <v>3</v>
      </c>
      <c r="S756" t="str">
        <f t="shared" si="23"/>
        <v>Fing</v>
      </c>
      <c r="T756" t="s">
        <v>1291</v>
      </c>
      <c r="U756" t="s">
        <v>1225</v>
      </c>
    </row>
    <row r="757" spans="1:21" hidden="1">
      <c r="A757" s="134">
        <v>1</v>
      </c>
      <c r="B757">
        <v>2007</v>
      </c>
      <c r="C757">
        <v>20070829</v>
      </c>
      <c r="D757">
        <v>23</v>
      </c>
      <c r="E757">
        <v>12</v>
      </c>
      <c r="F757" t="s">
        <v>264</v>
      </c>
      <c r="G757">
        <v>3.04</v>
      </c>
      <c r="H757" t="s">
        <v>895</v>
      </c>
      <c r="I757" t="s">
        <v>56</v>
      </c>
      <c r="J757" t="s">
        <v>103</v>
      </c>
      <c r="K757" t="s">
        <v>723</v>
      </c>
      <c r="L757">
        <v>2003</v>
      </c>
      <c r="M757">
        <v>3</v>
      </c>
      <c r="N757">
        <v>2004</v>
      </c>
      <c r="O757">
        <v>632284</v>
      </c>
      <c r="P757" t="s">
        <v>889</v>
      </c>
      <c r="Q757" t="str">
        <f t="shared" si="22"/>
        <v>08</v>
      </c>
      <c r="R757">
        <v>3</v>
      </c>
      <c r="S757" t="str">
        <f t="shared" si="23"/>
        <v>Fing</v>
      </c>
      <c r="T757" t="s">
        <v>1291</v>
      </c>
      <c r="U757" t="s">
        <v>1225</v>
      </c>
    </row>
    <row r="758" spans="1:21" hidden="1">
      <c r="A758" s="134">
        <v>1</v>
      </c>
      <c r="B758">
        <v>2007</v>
      </c>
      <c r="C758">
        <v>20070829</v>
      </c>
      <c r="D758">
        <v>23</v>
      </c>
      <c r="E758">
        <v>12</v>
      </c>
      <c r="F758" t="s">
        <v>264</v>
      </c>
      <c r="G758">
        <v>3.04</v>
      </c>
      <c r="H758" t="s">
        <v>895</v>
      </c>
      <c r="I758" t="s">
        <v>56</v>
      </c>
      <c r="J758" t="s">
        <v>103</v>
      </c>
      <c r="K758" t="s">
        <v>723</v>
      </c>
      <c r="L758">
        <v>2004</v>
      </c>
      <c r="M758">
        <v>3</v>
      </c>
      <c r="N758">
        <v>2005</v>
      </c>
      <c r="O758">
        <v>632965</v>
      </c>
      <c r="P758" t="s">
        <v>889</v>
      </c>
      <c r="Q758" t="str">
        <f t="shared" si="22"/>
        <v>08</v>
      </c>
      <c r="R758">
        <v>3</v>
      </c>
      <c r="S758" t="str">
        <f t="shared" si="23"/>
        <v>Fing</v>
      </c>
      <c r="T758" t="s">
        <v>1291</v>
      </c>
      <c r="U758" t="s">
        <v>1225</v>
      </c>
    </row>
    <row r="759" spans="1:21" hidden="1">
      <c r="A759" s="134">
        <v>1</v>
      </c>
      <c r="B759">
        <v>2007</v>
      </c>
      <c r="C759">
        <v>20070829</v>
      </c>
      <c r="D759">
        <v>23</v>
      </c>
      <c r="E759">
        <v>12</v>
      </c>
      <c r="F759" t="s">
        <v>264</v>
      </c>
      <c r="G759">
        <v>3.04</v>
      </c>
      <c r="H759" t="s">
        <v>895</v>
      </c>
      <c r="I759" t="s">
        <v>56</v>
      </c>
      <c r="J759" t="s">
        <v>103</v>
      </c>
      <c r="K759" t="s">
        <v>723</v>
      </c>
      <c r="L759">
        <v>2003</v>
      </c>
      <c r="M759">
        <v>3</v>
      </c>
      <c r="N759">
        <v>2004</v>
      </c>
      <c r="O759">
        <v>632284</v>
      </c>
      <c r="P759" t="s">
        <v>889</v>
      </c>
      <c r="Q759" t="str">
        <f t="shared" si="22"/>
        <v>08</v>
      </c>
      <c r="R759">
        <v>3</v>
      </c>
      <c r="S759" t="str">
        <f t="shared" si="23"/>
        <v>Fing</v>
      </c>
      <c r="T759" t="s">
        <v>1291</v>
      </c>
      <c r="U759" t="s">
        <v>1225</v>
      </c>
    </row>
    <row r="760" spans="1:21" hidden="1">
      <c r="A760" s="134">
        <v>1</v>
      </c>
      <c r="B760">
        <v>2007</v>
      </c>
      <c r="C760">
        <v>20070829</v>
      </c>
      <c r="D760">
        <v>23</v>
      </c>
      <c r="E760">
        <v>12</v>
      </c>
      <c r="F760" t="s">
        <v>264</v>
      </c>
      <c r="G760">
        <v>3.04</v>
      </c>
      <c r="H760" t="s">
        <v>895</v>
      </c>
      <c r="I760" t="s">
        <v>56</v>
      </c>
      <c r="J760" t="s">
        <v>103</v>
      </c>
      <c r="K760" t="s">
        <v>723</v>
      </c>
      <c r="L760">
        <v>2003</v>
      </c>
      <c r="M760">
        <v>3</v>
      </c>
      <c r="N760">
        <v>2004</v>
      </c>
      <c r="O760">
        <v>632284</v>
      </c>
      <c r="P760" t="s">
        <v>889</v>
      </c>
      <c r="Q760" t="str">
        <f t="shared" si="22"/>
        <v>08</v>
      </c>
      <c r="R760">
        <v>3</v>
      </c>
      <c r="S760" t="str">
        <f t="shared" si="23"/>
        <v>Fing</v>
      </c>
      <c r="T760" t="s">
        <v>1291</v>
      </c>
      <c r="U760" t="s">
        <v>1225</v>
      </c>
    </row>
    <row r="761" spans="1:21" hidden="1">
      <c r="A761" s="134">
        <v>1</v>
      </c>
      <c r="B761">
        <v>2007</v>
      </c>
      <c r="C761">
        <v>20070829</v>
      </c>
      <c r="D761">
        <v>23</v>
      </c>
      <c r="E761">
        <v>12</v>
      </c>
      <c r="F761" t="s">
        <v>264</v>
      </c>
      <c r="G761">
        <v>3.04</v>
      </c>
      <c r="H761" t="s">
        <v>895</v>
      </c>
      <c r="I761" t="s">
        <v>56</v>
      </c>
      <c r="J761" t="s">
        <v>103</v>
      </c>
      <c r="K761" t="s">
        <v>723</v>
      </c>
      <c r="L761">
        <v>2003</v>
      </c>
      <c r="M761">
        <v>3</v>
      </c>
      <c r="N761">
        <v>2004</v>
      </c>
      <c r="O761">
        <v>632284</v>
      </c>
      <c r="P761" t="s">
        <v>889</v>
      </c>
      <c r="Q761" t="str">
        <f t="shared" si="22"/>
        <v>08</v>
      </c>
      <c r="R761">
        <v>3</v>
      </c>
      <c r="S761" t="str">
        <f t="shared" si="23"/>
        <v>Fing</v>
      </c>
      <c r="T761" t="s">
        <v>1291</v>
      </c>
      <c r="U761" t="s">
        <v>1225</v>
      </c>
    </row>
    <row r="762" spans="1:21" hidden="1">
      <c r="A762" s="134">
        <v>1</v>
      </c>
      <c r="B762">
        <v>2007</v>
      </c>
      <c r="C762">
        <v>20070829</v>
      </c>
      <c r="D762">
        <v>23</v>
      </c>
      <c r="E762">
        <v>12</v>
      </c>
      <c r="F762" t="s">
        <v>264</v>
      </c>
      <c r="G762">
        <v>3.04</v>
      </c>
      <c r="H762" t="s">
        <v>895</v>
      </c>
      <c r="I762" t="s">
        <v>56</v>
      </c>
      <c r="J762" t="s">
        <v>103</v>
      </c>
      <c r="K762" t="s">
        <v>723</v>
      </c>
      <c r="L762">
        <v>2003</v>
      </c>
      <c r="M762">
        <v>3</v>
      </c>
      <c r="N762">
        <v>2004</v>
      </c>
      <c r="O762">
        <v>632284</v>
      </c>
      <c r="P762" t="s">
        <v>889</v>
      </c>
      <c r="Q762" t="str">
        <f t="shared" si="22"/>
        <v>08</v>
      </c>
      <c r="R762">
        <v>3</v>
      </c>
      <c r="S762" t="str">
        <f t="shared" si="23"/>
        <v>Fing</v>
      </c>
      <c r="T762" t="s">
        <v>1291</v>
      </c>
      <c r="U762" t="s">
        <v>1225</v>
      </c>
    </row>
    <row r="763" spans="1:21" hidden="1">
      <c r="A763" s="134">
        <v>1</v>
      </c>
      <c r="B763">
        <v>2007</v>
      </c>
      <c r="C763">
        <v>20070829</v>
      </c>
      <c r="D763">
        <v>23</v>
      </c>
      <c r="E763">
        <v>12</v>
      </c>
      <c r="F763" t="s">
        <v>264</v>
      </c>
      <c r="G763">
        <v>3.04</v>
      </c>
      <c r="H763" t="s">
        <v>895</v>
      </c>
      <c r="I763" t="s">
        <v>56</v>
      </c>
      <c r="J763" t="s">
        <v>103</v>
      </c>
      <c r="K763" t="s">
        <v>723</v>
      </c>
      <c r="L763">
        <v>2003</v>
      </c>
      <c r="M763">
        <v>3</v>
      </c>
      <c r="N763">
        <v>2004</v>
      </c>
      <c r="O763">
        <v>632284</v>
      </c>
      <c r="P763" t="s">
        <v>889</v>
      </c>
      <c r="Q763" t="str">
        <f t="shared" si="22"/>
        <v>08</v>
      </c>
      <c r="R763">
        <v>3</v>
      </c>
      <c r="S763" t="str">
        <f t="shared" si="23"/>
        <v>Fing</v>
      </c>
      <c r="T763" t="s">
        <v>1291</v>
      </c>
      <c r="U763" t="s">
        <v>1225</v>
      </c>
    </row>
    <row r="764" spans="1:21" hidden="1">
      <c r="A764" s="134">
        <v>1</v>
      </c>
      <c r="B764">
        <v>2007</v>
      </c>
      <c r="C764">
        <v>20070829</v>
      </c>
      <c r="D764">
        <v>23</v>
      </c>
      <c r="E764">
        <v>12</v>
      </c>
      <c r="F764" t="s">
        <v>264</v>
      </c>
      <c r="G764">
        <v>3.04</v>
      </c>
      <c r="H764" t="s">
        <v>895</v>
      </c>
      <c r="I764" t="s">
        <v>56</v>
      </c>
      <c r="J764" t="s">
        <v>103</v>
      </c>
      <c r="K764" t="s">
        <v>723</v>
      </c>
      <c r="L764">
        <v>2004</v>
      </c>
      <c r="M764">
        <v>3</v>
      </c>
      <c r="N764">
        <v>2005</v>
      </c>
      <c r="O764">
        <v>632965</v>
      </c>
      <c r="P764" t="s">
        <v>889</v>
      </c>
      <c r="Q764" t="str">
        <f t="shared" si="22"/>
        <v>08</v>
      </c>
      <c r="R764">
        <v>3</v>
      </c>
      <c r="S764" t="str">
        <f t="shared" si="23"/>
        <v>Fing</v>
      </c>
      <c r="T764" t="s">
        <v>1291</v>
      </c>
      <c r="U764" t="s">
        <v>1225</v>
      </c>
    </row>
    <row r="765" spans="1:21" hidden="1">
      <c r="A765" s="134">
        <v>1</v>
      </c>
      <c r="B765">
        <v>2007</v>
      </c>
      <c r="C765">
        <v>20070829</v>
      </c>
      <c r="D765">
        <v>23</v>
      </c>
      <c r="E765">
        <v>12</v>
      </c>
      <c r="F765" t="s">
        <v>264</v>
      </c>
      <c r="G765">
        <v>3.04</v>
      </c>
      <c r="H765" t="s">
        <v>895</v>
      </c>
      <c r="I765" t="s">
        <v>56</v>
      </c>
      <c r="J765" t="s">
        <v>103</v>
      </c>
      <c r="K765" t="s">
        <v>723</v>
      </c>
      <c r="L765">
        <v>2004</v>
      </c>
      <c r="M765">
        <v>3</v>
      </c>
      <c r="N765">
        <v>2005</v>
      </c>
      <c r="O765">
        <v>632965</v>
      </c>
      <c r="P765" t="s">
        <v>889</v>
      </c>
      <c r="Q765" t="str">
        <f t="shared" si="22"/>
        <v>08</v>
      </c>
      <c r="R765">
        <v>3</v>
      </c>
      <c r="S765" t="str">
        <f t="shared" si="23"/>
        <v>Fing</v>
      </c>
      <c r="T765" t="s">
        <v>1291</v>
      </c>
      <c r="U765" t="s">
        <v>1225</v>
      </c>
    </row>
    <row r="766" spans="1:21" hidden="1">
      <c r="A766" s="134">
        <v>1</v>
      </c>
      <c r="B766">
        <v>2007</v>
      </c>
      <c r="C766">
        <v>20070829</v>
      </c>
      <c r="D766">
        <v>23</v>
      </c>
      <c r="E766">
        <v>12</v>
      </c>
      <c r="F766" t="s">
        <v>264</v>
      </c>
      <c r="G766">
        <v>3.04</v>
      </c>
      <c r="H766" t="s">
        <v>895</v>
      </c>
      <c r="I766" t="s">
        <v>56</v>
      </c>
      <c r="J766" t="s">
        <v>103</v>
      </c>
      <c r="K766" t="s">
        <v>723</v>
      </c>
      <c r="L766">
        <v>2004</v>
      </c>
      <c r="M766">
        <v>3</v>
      </c>
      <c r="N766">
        <v>2005</v>
      </c>
      <c r="O766">
        <v>632965</v>
      </c>
      <c r="P766" t="s">
        <v>889</v>
      </c>
      <c r="Q766" t="str">
        <f t="shared" si="22"/>
        <v>08</v>
      </c>
      <c r="R766">
        <v>3</v>
      </c>
      <c r="S766" t="str">
        <f t="shared" si="23"/>
        <v>Fing</v>
      </c>
      <c r="T766" t="s">
        <v>1291</v>
      </c>
      <c r="U766" t="s">
        <v>1225</v>
      </c>
    </row>
    <row r="767" spans="1:21" hidden="1">
      <c r="A767" s="134">
        <v>1</v>
      </c>
      <c r="B767">
        <v>2007</v>
      </c>
      <c r="C767">
        <v>20070829</v>
      </c>
      <c r="D767">
        <v>23</v>
      </c>
      <c r="E767">
        <v>12</v>
      </c>
      <c r="F767" t="s">
        <v>264</v>
      </c>
      <c r="G767">
        <v>3.04</v>
      </c>
      <c r="H767" t="s">
        <v>895</v>
      </c>
      <c r="I767" t="s">
        <v>56</v>
      </c>
      <c r="J767" t="s">
        <v>103</v>
      </c>
      <c r="K767" t="s">
        <v>723</v>
      </c>
      <c r="L767">
        <v>2003</v>
      </c>
      <c r="M767">
        <v>3</v>
      </c>
      <c r="N767">
        <v>2004</v>
      </c>
      <c r="O767">
        <v>632284</v>
      </c>
      <c r="P767" t="s">
        <v>889</v>
      </c>
      <c r="Q767" t="str">
        <f t="shared" si="22"/>
        <v>08</v>
      </c>
      <c r="R767">
        <v>3</v>
      </c>
      <c r="S767" t="str">
        <f t="shared" si="23"/>
        <v>Fing</v>
      </c>
      <c r="T767" t="s">
        <v>1291</v>
      </c>
      <c r="U767" t="s">
        <v>1225</v>
      </c>
    </row>
    <row r="768" spans="1:21" hidden="1">
      <c r="A768" s="134">
        <v>1</v>
      </c>
      <c r="B768">
        <v>2007</v>
      </c>
      <c r="C768">
        <v>20070830</v>
      </c>
      <c r="D768">
        <v>23</v>
      </c>
      <c r="E768">
        <v>12</v>
      </c>
      <c r="F768" t="s">
        <v>264</v>
      </c>
      <c r="G768">
        <v>3.04</v>
      </c>
      <c r="H768" t="s">
        <v>895</v>
      </c>
      <c r="I768" t="s">
        <v>56</v>
      </c>
      <c r="J768" t="s">
        <v>103</v>
      </c>
      <c r="K768" t="s">
        <v>723</v>
      </c>
      <c r="L768">
        <v>2003</v>
      </c>
      <c r="M768">
        <v>3</v>
      </c>
      <c r="N768">
        <v>2004</v>
      </c>
      <c r="O768">
        <v>632284</v>
      </c>
      <c r="P768" t="s">
        <v>889</v>
      </c>
      <c r="Q768" t="str">
        <f t="shared" si="22"/>
        <v>08</v>
      </c>
      <c r="R768">
        <v>3</v>
      </c>
      <c r="S768" t="str">
        <f t="shared" si="23"/>
        <v>Fing</v>
      </c>
      <c r="T768" t="s">
        <v>1291</v>
      </c>
      <c r="U768" t="s">
        <v>1225</v>
      </c>
    </row>
    <row r="769" spans="1:21" hidden="1">
      <c r="A769" s="134">
        <v>1</v>
      </c>
      <c r="B769">
        <v>2007</v>
      </c>
      <c r="C769">
        <v>20070831</v>
      </c>
      <c r="D769">
        <v>23</v>
      </c>
      <c r="E769">
        <v>12</v>
      </c>
      <c r="F769" t="s">
        <v>264</v>
      </c>
      <c r="G769">
        <v>3.04</v>
      </c>
      <c r="H769" t="s">
        <v>895</v>
      </c>
      <c r="I769" t="s">
        <v>56</v>
      </c>
      <c r="J769" t="s">
        <v>103</v>
      </c>
      <c r="K769" t="s">
        <v>723</v>
      </c>
      <c r="L769">
        <v>2003</v>
      </c>
      <c r="M769">
        <v>3</v>
      </c>
      <c r="N769">
        <v>2004</v>
      </c>
      <c r="O769">
        <v>632284</v>
      </c>
      <c r="P769" t="s">
        <v>889</v>
      </c>
      <c r="Q769" t="str">
        <f t="shared" si="22"/>
        <v>08</v>
      </c>
      <c r="R769">
        <v>3</v>
      </c>
      <c r="S769" t="str">
        <f t="shared" si="23"/>
        <v>Fing</v>
      </c>
      <c r="T769" t="s">
        <v>1291</v>
      </c>
      <c r="U769" t="s">
        <v>1225</v>
      </c>
    </row>
    <row r="770" spans="1:21" hidden="1">
      <c r="A770" s="134">
        <v>1</v>
      </c>
      <c r="B770">
        <v>2007</v>
      </c>
      <c r="C770">
        <v>20070831</v>
      </c>
      <c r="D770">
        <v>23</v>
      </c>
      <c r="E770">
        <v>12</v>
      </c>
      <c r="F770" t="s">
        <v>264</v>
      </c>
      <c r="G770">
        <v>3.04</v>
      </c>
      <c r="H770" t="s">
        <v>895</v>
      </c>
      <c r="I770" t="s">
        <v>56</v>
      </c>
      <c r="J770" t="s">
        <v>103</v>
      </c>
      <c r="K770" t="s">
        <v>723</v>
      </c>
      <c r="L770">
        <v>2003</v>
      </c>
      <c r="M770">
        <v>3</v>
      </c>
      <c r="N770">
        <v>2004</v>
      </c>
      <c r="O770">
        <v>632284</v>
      </c>
      <c r="P770" t="s">
        <v>889</v>
      </c>
      <c r="Q770" t="str">
        <f t="shared" si="22"/>
        <v>08</v>
      </c>
      <c r="R770">
        <v>3</v>
      </c>
      <c r="S770" t="str">
        <f t="shared" si="23"/>
        <v>Fing</v>
      </c>
      <c r="T770" t="s">
        <v>1291</v>
      </c>
      <c r="U770" t="s">
        <v>1225</v>
      </c>
    </row>
    <row r="771" spans="1:21" hidden="1">
      <c r="A771" s="134">
        <v>1</v>
      </c>
      <c r="B771">
        <v>2007</v>
      </c>
      <c r="C771">
        <v>20070831</v>
      </c>
      <c r="D771">
        <v>23</v>
      </c>
      <c r="E771">
        <v>12</v>
      </c>
      <c r="F771" t="s">
        <v>264</v>
      </c>
      <c r="G771">
        <v>3.04</v>
      </c>
      <c r="H771" t="s">
        <v>895</v>
      </c>
      <c r="I771" t="s">
        <v>56</v>
      </c>
      <c r="J771" t="s">
        <v>103</v>
      </c>
      <c r="K771" t="s">
        <v>723</v>
      </c>
      <c r="L771">
        <v>2003</v>
      </c>
      <c r="M771">
        <v>3</v>
      </c>
      <c r="N771">
        <v>2004</v>
      </c>
      <c r="O771">
        <v>632284</v>
      </c>
      <c r="P771" t="s">
        <v>889</v>
      </c>
      <c r="Q771" t="str">
        <f t="shared" si="22"/>
        <v>08</v>
      </c>
      <c r="R771">
        <v>3</v>
      </c>
      <c r="S771" t="str">
        <f t="shared" si="23"/>
        <v>Fing</v>
      </c>
      <c r="T771" t="s">
        <v>1291</v>
      </c>
      <c r="U771" t="s">
        <v>1225</v>
      </c>
    </row>
    <row r="772" spans="1:21" hidden="1">
      <c r="A772" s="134">
        <v>1</v>
      </c>
      <c r="B772">
        <v>2007</v>
      </c>
      <c r="C772">
        <v>20070831</v>
      </c>
      <c r="D772">
        <v>23</v>
      </c>
      <c r="E772">
        <v>12</v>
      </c>
      <c r="F772" t="s">
        <v>264</v>
      </c>
      <c r="G772">
        <v>3.04</v>
      </c>
      <c r="H772" t="s">
        <v>895</v>
      </c>
      <c r="I772" t="s">
        <v>56</v>
      </c>
      <c r="J772" t="s">
        <v>103</v>
      </c>
      <c r="K772" t="s">
        <v>723</v>
      </c>
      <c r="L772">
        <v>2004</v>
      </c>
      <c r="M772">
        <v>3</v>
      </c>
      <c r="N772">
        <v>2005</v>
      </c>
      <c r="O772">
        <v>632965</v>
      </c>
      <c r="P772" t="s">
        <v>889</v>
      </c>
      <c r="Q772" t="str">
        <f t="shared" si="22"/>
        <v>08</v>
      </c>
      <c r="R772">
        <v>3</v>
      </c>
      <c r="S772" t="str">
        <f t="shared" si="23"/>
        <v>Fing</v>
      </c>
      <c r="T772" t="s">
        <v>1291</v>
      </c>
      <c r="U772" t="s">
        <v>1225</v>
      </c>
    </row>
    <row r="773" spans="1:21" hidden="1">
      <c r="A773" s="134">
        <v>1</v>
      </c>
      <c r="B773">
        <v>2007</v>
      </c>
      <c r="C773">
        <v>20070831</v>
      </c>
      <c r="D773">
        <v>23</v>
      </c>
      <c r="E773">
        <v>12</v>
      </c>
      <c r="F773" t="s">
        <v>264</v>
      </c>
      <c r="G773">
        <v>3.04</v>
      </c>
      <c r="H773" t="s">
        <v>895</v>
      </c>
      <c r="I773" t="s">
        <v>56</v>
      </c>
      <c r="J773" t="s">
        <v>103</v>
      </c>
      <c r="K773" t="s">
        <v>723</v>
      </c>
      <c r="L773">
        <v>2003</v>
      </c>
      <c r="M773">
        <v>3</v>
      </c>
      <c r="N773">
        <v>2004</v>
      </c>
      <c r="O773">
        <v>632284</v>
      </c>
      <c r="P773" t="s">
        <v>889</v>
      </c>
      <c r="Q773" t="str">
        <f t="shared" si="22"/>
        <v>08</v>
      </c>
      <c r="R773">
        <v>3</v>
      </c>
      <c r="S773" t="str">
        <f t="shared" si="23"/>
        <v>Fing</v>
      </c>
      <c r="T773" t="s">
        <v>1291</v>
      </c>
      <c r="U773" t="s">
        <v>1225</v>
      </c>
    </row>
    <row r="774" spans="1:21" hidden="1">
      <c r="A774" s="134">
        <v>1</v>
      </c>
      <c r="B774">
        <v>2007</v>
      </c>
      <c r="C774">
        <v>20070831</v>
      </c>
      <c r="D774">
        <v>23</v>
      </c>
      <c r="E774">
        <v>12</v>
      </c>
      <c r="F774" t="s">
        <v>264</v>
      </c>
      <c r="G774">
        <v>3.04</v>
      </c>
      <c r="H774" t="s">
        <v>895</v>
      </c>
      <c r="I774" t="s">
        <v>56</v>
      </c>
      <c r="J774" t="s">
        <v>103</v>
      </c>
      <c r="K774" t="s">
        <v>723</v>
      </c>
      <c r="L774">
        <v>2004</v>
      </c>
      <c r="M774">
        <v>3</v>
      </c>
      <c r="N774">
        <v>2005</v>
      </c>
      <c r="O774">
        <v>632965</v>
      </c>
      <c r="P774" t="s">
        <v>889</v>
      </c>
      <c r="Q774" t="str">
        <f t="shared" ref="Q774:Q837" si="24">MID(C774,5,2)</f>
        <v>08</v>
      </c>
      <c r="R774">
        <v>3</v>
      </c>
      <c r="S774" t="str">
        <f t="shared" ref="S774:S837" si="25">IF(N774-L774=1,"Fing","Yrl")</f>
        <v>Fing</v>
      </c>
      <c r="T774" t="s">
        <v>1291</v>
      </c>
      <c r="U774" t="s">
        <v>1225</v>
      </c>
    </row>
    <row r="775" spans="1:21" hidden="1">
      <c r="A775" s="134">
        <v>1</v>
      </c>
      <c r="B775">
        <v>2007</v>
      </c>
      <c r="C775">
        <v>20070831</v>
      </c>
      <c r="D775">
        <v>23</v>
      </c>
      <c r="E775">
        <v>12</v>
      </c>
      <c r="F775" t="s">
        <v>264</v>
      </c>
      <c r="G775">
        <v>3.04</v>
      </c>
      <c r="H775" t="s">
        <v>895</v>
      </c>
      <c r="I775" t="s">
        <v>56</v>
      </c>
      <c r="J775" t="s">
        <v>103</v>
      </c>
      <c r="K775" t="s">
        <v>723</v>
      </c>
      <c r="L775">
        <v>2003</v>
      </c>
      <c r="M775">
        <v>3</v>
      </c>
      <c r="N775">
        <v>2004</v>
      </c>
      <c r="O775">
        <v>632284</v>
      </c>
      <c r="P775" t="s">
        <v>889</v>
      </c>
      <c r="Q775" t="str">
        <f t="shared" si="24"/>
        <v>08</v>
      </c>
      <c r="R775">
        <v>3</v>
      </c>
      <c r="S775" t="str">
        <f t="shared" si="25"/>
        <v>Fing</v>
      </c>
      <c r="T775" t="s">
        <v>1291</v>
      </c>
      <c r="U775" t="s">
        <v>1225</v>
      </c>
    </row>
    <row r="776" spans="1:21" hidden="1">
      <c r="A776" s="134">
        <v>1</v>
      </c>
      <c r="B776">
        <v>2007</v>
      </c>
      <c r="C776">
        <v>20070831</v>
      </c>
      <c r="D776">
        <v>23</v>
      </c>
      <c r="E776">
        <v>12</v>
      </c>
      <c r="F776" t="s">
        <v>264</v>
      </c>
      <c r="G776">
        <v>3.04</v>
      </c>
      <c r="H776" t="s">
        <v>895</v>
      </c>
      <c r="I776" t="s">
        <v>56</v>
      </c>
      <c r="J776" t="s">
        <v>103</v>
      </c>
      <c r="K776" t="s">
        <v>723</v>
      </c>
      <c r="L776">
        <v>2003</v>
      </c>
      <c r="M776">
        <v>3</v>
      </c>
      <c r="N776">
        <v>2004</v>
      </c>
      <c r="O776">
        <v>632284</v>
      </c>
      <c r="P776" t="s">
        <v>889</v>
      </c>
      <c r="Q776" t="str">
        <f t="shared" si="24"/>
        <v>08</v>
      </c>
      <c r="R776">
        <v>3</v>
      </c>
      <c r="S776" t="str">
        <f t="shared" si="25"/>
        <v>Fing</v>
      </c>
      <c r="T776" t="s">
        <v>1291</v>
      </c>
      <c r="U776" t="s">
        <v>1225</v>
      </c>
    </row>
    <row r="777" spans="1:21" hidden="1">
      <c r="A777" s="134">
        <v>1</v>
      </c>
      <c r="B777">
        <v>2007</v>
      </c>
      <c r="C777">
        <v>20070831</v>
      </c>
      <c r="D777">
        <v>23</v>
      </c>
      <c r="E777">
        <v>12</v>
      </c>
      <c r="F777" t="s">
        <v>264</v>
      </c>
      <c r="G777">
        <v>3.04</v>
      </c>
      <c r="H777" t="s">
        <v>895</v>
      </c>
      <c r="I777" t="s">
        <v>56</v>
      </c>
      <c r="J777" t="s">
        <v>103</v>
      </c>
      <c r="K777" t="s">
        <v>723</v>
      </c>
      <c r="L777">
        <v>2004</v>
      </c>
      <c r="M777">
        <v>3</v>
      </c>
      <c r="N777">
        <v>2005</v>
      </c>
      <c r="O777">
        <v>632965</v>
      </c>
      <c r="P777" t="s">
        <v>889</v>
      </c>
      <c r="Q777" t="str">
        <f t="shared" si="24"/>
        <v>08</v>
      </c>
      <c r="R777">
        <v>3</v>
      </c>
      <c r="S777" t="str">
        <f t="shared" si="25"/>
        <v>Fing</v>
      </c>
      <c r="T777" t="s">
        <v>1291</v>
      </c>
      <c r="U777" t="s">
        <v>1225</v>
      </c>
    </row>
    <row r="778" spans="1:21" hidden="1">
      <c r="A778" s="134">
        <v>1</v>
      </c>
      <c r="B778">
        <v>2007</v>
      </c>
      <c r="C778">
        <v>20070813</v>
      </c>
      <c r="D778">
        <v>23</v>
      </c>
      <c r="E778">
        <v>12</v>
      </c>
      <c r="F778" t="s">
        <v>264</v>
      </c>
      <c r="G778">
        <v>1.5</v>
      </c>
      <c r="H778" t="s">
        <v>895</v>
      </c>
      <c r="I778" t="s">
        <v>56</v>
      </c>
      <c r="J778" t="s">
        <v>103</v>
      </c>
      <c r="K778" t="s">
        <v>723</v>
      </c>
      <c r="L778">
        <v>2003</v>
      </c>
      <c r="M778">
        <v>3</v>
      </c>
      <c r="N778">
        <v>2004</v>
      </c>
      <c r="O778">
        <v>632284</v>
      </c>
      <c r="P778" t="s">
        <v>889</v>
      </c>
      <c r="Q778" t="str">
        <f t="shared" si="24"/>
        <v>08</v>
      </c>
      <c r="R778">
        <v>3</v>
      </c>
      <c r="S778" t="str">
        <f t="shared" si="25"/>
        <v>Fing</v>
      </c>
      <c r="T778" t="s">
        <v>1291</v>
      </c>
      <c r="U778" t="s">
        <v>1225</v>
      </c>
    </row>
    <row r="779" spans="1:21" hidden="1">
      <c r="A779" s="134">
        <v>1</v>
      </c>
      <c r="B779">
        <v>2007</v>
      </c>
      <c r="C779">
        <v>20070813</v>
      </c>
      <c r="D779">
        <v>23</v>
      </c>
      <c r="E779">
        <v>12</v>
      </c>
      <c r="F779" t="s">
        <v>264</v>
      </c>
      <c r="G779">
        <v>1.5</v>
      </c>
      <c r="H779" t="s">
        <v>895</v>
      </c>
      <c r="I779" t="s">
        <v>56</v>
      </c>
      <c r="J779" t="s">
        <v>103</v>
      </c>
      <c r="K779" t="s">
        <v>723</v>
      </c>
      <c r="L779">
        <v>2003</v>
      </c>
      <c r="M779">
        <v>3</v>
      </c>
      <c r="N779">
        <v>2004</v>
      </c>
      <c r="O779">
        <v>632284</v>
      </c>
      <c r="P779" t="s">
        <v>889</v>
      </c>
      <c r="Q779" t="str">
        <f t="shared" si="24"/>
        <v>08</v>
      </c>
      <c r="R779">
        <v>3</v>
      </c>
      <c r="S779" t="str">
        <f t="shared" si="25"/>
        <v>Fing</v>
      </c>
      <c r="T779" t="s">
        <v>1291</v>
      </c>
      <c r="U779" t="s">
        <v>1225</v>
      </c>
    </row>
    <row r="780" spans="1:21" hidden="1">
      <c r="A780" s="134">
        <v>1</v>
      </c>
      <c r="B780">
        <v>2007</v>
      </c>
      <c r="C780">
        <v>20070813</v>
      </c>
      <c r="D780">
        <v>23</v>
      </c>
      <c r="E780">
        <v>12</v>
      </c>
      <c r="F780" t="s">
        <v>264</v>
      </c>
      <c r="G780">
        <v>1.5</v>
      </c>
      <c r="H780" t="s">
        <v>895</v>
      </c>
      <c r="I780" t="s">
        <v>56</v>
      </c>
      <c r="J780" t="s">
        <v>103</v>
      </c>
      <c r="K780" t="s">
        <v>723</v>
      </c>
      <c r="L780">
        <v>2003</v>
      </c>
      <c r="M780">
        <v>3</v>
      </c>
      <c r="N780">
        <v>2004</v>
      </c>
      <c r="O780">
        <v>632284</v>
      </c>
      <c r="P780" t="s">
        <v>889</v>
      </c>
      <c r="Q780" t="str">
        <f t="shared" si="24"/>
        <v>08</v>
      </c>
      <c r="R780">
        <v>3</v>
      </c>
      <c r="S780" t="str">
        <f t="shared" si="25"/>
        <v>Fing</v>
      </c>
      <c r="T780" t="s">
        <v>1291</v>
      </c>
      <c r="U780" t="s">
        <v>1225</v>
      </c>
    </row>
    <row r="781" spans="1:21" hidden="1">
      <c r="A781" s="134">
        <v>1</v>
      </c>
      <c r="B781">
        <v>2007</v>
      </c>
      <c r="C781">
        <v>20070813</v>
      </c>
      <c r="D781">
        <v>23</v>
      </c>
      <c r="E781">
        <v>12</v>
      </c>
      <c r="F781" t="s">
        <v>264</v>
      </c>
      <c r="G781">
        <v>1.5</v>
      </c>
      <c r="H781" t="s">
        <v>895</v>
      </c>
      <c r="I781" t="s">
        <v>56</v>
      </c>
      <c r="J781" t="s">
        <v>103</v>
      </c>
      <c r="K781" t="s">
        <v>723</v>
      </c>
      <c r="L781">
        <v>2003</v>
      </c>
      <c r="M781">
        <v>3</v>
      </c>
      <c r="N781">
        <v>2004</v>
      </c>
      <c r="O781">
        <v>632284</v>
      </c>
      <c r="P781" t="s">
        <v>889</v>
      </c>
      <c r="Q781" t="str">
        <f t="shared" si="24"/>
        <v>08</v>
      </c>
      <c r="R781">
        <v>3</v>
      </c>
      <c r="S781" t="str">
        <f t="shared" si="25"/>
        <v>Fing</v>
      </c>
      <c r="T781" t="s">
        <v>1291</v>
      </c>
      <c r="U781" t="s">
        <v>1225</v>
      </c>
    </row>
    <row r="782" spans="1:21" hidden="1">
      <c r="A782" s="134">
        <v>1</v>
      </c>
      <c r="B782">
        <v>2007</v>
      </c>
      <c r="C782">
        <v>20070813</v>
      </c>
      <c r="D782">
        <v>23</v>
      </c>
      <c r="E782">
        <v>12</v>
      </c>
      <c r="F782" t="s">
        <v>264</v>
      </c>
      <c r="G782">
        <v>1.5</v>
      </c>
      <c r="H782" t="s">
        <v>895</v>
      </c>
      <c r="I782" t="s">
        <v>56</v>
      </c>
      <c r="J782" t="s">
        <v>103</v>
      </c>
      <c r="K782" t="s">
        <v>896</v>
      </c>
      <c r="L782">
        <v>2004</v>
      </c>
      <c r="M782">
        <v>1</v>
      </c>
      <c r="N782">
        <v>2005</v>
      </c>
      <c r="O782">
        <v>632372</v>
      </c>
      <c r="P782" t="s">
        <v>889</v>
      </c>
      <c r="Q782" t="str">
        <f t="shared" si="24"/>
        <v>08</v>
      </c>
      <c r="R782">
        <v>3</v>
      </c>
      <c r="S782" t="str">
        <f t="shared" si="25"/>
        <v>Fing</v>
      </c>
      <c r="T782" t="s">
        <v>1291</v>
      </c>
      <c r="U782" t="s">
        <v>1225</v>
      </c>
    </row>
    <row r="783" spans="1:21" hidden="1">
      <c r="A783" s="134">
        <v>1</v>
      </c>
      <c r="B783">
        <v>2007</v>
      </c>
      <c r="C783">
        <v>20070813</v>
      </c>
      <c r="D783">
        <v>23</v>
      </c>
      <c r="E783">
        <v>12</v>
      </c>
      <c r="F783" t="s">
        <v>264</v>
      </c>
      <c r="G783">
        <v>1.5</v>
      </c>
      <c r="H783" t="s">
        <v>895</v>
      </c>
      <c r="I783" t="s">
        <v>56</v>
      </c>
      <c r="J783" t="s">
        <v>103</v>
      </c>
      <c r="K783" t="s">
        <v>723</v>
      </c>
      <c r="L783">
        <v>2003</v>
      </c>
      <c r="M783">
        <v>3</v>
      </c>
      <c r="N783">
        <v>2004</v>
      </c>
      <c r="O783">
        <v>632284</v>
      </c>
      <c r="P783" t="s">
        <v>889</v>
      </c>
      <c r="Q783" t="str">
        <f t="shared" si="24"/>
        <v>08</v>
      </c>
      <c r="R783">
        <v>3</v>
      </c>
      <c r="S783" t="str">
        <f t="shared" si="25"/>
        <v>Fing</v>
      </c>
      <c r="T783" t="s">
        <v>1291</v>
      </c>
      <c r="U783" t="s">
        <v>1225</v>
      </c>
    </row>
    <row r="784" spans="1:21" hidden="1">
      <c r="A784" s="134">
        <v>1</v>
      </c>
      <c r="B784">
        <v>2007</v>
      </c>
      <c r="C784">
        <v>20070813</v>
      </c>
      <c r="D784">
        <v>23</v>
      </c>
      <c r="E784">
        <v>12</v>
      </c>
      <c r="F784" t="s">
        <v>264</v>
      </c>
      <c r="G784">
        <v>1.5</v>
      </c>
      <c r="H784" t="s">
        <v>895</v>
      </c>
      <c r="I784" t="s">
        <v>56</v>
      </c>
      <c r="J784" t="s">
        <v>103</v>
      </c>
      <c r="K784" t="s">
        <v>723</v>
      </c>
      <c r="L784">
        <v>2004</v>
      </c>
      <c r="M784">
        <v>3</v>
      </c>
      <c r="N784">
        <v>2005</v>
      </c>
      <c r="O784">
        <v>632965</v>
      </c>
      <c r="P784" t="s">
        <v>889</v>
      </c>
      <c r="Q784" t="str">
        <f t="shared" si="24"/>
        <v>08</v>
      </c>
      <c r="R784">
        <v>3</v>
      </c>
      <c r="S784" t="str">
        <f t="shared" si="25"/>
        <v>Fing</v>
      </c>
      <c r="T784" t="s">
        <v>1291</v>
      </c>
      <c r="U784" t="s">
        <v>1225</v>
      </c>
    </row>
    <row r="785" spans="1:21" hidden="1">
      <c r="A785" s="134">
        <v>1</v>
      </c>
      <c r="B785">
        <v>2007</v>
      </c>
      <c r="C785">
        <v>20070813</v>
      </c>
      <c r="D785">
        <v>23</v>
      </c>
      <c r="E785">
        <v>12</v>
      </c>
      <c r="F785" t="s">
        <v>264</v>
      </c>
      <c r="G785">
        <v>1.5</v>
      </c>
      <c r="H785" t="s">
        <v>895</v>
      </c>
      <c r="I785" t="s">
        <v>56</v>
      </c>
      <c r="J785" t="s">
        <v>103</v>
      </c>
      <c r="K785" t="s">
        <v>723</v>
      </c>
      <c r="L785">
        <v>2003</v>
      </c>
      <c r="M785">
        <v>3</v>
      </c>
      <c r="N785">
        <v>2004</v>
      </c>
      <c r="O785">
        <v>632284</v>
      </c>
      <c r="P785" t="s">
        <v>889</v>
      </c>
      <c r="Q785" t="str">
        <f t="shared" si="24"/>
        <v>08</v>
      </c>
      <c r="R785">
        <v>3</v>
      </c>
      <c r="S785" t="str">
        <f t="shared" si="25"/>
        <v>Fing</v>
      </c>
      <c r="T785" t="s">
        <v>1291</v>
      </c>
      <c r="U785" t="s">
        <v>1225</v>
      </c>
    </row>
    <row r="786" spans="1:21" hidden="1">
      <c r="A786" s="134">
        <v>1</v>
      </c>
      <c r="B786">
        <v>2007</v>
      </c>
      <c r="C786">
        <v>20070813</v>
      </c>
      <c r="D786">
        <v>23</v>
      </c>
      <c r="E786">
        <v>12</v>
      </c>
      <c r="F786" t="s">
        <v>264</v>
      </c>
      <c r="G786">
        <v>1.5</v>
      </c>
      <c r="H786" t="s">
        <v>895</v>
      </c>
      <c r="I786" t="s">
        <v>56</v>
      </c>
      <c r="J786" t="s">
        <v>103</v>
      </c>
      <c r="K786" t="s">
        <v>723</v>
      </c>
      <c r="L786">
        <v>2003</v>
      </c>
      <c r="M786">
        <v>3</v>
      </c>
      <c r="N786">
        <v>2004</v>
      </c>
      <c r="O786">
        <v>632284</v>
      </c>
      <c r="P786" t="s">
        <v>889</v>
      </c>
      <c r="Q786" t="str">
        <f t="shared" si="24"/>
        <v>08</v>
      </c>
      <c r="R786">
        <v>3</v>
      </c>
      <c r="S786" t="str">
        <f t="shared" si="25"/>
        <v>Fing</v>
      </c>
      <c r="T786" t="s">
        <v>1291</v>
      </c>
      <c r="U786" t="s">
        <v>1225</v>
      </c>
    </row>
    <row r="787" spans="1:21" hidden="1">
      <c r="A787" s="134">
        <v>1</v>
      </c>
      <c r="B787">
        <v>2007</v>
      </c>
      <c r="C787">
        <v>20070813</v>
      </c>
      <c r="D787">
        <v>23</v>
      </c>
      <c r="E787">
        <v>12</v>
      </c>
      <c r="F787" t="s">
        <v>264</v>
      </c>
      <c r="G787">
        <v>1.5</v>
      </c>
      <c r="H787" t="s">
        <v>895</v>
      </c>
      <c r="I787" t="s">
        <v>56</v>
      </c>
      <c r="J787" t="s">
        <v>103</v>
      </c>
      <c r="K787" t="s">
        <v>723</v>
      </c>
      <c r="L787">
        <v>2003</v>
      </c>
      <c r="M787">
        <v>3</v>
      </c>
      <c r="N787">
        <v>2004</v>
      </c>
      <c r="O787">
        <v>632284</v>
      </c>
      <c r="P787" t="s">
        <v>889</v>
      </c>
      <c r="Q787" t="str">
        <f t="shared" si="24"/>
        <v>08</v>
      </c>
      <c r="R787">
        <v>3</v>
      </c>
      <c r="S787" t="str">
        <f t="shared" si="25"/>
        <v>Fing</v>
      </c>
      <c r="T787" t="s">
        <v>1291</v>
      </c>
      <c r="U787" t="s">
        <v>1225</v>
      </c>
    </row>
    <row r="788" spans="1:21" hidden="1">
      <c r="A788" s="134">
        <v>1</v>
      </c>
      <c r="B788">
        <v>2007</v>
      </c>
      <c r="C788">
        <v>20070813</v>
      </c>
      <c r="D788">
        <v>23</v>
      </c>
      <c r="E788">
        <v>12</v>
      </c>
      <c r="F788" t="s">
        <v>264</v>
      </c>
      <c r="G788">
        <v>1.5</v>
      </c>
      <c r="H788" t="s">
        <v>895</v>
      </c>
      <c r="I788" t="s">
        <v>56</v>
      </c>
      <c r="J788" t="s">
        <v>103</v>
      </c>
      <c r="K788" t="s">
        <v>723</v>
      </c>
      <c r="L788">
        <v>2003</v>
      </c>
      <c r="M788">
        <v>3</v>
      </c>
      <c r="N788">
        <v>2004</v>
      </c>
      <c r="O788">
        <v>632284</v>
      </c>
      <c r="P788" t="s">
        <v>889</v>
      </c>
      <c r="Q788" t="str">
        <f t="shared" si="24"/>
        <v>08</v>
      </c>
      <c r="R788">
        <v>3</v>
      </c>
      <c r="S788" t="str">
        <f t="shared" si="25"/>
        <v>Fing</v>
      </c>
      <c r="T788" t="s">
        <v>1291</v>
      </c>
      <c r="U788" t="s">
        <v>1225</v>
      </c>
    </row>
    <row r="789" spans="1:21" hidden="1">
      <c r="A789" s="134">
        <v>1</v>
      </c>
      <c r="B789">
        <v>2007</v>
      </c>
      <c r="C789">
        <v>20070813</v>
      </c>
      <c r="D789">
        <v>23</v>
      </c>
      <c r="E789">
        <v>12</v>
      </c>
      <c r="F789" t="s">
        <v>264</v>
      </c>
      <c r="G789">
        <v>1.5</v>
      </c>
      <c r="H789" t="s">
        <v>895</v>
      </c>
      <c r="I789" t="s">
        <v>56</v>
      </c>
      <c r="J789" t="s">
        <v>103</v>
      </c>
      <c r="K789" t="s">
        <v>723</v>
      </c>
      <c r="L789">
        <v>2003</v>
      </c>
      <c r="M789">
        <v>3</v>
      </c>
      <c r="N789">
        <v>2004</v>
      </c>
      <c r="O789">
        <v>632284</v>
      </c>
      <c r="P789" t="s">
        <v>889</v>
      </c>
      <c r="Q789" t="str">
        <f t="shared" si="24"/>
        <v>08</v>
      </c>
      <c r="R789">
        <v>3</v>
      </c>
      <c r="S789" t="str">
        <f t="shared" si="25"/>
        <v>Fing</v>
      </c>
      <c r="T789" t="s">
        <v>1291</v>
      </c>
      <c r="U789" t="s">
        <v>1225</v>
      </c>
    </row>
    <row r="790" spans="1:21" hidden="1">
      <c r="A790" s="134">
        <v>1</v>
      </c>
      <c r="B790">
        <v>2007</v>
      </c>
      <c r="C790">
        <v>20070813</v>
      </c>
      <c r="D790">
        <v>23</v>
      </c>
      <c r="E790">
        <v>12</v>
      </c>
      <c r="F790" t="s">
        <v>264</v>
      </c>
      <c r="G790">
        <v>1.5</v>
      </c>
      <c r="H790" t="s">
        <v>895</v>
      </c>
      <c r="I790" t="s">
        <v>56</v>
      </c>
      <c r="J790" t="s">
        <v>103</v>
      </c>
      <c r="K790" t="s">
        <v>723</v>
      </c>
      <c r="L790">
        <v>2003</v>
      </c>
      <c r="M790">
        <v>3</v>
      </c>
      <c r="N790">
        <v>2004</v>
      </c>
      <c r="O790">
        <v>632284</v>
      </c>
      <c r="P790" t="s">
        <v>889</v>
      </c>
      <c r="Q790" t="str">
        <f t="shared" si="24"/>
        <v>08</v>
      </c>
      <c r="R790">
        <v>3</v>
      </c>
      <c r="S790" t="str">
        <f t="shared" si="25"/>
        <v>Fing</v>
      </c>
      <c r="T790" t="s">
        <v>1291</v>
      </c>
      <c r="U790" t="s">
        <v>1225</v>
      </c>
    </row>
    <row r="791" spans="1:21" hidden="1">
      <c r="A791" s="134">
        <v>1</v>
      </c>
      <c r="B791">
        <v>2007</v>
      </c>
      <c r="C791">
        <v>20070813</v>
      </c>
      <c r="D791">
        <v>23</v>
      </c>
      <c r="E791">
        <v>12</v>
      </c>
      <c r="F791" t="s">
        <v>264</v>
      </c>
      <c r="G791">
        <v>1.5</v>
      </c>
      <c r="H791" t="s">
        <v>895</v>
      </c>
      <c r="I791" t="s">
        <v>56</v>
      </c>
      <c r="J791" t="s">
        <v>103</v>
      </c>
      <c r="K791" t="s">
        <v>723</v>
      </c>
      <c r="L791">
        <v>2003</v>
      </c>
      <c r="M791">
        <v>3</v>
      </c>
      <c r="N791">
        <v>2004</v>
      </c>
      <c r="O791">
        <v>632284</v>
      </c>
      <c r="P791" t="s">
        <v>889</v>
      </c>
      <c r="Q791" t="str">
        <f t="shared" si="24"/>
        <v>08</v>
      </c>
      <c r="R791">
        <v>3</v>
      </c>
      <c r="S791" t="str">
        <f t="shared" si="25"/>
        <v>Fing</v>
      </c>
      <c r="T791" t="s">
        <v>1291</v>
      </c>
      <c r="U791" t="s">
        <v>1225</v>
      </c>
    </row>
    <row r="792" spans="1:21" hidden="1">
      <c r="A792" s="134">
        <v>1</v>
      </c>
      <c r="B792">
        <v>2007</v>
      </c>
      <c r="C792">
        <v>20070813</v>
      </c>
      <c r="D792">
        <v>23</v>
      </c>
      <c r="E792">
        <v>12</v>
      </c>
      <c r="F792" t="s">
        <v>264</v>
      </c>
      <c r="G792">
        <v>1.5</v>
      </c>
      <c r="H792" t="s">
        <v>895</v>
      </c>
      <c r="I792" t="s">
        <v>56</v>
      </c>
      <c r="J792" t="s">
        <v>103</v>
      </c>
      <c r="K792" t="s">
        <v>723</v>
      </c>
      <c r="L792">
        <v>2003</v>
      </c>
      <c r="M792">
        <v>3</v>
      </c>
      <c r="N792">
        <v>2004</v>
      </c>
      <c r="O792">
        <v>632284</v>
      </c>
      <c r="P792" t="s">
        <v>889</v>
      </c>
      <c r="Q792" t="str">
        <f t="shared" si="24"/>
        <v>08</v>
      </c>
      <c r="R792">
        <v>3</v>
      </c>
      <c r="S792" t="str">
        <f t="shared" si="25"/>
        <v>Fing</v>
      </c>
      <c r="T792" t="s">
        <v>1291</v>
      </c>
      <c r="U792" t="s">
        <v>1225</v>
      </c>
    </row>
    <row r="793" spans="1:21" hidden="1">
      <c r="A793" s="134">
        <v>1</v>
      </c>
      <c r="B793">
        <v>2007</v>
      </c>
      <c r="C793">
        <v>20070813</v>
      </c>
      <c r="D793">
        <v>23</v>
      </c>
      <c r="E793">
        <v>12</v>
      </c>
      <c r="F793" t="s">
        <v>264</v>
      </c>
      <c r="G793">
        <v>1.5</v>
      </c>
      <c r="H793" t="s">
        <v>895</v>
      </c>
      <c r="I793" t="s">
        <v>56</v>
      </c>
      <c r="J793" t="s">
        <v>103</v>
      </c>
      <c r="K793" t="s">
        <v>723</v>
      </c>
      <c r="L793">
        <v>2003</v>
      </c>
      <c r="M793">
        <v>3</v>
      </c>
      <c r="N793">
        <v>2004</v>
      </c>
      <c r="O793">
        <v>632284</v>
      </c>
      <c r="P793" t="s">
        <v>889</v>
      </c>
      <c r="Q793" t="str">
        <f t="shared" si="24"/>
        <v>08</v>
      </c>
      <c r="R793">
        <v>3</v>
      </c>
      <c r="S793" t="str">
        <f t="shared" si="25"/>
        <v>Fing</v>
      </c>
      <c r="T793" t="s">
        <v>1291</v>
      </c>
      <c r="U793" t="s">
        <v>1225</v>
      </c>
    </row>
    <row r="794" spans="1:21" hidden="1">
      <c r="A794" s="134">
        <v>1</v>
      </c>
      <c r="B794">
        <v>2007</v>
      </c>
      <c r="C794">
        <v>20070813</v>
      </c>
      <c r="D794">
        <v>23</v>
      </c>
      <c r="E794">
        <v>12</v>
      </c>
      <c r="F794" t="s">
        <v>264</v>
      </c>
      <c r="G794">
        <v>1.5</v>
      </c>
      <c r="H794" t="s">
        <v>895</v>
      </c>
      <c r="I794" t="s">
        <v>56</v>
      </c>
      <c r="J794" t="s">
        <v>103</v>
      </c>
      <c r="K794" t="s">
        <v>723</v>
      </c>
      <c r="L794">
        <v>2003</v>
      </c>
      <c r="M794">
        <v>3</v>
      </c>
      <c r="N794">
        <v>2004</v>
      </c>
      <c r="O794">
        <v>632284</v>
      </c>
      <c r="P794" t="s">
        <v>889</v>
      </c>
      <c r="Q794" t="str">
        <f t="shared" si="24"/>
        <v>08</v>
      </c>
      <c r="R794">
        <v>3</v>
      </c>
      <c r="S794" t="str">
        <f t="shared" si="25"/>
        <v>Fing</v>
      </c>
      <c r="T794" t="s">
        <v>1291</v>
      </c>
      <c r="U794" t="s">
        <v>1225</v>
      </c>
    </row>
    <row r="795" spans="1:21" hidden="1">
      <c r="A795" s="134">
        <v>1</v>
      </c>
      <c r="B795">
        <v>2007</v>
      </c>
      <c r="C795">
        <v>20070813</v>
      </c>
      <c r="D795">
        <v>23</v>
      </c>
      <c r="E795">
        <v>12</v>
      </c>
      <c r="F795" t="s">
        <v>264</v>
      </c>
      <c r="G795">
        <v>1.5</v>
      </c>
      <c r="H795" t="s">
        <v>895</v>
      </c>
      <c r="I795" t="s">
        <v>56</v>
      </c>
      <c r="J795" t="s">
        <v>103</v>
      </c>
      <c r="K795" t="s">
        <v>723</v>
      </c>
      <c r="L795">
        <v>2003</v>
      </c>
      <c r="M795">
        <v>3</v>
      </c>
      <c r="N795">
        <v>2004</v>
      </c>
      <c r="O795">
        <v>632284</v>
      </c>
      <c r="P795" t="s">
        <v>889</v>
      </c>
      <c r="Q795" t="str">
        <f t="shared" si="24"/>
        <v>08</v>
      </c>
      <c r="R795">
        <v>3</v>
      </c>
      <c r="S795" t="str">
        <f t="shared" si="25"/>
        <v>Fing</v>
      </c>
      <c r="T795" t="s">
        <v>1291</v>
      </c>
      <c r="U795" t="s">
        <v>1225</v>
      </c>
    </row>
    <row r="796" spans="1:21" hidden="1">
      <c r="A796" s="134">
        <v>1</v>
      </c>
      <c r="B796">
        <v>2007</v>
      </c>
      <c r="C796">
        <v>20070813</v>
      </c>
      <c r="D796">
        <v>23</v>
      </c>
      <c r="E796">
        <v>12</v>
      </c>
      <c r="F796" t="s">
        <v>264</v>
      </c>
      <c r="G796">
        <v>1.5</v>
      </c>
      <c r="H796" t="s">
        <v>895</v>
      </c>
      <c r="I796" t="s">
        <v>56</v>
      </c>
      <c r="J796" t="s">
        <v>103</v>
      </c>
      <c r="K796" t="s">
        <v>723</v>
      </c>
      <c r="L796">
        <v>2004</v>
      </c>
      <c r="M796">
        <v>3</v>
      </c>
      <c r="N796">
        <v>2005</v>
      </c>
      <c r="O796">
        <v>632965</v>
      </c>
      <c r="P796" t="s">
        <v>889</v>
      </c>
      <c r="Q796" t="str">
        <f t="shared" si="24"/>
        <v>08</v>
      </c>
      <c r="R796">
        <v>3</v>
      </c>
      <c r="S796" t="str">
        <f t="shared" si="25"/>
        <v>Fing</v>
      </c>
      <c r="T796" t="s">
        <v>1291</v>
      </c>
      <c r="U796" t="s">
        <v>1225</v>
      </c>
    </row>
    <row r="797" spans="1:21" hidden="1">
      <c r="A797" s="134">
        <v>1</v>
      </c>
      <c r="B797">
        <v>2007</v>
      </c>
      <c r="C797">
        <v>20070813</v>
      </c>
      <c r="D797">
        <v>23</v>
      </c>
      <c r="E797">
        <v>12</v>
      </c>
      <c r="F797" t="s">
        <v>264</v>
      </c>
      <c r="G797">
        <v>1.5</v>
      </c>
      <c r="H797" t="s">
        <v>895</v>
      </c>
      <c r="I797" t="s">
        <v>56</v>
      </c>
      <c r="J797" t="s">
        <v>103</v>
      </c>
      <c r="K797" t="s">
        <v>896</v>
      </c>
      <c r="L797">
        <v>2004</v>
      </c>
      <c r="M797">
        <v>1</v>
      </c>
      <c r="N797">
        <v>2005</v>
      </c>
      <c r="O797">
        <v>632372</v>
      </c>
      <c r="P797" t="s">
        <v>889</v>
      </c>
      <c r="Q797" t="str">
        <f t="shared" si="24"/>
        <v>08</v>
      </c>
      <c r="R797">
        <v>3</v>
      </c>
      <c r="S797" t="str">
        <f t="shared" si="25"/>
        <v>Fing</v>
      </c>
      <c r="T797" t="s">
        <v>1291</v>
      </c>
      <c r="U797" t="s">
        <v>1225</v>
      </c>
    </row>
    <row r="798" spans="1:21" hidden="1">
      <c r="A798" s="134">
        <v>1</v>
      </c>
      <c r="B798">
        <v>2007</v>
      </c>
      <c r="C798">
        <v>20070814</v>
      </c>
      <c r="D798">
        <v>23</v>
      </c>
      <c r="E798">
        <v>12</v>
      </c>
      <c r="F798" t="s">
        <v>264</v>
      </c>
      <c r="G798">
        <v>1.5</v>
      </c>
      <c r="H798" t="s">
        <v>895</v>
      </c>
      <c r="I798" t="s">
        <v>56</v>
      </c>
      <c r="J798" t="s">
        <v>103</v>
      </c>
      <c r="K798" t="s">
        <v>723</v>
      </c>
      <c r="L798">
        <v>2003</v>
      </c>
      <c r="M798">
        <v>3</v>
      </c>
      <c r="N798">
        <v>2004</v>
      </c>
      <c r="O798">
        <v>632284</v>
      </c>
      <c r="P798" t="s">
        <v>889</v>
      </c>
      <c r="Q798" t="str">
        <f t="shared" si="24"/>
        <v>08</v>
      </c>
      <c r="R798">
        <v>3</v>
      </c>
      <c r="S798" t="str">
        <f t="shared" si="25"/>
        <v>Fing</v>
      </c>
      <c r="T798" t="s">
        <v>1291</v>
      </c>
      <c r="U798" t="s">
        <v>1225</v>
      </c>
    </row>
    <row r="799" spans="1:21" hidden="1">
      <c r="A799" s="134">
        <v>1</v>
      </c>
      <c r="B799">
        <v>2007</v>
      </c>
      <c r="C799">
        <v>20070814</v>
      </c>
      <c r="D799">
        <v>23</v>
      </c>
      <c r="E799">
        <v>12</v>
      </c>
      <c r="F799" t="s">
        <v>264</v>
      </c>
      <c r="G799">
        <v>1.5</v>
      </c>
      <c r="H799" t="s">
        <v>895</v>
      </c>
      <c r="I799" t="s">
        <v>56</v>
      </c>
      <c r="J799" t="s">
        <v>103</v>
      </c>
      <c r="K799" t="s">
        <v>723</v>
      </c>
      <c r="L799">
        <v>2003</v>
      </c>
      <c r="M799">
        <v>3</v>
      </c>
      <c r="N799">
        <v>2004</v>
      </c>
      <c r="O799">
        <v>632284</v>
      </c>
      <c r="P799" t="s">
        <v>889</v>
      </c>
      <c r="Q799" t="str">
        <f t="shared" si="24"/>
        <v>08</v>
      </c>
      <c r="R799">
        <v>3</v>
      </c>
      <c r="S799" t="str">
        <f t="shared" si="25"/>
        <v>Fing</v>
      </c>
      <c r="T799" t="s">
        <v>1291</v>
      </c>
      <c r="U799" t="s">
        <v>1225</v>
      </c>
    </row>
    <row r="800" spans="1:21" hidden="1">
      <c r="A800" s="134">
        <v>1</v>
      </c>
      <c r="B800">
        <v>2007</v>
      </c>
      <c r="C800">
        <v>20070814</v>
      </c>
      <c r="D800">
        <v>23</v>
      </c>
      <c r="E800">
        <v>12</v>
      </c>
      <c r="F800" t="s">
        <v>264</v>
      </c>
      <c r="G800">
        <v>1.5</v>
      </c>
      <c r="H800" t="s">
        <v>895</v>
      </c>
      <c r="I800" t="s">
        <v>56</v>
      </c>
      <c r="J800" t="s">
        <v>103</v>
      </c>
      <c r="K800" t="s">
        <v>723</v>
      </c>
      <c r="L800">
        <v>2003</v>
      </c>
      <c r="M800">
        <v>3</v>
      </c>
      <c r="N800">
        <v>2004</v>
      </c>
      <c r="O800">
        <v>632284</v>
      </c>
      <c r="P800" t="s">
        <v>889</v>
      </c>
      <c r="Q800" t="str">
        <f t="shared" si="24"/>
        <v>08</v>
      </c>
      <c r="R800">
        <v>3</v>
      </c>
      <c r="S800" t="str">
        <f t="shared" si="25"/>
        <v>Fing</v>
      </c>
      <c r="T800" t="s">
        <v>1291</v>
      </c>
      <c r="U800" t="s">
        <v>1225</v>
      </c>
    </row>
    <row r="801" spans="1:21" hidden="1">
      <c r="A801" s="134">
        <v>1</v>
      </c>
      <c r="B801">
        <v>2007</v>
      </c>
      <c r="C801">
        <v>20070815</v>
      </c>
      <c r="D801">
        <v>23</v>
      </c>
      <c r="E801">
        <v>12</v>
      </c>
      <c r="F801" t="s">
        <v>264</v>
      </c>
      <c r="G801">
        <v>1.5</v>
      </c>
      <c r="H801" t="s">
        <v>895</v>
      </c>
      <c r="I801" t="s">
        <v>56</v>
      </c>
      <c r="J801" t="s">
        <v>103</v>
      </c>
      <c r="K801" t="s">
        <v>723</v>
      </c>
      <c r="L801">
        <v>2003</v>
      </c>
      <c r="M801">
        <v>3</v>
      </c>
      <c r="N801">
        <v>2004</v>
      </c>
      <c r="O801">
        <v>632284</v>
      </c>
      <c r="P801" t="s">
        <v>889</v>
      </c>
      <c r="Q801" t="str">
        <f t="shared" si="24"/>
        <v>08</v>
      </c>
      <c r="R801">
        <v>3</v>
      </c>
      <c r="S801" t="str">
        <f t="shared" si="25"/>
        <v>Fing</v>
      </c>
      <c r="T801" t="s">
        <v>1291</v>
      </c>
      <c r="U801" t="s">
        <v>1225</v>
      </c>
    </row>
    <row r="802" spans="1:21" hidden="1">
      <c r="A802" s="134">
        <v>1</v>
      </c>
      <c r="B802">
        <v>2007</v>
      </c>
      <c r="C802">
        <v>20070815</v>
      </c>
      <c r="D802">
        <v>23</v>
      </c>
      <c r="E802">
        <v>12</v>
      </c>
      <c r="F802" t="s">
        <v>264</v>
      </c>
      <c r="G802">
        <v>1.5</v>
      </c>
      <c r="H802" t="s">
        <v>895</v>
      </c>
      <c r="I802" t="s">
        <v>56</v>
      </c>
      <c r="J802" t="s">
        <v>103</v>
      </c>
      <c r="K802" t="s">
        <v>723</v>
      </c>
      <c r="L802">
        <v>2003</v>
      </c>
      <c r="M802">
        <v>3</v>
      </c>
      <c r="N802">
        <v>2004</v>
      </c>
      <c r="O802">
        <v>632284</v>
      </c>
      <c r="P802" t="s">
        <v>889</v>
      </c>
      <c r="Q802" t="str">
        <f t="shared" si="24"/>
        <v>08</v>
      </c>
      <c r="R802">
        <v>3</v>
      </c>
      <c r="S802" t="str">
        <f t="shared" si="25"/>
        <v>Fing</v>
      </c>
      <c r="T802" t="s">
        <v>1291</v>
      </c>
      <c r="U802" t="s">
        <v>1225</v>
      </c>
    </row>
    <row r="803" spans="1:21" hidden="1">
      <c r="A803" s="134">
        <v>1</v>
      </c>
      <c r="B803">
        <v>2007</v>
      </c>
      <c r="C803">
        <v>20070815</v>
      </c>
      <c r="D803">
        <v>23</v>
      </c>
      <c r="E803">
        <v>12</v>
      </c>
      <c r="F803" t="s">
        <v>264</v>
      </c>
      <c r="G803">
        <v>1.5</v>
      </c>
      <c r="H803" t="s">
        <v>895</v>
      </c>
      <c r="I803" t="s">
        <v>56</v>
      </c>
      <c r="J803" t="s">
        <v>103</v>
      </c>
      <c r="K803" t="s">
        <v>723</v>
      </c>
      <c r="L803">
        <v>2003</v>
      </c>
      <c r="M803">
        <v>3</v>
      </c>
      <c r="N803">
        <v>2004</v>
      </c>
      <c r="O803">
        <v>632284</v>
      </c>
      <c r="P803" t="s">
        <v>889</v>
      </c>
      <c r="Q803" t="str">
        <f t="shared" si="24"/>
        <v>08</v>
      </c>
      <c r="R803">
        <v>3</v>
      </c>
      <c r="S803" t="str">
        <f t="shared" si="25"/>
        <v>Fing</v>
      </c>
      <c r="T803" t="s">
        <v>1291</v>
      </c>
      <c r="U803" t="s">
        <v>1225</v>
      </c>
    </row>
    <row r="804" spans="1:21" hidden="1">
      <c r="A804" s="134">
        <v>1</v>
      </c>
      <c r="B804">
        <v>2007</v>
      </c>
      <c r="C804">
        <v>20070815</v>
      </c>
      <c r="D804">
        <v>23</v>
      </c>
      <c r="E804">
        <v>12</v>
      </c>
      <c r="F804" t="s">
        <v>264</v>
      </c>
      <c r="G804">
        <v>1.5</v>
      </c>
      <c r="H804" t="s">
        <v>895</v>
      </c>
      <c r="I804" t="s">
        <v>56</v>
      </c>
      <c r="J804" t="s">
        <v>103</v>
      </c>
      <c r="K804" t="s">
        <v>723</v>
      </c>
      <c r="L804">
        <v>2003</v>
      </c>
      <c r="M804">
        <v>3</v>
      </c>
      <c r="N804">
        <v>2004</v>
      </c>
      <c r="O804">
        <v>632284</v>
      </c>
      <c r="P804" t="s">
        <v>889</v>
      </c>
      <c r="Q804" t="str">
        <f t="shared" si="24"/>
        <v>08</v>
      </c>
      <c r="R804">
        <v>3</v>
      </c>
      <c r="S804" t="str">
        <f t="shared" si="25"/>
        <v>Fing</v>
      </c>
      <c r="T804" t="s">
        <v>1291</v>
      </c>
      <c r="U804" t="s">
        <v>1225</v>
      </c>
    </row>
    <row r="805" spans="1:21" hidden="1">
      <c r="A805" s="134">
        <v>1</v>
      </c>
      <c r="B805">
        <v>2007</v>
      </c>
      <c r="C805">
        <v>20070815</v>
      </c>
      <c r="D805">
        <v>23</v>
      </c>
      <c r="E805">
        <v>12</v>
      </c>
      <c r="F805" t="s">
        <v>264</v>
      </c>
      <c r="G805">
        <v>1.5</v>
      </c>
      <c r="H805" t="s">
        <v>895</v>
      </c>
      <c r="I805" t="s">
        <v>56</v>
      </c>
      <c r="J805" t="s">
        <v>103</v>
      </c>
      <c r="K805" t="s">
        <v>723</v>
      </c>
      <c r="L805">
        <v>2003</v>
      </c>
      <c r="M805">
        <v>3</v>
      </c>
      <c r="N805">
        <v>2004</v>
      </c>
      <c r="O805">
        <v>632284</v>
      </c>
      <c r="P805" t="s">
        <v>889</v>
      </c>
      <c r="Q805" t="str">
        <f t="shared" si="24"/>
        <v>08</v>
      </c>
      <c r="R805">
        <v>3</v>
      </c>
      <c r="S805" t="str">
        <f t="shared" si="25"/>
        <v>Fing</v>
      </c>
      <c r="T805" t="s">
        <v>1291</v>
      </c>
      <c r="U805" t="s">
        <v>1225</v>
      </c>
    </row>
    <row r="806" spans="1:21" hidden="1">
      <c r="A806" s="134">
        <v>1</v>
      </c>
      <c r="B806">
        <v>2007</v>
      </c>
      <c r="C806">
        <v>20070815</v>
      </c>
      <c r="D806">
        <v>23</v>
      </c>
      <c r="E806">
        <v>12</v>
      </c>
      <c r="F806" t="s">
        <v>264</v>
      </c>
      <c r="G806">
        <v>1.5</v>
      </c>
      <c r="H806" t="s">
        <v>895</v>
      </c>
      <c r="I806" t="s">
        <v>56</v>
      </c>
      <c r="J806" t="s">
        <v>103</v>
      </c>
      <c r="K806" t="s">
        <v>723</v>
      </c>
      <c r="L806">
        <v>2003</v>
      </c>
      <c r="M806">
        <v>3</v>
      </c>
      <c r="N806">
        <v>2004</v>
      </c>
      <c r="O806">
        <v>632284</v>
      </c>
      <c r="P806" t="s">
        <v>889</v>
      </c>
      <c r="Q806" t="str">
        <f t="shared" si="24"/>
        <v>08</v>
      </c>
      <c r="R806">
        <v>3</v>
      </c>
      <c r="S806" t="str">
        <f t="shared" si="25"/>
        <v>Fing</v>
      </c>
      <c r="T806" t="s">
        <v>1291</v>
      </c>
      <c r="U806" t="s">
        <v>1225</v>
      </c>
    </row>
    <row r="807" spans="1:21" hidden="1">
      <c r="A807" s="134">
        <v>1</v>
      </c>
      <c r="B807">
        <v>2007</v>
      </c>
      <c r="C807">
        <v>20070815</v>
      </c>
      <c r="D807">
        <v>23</v>
      </c>
      <c r="E807">
        <v>12</v>
      </c>
      <c r="F807" t="s">
        <v>264</v>
      </c>
      <c r="G807">
        <v>1.5</v>
      </c>
      <c r="H807" t="s">
        <v>895</v>
      </c>
      <c r="I807" t="s">
        <v>56</v>
      </c>
      <c r="J807" t="s">
        <v>103</v>
      </c>
      <c r="K807" t="s">
        <v>723</v>
      </c>
      <c r="L807">
        <v>2003</v>
      </c>
      <c r="M807">
        <v>3</v>
      </c>
      <c r="N807">
        <v>2004</v>
      </c>
      <c r="O807">
        <v>632284</v>
      </c>
      <c r="P807" t="s">
        <v>889</v>
      </c>
      <c r="Q807" t="str">
        <f t="shared" si="24"/>
        <v>08</v>
      </c>
      <c r="R807">
        <v>3</v>
      </c>
      <c r="S807" t="str">
        <f t="shared" si="25"/>
        <v>Fing</v>
      </c>
      <c r="T807" t="s">
        <v>1291</v>
      </c>
      <c r="U807" t="s">
        <v>1225</v>
      </c>
    </row>
    <row r="808" spans="1:21" hidden="1">
      <c r="A808" s="134">
        <v>1</v>
      </c>
      <c r="B808">
        <v>2007</v>
      </c>
      <c r="C808">
        <v>20070815</v>
      </c>
      <c r="D808">
        <v>23</v>
      </c>
      <c r="E808">
        <v>12</v>
      </c>
      <c r="F808" t="s">
        <v>264</v>
      </c>
      <c r="G808">
        <v>1.5</v>
      </c>
      <c r="H808" t="s">
        <v>895</v>
      </c>
      <c r="I808" t="s">
        <v>56</v>
      </c>
      <c r="J808" t="s">
        <v>103</v>
      </c>
      <c r="K808" t="s">
        <v>723</v>
      </c>
      <c r="L808">
        <v>2002</v>
      </c>
      <c r="M808">
        <v>3</v>
      </c>
      <c r="N808">
        <v>2003</v>
      </c>
      <c r="O808">
        <v>631558</v>
      </c>
      <c r="P808" t="s">
        <v>889</v>
      </c>
      <c r="Q808" t="str">
        <f t="shared" si="24"/>
        <v>08</v>
      </c>
      <c r="R808">
        <v>3</v>
      </c>
      <c r="S808" t="str">
        <f t="shared" si="25"/>
        <v>Fing</v>
      </c>
      <c r="T808" t="s">
        <v>1291</v>
      </c>
      <c r="U808" t="s">
        <v>1225</v>
      </c>
    </row>
    <row r="809" spans="1:21" hidden="1">
      <c r="A809" s="134">
        <v>1</v>
      </c>
      <c r="B809">
        <v>2007</v>
      </c>
      <c r="C809">
        <v>20070815</v>
      </c>
      <c r="D809">
        <v>23</v>
      </c>
      <c r="E809">
        <v>12</v>
      </c>
      <c r="F809" t="s">
        <v>264</v>
      </c>
      <c r="G809">
        <v>1.5</v>
      </c>
      <c r="H809" t="s">
        <v>895</v>
      </c>
      <c r="I809" t="s">
        <v>56</v>
      </c>
      <c r="J809" t="s">
        <v>103</v>
      </c>
      <c r="K809" t="s">
        <v>896</v>
      </c>
      <c r="L809">
        <v>2004</v>
      </c>
      <c r="M809">
        <v>1</v>
      </c>
      <c r="N809">
        <v>2005</v>
      </c>
      <c r="O809">
        <v>632372</v>
      </c>
      <c r="P809" t="s">
        <v>889</v>
      </c>
      <c r="Q809" t="str">
        <f t="shared" si="24"/>
        <v>08</v>
      </c>
      <c r="R809">
        <v>3</v>
      </c>
      <c r="S809" t="str">
        <f t="shared" si="25"/>
        <v>Fing</v>
      </c>
      <c r="T809" t="s">
        <v>1291</v>
      </c>
      <c r="U809" t="s">
        <v>1225</v>
      </c>
    </row>
    <row r="810" spans="1:21" hidden="1">
      <c r="A810" s="134">
        <v>1</v>
      </c>
      <c r="B810">
        <v>2007</v>
      </c>
      <c r="C810">
        <v>20070815</v>
      </c>
      <c r="D810">
        <v>23</v>
      </c>
      <c r="E810">
        <v>12</v>
      </c>
      <c r="F810" t="s">
        <v>264</v>
      </c>
      <c r="G810">
        <v>1.5</v>
      </c>
      <c r="H810" t="s">
        <v>895</v>
      </c>
      <c r="I810" t="s">
        <v>56</v>
      </c>
      <c r="J810" t="s">
        <v>103</v>
      </c>
      <c r="K810" t="s">
        <v>723</v>
      </c>
      <c r="L810">
        <v>2003</v>
      </c>
      <c r="M810">
        <v>3</v>
      </c>
      <c r="N810">
        <v>2004</v>
      </c>
      <c r="O810">
        <v>632284</v>
      </c>
      <c r="P810" t="s">
        <v>889</v>
      </c>
      <c r="Q810" t="str">
        <f t="shared" si="24"/>
        <v>08</v>
      </c>
      <c r="R810">
        <v>3</v>
      </c>
      <c r="S810" t="str">
        <f t="shared" si="25"/>
        <v>Fing</v>
      </c>
      <c r="T810" t="s">
        <v>1291</v>
      </c>
      <c r="U810" t="s">
        <v>1225</v>
      </c>
    </row>
    <row r="811" spans="1:21" hidden="1">
      <c r="A811" s="134">
        <v>1</v>
      </c>
      <c r="B811">
        <v>2007</v>
      </c>
      <c r="C811">
        <v>20070815</v>
      </c>
      <c r="D811">
        <v>23</v>
      </c>
      <c r="E811">
        <v>12</v>
      </c>
      <c r="F811" t="s">
        <v>264</v>
      </c>
      <c r="G811">
        <v>1.5</v>
      </c>
      <c r="H811" t="s">
        <v>895</v>
      </c>
      <c r="I811" t="s">
        <v>56</v>
      </c>
      <c r="J811" t="s">
        <v>103</v>
      </c>
      <c r="K811" t="s">
        <v>723</v>
      </c>
      <c r="L811">
        <v>2004</v>
      </c>
      <c r="M811">
        <v>3</v>
      </c>
      <c r="N811">
        <v>2005</v>
      </c>
      <c r="O811">
        <v>632965</v>
      </c>
      <c r="P811" t="s">
        <v>889</v>
      </c>
      <c r="Q811" t="str">
        <f t="shared" si="24"/>
        <v>08</v>
      </c>
      <c r="R811">
        <v>3</v>
      </c>
      <c r="S811" t="str">
        <f t="shared" si="25"/>
        <v>Fing</v>
      </c>
      <c r="T811" t="s">
        <v>1291</v>
      </c>
      <c r="U811" t="s">
        <v>1225</v>
      </c>
    </row>
    <row r="812" spans="1:21" hidden="1">
      <c r="A812" s="134">
        <v>1</v>
      </c>
      <c r="B812">
        <v>2007</v>
      </c>
      <c r="C812">
        <v>20070815</v>
      </c>
      <c r="D812">
        <v>23</v>
      </c>
      <c r="E812">
        <v>12</v>
      </c>
      <c r="F812" t="s">
        <v>264</v>
      </c>
      <c r="G812">
        <v>1.5</v>
      </c>
      <c r="H812" t="s">
        <v>895</v>
      </c>
      <c r="I812" t="s">
        <v>56</v>
      </c>
      <c r="J812" t="s">
        <v>103</v>
      </c>
      <c r="K812" t="s">
        <v>723</v>
      </c>
      <c r="L812">
        <v>2004</v>
      </c>
      <c r="M812">
        <v>3</v>
      </c>
      <c r="N812">
        <v>2005</v>
      </c>
      <c r="O812">
        <v>632965</v>
      </c>
      <c r="P812" t="s">
        <v>889</v>
      </c>
      <c r="Q812" t="str">
        <f t="shared" si="24"/>
        <v>08</v>
      </c>
      <c r="R812">
        <v>3</v>
      </c>
      <c r="S812" t="str">
        <f t="shared" si="25"/>
        <v>Fing</v>
      </c>
      <c r="T812" t="s">
        <v>1291</v>
      </c>
      <c r="U812" t="s">
        <v>1225</v>
      </c>
    </row>
    <row r="813" spans="1:21" hidden="1">
      <c r="A813" s="134">
        <v>1</v>
      </c>
      <c r="B813">
        <v>2007</v>
      </c>
      <c r="C813">
        <v>20070815</v>
      </c>
      <c r="D813">
        <v>23</v>
      </c>
      <c r="E813">
        <v>12</v>
      </c>
      <c r="F813" t="s">
        <v>264</v>
      </c>
      <c r="G813">
        <v>1.5</v>
      </c>
      <c r="H813" t="s">
        <v>895</v>
      </c>
      <c r="I813" t="s">
        <v>56</v>
      </c>
      <c r="J813" t="s">
        <v>103</v>
      </c>
      <c r="K813" t="s">
        <v>723</v>
      </c>
      <c r="L813">
        <v>2004</v>
      </c>
      <c r="M813">
        <v>3</v>
      </c>
      <c r="N813">
        <v>2005</v>
      </c>
      <c r="O813">
        <v>632965</v>
      </c>
      <c r="P813" t="s">
        <v>889</v>
      </c>
      <c r="Q813" t="str">
        <f t="shared" si="24"/>
        <v>08</v>
      </c>
      <c r="R813">
        <v>3</v>
      </c>
      <c r="S813" t="str">
        <f t="shared" si="25"/>
        <v>Fing</v>
      </c>
      <c r="T813" t="s">
        <v>1291</v>
      </c>
      <c r="U813" t="s">
        <v>1225</v>
      </c>
    </row>
    <row r="814" spans="1:21" hidden="1">
      <c r="A814" s="134">
        <v>1</v>
      </c>
      <c r="B814">
        <v>2007</v>
      </c>
      <c r="C814">
        <v>20070815</v>
      </c>
      <c r="D814">
        <v>23</v>
      </c>
      <c r="E814">
        <v>12</v>
      </c>
      <c r="F814" t="s">
        <v>264</v>
      </c>
      <c r="G814">
        <v>1.5</v>
      </c>
      <c r="H814" t="s">
        <v>895</v>
      </c>
      <c r="I814" t="s">
        <v>56</v>
      </c>
      <c r="J814" t="s">
        <v>103</v>
      </c>
      <c r="K814" t="s">
        <v>723</v>
      </c>
      <c r="L814">
        <v>2003</v>
      </c>
      <c r="M814">
        <v>3</v>
      </c>
      <c r="N814">
        <v>2004</v>
      </c>
      <c r="O814">
        <v>632284</v>
      </c>
      <c r="P814" t="s">
        <v>889</v>
      </c>
      <c r="Q814" t="str">
        <f t="shared" si="24"/>
        <v>08</v>
      </c>
      <c r="R814">
        <v>3</v>
      </c>
      <c r="S814" t="str">
        <f t="shared" si="25"/>
        <v>Fing</v>
      </c>
      <c r="T814" t="s">
        <v>1291</v>
      </c>
      <c r="U814" t="s">
        <v>1225</v>
      </c>
    </row>
    <row r="815" spans="1:21" hidden="1">
      <c r="A815" s="134">
        <v>1</v>
      </c>
      <c r="B815">
        <v>2007</v>
      </c>
      <c r="C815">
        <v>20070815</v>
      </c>
      <c r="D815">
        <v>23</v>
      </c>
      <c r="E815">
        <v>12</v>
      </c>
      <c r="F815" t="s">
        <v>264</v>
      </c>
      <c r="G815">
        <v>1.5</v>
      </c>
      <c r="H815" t="s">
        <v>895</v>
      </c>
      <c r="I815" t="s">
        <v>56</v>
      </c>
      <c r="J815" t="s">
        <v>103</v>
      </c>
      <c r="K815" t="s">
        <v>723</v>
      </c>
      <c r="L815">
        <v>2004</v>
      </c>
      <c r="M815">
        <v>3</v>
      </c>
      <c r="N815">
        <v>2005</v>
      </c>
      <c r="O815">
        <v>632965</v>
      </c>
      <c r="P815" t="s">
        <v>889</v>
      </c>
      <c r="Q815" t="str">
        <f t="shared" si="24"/>
        <v>08</v>
      </c>
      <c r="R815">
        <v>3</v>
      </c>
      <c r="S815" t="str">
        <f t="shared" si="25"/>
        <v>Fing</v>
      </c>
      <c r="T815" t="s">
        <v>1291</v>
      </c>
      <c r="U815" t="s">
        <v>1225</v>
      </c>
    </row>
    <row r="816" spans="1:21" hidden="1">
      <c r="A816" s="134">
        <v>1</v>
      </c>
      <c r="B816">
        <v>2007</v>
      </c>
      <c r="C816">
        <v>20070815</v>
      </c>
      <c r="D816">
        <v>23</v>
      </c>
      <c r="E816">
        <v>12</v>
      </c>
      <c r="F816" t="s">
        <v>264</v>
      </c>
      <c r="G816">
        <v>1.5</v>
      </c>
      <c r="H816" t="s">
        <v>895</v>
      </c>
      <c r="I816" t="s">
        <v>56</v>
      </c>
      <c r="J816" t="s">
        <v>103</v>
      </c>
      <c r="K816" t="s">
        <v>723</v>
      </c>
      <c r="L816">
        <v>2003</v>
      </c>
      <c r="M816">
        <v>3</v>
      </c>
      <c r="N816">
        <v>2004</v>
      </c>
      <c r="O816">
        <v>632284</v>
      </c>
      <c r="P816" t="s">
        <v>889</v>
      </c>
      <c r="Q816" t="str">
        <f t="shared" si="24"/>
        <v>08</v>
      </c>
      <c r="R816">
        <v>3</v>
      </c>
      <c r="S816" t="str">
        <f t="shared" si="25"/>
        <v>Fing</v>
      </c>
      <c r="T816" t="s">
        <v>1291</v>
      </c>
      <c r="U816" t="s">
        <v>1225</v>
      </c>
    </row>
    <row r="817" spans="1:21" hidden="1">
      <c r="A817" s="134">
        <v>1</v>
      </c>
      <c r="B817">
        <v>2007</v>
      </c>
      <c r="C817">
        <v>20070815</v>
      </c>
      <c r="D817">
        <v>23</v>
      </c>
      <c r="E817">
        <v>12</v>
      </c>
      <c r="F817" t="s">
        <v>264</v>
      </c>
      <c r="G817">
        <v>1.5</v>
      </c>
      <c r="H817" t="s">
        <v>895</v>
      </c>
      <c r="I817" t="s">
        <v>56</v>
      </c>
      <c r="J817" t="s">
        <v>103</v>
      </c>
      <c r="K817" t="s">
        <v>723</v>
      </c>
      <c r="L817">
        <v>2003</v>
      </c>
      <c r="M817">
        <v>3</v>
      </c>
      <c r="N817">
        <v>2004</v>
      </c>
      <c r="O817">
        <v>632284</v>
      </c>
      <c r="P817" t="s">
        <v>889</v>
      </c>
      <c r="Q817" t="str">
        <f t="shared" si="24"/>
        <v>08</v>
      </c>
      <c r="R817">
        <v>3</v>
      </c>
      <c r="S817" t="str">
        <f t="shared" si="25"/>
        <v>Fing</v>
      </c>
      <c r="T817" t="s">
        <v>1291</v>
      </c>
      <c r="U817" t="s">
        <v>1225</v>
      </c>
    </row>
    <row r="818" spans="1:21" hidden="1">
      <c r="A818" s="134">
        <v>1</v>
      </c>
      <c r="B818">
        <v>2007</v>
      </c>
      <c r="C818">
        <v>20070815</v>
      </c>
      <c r="D818">
        <v>23</v>
      </c>
      <c r="E818">
        <v>12</v>
      </c>
      <c r="F818" t="s">
        <v>264</v>
      </c>
      <c r="G818">
        <v>1.5</v>
      </c>
      <c r="H818" t="s">
        <v>895</v>
      </c>
      <c r="I818" t="s">
        <v>56</v>
      </c>
      <c r="J818" t="s">
        <v>103</v>
      </c>
      <c r="K818" t="s">
        <v>723</v>
      </c>
      <c r="L818">
        <v>2003</v>
      </c>
      <c r="M818">
        <v>3</v>
      </c>
      <c r="N818">
        <v>2004</v>
      </c>
      <c r="O818">
        <v>632284</v>
      </c>
      <c r="P818" t="s">
        <v>889</v>
      </c>
      <c r="Q818" t="str">
        <f t="shared" si="24"/>
        <v>08</v>
      </c>
      <c r="R818">
        <v>3</v>
      </c>
      <c r="S818" t="str">
        <f t="shared" si="25"/>
        <v>Fing</v>
      </c>
      <c r="T818" t="s">
        <v>1291</v>
      </c>
      <c r="U818" t="s">
        <v>1225</v>
      </c>
    </row>
    <row r="819" spans="1:21" hidden="1">
      <c r="A819" s="134">
        <v>1</v>
      </c>
      <c r="B819">
        <v>2007</v>
      </c>
      <c r="C819">
        <v>20070815</v>
      </c>
      <c r="D819">
        <v>23</v>
      </c>
      <c r="E819">
        <v>12</v>
      </c>
      <c r="F819" t="s">
        <v>264</v>
      </c>
      <c r="G819">
        <v>1.5</v>
      </c>
      <c r="H819" t="s">
        <v>895</v>
      </c>
      <c r="I819" t="s">
        <v>56</v>
      </c>
      <c r="J819" t="s">
        <v>103</v>
      </c>
      <c r="K819" t="s">
        <v>723</v>
      </c>
      <c r="L819">
        <v>2003</v>
      </c>
      <c r="M819">
        <v>3</v>
      </c>
      <c r="N819">
        <v>2004</v>
      </c>
      <c r="O819">
        <v>632284</v>
      </c>
      <c r="P819" t="s">
        <v>889</v>
      </c>
      <c r="Q819" t="str">
        <f t="shared" si="24"/>
        <v>08</v>
      </c>
      <c r="R819">
        <v>3</v>
      </c>
      <c r="S819" t="str">
        <f t="shared" si="25"/>
        <v>Fing</v>
      </c>
      <c r="T819" t="s">
        <v>1291</v>
      </c>
      <c r="U819" t="s">
        <v>1225</v>
      </c>
    </row>
    <row r="820" spans="1:21" hidden="1">
      <c r="A820" s="134">
        <v>1</v>
      </c>
      <c r="B820">
        <v>2007</v>
      </c>
      <c r="C820">
        <v>20070815</v>
      </c>
      <c r="D820">
        <v>23</v>
      </c>
      <c r="E820">
        <v>12</v>
      </c>
      <c r="F820" t="s">
        <v>264</v>
      </c>
      <c r="G820">
        <v>1.5</v>
      </c>
      <c r="H820" t="s">
        <v>895</v>
      </c>
      <c r="I820" t="s">
        <v>56</v>
      </c>
      <c r="J820" t="s">
        <v>103</v>
      </c>
      <c r="K820" t="s">
        <v>723</v>
      </c>
      <c r="L820">
        <v>2003</v>
      </c>
      <c r="M820">
        <v>3</v>
      </c>
      <c r="N820">
        <v>2004</v>
      </c>
      <c r="O820">
        <v>632284</v>
      </c>
      <c r="P820" t="s">
        <v>889</v>
      </c>
      <c r="Q820" t="str">
        <f t="shared" si="24"/>
        <v>08</v>
      </c>
      <c r="R820">
        <v>3</v>
      </c>
      <c r="S820" t="str">
        <f t="shared" si="25"/>
        <v>Fing</v>
      </c>
      <c r="T820" t="s">
        <v>1291</v>
      </c>
      <c r="U820" t="s">
        <v>1225</v>
      </c>
    </row>
    <row r="821" spans="1:21" hidden="1">
      <c r="A821" s="134">
        <v>1</v>
      </c>
      <c r="B821">
        <v>2007</v>
      </c>
      <c r="C821">
        <v>20070815</v>
      </c>
      <c r="D821">
        <v>23</v>
      </c>
      <c r="E821">
        <v>12</v>
      </c>
      <c r="F821" t="s">
        <v>264</v>
      </c>
      <c r="G821">
        <v>1.5</v>
      </c>
      <c r="H821" t="s">
        <v>895</v>
      </c>
      <c r="I821" t="s">
        <v>56</v>
      </c>
      <c r="J821" t="s">
        <v>103</v>
      </c>
      <c r="K821" t="s">
        <v>723</v>
      </c>
      <c r="L821">
        <v>2003</v>
      </c>
      <c r="M821">
        <v>3</v>
      </c>
      <c r="N821">
        <v>2004</v>
      </c>
      <c r="O821">
        <v>632284</v>
      </c>
      <c r="P821" t="s">
        <v>889</v>
      </c>
      <c r="Q821" t="str">
        <f t="shared" si="24"/>
        <v>08</v>
      </c>
      <c r="R821">
        <v>3</v>
      </c>
      <c r="S821" t="str">
        <f t="shared" si="25"/>
        <v>Fing</v>
      </c>
      <c r="T821" t="s">
        <v>1291</v>
      </c>
      <c r="U821" t="s">
        <v>1225</v>
      </c>
    </row>
    <row r="822" spans="1:21" hidden="1">
      <c r="A822" s="134">
        <v>1</v>
      </c>
      <c r="B822">
        <v>2007</v>
      </c>
      <c r="C822">
        <v>20070815</v>
      </c>
      <c r="D822">
        <v>23</v>
      </c>
      <c r="E822">
        <v>12</v>
      </c>
      <c r="F822" t="s">
        <v>264</v>
      </c>
      <c r="G822">
        <v>1.5</v>
      </c>
      <c r="H822" t="s">
        <v>895</v>
      </c>
      <c r="I822" t="s">
        <v>56</v>
      </c>
      <c r="J822" t="s">
        <v>103</v>
      </c>
      <c r="K822" t="s">
        <v>896</v>
      </c>
      <c r="L822">
        <v>2004</v>
      </c>
      <c r="M822">
        <v>1</v>
      </c>
      <c r="N822">
        <v>2005</v>
      </c>
      <c r="O822">
        <v>632372</v>
      </c>
      <c r="P822" t="s">
        <v>889</v>
      </c>
      <c r="Q822" t="str">
        <f t="shared" si="24"/>
        <v>08</v>
      </c>
      <c r="R822">
        <v>3</v>
      </c>
      <c r="S822" t="str">
        <f t="shared" si="25"/>
        <v>Fing</v>
      </c>
      <c r="T822" t="s">
        <v>1291</v>
      </c>
      <c r="U822" t="s">
        <v>1225</v>
      </c>
    </row>
    <row r="823" spans="1:21" hidden="1">
      <c r="A823" s="134">
        <v>1</v>
      </c>
      <c r="B823">
        <v>2007</v>
      </c>
      <c r="C823">
        <v>20070817</v>
      </c>
      <c r="D823">
        <v>23</v>
      </c>
      <c r="E823">
        <v>12</v>
      </c>
      <c r="F823" t="s">
        <v>264</v>
      </c>
      <c r="G823">
        <v>1.5</v>
      </c>
      <c r="H823" t="s">
        <v>895</v>
      </c>
      <c r="I823" t="s">
        <v>56</v>
      </c>
      <c r="J823" t="s">
        <v>103</v>
      </c>
      <c r="K823" t="s">
        <v>723</v>
      </c>
      <c r="L823">
        <v>2003</v>
      </c>
      <c r="M823">
        <v>3</v>
      </c>
      <c r="N823">
        <v>2004</v>
      </c>
      <c r="O823">
        <v>632284</v>
      </c>
      <c r="P823" t="s">
        <v>889</v>
      </c>
      <c r="Q823" t="str">
        <f t="shared" si="24"/>
        <v>08</v>
      </c>
      <c r="R823">
        <v>3</v>
      </c>
      <c r="S823" t="str">
        <f t="shared" si="25"/>
        <v>Fing</v>
      </c>
      <c r="T823" t="s">
        <v>1291</v>
      </c>
      <c r="U823" t="s">
        <v>1225</v>
      </c>
    </row>
    <row r="824" spans="1:21" hidden="1">
      <c r="A824" s="134">
        <v>1</v>
      </c>
      <c r="B824">
        <v>2007</v>
      </c>
      <c r="C824">
        <v>20070817</v>
      </c>
      <c r="D824">
        <v>23</v>
      </c>
      <c r="E824">
        <v>12</v>
      </c>
      <c r="F824" t="s">
        <v>264</v>
      </c>
      <c r="G824">
        <v>1.5</v>
      </c>
      <c r="H824" t="s">
        <v>895</v>
      </c>
      <c r="I824" t="s">
        <v>56</v>
      </c>
      <c r="J824" t="s">
        <v>103</v>
      </c>
      <c r="K824" t="s">
        <v>723</v>
      </c>
      <c r="L824">
        <v>2003</v>
      </c>
      <c r="M824">
        <v>3</v>
      </c>
      <c r="N824">
        <v>2004</v>
      </c>
      <c r="O824">
        <v>632284</v>
      </c>
      <c r="P824" t="s">
        <v>889</v>
      </c>
      <c r="Q824" t="str">
        <f t="shared" si="24"/>
        <v>08</v>
      </c>
      <c r="R824">
        <v>3</v>
      </c>
      <c r="S824" t="str">
        <f t="shared" si="25"/>
        <v>Fing</v>
      </c>
      <c r="T824" t="s">
        <v>1291</v>
      </c>
      <c r="U824" t="s">
        <v>1225</v>
      </c>
    </row>
    <row r="825" spans="1:21" hidden="1">
      <c r="A825" s="134">
        <v>1</v>
      </c>
      <c r="B825">
        <v>2007</v>
      </c>
      <c r="C825">
        <v>20070817</v>
      </c>
      <c r="D825">
        <v>23</v>
      </c>
      <c r="E825">
        <v>12</v>
      </c>
      <c r="F825" t="s">
        <v>264</v>
      </c>
      <c r="G825">
        <v>1.5</v>
      </c>
      <c r="H825" t="s">
        <v>895</v>
      </c>
      <c r="I825" t="s">
        <v>56</v>
      </c>
      <c r="J825" t="s">
        <v>103</v>
      </c>
      <c r="K825" t="s">
        <v>723</v>
      </c>
      <c r="L825">
        <v>2003</v>
      </c>
      <c r="M825">
        <v>3</v>
      </c>
      <c r="N825">
        <v>2004</v>
      </c>
      <c r="O825">
        <v>632284</v>
      </c>
      <c r="P825" t="s">
        <v>889</v>
      </c>
      <c r="Q825" t="str">
        <f t="shared" si="24"/>
        <v>08</v>
      </c>
      <c r="R825">
        <v>3</v>
      </c>
      <c r="S825" t="str">
        <f t="shared" si="25"/>
        <v>Fing</v>
      </c>
      <c r="T825" t="s">
        <v>1291</v>
      </c>
      <c r="U825" t="s">
        <v>1225</v>
      </c>
    </row>
    <row r="826" spans="1:21" hidden="1">
      <c r="A826" s="134">
        <v>1</v>
      </c>
      <c r="B826">
        <v>2007</v>
      </c>
      <c r="C826">
        <v>20070817</v>
      </c>
      <c r="D826">
        <v>23</v>
      </c>
      <c r="E826">
        <v>12</v>
      </c>
      <c r="F826" t="s">
        <v>264</v>
      </c>
      <c r="G826">
        <v>1.5</v>
      </c>
      <c r="H826" t="s">
        <v>895</v>
      </c>
      <c r="I826" t="s">
        <v>56</v>
      </c>
      <c r="J826" t="s">
        <v>103</v>
      </c>
      <c r="K826" t="s">
        <v>723</v>
      </c>
      <c r="L826">
        <v>2004</v>
      </c>
      <c r="M826">
        <v>3</v>
      </c>
      <c r="N826">
        <v>2005</v>
      </c>
      <c r="O826">
        <v>632965</v>
      </c>
      <c r="P826" t="s">
        <v>889</v>
      </c>
      <c r="Q826" t="str">
        <f t="shared" si="24"/>
        <v>08</v>
      </c>
      <c r="R826">
        <v>3</v>
      </c>
      <c r="S826" t="str">
        <f t="shared" si="25"/>
        <v>Fing</v>
      </c>
      <c r="T826" t="s">
        <v>1291</v>
      </c>
      <c r="U826" t="s">
        <v>1225</v>
      </c>
    </row>
    <row r="827" spans="1:21" hidden="1">
      <c r="A827" s="134">
        <v>1</v>
      </c>
      <c r="B827">
        <v>2007</v>
      </c>
      <c r="C827">
        <v>20070817</v>
      </c>
      <c r="D827">
        <v>23</v>
      </c>
      <c r="E827">
        <v>12</v>
      </c>
      <c r="F827" t="s">
        <v>264</v>
      </c>
      <c r="G827">
        <v>1.5</v>
      </c>
      <c r="H827" t="s">
        <v>895</v>
      </c>
      <c r="I827" t="s">
        <v>56</v>
      </c>
      <c r="J827" t="s">
        <v>103</v>
      </c>
      <c r="K827" t="s">
        <v>723</v>
      </c>
      <c r="L827">
        <v>2003</v>
      </c>
      <c r="M827">
        <v>3</v>
      </c>
      <c r="N827">
        <v>2004</v>
      </c>
      <c r="O827">
        <v>632284</v>
      </c>
      <c r="P827" t="s">
        <v>889</v>
      </c>
      <c r="Q827" t="str">
        <f t="shared" si="24"/>
        <v>08</v>
      </c>
      <c r="R827">
        <v>3</v>
      </c>
      <c r="S827" t="str">
        <f t="shared" si="25"/>
        <v>Fing</v>
      </c>
      <c r="T827" t="s">
        <v>1291</v>
      </c>
      <c r="U827" t="s">
        <v>1225</v>
      </c>
    </row>
    <row r="828" spans="1:21" hidden="1">
      <c r="A828" s="134">
        <v>1</v>
      </c>
      <c r="B828">
        <v>2007</v>
      </c>
      <c r="C828">
        <v>20070817</v>
      </c>
      <c r="D828">
        <v>23</v>
      </c>
      <c r="E828">
        <v>12</v>
      </c>
      <c r="F828" t="s">
        <v>264</v>
      </c>
      <c r="G828">
        <v>1.5</v>
      </c>
      <c r="H828" t="s">
        <v>895</v>
      </c>
      <c r="I828" t="s">
        <v>56</v>
      </c>
      <c r="J828" t="s">
        <v>103</v>
      </c>
      <c r="K828" t="s">
        <v>723</v>
      </c>
      <c r="L828">
        <v>2003</v>
      </c>
      <c r="M828">
        <v>3</v>
      </c>
      <c r="N828">
        <v>2004</v>
      </c>
      <c r="O828">
        <v>632284</v>
      </c>
      <c r="P828" t="s">
        <v>889</v>
      </c>
      <c r="Q828" t="str">
        <f t="shared" si="24"/>
        <v>08</v>
      </c>
      <c r="R828">
        <v>3</v>
      </c>
      <c r="S828" t="str">
        <f t="shared" si="25"/>
        <v>Fing</v>
      </c>
      <c r="T828" t="s">
        <v>1291</v>
      </c>
      <c r="U828" t="s">
        <v>1225</v>
      </c>
    </row>
    <row r="829" spans="1:21" hidden="1">
      <c r="A829" s="134">
        <v>1</v>
      </c>
      <c r="B829">
        <v>2007</v>
      </c>
      <c r="C829">
        <v>20070817</v>
      </c>
      <c r="D829">
        <v>23</v>
      </c>
      <c r="E829">
        <v>12</v>
      </c>
      <c r="F829" t="s">
        <v>264</v>
      </c>
      <c r="G829">
        <v>1.5</v>
      </c>
      <c r="H829" t="s">
        <v>895</v>
      </c>
      <c r="I829" t="s">
        <v>56</v>
      </c>
      <c r="J829" t="s">
        <v>103</v>
      </c>
      <c r="K829" t="s">
        <v>723</v>
      </c>
      <c r="L829">
        <v>2003</v>
      </c>
      <c r="M829">
        <v>3</v>
      </c>
      <c r="N829">
        <v>2004</v>
      </c>
      <c r="O829">
        <v>632284</v>
      </c>
      <c r="P829" t="s">
        <v>889</v>
      </c>
      <c r="Q829" t="str">
        <f t="shared" si="24"/>
        <v>08</v>
      </c>
      <c r="R829">
        <v>3</v>
      </c>
      <c r="S829" t="str">
        <f t="shared" si="25"/>
        <v>Fing</v>
      </c>
      <c r="T829" t="s">
        <v>1291</v>
      </c>
      <c r="U829" t="s">
        <v>1225</v>
      </c>
    </row>
    <row r="830" spans="1:21" hidden="1">
      <c r="A830" s="134">
        <v>1</v>
      </c>
      <c r="B830">
        <v>2007</v>
      </c>
      <c r="C830">
        <v>20070817</v>
      </c>
      <c r="D830">
        <v>23</v>
      </c>
      <c r="E830">
        <v>12</v>
      </c>
      <c r="F830" t="s">
        <v>264</v>
      </c>
      <c r="G830">
        <v>1.5</v>
      </c>
      <c r="H830" t="s">
        <v>895</v>
      </c>
      <c r="I830" t="s">
        <v>56</v>
      </c>
      <c r="J830" t="s">
        <v>103</v>
      </c>
      <c r="K830" t="s">
        <v>723</v>
      </c>
      <c r="L830">
        <v>2004</v>
      </c>
      <c r="M830">
        <v>3</v>
      </c>
      <c r="N830">
        <v>2005</v>
      </c>
      <c r="O830">
        <v>632965</v>
      </c>
      <c r="P830" t="s">
        <v>889</v>
      </c>
      <c r="Q830" t="str">
        <f t="shared" si="24"/>
        <v>08</v>
      </c>
      <c r="R830">
        <v>3</v>
      </c>
      <c r="S830" t="str">
        <f t="shared" si="25"/>
        <v>Fing</v>
      </c>
      <c r="T830" t="s">
        <v>1291</v>
      </c>
      <c r="U830" t="s">
        <v>1225</v>
      </c>
    </row>
    <row r="831" spans="1:21" hidden="1">
      <c r="A831" s="134">
        <v>1</v>
      </c>
      <c r="B831">
        <v>2007</v>
      </c>
      <c r="C831">
        <v>20070817</v>
      </c>
      <c r="D831">
        <v>23</v>
      </c>
      <c r="E831">
        <v>12</v>
      </c>
      <c r="F831" t="s">
        <v>264</v>
      </c>
      <c r="G831">
        <v>1.5</v>
      </c>
      <c r="H831" t="s">
        <v>895</v>
      </c>
      <c r="I831" t="s">
        <v>56</v>
      </c>
      <c r="J831" t="s">
        <v>103</v>
      </c>
      <c r="K831" t="s">
        <v>723</v>
      </c>
      <c r="L831">
        <v>2003</v>
      </c>
      <c r="M831">
        <v>3</v>
      </c>
      <c r="N831">
        <v>2004</v>
      </c>
      <c r="O831">
        <v>632284</v>
      </c>
      <c r="P831" t="s">
        <v>889</v>
      </c>
      <c r="Q831" t="str">
        <f t="shared" si="24"/>
        <v>08</v>
      </c>
      <c r="R831">
        <v>3</v>
      </c>
      <c r="S831" t="str">
        <f t="shared" si="25"/>
        <v>Fing</v>
      </c>
      <c r="T831" t="s">
        <v>1291</v>
      </c>
      <c r="U831" t="s">
        <v>1225</v>
      </c>
    </row>
    <row r="832" spans="1:21" hidden="1">
      <c r="A832" s="134">
        <v>1</v>
      </c>
      <c r="B832">
        <v>2007</v>
      </c>
      <c r="C832">
        <v>20070817</v>
      </c>
      <c r="D832">
        <v>23</v>
      </c>
      <c r="E832">
        <v>12</v>
      </c>
      <c r="F832" t="s">
        <v>264</v>
      </c>
      <c r="G832">
        <v>1.5</v>
      </c>
      <c r="H832" t="s">
        <v>895</v>
      </c>
      <c r="I832" t="s">
        <v>56</v>
      </c>
      <c r="J832" t="s">
        <v>103</v>
      </c>
      <c r="K832" t="s">
        <v>723</v>
      </c>
      <c r="L832">
        <v>2004</v>
      </c>
      <c r="M832">
        <v>3</v>
      </c>
      <c r="N832">
        <v>2005</v>
      </c>
      <c r="O832">
        <v>632965</v>
      </c>
      <c r="P832" t="s">
        <v>889</v>
      </c>
      <c r="Q832" t="str">
        <f t="shared" si="24"/>
        <v>08</v>
      </c>
      <c r="R832">
        <v>3</v>
      </c>
      <c r="S832" t="str">
        <f t="shared" si="25"/>
        <v>Fing</v>
      </c>
      <c r="T832" t="s">
        <v>1291</v>
      </c>
      <c r="U832" t="s">
        <v>1225</v>
      </c>
    </row>
    <row r="833" spans="1:21" hidden="1">
      <c r="A833" s="134">
        <v>1</v>
      </c>
      <c r="B833">
        <v>2007</v>
      </c>
      <c r="C833">
        <v>20070817</v>
      </c>
      <c r="D833">
        <v>23</v>
      </c>
      <c r="E833">
        <v>12</v>
      </c>
      <c r="F833" t="s">
        <v>264</v>
      </c>
      <c r="G833">
        <v>1.5</v>
      </c>
      <c r="H833" t="s">
        <v>895</v>
      </c>
      <c r="I833" t="s">
        <v>56</v>
      </c>
      <c r="J833" t="s">
        <v>103</v>
      </c>
      <c r="K833" t="s">
        <v>896</v>
      </c>
      <c r="L833">
        <v>2003</v>
      </c>
      <c r="M833">
        <v>1</v>
      </c>
      <c r="N833">
        <v>2004</v>
      </c>
      <c r="O833">
        <v>631893</v>
      </c>
      <c r="P833" t="s">
        <v>889</v>
      </c>
      <c r="Q833" t="str">
        <f t="shared" si="24"/>
        <v>08</v>
      </c>
      <c r="R833">
        <v>3</v>
      </c>
      <c r="S833" t="str">
        <f t="shared" si="25"/>
        <v>Fing</v>
      </c>
      <c r="T833" t="s">
        <v>1291</v>
      </c>
      <c r="U833" t="s">
        <v>1225</v>
      </c>
    </row>
    <row r="834" spans="1:21" hidden="1">
      <c r="A834" s="134">
        <v>1</v>
      </c>
      <c r="B834">
        <v>2007</v>
      </c>
      <c r="C834">
        <v>20070817</v>
      </c>
      <c r="D834">
        <v>23</v>
      </c>
      <c r="E834">
        <v>12</v>
      </c>
      <c r="F834" t="s">
        <v>264</v>
      </c>
      <c r="G834">
        <v>1.5</v>
      </c>
      <c r="H834" t="s">
        <v>895</v>
      </c>
      <c r="I834" t="s">
        <v>56</v>
      </c>
      <c r="J834" t="s">
        <v>103</v>
      </c>
      <c r="K834" t="s">
        <v>723</v>
      </c>
      <c r="L834">
        <v>2003</v>
      </c>
      <c r="M834">
        <v>3</v>
      </c>
      <c r="N834">
        <v>2004</v>
      </c>
      <c r="O834">
        <v>632284</v>
      </c>
      <c r="P834" t="s">
        <v>889</v>
      </c>
      <c r="Q834" t="str">
        <f t="shared" si="24"/>
        <v>08</v>
      </c>
      <c r="R834">
        <v>3</v>
      </c>
      <c r="S834" t="str">
        <f t="shared" si="25"/>
        <v>Fing</v>
      </c>
      <c r="T834" t="s">
        <v>1291</v>
      </c>
      <c r="U834" t="s">
        <v>1225</v>
      </c>
    </row>
    <row r="835" spans="1:21" hidden="1">
      <c r="A835" s="134">
        <v>1</v>
      </c>
      <c r="B835">
        <v>2007</v>
      </c>
      <c r="C835">
        <v>20070817</v>
      </c>
      <c r="D835">
        <v>23</v>
      </c>
      <c r="E835">
        <v>12</v>
      </c>
      <c r="F835" t="s">
        <v>264</v>
      </c>
      <c r="G835">
        <v>1.5</v>
      </c>
      <c r="H835" t="s">
        <v>895</v>
      </c>
      <c r="I835" t="s">
        <v>56</v>
      </c>
      <c r="J835" t="s">
        <v>103</v>
      </c>
      <c r="K835" t="s">
        <v>723</v>
      </c>
      <c r="L835">
        <v>2003</v>
      </c>
      <c r="M835">
        <v>3</v>
      </c>
      <c r="N835">
        <v>2004</v>
      </c>
      <c r="O835">
        <v>632284</v>
      </c>
      <c r="P835" t="s">
        <v>889</v>
      </c>
      <c r="Q835" t="str">
        <f t="shared" si="24"/>
        <v>08</v>
      </c>
      <c r="R835">
        <v>3</v>
      </c>
      <c r="S835" t="str">
        <f t="shared" si="25"/>
        <v>Fing</v>
      </c>
      <c r="T835" t="s">
        <v>1291</v>
      </c>
      <c r="U835" t="s">
        <v>1225</v>
      </c>
    </row>
    <row r="836" spans="1:21" hidden="1">
      <c r="A836" s="134">
        <v>1</v>
      </c>
      <c r="B836">
        <v>2007</v>
      </c>
      <c r="C836">
        <v>20070817</v>
      </c>
      <c r="D836">
        <v>23</v>
      </c>
      <c r="E836">
        <v>12</v>
      </c>
      <c r="F836" t="s">
        <v>264</v>
      </c>
      <c r="G836">
        <v>1.5</v>
      </c>
      <c r="H836" t="s">
        <v>895</v>
      </c>
      <c r="I836" t="s">
        <v>56</v>
      </c>
      <c r="J836" t="s">
        <v>103</v>
      </c>
      <c r="K836" t="s">
        <v>723</v>
      </c>
      <c r="L836">
        <v>2004</v>
      </c>
      <c r="M836">
        <v>3</v>
      </c>
      <c r="N836">
        <v>2005</v>
      </c>
      <c r="O836">
        <v>632965</v>
      </c>
      <c r="P836" t="s">
        <v>889</v>
      </c>
      <c r="Q836" t="str">
        <f t="shared" si="24"/>
        <v>08</v>
      </c>
      <c r="R836">
        <v>3</v>
      </c>
      <c r="S836" t="str">
        <f t="shared" si="25"/>
        <v>Fing</v>
      </c>
      <c r="T836" t="s">
        <v>1291</v>
      </c>
      <c r="U836" t="s">
        <v>1225</v>
      </c>
    </row>
    <row r="837" spans="1:21" hidden="1">
      <c r="A837" s="134">
        <v>1</v>
      </c>
      <c r="B837">
        <v>2007</v>
      </c>
      <c r="C837">
        <v>20070817</v>
      </c>
      <c r="D837">
        <v>23</v>
      </c>
      <c r="E837">
        <v>12</v>
      </c>
      <c r="F837" t="s">
        <v>264</v>
      </c>
      <c r="G837">
        <v>1.5</v>
      </c>
      <c r="H837" t="s">
        <v>895</v>
      </c>
      <c r="I837" t="s">
        <v>56</v>
      </c>
      <c r="J837" t="s">
        <v>103</v>
      </c>
      <c r="K837" t="s">
        <v>723</v>
      </c>
      <c r="L837">
        <v>2003</v>
      </c>
      <c r="M837">
        <v>3</v>
      </c>
      <c r="N837">
        <v>2004</v>
      </c>
      <c r="O837">
        <v>632284</v>
      </c>
      <c r="P837" t="s">
        <v>889</v>
      </c>
      <c r="Q837" t="str">
        <f t="shared" si="24"/>
        <v>08</v>
      </c>
      <c r="R837">
        <v>3</v>
      </c>
      <c r="S837" t="str">
        <f t="shared" si="25"/>
        <v>Fing</v>
      </c>
      <c r="T837" t="s">
        <v>1291</v>
      </c>
      <c r="U837" t="s">
        <v>1225</v>
      </c>
    </row>
    <row r="838" spans="1:21" hidden="1">
      <c r="A838" s="134">
        <v>1</v>
      </c>
      <c r="B838">
        <v>2007</v>
      </c>
      <c r="C838">
        <v>20070817</v>
      </c>
      <c r="D838">
        <v>23</v>
      </c>
      <c r="E838">
        <v>12</v>
      </c>
      <c r="F838" t="s">
        <v>264</v>
      </c>
      <c r="G838">
        <v>1.5</v>
      </c>
      <c r="H838" t="s">
        <v>895</v>
      </c>
      <c r="I838" t="s">
        <v>56</v>
      </c>
      <c r="J838" t="s">
        <v>103</v>
      </c>
      <c r="K838" t="s">
        <v>723</v>
      </c>
      <c r="L838">
        <v>2003</v>
      </c>
      <c r="M838">
        <v>3</v>
      </c>
      <c r="N838">
        <v>2004</v>
      </c>
      <c r="O838">
        <v>632284</v>
      </c>
      <c r="P838" t="s">
        <v>889</v>
      </c>
      <c r="Q838" t="str">
        <f t="shared" ref="Q838:Q901" si="26">MID(C838,5,2)</f>
        <v>08</v>
      </c>
      <c r="R838">
        <v>3</v>
      </c>
      <c r="S838" t="str">
        <f t="shared" ref="S838:S901" si="27">IF(N838-L838=1,"Fing","Yrl")</f>
        <v>Fing</v>
      </c>
      <c r="T838" t="s">
        <v>1291</v>
      </c>
      <c r="U838" t="s">
        <v>1225</v>
      </c>
    </row>
    <row r="839" spans="1:21" hidden="1">
      <c r="A839" s="134">
        <v>1</v>
      </c>
      <c r="B839">
        <v>2007</v>
      </c>
      <c r="C839">
        <v>20070817</v>
      </c>
      <c r="D839">
        <v>23</v>
      </c>
      <c r="E839">
        <v>12</v>
      </c>
      <c r="F839" t="s">
        <v>264</v>
      </c>
      <c r="G839">
        <v>1.5</v>
      </c>
      <c r="H839" t="s">
        <v>895</v>
      </c>
      <c r="I839" t="s">
        <v>56</v>
      </c>
      <c r="J839" t="s">
        <v>103</v>
      </c>
      <c r="K839" t="s">
        <v>723</v>
      </c>
      <c r="L839">
        <v>2003</v>
      </c>
      <c r="M839">
        <v>3</v>
      </c>
      <c r="N839">
        <v>2004</v>
      </c>
      <c r="O839">
        <v>632284</v>
      </c>
      <c r="P839" t="s">
        <v>889</v>
      </c>
      <c r="Q839" t="str">
        <f t="shared" si="26"/>
        <v>08</v>
      </c>
      <c r="R839">
        <v>3</v>
      </c>
      <c r="S839" t="str">
        <f t="shared" si="27"/>
        <v>Fing</v>
      </c>
      <c r="T839" t="s">
        <v>1291</v>
      </c>
      <c r="U839" t="s">
        <v>1225</v>
      </c>
    </row>
    <row r="840" spans="1:21" hidden="1">
      <c r="A840" s="134">
        <v>1</v>
      </c>
      <c r="B840">
        <v>2007</v>
      </c>
      <c r="C840">
        <v>20070817</v>
      </c>
      <c r="D840">
        <v>23</v>
      </c>
      <c r="E840">
        <v>12</v>
      </c>
      <c r="F840" t="s">
        <v>264</v>
      </c>
      <c r="G840">
        <v>1.5</v>
      </c>
      <c r="H840" t="s">
        <v>895</v>
      </c>
      <c r="I840" t="s">
        <v>56</v>
      </c>
      <c r="J840" t="s">
        <v>103</v>
      </c>
      <c r="K840" t="s">
        <v>723</v>
      </c>
      <c r="L840">
        <v>2004</v>
      </c>
      <c r="M840">
        <v>3</v>
      </c>
      <c r="N840">
        <v>2005</v>
      </c>
      <c r="O840">
        <v>632965</v>
      </c>
      <c r="P840" t="s">
        <v>889</v>
      </c>
      <c r="Q840" t="str">
        <f t="shared" si="26"/>
        <v>08</v>
      </c>
      <c r="R840">
        <v>3</v>
      </c>
      <c r="S840" t="str">
        <f t="shared" si="27"/>
        <v>Fing</v>
      </c>
      <c r="T840" t="s">
        <v>1291</v>
      </c>
      <c r="U840" t="s">
        <v>1225</v>
      </c>
    </row>
    <row r="841" spans="1:21" hidden="1">
      <c r="A841" s="134">
        <v>1</v>
      </c>
      <c r="B841">
        <v>2007</v>
      </c>
      <c r="C841">
        <v>20070817</v>
      </c>
      <c r="D841">
        <v>23</v>
      </c>
      <c r="E841">
        <v>12</v>
      </c>
      <c r="F841" t="s">
        <v>264</v>
      </c>
      <c r="G841">
        <v>1.5</v>
      </c>
      <c r="H841" t="s">
        <v>895</v>
      </c>
      <c r="I841" t="s">
        <v>56</v>
      </c>
      <c r="J841" t="s">
        <v>103</v>
      </c>
      <c r="K841" t="s">
        <v>723</v>
      </c>
      <c r="L841">
        <v>2003</v>
      </c>
      <c r="M841">
        <v>3</v>
      </c>
      <c r="N841">
        <v>2004</v>
      </c>
      <c r="O841">
        <v>632284</v>
      </c>
      <c r="P841" t="s">
        <v>889</v>
      </c>
      <c r="Q841" t="str">
        <f t="shared" si="26"/>
        <v>08</v>
      </c>
      <c r="R841">
        <v>3</v>
      </c>
      <c r="S841" t="str">
        <f t="shared" si="27"/>
        <v>Fing</v>
      </c>
      <c r="T841" t="s">
        <v>1291</v>
      </c>
      <c r="U841" t="s">
        <v>1225</v>
      </c>
    </row>
    <row r="842" spans="1:21" hidden="1">
      <c r="A842" s="134">
        <v>1</v>
      </c>
      <c r="B842">
        <v>2007</v>
      </c>
      <c r="C842">
        <v>20070817</v>
      </c>
      <c r="D842">
        <v>23</v>
      </c>
      <c r="E842">
        <v>12</v>
      </c>
      <c r="F842" t="s">
        <v>264</v>
      </c>
      <c r="G842">
        <v>1.5</v>
      </c>
      <c r="H842" t="s">
        <v>895</v>
      </c>
      <c r="I842" t="s">
        <v>56</v>
      </c>
      <c r="J842" t="s">
        <v>103</v>
      </c>
      <c r="K842" t="s">
        <v>723</v>
      </c>
      <c r="L842">
        <v>2003</v>
      </c>
      <c r="M842">
        <v>3</v>
      </c>
      <c r="N842">
        <v>2004</v>
      </c>
      <c r="O842">
        <v>632284</v>
      </c>
      <c r="P842" t="s">
        <v>889</v>
      </c>
      <c r="Q842" t="str">
        <f t="shared" si="26"/>
        <v>08</v>
      </c>
      <c r="R842">
        <v>3</v>
      </c>
      <c r="S842" t="str">
        <f t="shared" si="27"/>
        <v>Fing</v>
      </c>
      <c r="T842" t="s">
        <v>1291</v>
      </c>
      <c r="U842" t="s">
        <v>1225</v>
      </c>
    </row>
    <row r="843" spans="1:21" hidden="1">
      <c r="A843" s="134">
        <v>1</v>
      </c>
      <c r="B843">
        <v>2007</v>
      </c>
      <c r="C843">
        <v>20070817</v>
      </c>
      <c r="D843">
        <v>23</v>
      </c>
      <c r="E843">
        <v>12</v>
      </c>
      <c r="F843" t="s">
        <v>264</v>
      </c>
      <c r="G843">
        <v>1.5</v>
      </c>
      <c r="H843" t="s">
        <v>895</v>
      </c>
      <c r="I843" t="s">
        <v>56</v>
      </c>
      <c r="J843" t="s">
        <v>103</v>
      </c>
      <c r="K843" t="s">
        <v>723</v>
      </c>
      <c r="L843">
        <v>2003</v>
      </c>
      <c r="M843">
        <v>3</v>
      </c>
      <c r="N843">
        <v>2004</v>
      </c>
      <c r="O843">
        <v>632284</v>
      </c>
      <c r="P843" t="s">
        <v>889</v>
      </c>
      <c r="Q843" t="str">
        <f t="shared" si="26"/>
        <v>08</v>
      </c>
      <c r="R843">
        <v>3</v>
      </c>
      <c r="S843" t="str">
        <f t="shared" si="27"/>
        <v>Fing</v>
      </c>
      <c r="T843" t="s">
        <v>1291</v>
      </c>
      <c r="U843" t="s">
        <v>1225</v>
      </c>
    </row>
    <row r="844" spans="1:21" hidden="1">
      <c r="A844" s="134">
        <v>1</v>
      </c>
      <c r="B844">
        <v>2007</v>
      </c>
      <c r="C844">
        <v>20070817</v>
      </c>
      <c r="D844">
        <v>23</v>
      </c>
      <c r="E844">
        <v>12</v>
      </c>
      <c r="F844" t="s">
        <v>264</v>
      </c>
      <c r="G844">
        <v>1.5</v>
      </c>
      <c r="H844" t="s">
        <v>895</v>
      </c>
      <c r="I844" t="s">
        <v>56</v>
      </c>
      <c r="J844" t="s">
        <v>103</v>
      </c>
      <c r="K844" t="s">
        <v>723</v>
      </c>
      <c r="L844">
        <v>2003</v>
      </c>
      <c r="M844">
        <v>3</v>
      </c>
      <c r="N844">
        <v>2004</v>
      </c>
      <c r="O844">
        <v>632284</v>
      </c>
      <c r="P844" t="s">
        <v>889</v>
      </c>
      <c r="Q844" t="str">
        <f t="shared" si="26"/>
        <v>08</v>
      </c>
      <c r="R844">
        <v>3</v>
      </c>
      <c r="S844" t="str">
        <f t="shared" si="27"/>
        <v>Fing</v>
      </c>
      <c r="T844" t="s">
        <v>1291</v>
      </c>
      <c r="U844" t="s">
        <v>1225</v>
      </c>
    </row>
    <row r="845" spans="1:21" hidden="1">
      <c r="A845" s="134">
        <v>1</v>
      </c>
      <c r="B845">
        <v>2007</v>
      </c>
      <c r="C845">
        <v>20070817</v>
      </c>
      <c r="D845">
        <v>23</v>
      </c>
      <c r="E845">
        <v>12</v>
      </c>
      <c r="F845" t="s">
        <v>264</v>
      </c>
      <c r="G845">
        <v>1.5</v>
      </c>
      <c r="H845" t="s">
        <v>895</v>
      </c>
      <c r="I845" t="s">
        <v>56</v>
      </c>
      <c r="J845" t="s">
        <v>103</v>
      </c>
      <c r="K845" t="s">
        <v>896</v>
      </c>
      <c r="L845">
        <v>2004</v>
      </c>
      <c r="M845">
        <v>1</v>
      </c>
      <c r="N845">
        <v>2005</v>
      </c>
      <c r="O845">
        <v>632372</v>
      </c>
      <c r="P845" t="s">
        <v>889</v>
      </c>
      <c r="Q845" t="str">
        <f t="shared" si="26"/>
        <v>08</v>
      </c>
      <c r="R845">
        <v>3</v>
      </c>
      <c r="S845" t="str">
        <f t="shared" si="27"/>
        <v>Fing</v>
      </c>
      <c r="T845" t="s">
        <v>1291</v>
      </c>
      <c r="U845" t="s">
        <v>1225</v>
      </c>
    </row>
    <row r="846" spans="1:21" hidden="1">
      <c r="A846" s="134">
        <v>1</v>
      </c>
      <c r="B846">
        <v>2007</v>
      </c>
      <c r="C846">
        <v>20070817</v>
      </c>
      <c r="D846">
        <v>23</v>
      </c>
      <c r="E846">
        <v>12</v>
      </c>
      <c r="F846" t="s">
        <v>264</v>
      </c>
      <c r="G846">
        <v>1.5</v>
      </c>
      <c r="H846" t="s">
        <v>895</v>
      </c>
      <c r="I846" t="s">
        <v>56</v>
      </c>
      <c r="J846" t="s">
        <v>103</v>
      </c>
      <c r="K846" t="s">
        <v>723</v>
      </c>
      <c r="L846">
        <v>2003</v>
      </c>
      <c r="M846">
        <v>3</v>
      </c>
      <c r="N846">
        <v>2004</v>
      </c>
      <c r="O846">
        <v>632284</v>
      </c>
      <c r="P846" t="s">
        <v>889</v>
      </c>
      <c r="Q846" t="str">
        <f t="shared" si="26"/>
        <v>08</v>
      </c>
      <c r="R846">
        <v>3</v>
      </c>
      <c r="S846" t="str">
        <f t="shared" si="27"/>
        <v>Fing</v>
      </c>
      <c r="T846" t="s">
        <v>1291</v>
      </c>
      <c r="U846" t="s">
        <v>1225</v>
      </c>
    </row>
    <row r="847" spans="1:21" hidden="1">
      <c r="A847" s="134">
        <v>1</v>
      </c>
      <c r="B847">
        <v>2007</v>
      </c>
      <c r="C847">
        <v>20070817</v>
      </c>
      <c r="D847">
        <v>23</v>
      </c>
      <c r="E847">
        <v>12</v>
      </c>
      <c r="F847" t="s">
        <v>264</v>
      </c>
      <c r="G847">
        <v>1.5</v>
      </c>
      <c r="H847" t="s">
        <v>895</v>
      </c>
      <c r="I847" t="s">
        <v>56</v>
      </c>
      <c r="J847" t="s">
        <v>103</v>
      </c>
      <c r="K847" t="s">
        <v>723</v>
      </c>
      <c r="L847">
        <v>2002</v>
      </c>
      <c r="M847">
        <v>3</v>
      </c>
      <c r="N847">
        <v>2003</v>
      </c>
      <c r="O847">
        <v>631558</v>
      </c>
      <c r="P847" t="s">
        <v>889</v>
      </c>
      <c r="Q847" t="str">
        <f t="shared" si="26"/>
        <v>08</v>
      </c>
      <c r="R847">
        <v>3</v>
      </c>
      <c r="S847" t="str">
        <f t="shared" si="27"/>
        <v>Fing</v>
      </c>
      <c r="T847" t="s">
        <v>1291</v>
      </c>
      <c r="U847" t="s">
        <v>1225</v>
      </c>
    </row>
    <row r="848" spans="1:21" hidden="1">
      <c r="A848" s="134">
        <v>1</v>
      </c>
      <c r="B848">
        <v>2007</v>
      </c>
      <c r="C848">
        <v>20070817</v>
      </c>
      <c r="D848">
        <v>23</v>
      </c>
      <c r="E848">
        <v>12</v>
      </c>
      <c r="F848" t="s">
        <v>264</v>
      </c>
      <c r="G848">
        <v>1.5</v>
      </c>
      <c r="H848" t="s">
        <v>895</v>
      </c>
      <c r="I848" t="s">
        <v>56</v>
      </c>
      <c r="J848" t="s">
        <v>103</v>
      </c>
      <c r="K848" t="s">
        <v>723</v>
      </c>
      <c r="L848">
        <v>2003</v>
      </c>
      <c r="M848">
        <v>3</v>
      </c>
      <c r="N848">
        <v>2004</v>
      </c>
      <c r="O848">
        <v>632284</v>
      </c>
      <c r="P848" t="s">
        <v>889</v>
      </c>
      <c r="Q848" t="str">
        <f t="shared" si="26"/>
        <v>08</v>
      </c>
      <c r="R848">
        <v>3</v>
      </c>
      <c r="S848" t="str">
        <f t="shared" si="27"/>
        <v>Fing</v>
      </c>
      <c r="T848" t="s">
        <v>1291</v>
      </c>
      <c r="U848" t="s">
        <v>1225</v>
      </c>
    </row>
    <row r="849" spans="1:21" hidden="1">
      <c r="A849" s="134">
        <v>1</v>
      </c>
      <c r="B849">
        <v>2007</v>
      </c>
      <c r="C849">
        <v>20070817</v>
      </c>
      <c r="D849">
        <v>23</v>
      </c>
      <c r="E849">
        <v>12</v>
      </c>
      <c r="F849" t="s">
        <v>264</v>
      </c>
      <c r="G849">
        <v>1.5</v>
      </c>
      <c r="H849" t="s">
        <v>895</v>
      </c>
      <c r="I849" t="s">
        <v>56</v>
      </c>
      <c r="J849" t="s">
        <v>103</v>
      </c>
      <c r="K849" t="s">
        <v>723</v>
      </c>
      <c r="L849">
        <v>2003</v>
      </c>
      <c r="M849">
        <v>3</v>
      </c>
      <c r="N849">
        <v>2004</v>
      </c>
      <c r="O849">
        <v>632284</v>
      </c>
      <c r="P849" t="s">
        <v>889</v>
      </c>
      <c r="Q849" t="str">
        <f t="shared" si="26"/>
        <v>08</v>
      </c>
      <c r="R849">
        <v>3</v>
      </c>
      <c r="S849" t="str">
        <f t="shared" si="27"/>
        <v>Fing</v>
      </c>
      <c r="T849" t="s">
        <v>1291</v>
      </c>
      <c r="U849" t="s">
        <v>1225</v>
      </c>
    </row>
    <row r="850" spans="1:21" hidden="1">
      <c r="A850" s="134">
        <v>1</v>
      </c>
      <c r="B850">
        <v>2007</v>
      </c>
      <c r="C850">
        <v>20070817</v>
      </c>
      <c r="D850">
        <v>23</v>
      </c>
      <c r="E850">
        <v>12</v>
      </c>
      <c r="F850" t="s">
        <v>264</v>
      </c>
      <c r="G850">
        <v>1.5</v>
      </c>
      <c r="H850" t="s">
        <v>895</v>
      </c>
      <c r="I850" t="s">
        <v>56</v>
      </c>
      <c r="J850" t="s">
        <v>103</v>
      </c>
      <c r="K850" t="s">
        <v>723</v>
      </c>
      <c r="L850">
        <v>2004</v>
      </c>
      <c r="M850">
        <v>3</v>
      </c>
      <c r="N850">
        <v>2005</v>
      </c>
      <c r="O850">
        <v>632965</v>
      </c>
      <c r="P850" t="s">
        <v>889</v>
      </c>
      <c r="Q850" t="str">
        <f t="shared" si="26"/>
        <v>08</v>
      </c>
      <c r="R850">
        <v>3</v>
      </c>
      <c r="S850" t="str">
        <f t="shared" si="27"/>
        <v>Fing</v>
      </c>
      <c r="T850" t="s">
        <v>1291</v>
      </c>
      <c r="U850" t="s">
        <v>1225</v>
      </c>
    </row>
    <row r="851" spans="1:21" hidden="1">
      <c r="A851" s="134">
        <v>1</v>
      </c>
      <c r="B851">
        <v>2007</v>
      </c>
      <c r="C851">
        <v>20070820</v>
      </c>
      <c r="D851">
        <v>23</v>
      </c>
      <c r="E851">
        <v>12</v>
      </c>
      <c r="F851" t="s">
        <v>264</v>
      </c>
      <c r="H851" t="s">
        <v>895</v>
      </c>
      <c r="I851" t="s">
        <v>56</v>
      </c>
      <c r="J851" t="s">
        <v>103</v>
      </c>
      <c r="K851" t="s">
        <v>723</v>
      </c>
      <c r="L851">
        <v>2003</v>
      </c>
      <c r="M851">
        <v>3</v>
      </c>
      <c r="N851">
        <v>2004</v>
      </c>
      <c r="O851">
        <v>632284</v>
      </c>
      <c r="P851" t="s">
        <v>889</v>
      </c>
      <c r="Q851" t="str">
        <f t="shared" si="26"/>
        <v>08</v>
      </c>
      <c r="R851">
        <v>3</v>
      </c>
      <c r="S851" t="str">
        <f t="shared" si="27"/>
        <v>Fing</v>
      </c>
      <c r="T851" t="s">
        <v>1291</v>
      </c>
      <c r="U851" t="s">
        <v>1225</v>
      </c>
    </row>
    <row r="852" spans="1:21" hidden="1">
      <c r="A852" s="134">
        <v>1</v>
      </c>
      <c r="B852">
        <v>2007</v>
      </c>
      <c r="C852">
        <v>20070827</v>
      </c>
      <c r="D852">
        <v>23</v>
      </c>
      <c r="E852">
        <v>12</v>
      </c>
      <c r="F852" t="s">
        <v>264</v>
      </c>
      <c r="G852">
        <v>3.04</v>
      </c>
      <c r="H852" t="s">
        <v>895</v>
      </c>
      <c r="I852" t="s">
        <v>56</v>
      </c>
      <c r="J852" t="s">
        <v>103</v>
      </c>
      <c r="K852" t="s">
        <v>723</v>
      </c>
      <c r="L852">
        <v>2003</v>
      </c>
      <c r="M852">
        <v>3</v>
      </c>
      <c r="N852">
        <v>2004</v>
      </c>
      <c r="O852">
        <v>632284</v>
      </c>
      <c r="P852" t="s">
        <v>889</v>
      </c>
      <c r="Q852" t="str">
        <f t="shared" si="26"/>
        <v>08</v>
      </c>
      <c r="R852">
        <v>3</v>
      </c>
      <c r="S852" t="str">
        <f t="shared" si="27"/>
        <v>Fing</v>
      </c>
      <c r="T852" t="s">
        <v>1291</v>
      </c>
      <c r="U852" t="s">
        <v>1225</v>
      </c>
    </row>
    <row r="853" spans="1:21" hidden="1">
      <c r="A853" s="134">
        <v>1</v>
      </c>
      <c r="B853">
        <v>2007</v>
      </c>
      <c r="C853">
        <v>20070827</v>
      </c>
      <c r="D853">
        <v>23</v>
      </c>
      <c r="E853">
        <v>12</v>
      </c>
      <c r="F853" t="s">
        <v>264</v>
      </c>
      <c r="G853">
        <v>3.04</v>
      </c>
      <c r="H853" t="s">
        <v>895</v>
      </c>
      <c r="I853" t="s">
        <v>56</v>
      </c>
      <c r="J853" t="s">
        <v>103</v>
      </c>
      <c r="K853" t="s">
        <v>723</v>
      </c>
      <c r="L853">
        <v>2004</v>
      </c>
      <c r="M853">
        <v>3</v>
      </c>
      <c r="N853">
        <v>2005</v>
      </c>
      <c r="O853">
        <v>632965</v>
      </c>
      <c r="P853" t="s">
        <v>889</v>
      </c>
      <c r="Q853" t="str">
        <f t="shared" si="26"/>
        <v>08</v>
      </c>
      <c r="R853">
        <v>3</v>
      </c>
      <c r="S853" t="str">
        <f t="shared" si="27"/>
        <v>Fing</v>
      </c>
      <c r="T853" t="s">
        <v>1291</v>
      </c>
      <c r="U853" t="s">
        <v>1225</v>
      </c>
    </row>
    <row r="854" spans="1:21" hidden="1">
      <c r="A854" s="134">
        <v>1</v>
      </c>
      <c r="B854">
        <v>2007</v>
      </c>
      <c r="C854">
        <v>20070827</v>
      </c>
      <c r="D854">
        <v>23</v>
      </c>
      <c r="E854">
        <v>12</v>
      </c>
      <c r="F854" t="s">
        <v>264</v>
      </c>
      <c r="G854">
        <v>3.04</v>
      </c>
      <c r="H854" t="s">
        <v>895</v>
      </c>
      <c r="I854" t="s">
        <v>56</v>
      </c>
      <c r="J854" t="s">
        <v>103</v>
      </c>
      <c r="K854" t="s">
        <v>723</v>
      </c>
      <c r="L854">
        <v>2003</v>
      </c>
      <c r="M854">
        <v>3</v>
      </c>
      <c r="N854">
        <v>2004</v>
      </c>
      <c r="O854">
        <v>632284</v>
      </c>
      <c r="P854" t="s">
        <v>889</v>
      </c>
      <c r="Q854" t="str">
        <f t="shared" si="26"/>
        <v>08</v>
      </c>
      <c r="R854">
        <v>3</v>
      </c>
      <c r="S854" t="str">
        <f t="shared" si="27"/>
        <v>Fing</v>
      </c>
      <c r="T854" t="s">
        <v>1291</v>
      </c>
      <c r="U854" t="s">
        <v>1225</v>
      </c>
    </row>
    <row r="855" spans="1:21" hidden="1">
      <c r="A855" s="134">
        <v>1</v>
      </c>
      <c r="B855">
        <v>2007</v>
      </c>
      <c r="C855">
        <v>20070827</v>
      </c>
      <c r="D855">
        <v>23</v>
      </c>
      <c r="E855">
        <v>12</v>
      </c>
      <c r="F855" t="s">
        <v>264</v>
      </c>
      <c r="G855">
        <v>3.04</v>
      </c>
      <c r="H855" t="s">
        <v>895</v>
      </c>
      <c r="I855" t="s">
        <v>56</v>
      </c>
      <c r="J855" t="s">
        <v>103</v>
      </c>
      <c r="K855" t="s">
        <v>723</v>
      </c>
      <c r="L855">
        <v>2003</v>
      </c>
      <c r="M855">
        <v>3</v>
      </c>
      <c r="N855">
        <v>2004</v>
      </c>
      <c r="O855">
        <v>632284</v>
      </c>
      <c r="P855" t="s">
        <v>889</v>
      </c>
      <c r="Q855" t="str">
        <f t="shared" si="26"/>
        <v>08</v>
      </c>
      <c r="R855">
        <v>3</v>
      </c>
      <c r="S855" t="str">
        <f t="shared" si="27"/>
        <v>Fing</v>
      </c>
      <c r="T855" t="s">
        <v>1291</v>
      </c>
      <c r="U855" t="s">
        <v>1225</v>
      </c>
    </row>
    <row r="856" spans="1:21" hidden="1">
      <c r="A856" s="134">
        <v>1</v>
      </c>
      <c r="B856">
        <v>2007</v>
      </c>
      <c r="C856">
        <v>20070827</v>
      </c>
      <c r="D856">
        <v>23</v>
      </c>
      <c r="E856">
        <v>12</v>
      </c>
      <c r="F856" t="s">
        <v>264</v>
      </c>
      <c r="G856">
        <v>3.04</v>
      </c>
      <c r="H856" t="s">
        <v>895</v>
      </c>
      <c r="I856" t="s">
        <v>56</v>
      </c>
      <c r="J856" t="s">
        <v>103</v>
      </c>
      <c r="K856" t="s">
        <v>723</v>
      </c>
      <c r="L856">
        <v>2003</v>
      </c>
      <c r="M856">
        <v>3</v>
      </c>
      <c r="N856">
        <v>2004</v>
      </c>
      <c r="O856">
        <v>632284</v>
      </c>
      <c r="P856" t="s">
        <v>889</v>
      </c>
      <c r="Q856" t="str">
        <f t="shared" si="26"/>
        <v>08</v>
      </c>
      <c r="R856">
        <v>3</v>
      </c>
      <c r="S856" t="str">
        <f t="shared" si="27"/>
        <v>Fing</v>
      </c>
      <c r="T856" t="s">
        <v>1291</v>
      </c>
      <c r="U856" t="s">
        <v>1225</v>
      </c>
    </row>
    <row r="857" spans="1:21" hidden="1">
      <c r="A857" s="134">
        <v>1</v>
      </c>
      <c r="B857">
        <v>2007</v>
      </c>
      <c r="C857">
        <v>20070827</v>
      </c>
      <c r="D857">
        <v>23</v>
      </c>
      <c r="E857">
        <v>12</v>
      </c>
      <c r="F857" t="s">
        <v>264</v>
      </c>
      <c r="G857">
        <v>3.04</v>
      </c>
      <c r="H857" t="s">
        <v>895</v>
      </c>
      <c r="I857" t="s">
        <v>56</v>
      </c>
      <c r="J857" t="s">
        <v>103</v>
      </c>
      <c r="K857" t="s">
        <v>723</v>
      </c>
      <c r="L857">
        <v>2003</v>
      </c>
      <c r="M857">
        <v>3</v>
      </c>
      <c r="N857">
        <v>2004</v>
      </c>
      <c r="O857">
        <v>632284</v>
      </c>
      <c r="P857" t="s">
        <v>889</v>
      </c>
      <c r="Q857" t="str">
        <f t="shared" si="26"/>
        <v>08</v>
      </c>
      <c r="R857">
        <v>3</v>
      </c>
      <c r="S857" t="str">
        <f t="shared" si="27"/>
        <v>Fing</v>
      </c>
      <c r="T857" t="s">
        <v>1291</v>
      </c>
      <c r="U857" t="s">
        <v>1225</v>
      </c>
    </row>
    <row r="858" spans="1:21" hidden="1">
      <c r="A858" s="134">
        <v>1</v>
      </c>
      <c r="B858">
        <v>2007</v>
      </c>
      <c r="C858">
        <v>20070827</v>
      </c>
      <c r="D858">
        <v>23</v>
      </c>
      <c r="E858">
        <v>12</v>
      </c>
      <c r="F858" t="s">
        <v>264</v>
      </c>
      <c r="G858">
        <v>3.04</v>
      </c>
      <c r="H858" t="s">
        <v>895</v>
      </c>
      <c r="I858" t="s">
        <v>56</v>
      </c>
      <c r="J858" t="s">
        <v>103</v>
      </c>
      <c r="K858" t="s">
        <v>723</v>
      </c>
      <c r="L858">
        <v>2003</v>
      </c>
      <c r="M858">
        <v>3</v>
      </c>
      <c r="N858">
        <v>2004</v>
      </c>
      <c r="O858">
        <v>632284</v>
      </c>
      <c r="P858" t="s">
        <v>889</v>
      </c>
      <c r="Q858" t="str">
        <f t="shared" si="26"/>
        <v>08</v>
      </c>
      <c r="R858">
        <v>3</v>
      </c>
      <c r="S858" t="str">
        <f t="shared" si="27"/>
        <v>Fing</v>
      </c>
      <c r="T858" t="s">
        <v>1291</v>
      </c>
      <c r="U858" t="s">
        <v>1225</v>
      </c>
    </row>
    <row r="859" spans="1:21" hidden="1">
      <c r="A859" s="134">
        <v>1</v>
      </c>
      <c r="B859">
        <v>2007</v>
      </c>
      <c r="C859">
        <v>20070827</v>
      </c>
      <c r="D859">
        <v>23</v>
      </c>
      <c r="E859">
        <v>12</v>
      </c>
      <c r="F859" t="s">
        <v>264</v>
      </c>
      <c r="G859">
        <v>3.04</v>
      </c>
      <c r="H859" t="s">
        <v>895</v>
      </c>
      <c r="I859" t="s">
        <v>56</v>
      </c>
      <c r="J859" t="s">
        <v>103</v>
      </c>
      <c r="K859" t="s">
        <v>723</v>
      </c>
      <c r="L859">
        <v>2003</v>
      </c>
      <c r="M859">
        <v>3</v>
      </c>
      <c r="N859">
        <v>2004</v>
      </c>
      <c r="O859">
        <v>632284</v>
      </c>
      <c r="P859" t="s">
        <v>889</v>
      </c>
      <c r="Q859" t="str">
        <f t="shared" si="26"/>
        <v>08</v>
      </c>
      <c r="R859">
        <v>3</v>
      </c>
      <c r="S859" t="str">
        <f t="shared" si="27"/>
        <v>Fing</v>
      </c>
      <c r="T859" t="s">
        <v>1291</v>
      </c>
      <c r="U859" t="s">
        <v>1225</v>
      </c>
    </row>
    <row r="860" spans="1:21" hidden="1">
      <c r="A860" s="134">
        <v>1</v>
      </c>
      <c r="B860">
        <v>2007</v>
      </c>
      <c r="C860">
        <v>20070827</v>
      </c>
      <c r="D860">
        <v>23</v>
      </c>
      <c r="E860">
        <v>12</v>
      </c>
      <c r="F860" t="s">
        <v>264</v>
      </c>
      <c r="G860">
        <v>3.04</v>
      </c>
      <c r="H860" t="s">
        <v>895</v>
      </c>
      <c r="I860" t="s">
        <v>56</v>
      </c>
      <c r="J860" t="s">
        <v>103</v>
      </c>
      <c r="K860" t="s">
        <v>723</v>
      </c>
      <c r="L860">
        <v>2004</v>
      </c>
      <c r="M860">
        <v>3</v>
      </c>
      <c r="N860">
        <v>2005</v>
      </c>
      <c r="O860">
        <v>632965</v>
      </c>
      <c r="P860" t="s">
        <v>889</v>
      </c>
      <c r="Q860" t="str">
        <f t="shared" si="26"/>
        <v>08</v>
      </c>
      <c r="R860">
        <v>3</v>
      </c>
      <c r="S860" t="str">
        <f t="shared" si="27"/>
        <v>Fing</v>
      </c>
      <c r="T860" t="s">
        <v>1291</v>
      </c>
      <c r="U860" t="s">
        <v>1225</v>
      </c>
    </row>
    <row r="861" spans="1:21" hidden="1">
      <c r="A861" s="134">
        <v>1</v>
      </c>
      <c r="B861">
        <v>2007</v>
      </c>
      <c r="C861">
        <v>20070827</v>
      </c>
      <c r="D861">
        <v>23</v>
      </c>
      <c r="E861">
        <v>12</v>
      </c>
      <c r="F861" t="s">
        <v>264</v>
      </c>
      <c r="G861">
        <v>3.04</v>
      </c>
      <c r="H861" t="s">
        <v>895</v>
      </c>
      <c r="I861" t="s">
        <v>56</v>
      </c>
      <c r="J861" t="s">
        <v>103</v>
      </c>
      <c r="K861" t="s">
        <v>723</v>
      </c>
      <c r="L861">
        <v>2003</v>
      </c>
      <c r="M861">
        <v>3</v>
      </c>
      <c r="N861">
        <v>2004</v>
      </c>
      <c r="O861">
        <v>632284</v>
      </c>
      <c r="P861" t="s">
        <v>889</v>
      </c>
      <c r="Q861" t="str">
        <f t="shared" si="26"/>
        <v>08</v>
      </c>
      <c r="R861">
        <v>3</v>
      </c>
      <c r="S861" t="str">
        <f t="shared" si="27"/>
        <v>Fing</v>
      </c>
      <c r="T861" t="s">
        <v>1291</v>
      </c>
      <c r="U861" t="s">
        <v>1225</v>
      </c>
    </row>
    <row r="862" spans="1:21" hidden="1">
      <c r="A862" s="134">
        <v>1</v>
      </c>
      <c r="B862">
        <v>2007</v>
      </c>
      <c r="C862">
        <v>20070827</v>
      </c>
      <c r="D862">
        <v>23</v>
      </c>
      <c r="E862">
        <v>12</v>
      </c>
      <c r="F862" t="s">
        <v>264</v>
      </c>
      <c r="G862">
        <v>3.04</v>
      </c>
      <c r="H862" t="s">
        <v>895</v>
      </c>
      <c r="I862" t="s">
        <v>56</v>
      </c>
      <c r="J862" t="s">
        <v>103</v>
      </c>
      <c r="K862" t="s">
        <v>723</v>
      </c>
      <c r="L862">
        <v>2003</v>
      </c>
      <c r="M862">
        <v>3</v>
      </c>
      <c r="N862">
        <v>2004</v>
      </c>
      <c r="O862">
        <v>632284</v>
      </c>
      <c r="P862" t="s">
        <v>889</v>
      </c>
      <c r="Q862" t="str">
        <f t="shared" si="26"/>
        <v>08</v>
      </c>
      <c r="R862">
        <v>3</v>
      </c>
      <c r="S862" t="str">
        <f t="shared" si="27"/>
        <v>Fing</v>
      </c>
      <c r="T862" t="s">
        <v>1291</v>
      </c>
      <c r="U862" t="s">
        <v>1225</v>
      </c>
    </row>
    <row r="863" spans="1:21" hidden="1">
      <c r="A863" s="134">
        <v>1</v>
      </c>
      <c r="B863">
        <v>2007</v>
      </c>
      <c r="C863">
        <v>20070827</v>
      </c>
      <c r="D863">
        <v>23</v>
      </c>
      <c r="E863">
        <v>12</v>
      </c>
      <c r="F863" t="s">
        <v>264</v>
      </c>
      <c r="G863">
        <v>3.04</v>
      </c>
      <c r="H863" t="s">
        <v>895</v>
      </c>
      <c r="I863" t="s">
        <v>56</v>
      </c>
      <c r="J863" t="s">
        <v>103</v>
      </c>
      <c r="K863" t="s">
        <v>723</v>
      </c>
      <c r="L863">
        <v>2003</v>
      </c>
      <c r="M863">
        <v>3</v>
      </c>
      <c r="N863">
        <v>2004</v>
      </c>
      <c r="O863">
        <v>632284</v>
      </c>
      <c r="P863" t="s">
        <v>889</v>
      </c>
      <c r="Q863" t="str">
        <f t="shared" si="26"/>
        <v>08</v>
      </c>
      <c r="R863">
        <v>3</v>
      </c>
      <c r="S863" t="str">
        <f t="shared" si="27"/>
        <v>Fing</v>
      </c>
      <c r="T863" t="s">
        <v>1291</v>
      </c>
      <c r="U863" t="s">
        <v>1225</v>
      </c>
    </row>
    <row r="864" spans="1:21" hidden="1">
      <c r="A864" s="134">
        <v>1</v>
      </c>
      <c r="B864">
        <v>2007</v>
      </c>
      <c r="C864">
        <v>20070827</v>
      </c>
      <c r="D864">
        <v>23</v>
      </c>
      <c r="E864">
        <v>12</v>
      </c>
      <c r="F864" t="s">
        <v>264</v>
      </c>
      <c r="G864">
        <v>3.04</v>
      </c>
      <c r="H864" t="s">
        <v>895</v>
      </c>
      <c r="I864" t="s">
        <v>56</v>
      </c>
      <c r="J864" t="s">
        <v>103</v>
      </c>
      <c r="K864" t="s">
        <v>723</v>
      </c>
      <c r="L864">
        <v>2003</v>
      </c>
      <c r="M864">
        <v>3</v>
      </c>
      <c r="N864">
        <v>2004</v>
      </c>
      <c r="O864">
        <v>632284</v>
      </c>
      <c r="P864" t="s">
        <v>889</v>
      </c>
      <c r="Q864" t="str">
        <f t="shared" si="26"/>
        <v>08</v>
      </c>
      <c r="R864">
        <v>3</v>
      </c>
      <c r="S864" t="str">
        <f t="shared" si="27"/>
        <v>Fing</v>
      </c>
      <c r="T864" t="s">
        <v>1291</v>
      </c>
      <c r="U864" t="s">
        <v>1225</v>
      </c>
    </row>
    <row r="865" spans="1:21" hidden="1">
      <c r="A865" s="134">
        <v>1</v>
      </c>
      <c r="B865">
        <v>2007</v>
      </c>
      <c r="C865">
        <v>20070827</v>
      </c>
      <c r="D865">
        <v>23</v>
      </c>
      <c r="E865">
        <v>12</v>
      </c>
      <c r="F865" t="s">
        <v>264</v>
      </c>
      <c r="G865">
        <v>3.04</v>
      </c>
      <c r="H865" t="s">
        <v>895</v>
      </c>
      <c r="I865" t="s">
        <v>56</v>
      </c>
      <c r="J865" t="s">
        <v>103</v>
      </c>
      <c r="K865" t="s">
        <v>896</v>
      </c>
      <c r="L865">
        <v>2004</v>
      </c>
      <c r="M865">
        <v>1</v>
      </c>
      <c r="N865">
        <v>2005</v>
      </c>
      <c r="O865">
        <v>632372</v>
      </c>
      <c r="P865" t="s">
        <v>889</v>
      </c>
      <c r="Q865" t="str">
        <f t="shared" si="26"/>
        <v>08</v>
      </c>
      <c r="R865">
        <v>3</v>
      </c>
      <c r="S865" t="str">
        <f t="shared" si="27"/>
        <v>Fing</v>
      </c>
      <c r="T865" t="s">
        <v>1291</v>
      </c>
      <c r="U865" t="s">
        <v>1225</v>
      </c>
    </row>
    <row r="866" spans="1:21" hidden="1">
      <c r="A866" s="134">
        <v>1</v>
      </c>
      <c r="B866">
        <v>2007</v>
      </c>
      <c r="C866">
        <v>20070827</v>
      </c>
      <c r="D866">
        <v>23</v>
      </c>
      <c r="E866">
        <v>12</v>
      </c>
      <c r="F866" t="s">
        <v>264</v>
      </c>
      <c r="G866">
        <v>3.04</v>
      </c>
      <c r="H866" t="s">
        <v>895</v>
      </c>
      <c r="I866" t="s">
        <v>56</v>
      </c>
      <c r="J866" t="s">
        <v>103</v>
      </c>
      <c r="K866" t="s">
        <v>723</v>
      </c>
      <c r="L866">
        <v>2003</v>
      </c>
      <c r="M866">
        <v>3</v>
      </c>
      <c r="N866">
        <v>2004</v>
      </c>
      <c r="O866">
        <v>632284</v>
      </c>
      <c r="P866" t="s">
        <v>889</v>
      </c>
      <c r="Q866" t="str">
        <f t="shared" si="26"/>
        <v>08</v>
      </c>
      <c r="R866">
        <v>3</v>
      </c>
      <c r="S866" t="str">
        <f t="shared" si="27"/>
        <v>Fing</v>
      </c>
      <c r="T866" t="s">
        <v>1291</v>
      </c>
      <c r="U866" t="s">
        <v>1225</v>
      </c>
    </row>
    <row r="867" spans="1:21" hidden="1">
      <c r="A867" s="134">
        <v>1</v>
      </c>
      <c r="B867">
        <v>2007</v>
      </c>
      <c r="C867">
        <v>20070827</v>
      </c>
      <c r="D867">
        <v>23</v>
      </c>
      <c r="E867">
        <v>12</v>
      </c>
      <c r="F867" t="s">
        <v>264</v>
      </c>
      <c r="G867">
        <v>3.04</v>
      </c>
      <c r="H867" t="s">
        <v>895</v>
      </c>
      <c r="I867" t="s">
        <v>56</v>
      </c>
      <c r="J867" t="s">
        <v>103</v>
      </c>
      <c r="K867" t="s">
        <v>723</v>
      </c>
      <c r="L867">
        <v>2003</v>
      </c>
      <c r="M867">
        <v>3</v>
      </c>
      <c r="N867">
        <v>2004</v>
      </c>
      <c r="O867">
        <v>632284</v>
      </c>
      <c r="P867" t="s">
        <v>889</v>
      </c>
      <c r="Q867" t="str">
        <f t="shared" si="26"/>
        <v>08</v>
      </c>
      <c r="R867">
        <v>3</v>
      </c>
      <c r="S867" t="str">
        <f t="shared" si="27"/>
        <v>Fing</v>
      </c>
      <c r="T867" t="s">
        <v>1291</v>
      </c>
      <c r="U867" t="s">
        <v>1225</v>
      </c>
    </row>
    <row r="868" spans="1:21" hidden="1">
      <c r="A868" s="134">
        <v>1</v>
      </c>
      <c r="B868">
        <v>2007</v>
      </c>
      <c r="C868">
        <v>20070827</v>
      </c>
      <c r="D868">
        <v>23</v>
      </c>
      <c r="E868">
        <v>12</v>
      </c>
      <c r="F868" t="s">
        <v>264</v>
      </c>
      <c r="G868">
        <v>3.04</v>
      </c>
      <c r="H868" t="s">
        <v>895</v>
      </c>
      <c r="I868" t="s">
        <v>56</v>
      </c>
      <c r="J868" t="s">
        <v>103</v>
      </c>
      <c r="K868" t="s">
        <v>723</v>
      </c>
      <c r="L868">
        <v>2003</v>
      </c>
      <c r="M868">
        <v>3</v>
      </c>
      <c r="N868">
        <v>2004</v>
      </c>
      <c r="O868">
        <v>632284</v>
      </c>
      <c r="P868" t="s">
        <v>889</v>
      </c>
      <c r="Q868" t="str">
        <f t="shared" si="26"/>
        <v>08</v>
      </c>
      <c r="R868">
        <v>3</v>
      </c>
      <c r="S868" t="str">
        <f t="shared" si="27"/>
        <v>Fing</v>
      </c>
      <c r="T868" t="s">
        <v>1291</v>
      </c>
      <c r="U868" t="s">
        <v>1225</v>
      </c>
    </row>
    <row r="869" spans="1:21" hidden="1">
      <c r="A869" s="134">
        <v>1</v>
      </c>
      <c r="B869">
        <v>2007</v>
      </c>
      <c r="C869">
        <v>20070827</v>
      </c>
      <c r="D869">
        <v>23</v>
      </c>
      <c r="E869">
        <v>12</v>
      </c>
      <c r="F869" t="s">
        <v>264</v>
      </c>
      <c r="G869">
        <v>3.04</v>
      </c>
      <c r="H869" t="s">
        <v>895</v>
      </c>
      <c r="I869" t="s">
        <v>56</v>
      </c>
      <c r="J869" t="s">
        <v>103</v>
      </c>
      <c r="K869" t="s">
        <v>723</v>
      </c>
      <c r="L869">
        <v>2003</v>
      </c>
      <c r="M869">
        <v>3</v>
      </c>
      <c r="N869">
        <v>2004</v>
      </c>
      <c r="O869">
        <v>632284</v>
      </c>
      <c r="P869" t="s">
        <v>889</v>
      </c>
      <c r="Q869" t="str">
        <f t="shared" si="26"/>
        <v>08</v>
      </c>
      <c r="R869">
        <v>3</v>
      </c>
      <c r="S869" t="str">
        <f t="shared" si="27"/>
        <v>Fing</v>
      </c>
      <c r="T869" t="s">
        <v>1291</v>
      </c>
      <c r="U869" t="s">
        <v>1225</v>
      </c>
    </row>
    <row r="870" spans="1:21" hidden="1">
      <c r="A870" s="134">
        <v>1</v>
      </c>
      <c r="B870">
        <v>2007</v>
      </c>
      <c r="C870">
        <v>20070827</v>
      </c>
      <c r="D870">
        <v>23</v>
      </c>
      <c r="E870">
        <v>12</v>
      </c>
      <c r="F870" t="s">
        <v>264</v>
      </c>
      <c r="G870">
        <v>3.04</v>
      </c>
      <c r="H870" t="s">
        <v>895</v>
      </c>
      <c r="I870" t="s">
        <v>56</v>
      </c>
      <c r="J870" t="s">
        <v>103</v>
      </c>
      <c r="K870" t="s">
        <v>723</v>
      </c>
      <c r="L870">
        <v>2004</v>
      </c>
      <c r="M870">
        <v>3</v>
      </c>
      <c r="N870">
        <v>2005</v>
      </c>
      <c r="O870">
        <v>632965</v>
      </c>
      <c r="P870" t="s">
        <v>889</v>
      </c>
      <c r="Q870" t="str">
        <f t="shared" si="26"/>
        <v>08</v>
      </c>
      <c r="R870">
        <v>3</v>
      </c>
      <c r="S870" t="str">
        <f t="shared" si="27"/>
        <v>Fing</v>
      </c>
      <c r="T870" t="s">
        <v>1291</v>
      </c>
      <c r="U870" t="s">
        <v>1225</v>
      </c>
    </row>
    <row r="871" spans="1:21" hidden="1">
      <c r="A871" s="134">
        <v>1</v>
      </c>
      <c r="B871">
        <v>2007</v>
      </c>
      <c r="C871">
        <v>20070827</v>
      </c>
      <c r="D871">
        <v>23</v>
      </c>
      <c r="E871">
        <v>12</v>
      </c>
      <c r="F871" t="s">
        <v>264</v>
      </c>
      <c r="G871">
        <v>3.04</v>
      </c>
      <c r="H871" t="s">
        <v>895</v>
      </c>
      <c r="I871" t="s">
        <v>56</v>
      </c>
      <c r="J871" t="s">
        <v>103</v>
      </c>
      <c r="K871" t="s">
        <v>723</v>
      </c>
      <c r="L871">
        <v>2003</v>
      </c>
      <c r="M871">
        <v>3</v>
      </c>
      <c r="N871">
        <v>2004</v>
      </c>
      <c r="O871">
        <v>632284</v>
      </c>
      <c r="P871" t="s">
        <v>889</v>
      </c>
      <c r="Q871" t="str">
        <f t="shared" si="26"/>
        <v>08</v>
      </c>
      <c r="R871">
        <v>3</v>
      </c>
      <c r="S871" t="str">
        <f t="shared" si="27"/>
        <v>Fing</v>
      </c>
      <c r="T871" t="s">
        <v>1291</v>
      </c>
      <c r="U871" t="s">
        <v>1225</v>
      </c>
    </row>
    <row r="872" spans="1:21" hidden="1">
      <c r="A872" s="134">
        <v>1</v>
      </c>
      <c r="B872">
        <v>2007</v>
      </c>
      <c r="C872">
        <v>20070827</v>
      </c>
      <c r="D872">
        <v>23</v>
      </c>
      <c r="E872">
        <v>12</v>
      </c>
      <c r="F872" t="s">
        <v>264</v>
      </c>
      <c r="G872">
        <v>3.04</v>
      </c>
      <c r="H872" t="s">
        <v>895</v>
      </c>
      <c r="I872" t="s">
        <v>56</v>
      </c>
      <c r="J872" t="s">
        <v>103</v>
      </c>
      <c r="K872" t="s">
        <v>723</v>
      </c>
      <c r="L872">
        <v>2003</v>
      </c>
      <c r="M872">
        <v>3</v>
      </c>
      <c r="N872">
        <v>2004</v>
      </c>
      <c r="O872">
        <v>632284</v>
      </c>
      <c r="P872" t="s">
        <v>889</v>
      </c>
      <c r="Q872" t="str">
        <f t="shared" si="26"/>
        <v>08</v>
      </c>
      <c r="R872">
        <v>3</v>
      </c>
      <c r="S872" t="str">
        <f t="shared" si="27"/>
        <v>Fing</v>
      </c>
      <c r="T872" t="s">
        <v>1291</v>
      </c>
      <c r="U872" t="s">
        <v>1225</v>
      </c>
    </row>
    <row r="873" spans="1:21" hidden="1">
      <c r="A873" s="134">
        <v>1</v>
      </c>
      <c r="B873">
        <v>2007</v>
      </c>
      <c r="C873">
        <v>20070827</v>
      </c>
      <c r="D873">
        <v>23</v>
      </c>
      <c r="E873">
        <v>12</v>
      </c>
      <c r="F873" t="s">
        <v>264</v>
      </c>
      <c r="G873">
        <v>3.04</v>
      </c>
      <c r="H873" t="s">
        <v>895</v>
      </c>
      <c r="I873" t="s">
        <v>56</v>
      </c>
      <c r="J873" t="s">
        <v>103</v>
      </c>
      <c r="K873" t="s">
        <v>723</v>
      </c>
      <c r="L873">
        <v>2003</v>
      </c>
      <c r="M873">
        <v>3</v>
      </c>
      <c r="N873">
        <v>2004</v>
      </c>
      <c r="O873">
        <v>632284</v>
      </c>
      <c r="P873" t="s">
        <v>889</v>
      </c>
      <c r="Q873" t="str">
        <f t="shared" si="26"/>
        <v>08</v>
      </c>
      <c r="R873">
        <v>3</v>
      </c>
      <c r="S873" t="str">
        <f t="shared" si="27"/>
        <v>Fing</v>
      </c>
      <c r="T873" t="s">
        <v>1291</v>
      </c>
      <c r="U873" t="s">
        <v>1225</v>
      </c>
    </row>
    <row r="874" spans="1:21" hidden="1">
      <c r="A874" s="134">
        <v>1</v>
      </c>
      <c r="B874">
        <v>2007</v>
      </c>
      <c r="C874">
        <v>20070827</v>
      </c>
      <c r="D874">
        <v>23</v>
      </c>
      <c r="E874">
        <v>12</v>
      </c>
      <c r="F874" t="s">
        <v>264</v>
      </c>
      <c r="G874">
        <v>3.04</v>
      </c>
      <c r="H874" t="s">
        <v>895</v>
      </c>
      <c r="I874" t="s">
        <v>56</v>
      </c>
      <c r="J874" t="s">
        <v>103</v>
      </c>
      <c r="K874" t="s">
        <v>723</v>
      </c>
      <c r="L874">
        <v>2003</v>
      </c>
      <c r="M874">
        <v>3</v>
      </c>
      <c r="N874">
        <v>2004</v>
      </c>
      <c r="O874">
        <v>632284</v>
      </c>
      <c r="P874" t="s">
        <v>889</v>
      </c>
      <c r="Q874" t="str">
        <f t="shared" si="26"/>
        <v>08</v>
      </c>
      <c r="R874">
        <v>3</v>
      </c>
      <c r="S874" t="str">
        <f t="shared" si="27"/>
        <v>Fing</v>
      </c>
      <c r="T874" t="s">
        <v>1291</v>
      </c>
      <c r="U874" t="s">
        <v>1225</v>
      </c>
    </row>
    <row r="875" spans="1:21" hidden="1">
      <c r="A875" s="134">
        <v>1</v>
      </c>
      <c r="B875">
        <v>2007</v>
      </c>
      <c r="C875">
        <v>20070828</v>
      </c>
      <c r="D875">
        <v>23</v>
      </c>
      <c r="E875">
        <v>12</v>
      </c>
      <c r="F875" t="s">
        <v>264</v>
      </c>
      <c r="G875">
        <v>3.04</v>
      </c>
      <c r="H875" t="s">
        <v>895</v>
      </c>
      <c r="I875" t="s">
        <v>56</v>
      </c>
      <c r="J875" t="s">
        <v>103</v>
      </c>
      <c r="K875" t="s">
        <v>723</v>
      </c>
      <c r="L875">
        <v>2003</v>
      </c>
      <c r="M875">
        <v>3</v>
      </c>
      <c r="N875">
        <v>2004</v>
      </c>
      <c r="O875">
        <v>632284</v>
      </c>
      <c r="P875" t="s">
        <v>889</v>
      </c>
      <c r="Q875" t="str">
        <f t="shared" si="26"/>
        <v>08</v>
      </c>
      <c r="R875">
        <v>3</v>
      </c>
      <c r="S875" t="str">
        <f t="shared" si="27"/>
        <v>Fing</v>
      </c>
      <c r="T875" t="s">
        <v>1291</v>
      </c>
      <c r="U875" t="s">
        <v>1225</v>
      </c>
    </row>
    <row r="876" spans="1:21" hidden="1">
      <c r="A876" s="134">
        <v>1</v>
      </c>
      <c r="B876">
        <v>2007</v>
      </c>
      <c r="C876">
        <v>20070828</v>
      </c>
      <c r="D876">
        <v>23</v>
      </c>
      <c r="E876">
        <v>12</v>
      </c>
      <c r="F876" t="s">
        <v>264</v>
      </c>
      <c r="G876">
        <v>3.04</v>
      </c>
      <c r="H876" t="s">
        <v>895</v>
      </c>
      <c r="I876" t="s">
        <v>56</v>
      </c>
      <c r="J876" t="s">
        <v>103</v>
      </c>
      <c r="K876" t="s">
        <v>723</v>
      </c>
      <c r="L876">
        <v>2003</v>
      </c>
      <c r="M876">
        <v>3</v>
      </c>
      <c r="N876">
        <v>2004</v>
      </c>
      <c r="O876">
        <v>632284</v>
      </c>
      <c r="P876" t="s">
        <v>889</v>
      </c>
      <c r="Q876" t="str">
        <f t="shared" si="26"/>
        <v>08</v>
      </c>
      <c r="R876">
        <v>3</v>
      </c>
      <c r="S876" t="str">
        <f t="shared" si="27"/>
        <v>Fing</v>
      </c>
      <c r="T876" t="s">
        <v>1291</v>
      </c>
      <c r="U876" t="s">
        <v>1225</v>
      </c>
    </row>
    <row r="877" spans="1:21" hidden="1">
      <c r="A877" s="134">
        <v>1</v>
      </c>
      <c r="B877">
        <v>2007</v>
      </c>
      <c r="C877">
        <v>20070828</v>
      </c>
      <c r="D877">
        <v>23</v>
      </c>
      <c r="E877">
        <v>12</v>
      </c>
      <c r="F877" t="s">
        <v>264</v>
      </c>
      <c r="G877">
        <v>3.04</v>
      </c>
      <c r="H877" t="s">
        <v>895</v>
      </c>
      <c r="I877" t="s">
        <v>56</v>
      </c>
      <c r="J877" t="s">
        <v>103</v>
      </c>
      <c r="K877" t="s">
        <v>723</v>
      </c>
      <c r="L877">
        <v>2003</v>
      </c>
      <c r="M877">
        <v>3</v>
      </c>
      <c r="N877">
        <v>2004</v>
      </c>
      <c r="O877">
        <v>632284</v>
      </c>
      <c r="P877" t="s">
        <v>889</v>
      </c>
      <c r="Q877" t="str">
        <f t="shared" si="26"/>
        <v>08</v>
      </c>
      <c r="R877">
        <v>3</v>
      </c>
      <c r="S877" t="str">
        <f t="shared" si="27"/>
        <v>Fing</v>
      </c>
      <c r="T877" t="s">
        <v>1291</v>
      </c>
      <c r="U877" t="s">
        <v>1225</v>
      </c>
    </row>
    <row r="878" spans="1:21" hidden="1">
      <c r="A878" s="134">
        <v>1</v>
      </c>
      <c r="B878">
        <v>2007</v>
      </c>
      <c r="C878">
        <v>20070829</v>
      </c>
      <c r="D878">
        <v>23</v>
      </c>
      <c r="E878">
        <v>12</v>
      </c>
      <c r="F878" t="s">
        <v>264</v>
      </c>
      <c r="G878">
        <v>3.04</v>
      </c>
      <c r="H878" t="s">
        <v>895</v>
      </c>
      <c r="I878" t="s">
        <v>56</v>
      </c>
      <c r="J878" t="s">
        <v>103</v>
      </c>
      <c r="K878" t="s">
        <v>723</v>
      </c>
      <c r="L878">
        <v>2003</v>
      </c>
      <c r="M878">
        <v>3</v>
      </c>
      <c r="N878">
        <v>2004</v>
      </c>
      <c r="O878">
        <v>632284</v>
      </c>
      <c r="P878" t="s">
        <v>889</v>
      </c>
      <c r="Q878" t="str">
        <f t="shared" si="26"/>
        <v>08</v>
      </c>
      <c r="R878">
        <v>3</v>
      </c>
      <c r="S878" t="str">
        <f t="shared" si="27"/>
        <v>Fing</v>
      </c>
      <c r="T878" t="s">
        <v>1291</v>
      </c>
      <c r="U878" t="s">
        <v>1225</v>
      </c>
    </row>
    <row r="879" spans="1:21" hidden="1">
      <c r="A879" s="134">
        <v>1</v>
      </c>
      <c r="B879">
        <v>2007</v>
      </c>
      <c r="C879">
        <v>20070829</v>
      </c>
      <c r="D879">
        <v>23</v>
      </c>
      <c r="E879">
        <v>12</v>
      </c>
      <c r="F879" t="s">
        <v>264</v>
      </c>
      <c r="G879">
        <v>3.04</v>
      </c>
      <c r="H879" t="s">
        <v>895</v>
      </c>
      <c r="I879" t="s">
        <v>56</v>
      </c>
      <c r="J879" t="s">
        <v>103</v>
      </c>
      <c r="K879" t="s">
        <v>723</v>
      </c>
      <c r="L879">
        <v>2004</v>
      </c>
      <c r="M879">
        <v>3</v>
      </c>
      <c r="N879">
        <v>2005</v>
      </c>
      <c r="O879">
        <v>632965</v>
      </c>
      <c r="P879" t="s">
        <v>889</v>
      </c>
      <c r="Q879" t="str">
        <f t="shared" si="26"/>
        <v>08</v>
      </c>
      <c r="R879">
        <v>3</v>
      </c>
      <c r="S879" t="str">
        <f t="shared" si="27"/>
        <v>Fing</v>
      </c>
      <c r="T879" t="s">
        <v>1291</v>
      </c>
      <c r="U879" t="s">
        <v>1225</v>
      </c>
    </row>
    <row r="880" spans="1:21" hidden="1">
      <c r="A880" s="134">
        <v>1</v>
      </c>
      <c r="B880">
        <v>2007</v>
      </c>
      <c r="C880">
        <v>20070829</v>
      </c>
      <c r="D880">
        <v>23</v>
      </c>
      <c r="E880">
        <v>12</v>
      </c>
      <c r="F880" t="s">
        <v>264</v>
      </c>
      <c r="G880">
        <v>3.04</v>
      </c>
      <c r="H880" t="s">
        <v>895</v>
      </c>
      <c r="I880" t="s">
        <v>56</v>
      </c>
      <c r="J880" t="s">
        <v>103</v>
      </c>
      <c r="K880" t="s">
        <v>723</v>
      </c>
      <c r="L880">
        <v>2004</v>
      </c>
      <c r="M880">
        <v>3</v>
      </c>
      <c r="N880">
        <v>2005</v>
      </c>
      <c r="O880">
        <v>632965</v>
      </c>
      <c r="P880" t="s">
        <v>889</v>
      </c>
      <c r="Q880" t="str">
        <f t="shared" si="26"/>
        <v>08</v>
      </c>
      <c r="R880">
        <v>3</v>
      </c>
      <c r="S880" t="str">
        <f t="shared" si="27"/>
        <v>Fing</v>
      </c>
      <c r="T880" t="s">
        <v>1291</v>
      </c>
      <c r="U880" t="s">
        <v>1225</v>
      </c>
    </row>
    <row r="881" spans="1:21" hidden="1">
      <c r="A881" s="134">
        <v>1</v>
      </c>
      <c r="B881">
        <v>2007</v>
      </c>
      <c r="C881">
        <v>20070829</v>
      </c>
      <c r="D881">
        <v>23</v>
      </c>
      <c r="E881">
        <v>12</v>
      </c>
      <c r="F881" t="s">
        <v>264</v>
      </c>
      <c r="G881">
        <v>3.04</v>
      </c>
      <c r="H881" t="s">
        <v>895</v>
      </c>
      <c r="I881" t="s">
        <v>56</v>
      </c>
      <c r="J881" t="s">
        <v>103</v>
      </c>
      <c r="K881" t="s">
        <v>723</v>
      </c>
      <c r="L881">
        <v>2004</v>
      </c>
      <c r="M881">
        <v>3</v>
      </c>
      <c r="N881">
        <v>2005</v>
      </c>
      <c r="O881">
        <v>632965</v>
      </c>
      <c r="P881" t="s">
        <v>889</v>
      </c>
      <c r="Q881" t="str">
        <f t="shared" si="26"/>
        <v>08</v>
      </c>
      <c r="R881">
        <v>3</v>
      </c>
      <c r="S881" t="str">
        <f t="shared" si="27"/>
        <v>Fing</v>
      </c>
      <c r="T881" t="s">
        <v>1291</v>
      </c>
      <c r="U881" t="s">
        <v>1225</v>
      </c>
    </row>
    <row r="882" spans="1:21" hidden="1">
      <c r="A882" s="134">
        <v>1</v>
      </c>
      <c r="B882">
        <v>2007</v>
      </c>
      <c r="C882">
        <v>20070829</v>
      </c>
      <c r="D882">
        <v>23</v>
      </c>
      <c r="E882">
        <v>12</v>
      </c>
      <c r="F882" t="s">
        <v>264</v>
      </c>
      <c r="G882">
        <v>3.04</v>
      </c>
      <c r="H882" t="s">
        <v>895</v>
      </c>
      <c r="I882" t="s">
        <v>56</v>
      </c>
      <c r="J882" t="s">
        <v>103</v>
      </c>
      <c r="K882" t="s">
        <v>723</v>
      </c>
      <c r="L882">
        <v>2004</v>
      </c>
      <c r="M882">
        <v>3</v>
      </c>
      <c r="N882">
        <v>2005</v>
      </c>
      <c r="O882">
        <v>632965</v>
      </c>
      <c r="P882" t="s">
        <v>889</v>
      </c>
      <c r="Q882" t="str">
        <f t="shared" si="26"/>
        <v>08</v>
      </c>
      <c r="R882">
        <v>3</v>
      </c>
      <c r="S882" t="str">
        <f t="shared" si="27"/>
        <v>Fing</v>
      </c>
      <c r="T882" t="s">
        <v>1291</v>
      </c>
      <c r="U882" t="s">
        <v>1225</v>
      </c>
    </row>
    <row r="883" spans="1:21" hidden="1">
      <c r="A883" s="134">
        <v>1</v>
      </c>
      <c r="B883">
        <v>2007</v>
      </c>
      <c r="C883">
        <v>20070829</v>
      </c>
      <c r="D883">
        <v>23</v>
      </c>
      <c r="E883">
        <v>12</v>
      </c>
      <c r="F883" t="s">
        <v>264</v>
      </c>
      <c r="G883">
        <v>3.04</v>
      </c>
      <c r="H883" t="s">
        <v>895</v>
      </c>
      <c r="I883" t="s">
        <v>56</v>
      </c>
      <c r="J883" t="s">
        <v>103</v>
      </c>
      <c r="K883" t="s">
        <v>723</v>
      </c>
      <c r="L883">
        <v>2004</v>
      </c>
      <c r="M883">
        <v>3</v>
      </c>
      <c r="N883">
        <v>2005</v>
      </c>
      <c r="O883">
        <v>632965</v>
      </c>
      <c r="P883" t="s">
        <v>889</v>
      </c>
      <c r="Q883" t="str">
        <f t="shared" si="26"/>
        <v>08</v>
      </c>
      <c r="R883">
        <v>3</v>
      </c>
      <c r="S883" t="str">
        <f t="shared" si="27"/>
        <v>Fing</v>
      </c>
      <c r="T883" t="s">
        <v>1291</v>
      </c>
      <c r="U883" t="s">
        <v>1225</v>
      </c>
    </row>
    <row r="884" spans="1:21" hidden="1">
      <c r="A884" s="134">
        <v>1</v>
      </c>
      <c r="B884">
        <v>2007</v>
      </c>
      <c r="C884">
        <v>20070829</v>
      </c>
      <c r="D884">
        <v>23</v>
      </c>
      <c r="E884">
        <v>12</v>
      </c>
      <c r="F884" t="s">
        <v>264</v>
      </c>
      <c r="G884">
        <v>3.04</v>
      </c>
      <c r="H884" t="s">
        <v>895</v>
      </c>
      <c r="I884" t="s">
        <v>56</v>
      </c>
      <c r="J884" t="s">
        <v>103</v>
      </c>
      <c r="K884" t="s">
        <v>723</v>
      </c>
      <c r="L884">
        <v>2003</v>
      </c>
      <c r="M884">
        <v>3</v>
      </c>
      <c r="N884">
        <v>2004</v>
      </c>
      <c r="O884">
        <v>632284</v>
      </c>
      <c r="P884" t="s">
        <v>889</v>
      </c>
      <c r="Q884" t="str">
        <f t="shared" si="26"/>
        <v>08</v>
      </c>
      <c r="R884">
        <v>3</v>
      </c>
      <c r="S884" t="str">
        <f t="shared" si="27"/>
        <v>Fing</v>
      </c>
      <c r="T884" t="s">
        <v>1291</v>
      </c>
      <c r="U884" t="s">
        <v>1225</v>
      </c>
    </row>
    <row r="885" spans="1:21" hidden="1">
      <c r="A885" s="134">
        <v>1</v>
      </c>
      <c r="B885">
        <v>2007</v>
      </c>
      <c r="C885">
        <v>20070829</v>
      </c>
      <c r="D885">
        <v>23</v>
      </c>
      <c r="E885">
        <v>12</v>
      </c>
      <c r="F885" t="s">
        <v>264</v>
      </c>
      <c r="G885">
        <v>3.04</v>
      </c>
      <c r="H885" t="s">
        <v>895</v>
      </c>
      <c r="I885" t="s">
        <v>56</v>
      </c>
      <c r="J885" t="s">
        <v>103</v>
      </c>
      <c r="K885" t="s">
        <v>723</v>
      </c>
      <c r="L885">
        <v>2003</v>
      </c>
      <c r="M885">
        <v>3</v>
      </c>
      <c r="N885">
        <v>2004</v>
      </c>
      <c r="O885">
        <v>632284</v>
      </c>
      <c r="P885" t="s">
        <v>889</v>
      </c>
      <c r="Q885" t="str">
        <f t="shared" si="26"/>
        <v>08</v>
      </c>
      <c r="R885">
        <v>3</v>
      </c>
      <c r="S885" t="str">
        <f t="shared" si="27"/>
        <v>Fing</v>
      </c>
      <c r="T885" t="s">
        <v>1291</v>
      </c>
      <c r="U885" t="s">
        <v>1225</v>
      </c>
    </row>
    <row r="886" spans="1:21" hidden="1">
      <c r="A886" s="134">
        <v>1</v>
      </c>
      <c r="B886">
        <v>2007</v>
      </c>
      <c r="C886">
        <v>20070829</v>
      </c>
      <c r="D886">
        <v>23</v>
      </c>
      <c r="E886">
        <v>12</v>
      </c>
      <c r="F886" t="s">
        <v>264</v>
      </c>
      <c r="G886">
        <v>3.04</v>
      </c>
      <c r="H886" t="s">
        <v>895</v>
      </c>
      <c r="I886" t="s">
        <v>56</v>
      </c>
      <c r="J886" t="s">
        <v>103</v>
      </c>
      <c r="K886" t="s">
        <v>723</v>
      </c>
      <c r="L886">
        <v>2003</v>
      </c>
      <c r="M886">
        <v>3</v>
      </c>
      <c r="N886">
        <v>2004</v>
      </c>
      <c r="O886">
        <v>632284</v>
      </c>
      <c r="P886" t="s">
        <v>889</v>
      </c>
      <c r="Q886" t="str">
        <f t="shared" si="26"/>
        <v>08</v>
      </c>
      <c r="R886">
        <v>3</v>
      </c>
      <c r="S886" t="str">
        <f t="shared" si="27"/>
        <v>Fing</v>
      </c>
      <c r="T886" t="s">
        <v>1291</v>
      </c>
      <c r="U886" t="s">
        <v>1225</v>
      </c>
    </row>
    <row r="887" spans="1:21" hidden="1">
      <c r="A887" s="134">
        <v>1</v>
      </c>
      <c r="B887">
        <v>2007</v>
      </c>
      <c r="C887">
        <v>20070829</v>
      </c>
      <c r="D887">
        <v>23</v>
      </c>
      <c r="E887">
        <v>12</v>
      </c>
      <c r="F887" t="s">
        <v>264</v>
      </c>
      <c r="G887">
        <v>3.04</v>
      </c>
      <c r="H887" t="s">
        <v>895</v>
      </c>
      <c r="I887" t="s">
        <v>56</v>
      </c>
      <c r="J887" t="s">
        <v>103</v>
      </c>
      <c r="K887" t="s">
        <v>723</v>
      </c>
      <c r="L887">
        <v>2004</v>
      </c>
      <c r="M887">
        <v>3</v>
      </c>
      <c r="N887">
        <v>2005</v>
      </c>
      <c r="O887">
        <v>632965</v>
      </c>
      <c r="P887" t="s">
        <v>889</v>
      </c>
      <c r="Q887" t="str">
        <f t="shared" si="26"/>
        <v>08</v>
      </c>
      <c r="R887">
        <v>3</v>
      </c>
      <c r="S887" t="str">
        <f t="shared" si="27"/>
        <v>Fing</v>
      </c>
      <c r="T887" t="s">
        <v>1291</v>
      </c>
      <c r="U887" t="s">
        <v>1225</v>
      </c>
    </row>
    <row r="888" spans="1:21" hidden="1">
      <c r="A888" s="134">
        <v>1</v>
      </c>
      <c r="B888">
        <v>2007</v>
      </c>
      <c r="C888">
        <v>20070829</v>
      </c>
      <c r="D888">
        <v>23</v>
      </c>
      <c r="E888">
        <v>12</v>
      </c>
      <c r="F888" t="s">
        <v>264</v>
      </c>
      <c r="G888">
        <v>3.04</v>
      </c>
      <c r="H888" t="s">
        <v>895</v>
      </c>
      <c r="I888" t="s">
        <v>56</v>
      </c>
      <c r="J888" t="s">
        <v>103</v>
      </c>
      <c r="K888" t="s">
        <v>723</v>
      </c>
      <c r="L888">
        <v>2004</v>
      </c>
      <c r="M888">
        <v>3</v>
      </c>
      <c r="N888">
        <v>2005</v>
      </c>
      <c r="O888">
        <v>632965</v>
      </c>
      <c r="P888" t="s">
        <v>889</v>
      </c>
      <c r="Q888" t="str">
        <f t="shared" si="26"/>
        <v>08</v>
      </c>
      <c r="R888">
        <v>3</v>
      </c>
      <c r="S888" t="str">
        <f t="shared" si="27"/>
        <v>Fing</v>
      </c>
      <c r="T888" t="s">
        <v>1291</v>
      </c>
      <c r="U888" t="s">
        <v>1225</v>
      </c>
    </row>
    <row r="889" spans="1:21" hidden="1">
      <c r="A889" s="134">
        <v>1</v>
      </c>
      <c r="B889">
        <v>2007</v>
      </c>
      <c r="C889">
        <v>20070829</v>
      </c>
      <c r="D889">
        <v>23</v>
      </c>
      <c r="E889">
        <v>12</v>
      </c>
      <c r="F889" t="s">
        <v>264</v>
      </c>
      <c r="G889">
        <v>3.04</v>
      </c>
      <c r="H889" t="s">
        <v>895</v>
      </c>
      <c r="I889" t="s">
        <v>56</v>
      </c>
      <c r="J889" t="s">
        <v>103</v>
      </c>
      <c r="K889" t="s">
        <v>723</v>
      </c>
      <c r="L889">
        <v>2004</v>
      </c>
      <c r="M889">
        <v>3</v>
      </c>
      <c r="N889">
        <v>2005</v>
      </c>
      <c r="O889">
        <v>632965</v>
      </c>
      <c r="P889" t="s">
        <v>889</v>
      </c>
      <c r="Q889" t="str">
        <f t="shared" si="26"/>
        <v>08</v>
      </c>
      <c r="R889">
        <v>3</v>
      </c>
      <c r="S889" t="str">
        <f t="shared" si="27"/>
        <v>Fing</v>
      </c>
      <c r="T889" t="s">
        <v>1291</v>
      </c>
      <c r="U889" t="s">
        <v>1225</v>
      </c>
    </row>
    <row r="890" spans="1:21" hidden="1">
      <c r="A890" s="134">
        <v>1</v>
      </c>
      <c r="B890">
        <v>2007</v>
      </c>
      <c r="C890">
        <v>20070829</v>
      </c>
      <c r="D890">
        <v>23</v>
      </c>
      <c r="E890">
        <v>12</v>
      </c>
      <c r="F890" t="s">
        <v>264</v>
      </c>
      <c r="G890">
        <v>3.04</v>
      </c>
      <c r="H890" t="s">
        <v>895</v>
      </c>
      <c r="I890" t="s">
        <v>56</v>
      </c>
      <c r="J890" t="s">
        <v>103</v>
      </c>
      <c r="K890" t="s">
        <v>723</v>
      </c>
      <c r="L890">
        <v>2003</v>
      </c>
      <c r="M890">
        <v>3</v>
      </c>
      <c r="N890">
        <v>2004</v>
      </c>
      <c r="O890">
        <v>632284</v>
      </c>
      <c r="P890" t="s">
        <v>889</v>
      </c>
      <c r="Q890" t="str">
        <f t="shared" si="26"/>
        <v>08</v>
      </c>
      <c r="R890">
        <v>3</v>
      </c>
      <c r="S890" t="str">
        <f t="shared" si="27"/>
        <v>Fing</v>
      </c>
      <c r="T890" t="s">
        <v>1291</v>
      </c>
      <c r="U890" t="s">
        <v>1225</v>
      </c>
    </row>
    <row r="891" spans="1:21" hidden="1">
      <c r="A891" s="134">
        <v>1</v>
      </c>
      <c r="B891">
        <v>2007</v>
      </c>
      <c r="C891">
        <v>20070829</v>
      </c>
      <c r="D891">
        <v>23</v>
      </c>
      <c r="E891">
        <v>12</v>
      </c>
      <c r="F891" t="s">
        <v>264</v>
      </c>
      <c r="G891">
        <v>3.04</v>
      </c>
      <c r="H891" t="s">
        <v>895</v>
      </c>
      <c r="I891" t="s">
        <v>56</v>
      </c>
      <c r="J891" t="s">
        <v>103</v>
      </c>
      <c r="K891" t="s">
        <v>723</v>
      </c>
      <c r="L891">
        <v>2003</v>
      </c>
      <c r="M891">
        <v>3</v>
      </c>
      <c r="N891">
        <v>2004</v>
      </c>
      <c r="O891">
        <v>632284</v>
      </c>
      <c r="P891" t="s">
        <v>889</v>
      </c>
      <c r="Q891" t="str">
        <f t="shared" si="26"/>
        <v>08</v>
      </c>
      <c r="R891">
        <v>3</v>
      </c>
      <c r="S891" t="str">
        <f t="shared" si="27"/>
        <v>Fing</v>
      </c>
      <c r="T891" t="s">
        <v>1291</v>
      </c>
      <c r="U891" t="s">
        <v>1225</v>
      </c>
    </row>
    <row r="892" spans="1:21" hidden="1">
      <c r="A892" s="134">
        <v>1</v>
      </c>
      <c r="B892">
        <v>2007</v>
      </c>
      <c r="C892">
        <v>20070829</v>
      </c>
      <c r="D892">
        <v>23</v>
      </c>
      <c r="E892">
        <v>12</v>
      </c>
      <c r="F892" t="s">
        <v>264</v>
      </c>
      <c r="G892">
        <v>3.04</v>
      </c>
      <c r="H892" t="s">
        <v>895</v>
      </c>
      <c r="I892" t="s">
        <v>56</v>
      </c>
      <c r="J892" t="s">
        <v>103</v>
      </c>
      <c r="K892" t="s">
        <v>723</v>
      </c>
      <c r="L892">
        <v>2003</v>
      </c>
      <c r="M892">
        <v>3</v>
      </c>
      <c r="N892">
        <v>2004</v>
      </c>
      <c r="O892">
        <v>632284</v>
      </c>
      <c r="P892" t="s">
        <v>889</v>
      </c>
      <c r="Q892" t="str">
        <f t="shared" si="26"/>
        <v>08</v>
      </c>
      <c r="R892">
        <v>3</v>
      </c>
      <c r="S892" t="str">
        <f t="shared" si="27"/>
        <v>Fing</v>
      </c>
      <c r="T892" t="s">
        <v>1291</v>
      </c>
      <c r="U892" t="s">
        <v>1225</v>
      </c>
    </row>
    <row r="893" spans="1:21" hidden="1">
      <c r="A893" s="134">
        <v>1</v>
      </c>
      <c r="B893">
        <v>2009</v>
      </c>
      <c r="C893">
        <v>20090807</v>
      </c>
      <c r="D893">
        <v>23</v>
      </c>
      <c r="E893">
        <v>49</v>
      </c>
      <c r="F893" t="s">
        <v>264</v>
      </c>
      <c r="G893">
        <v>10.96</v>
      </c>
      <c r="H893" t="s">
        <v>895</v>
      </c>
      <c r="I893" t="s">
        <v>56</v>
      </c>
      <c r="J893" t="s">
        <v>103</v>
      </c>
      <c r="K893" t="s">
        <v>896</v>
      </c>
      <c r="L893">
        <v>2006</v>
      </c>
      <c r="M893">
        <v>1</v>
      </c>
      <c r="N893">
        <v>2007</v>
      </c>
      <c r="O893">
        <v>633868</v>
      </c>
      <c r="P893" t="s">
        <v>889</v>
      </c>
      <c r="Q893" t="str">
        <f t="shared" si="26"/>
        <v>08</v>
      </c>
      <c r="R893">
        <v>3</v>
      </c>
      <c r="S893" t="str">
        <f t="shared" si="27"/>
        <v>Fing</v>
      </c>
      <c r="T893" t="s">
        <v>1291</v>
      </c>
      <c r="U893" t="s">
        <v>1225</v>
      </c>
    </row>
    <row r="894" spans="1:21" hidden="1">
      <c r="A894" s="134">
        <v>1</v>
      </c>
      <c r="B894">
        <v>2007</v>
      </c>
      <c r="C894">
        <v>20070807</v>
      </c>
      <c r="D894">
        <v>23</v>
      </c>
      <c r="E894">
        <v>17</v>
      </c>
      <c r="F894" t="s">
        <v>345</v>
      </c>
      <c r="G894">
        <v>2.61</v>
      </c>
      <c r="H894" t="s">
        <v>920</v>
      </c>
      <c r="I894" t="s">
        <v>56</v>
      </c>
      <c r="J894" t="s">
        <v>103</v>
      </c>
      <c r="K894" t="s">
        <v>723</v>
      </c>
      <c r="L894">
        <v>2003</v>
      </c>
      <c r="M894">
        <v>3</v>
      </c>
      <c r="N894">
        <v>2004</v>
      </c>
      <c r="O894">
        <v>632284</v>
      </c>
      <c r="P894" t="s">
        <v>888</v>
      </c>
      <c r="Q894" t="str">
        <f t="shared" si="26"/>
        <v>08</v>
      </c>
      <c r="R894">
        <v>3</v>
      </c>
      <c r="S894" t="str">
        <f t="shared" si="27"/>
        <v>Fing</v>
      </c>
      <c r="T894" t="s">
        <v>1291</v>
      </c>
      <c r="U894" t="s">
        <v>1225</v>
      </c>
    </row>
    <row r="895" spans="1:21" hidden="1">
      <c r="A895" s="134">
        <v>1</v>
      </c>
      <c r="B895">
        <v>2008</v>
      </c>
      <c r="C895">
        <v>20080824</v>
      </c>
      <c r="D895">
        <v>45</v>
      </c>
      <c r="E895">
        <v>95</v>
      </c>
      <c r="F895" t="s">
        <v>281</v>
      </c>
      <c r="G895">
        <v>9.9</v>
      </c>
      <c r="H895" t="s">
        <v>937</v>
      </c>
      <c r="I895" t="s">
        <v>56</v>
      </c>
      <c r="J895" t="s">
        <v>103</v>
      </c>
      <c r="K895" t="s">
        <v>723</v>
      </c>
      <c r="L895">
        <v>2004</v>
      </c>
      <c r="M895">
        <v>3</v>
      </c>
      <c r="N895">
        <v>2005</v>
      </c>
      <c r="O895">
        <v>632965</v>
      </c>
      <c r="P895" t="s">
        <v>1062</v>
      </c>
      <c r="Q895" t="str">
        <f t="shared" si="26"/>
        <v>08</v>
      </c>
      <c r="R895">
        <v>3</v>
      </c>
      <c r="S895" t="str">
        <f t="shared" si="27"/>
        <v>Fing</v>
      </c>
      <c r="T895" t="s">
        <v>1291</v>
      </c>
      <c r="U895" t="s">
        <v>1225</v>
      </c>
    </row>
    <row r="896" spans="1:21" hidden="1">
      <c r="A896" s="134">
        <v>1</v>
      </c>
      <c r="B896">
        <v>2005</v>
      </c>
      <c r="C896">
        <v>20050906</v>
      </c>
      <c r="D896">
        <v>23</v>
      </c>
      <c r="E896">
        <v>12</v>
      </c>
      <c r="F896" t="s">
        <v>264</v>
      </c>
      <c r="G896">
        <v>1.17</v>
      </c>
      <c r="H896" t="s">
        <v>895</v>
      </c>
      <c r="I896" t="s">
        <v>56</v>
      </c>
      <c r="J896" t="s">
        <v>103</v>
      </c>
      <c r="K896" t="s">
        <v>723</v>
      </c>
      <c r="L896">
        <v>2002</v>
      </c>
      <c r="M896">
        <v>3</v>
      </c>
      <c r="N896">
        <v>2003</v>
      </c>
      <c r="O896">
        <v>631558</v>
      </c>
      <c r="P896" t="s">
        <v>889</v>
      </c>
      <c r="Q896" t="str">
        <f t="shared" si="26"/>
        <v>09</v>
      </c>
      <c r="R896">
        <v>3</v>
      </c>
      <c r="S896" t="str">
        <f t="shared" si="27"/>
        <v>Fing</v>
      </c>
      <c r="T896" t="s">
        <v>1291</v>
      </c>
      <c r="U896" t="s">
        <v>1225</v>
      </c>
    </row>
    <row r="897" spans="1:21" hidden="1">
      <c r="A897" s="134">
        <v>1</v>
      </c>
      <c r="B897">
        <v>2005</v>
      </c>
      <c r="C897">
        <v>20050906</v>
      </c>
      <c r="D897">
        <v>23</v>
      </c>
      <c r="E897">
        <v>12</v>
      </c>
      <c r="F897" t="s">
        <v>264</v>
      </c>
      <c r="G897">
        <v>1.17</v>
      </c>
      <c r="H897" t="s">
        <v>895</v>
      </c>
      <c r="I897" t="s">
        <v>56</v>
      </c>
      <c r="J897" t="s">
        <v>103</v>
      </c>
      <c r="K897" t="s">
        <v>723</v>
      </c>
      <c r="L897">
        <v>2002</v>
      </c>
      <c r="M897">
        <v>3</v>
      </c>
      <c r="N897">
        <v>2003</v>
      </c>
      <c r="O897">
        <v>631558</v>
      </c>
      <c r="P897" t="s">
        <v>889</v>
      </c>
      <c r="Q897" t="str">
        <f t="shared" si="26"/>
        <v>09</v>
      </c>
      <c r="R897">
        <v>3</v>
      </c>
      <c r="S897" t="str">
        <f t="shared" si="27"/>
        <v>Fing</v>
      </c>
      <c r="T897" t="s">
        <v>1291</v>
      </c>
      <c r="U897" t="s">
        <v>1225</v>
      </c>
    </row>
    <row r="898" spans="1:21" hidden="1">
      <c r="A898" s="134">
        <v>1</v>
      </c>
      <c r="B898">
        <v>2005</v>
      </c>
      <c r="C898">
        <v>20050906</v>
      </c>
      <c r="D898">
        <v>23</v>
      </c>
      <c r="E898">
        <v>12</v>
      </c>
      <c r="F898" t="s">
        <v>264</v>
      </c>
      <c r="G898">
        <v>1.17</v>
      </c>
      <c r="H898" t="s">
        <v>895</v>
      </c>
      <c r="I898" t="s">
        <v>56</v>
      </c>
      <c r="J898" t="s">
        <v>103</v>
      </c>
      <c r="K898" t="s">
        <v>723</v>
      </c>
      <c r="L898">
        <v>2003</v>
      </c>
      <c r="M898">
        <v>3</v>
      </c>
      <c r="N898">
        <v>2004</v>
      </c>
      <c r="O898">
        <v>632284</v>
      </c>
      <c r="P898" t="s">
        <v>889</v>
      </c>
      <c r="Q898" t="str">
        <f t="shared" si="26"/>
        <v>09</v>
      </c>
      <c r="R898">
        <v>3</v>
      </c>
      <c r="S898" t="str">
        <f t="shared" si="27"/>
        <v>Fing</v>
      </c>
      <c r="T898" t="s">
        <v>1291</v>
      </c>
      <c r="U898" t="s">
        <v>1225</v>
      </c>
    </row>
    <row r="899" spans="1:21" hidden="1">
      <c r="A899" s="134">
        <v>1</v>
      </c>
      <c r="B899">
        <v>2005</v>
      </c>
      <c r="C899">
        <v>20050906</v>
      </c>
      <c r="D899">
        <v>23</v>
      </c>
      <c r="E899">
        <v>12</v>
      </c>
      <c r="F899" t="s">
        <v>264</v>
      </c>
      <c r="G899">
        <v>1.17</v>
      </c>
      <c r="H899" t="s">
        <v>895</v>
      </c>
      <c r="I899" t="s">
        <v>56</v>
      </c>
      <c r="J899" t="s">
        <v>103</v>
      </c>
      <c r="K899" t="s">
        <v>723</v>
      </c>
      <c r="L899">
        <v>2003</v>
      </c>
      <c r="M899">
        <v>3</v>
      </c>
      <c r="N899">
        <v>2004</v>
      </c>
      <c r="O899">
        <v>632284</v>
      </c>
      <c r="P899" t="s">
        <v>889</v>
      </c>
      <c r="Q899" t="str">
        <f t="shared" si="26"/>
        <v>09</v>
      </c>
      <c r="R899">
        <v>3</v>
      </c>
      <c r="S899" t="str">
        <f t="shared" si="27"/>
        <v>Fing</v>
      </c>
      <c r="T899" t="s">
        <v>1291</v>
      </c>
      <c r="U899" t="s">
        <v>1225</v>
      </c>
    </row>
    <row r="900" spans="1:21" hidden="1">
      <c r="A900" s="134">
        <v>1</v>
      </c>
      <c r="B900">
        <v>2005</v>
      </c>
      <c r="C900">
        <v>20050906</v>
      </c>
      <c r="D900">
        <v>23</v>
      </c>
      <c r="E900">
        <v>12</v>
      </c>
      <c r="F900" t="s">
        <v>264</v>
      </c>
      <c r="G900">
        <v>1.17</v>
      </c>
      <c r="H900" t="s">
        <v>895</v>
      </c>
      <c r="I900" t="s">
        <v>56</v>
      </c>
      <c r="J900" t="s">
        <v>103</v>
      </c>
      <c r="K900" t="s">
        <v>723</v>
      </c>
      <c r="L900">
        <v>2003</v>
      </c>
      <c r="M900">
        <v>3</v>
      </c>
      <c r="N900">
        <v>2004</v>
      </c>
      <c r="O900">
        <v>632284</v>
      </c>
      <c r="P900" t="s">
        <v>889</v>
      </c>
      <c r="Q900" t="str">
        <f t="shared" si="26"/>
        <v>09</v>
      </c>
      <c r="R900">
        <v>3</v>
      </c>
      <c r="S900" t="str">
        <f t="shared" si="27"/>
        <v>Fing</v>
      </c>
      <c r="T900" t="s">
        <v>1291</v>
      </c>
      <c r="U900" t="s">
        <v>1225</v>
      </c>
    </row>
    <row r="901" spans="1:21" hidden="1">
      <c r="A901" s="134">
        <v>1</v>
      </c>
      <c r="B901">
        <v>2005</v>
      </c>
      <c r="C901">
        <v>20050906</v>
      </c>
      <c r="D901">
        <v>23</v>
      </c>
      <c r="E901">
        <v>12</v>
      </c>
      <c r="F901" t="s">
        <v>264</v>
      </c>
      <c r="G901">
        <v>1.17</v>
      </c>
      <c r="H901" t="s">
        <v>895</v>
      </c>
      <c r="I901" t="s">
        <v>56</v>
      </c>
      <c r="J901" t="s">
        <v>103</v>
      </c>
      <c r="K901" t="s">
        <v>723</v>
      </c>
      <c r="L901">
        <v>2002</v>
      </c>
      <c r="M901">
        <v>3</v>
      </c>
      <c r="N901">
        <v>2003</v>
      </c>
      <c r="O901">
        <v>631558</v>
      </c>
      <c r="P901" t="s">
        <v>889</v>
      </c>
      <c r="Q901" t="str">
        <f t="shared" si="26"/>
        <v>09</v>
      </c>
      <c r="R901">
        <v>3</v>
      </c>
      <c r="S901" t="str">
        <f t="shared" si="27"/>
        <v>Fing</v>
      </c>
      <c r="T901" t="s">
        <v>1291</v>
      </c>
      <c r="U901" t="s">
        <v>1225</v>
      </c>
    </row>
    <row r="902" spans="1:21" hidden="1">
      <c r="A902" s="134">
        <v>1</v>
      </c>
      <c r="B902">
        <v>2005</v>
      </c>
      <c r="C902">
        <v>20050906</v>
      </c>
      <c r="D902">
        <v>23</v>
      </c>
      <c r="E902">
        <v>12</v>
      </c>
      <c r="F902" t="s">
        <v>264</v>
      </c>
      <c r="G902">
        <v>1.17</v>
      </c>
      <c r="H902" t="s">
        <v>895</v>
      </c>
      <c r="I902" t="s">
        <v>56</v>
      </c>
      <c r="J902" t="s">
        <v>103</v>
      </c>
      <c r="K902" t="s">
        <v>723</v>
      </c>
      <c r="L902">
        <v>2003</v>
      </c>
      <c r="M902">
        <v>3</v>
      </c>
      <c r="N902">
        <v>2004</v>
      </c>
      <c r="O902">
        <v>632284</v>
      </c>
      <c r="P902" t="s">
        <v>889</v>
      </c>
      <c r="Q902" t="str">
        <f t="shared" ref="Q902:Q965" si="28">MID(C902,5,2)</f>
        <v>09</v>
      </c>
      <c r="R902">
        <v>3</v>
      </c>
      <c r="S902" t="str">
        <f t="shared" ref="S902:S965" si="29">IF(N902-L902=1,"Fing","Yrl")</f>
        <v>Fing</v>
      </c>
      <c r="T902" t="s">
        <v>1291</v>
      </c>
      <c r="U902" t="s">
        <v>1225</v>
      </c>
    </row>
    <row r="903" spans="1:21" hidden="1">
      <c r="A903" s="134">
        <v>1</v>
      </c>
      <c r="B903">
        <v>2005</v>
      </c>
      <c r="C903">
        <v>20050906</v>
      </c>
      <c r="D903">
        <v>23</v>
      </c>
      <c r="E903">
        <v>12</v>
      </c>
      <c r="F903" t="s">
        <v>264</v>
      </c>
      <c r="G903">
        <v>1.17</v>
      </c>
      <c r="H903" t="s">
        <v>895</v>
      </c>
      <c r="I903" t="s">
        <v>56</v>
      </c>
      <c r="J903" t="s">
        <v>103</v>
      </c>
      <c r="K903" t="s">
        <v>723</v>
      </c>
      <c r="L903">
        <v>2003</v>
      </c>
      <c r="M903">
        <v>3</v>
      </c>
      <c r="N903">
        <v>2004</v>
      </c>
      <c r="O903">
        <v>632284</v>
      </c>
      <c r="P903" t="s">
        <v>889</v>
      </c>
      <c r="Q903" t="str">
        <f t="shared" si="28"/>
        <v>09</v>
      </c>
      <c r="R903">
        <v>3</v>
      </c>
      <c r="S903" t="str">
        <f t="shared" si="29"/>
        <v>Fing</v>
      </c>
      <c r="T903" t="s">
        <v>1291</v>
      </c>
      <c r="U903" t="s">
        <v>1225</v>
      </c>
    </row>
    <row r="904" spans="1:21" hidden="1">
      <c r="A904" s="134">
        <v>1</v>
      </c>
      <c r="B904">
        <v>2005</v>
      </c>
      <c r="C904">
        <v>20050906</v>
      </c>
      <c r="D904">
        <v>23</v>
      </c>
      <c r="E904">
        <v>12</v>
      </c>
      <c r="F904" t="s">
        <v>264</v>
      </c>
      <c r="G904">
        <v>1.17</v>
      </c>
      <c r="H904" t="s">
        <v>895</v>
      </c>
      <c r="I904" t="s">
        <v>56</v>
      </c>
      <c r="J904" t="s">
        <v>103</v>
      </c>
      <c r="K904" t="s">
        <v>723</v>
      </c>
      <c r="L904">
        <v>2002</v>
      </c>
      <c r="M904">
        <v>3</v>
      </c>
      <c r="N904">
        <v>2003</v>
      </c>
      <c r="O904">
        <v>631558</v>
      </c>
      <c r="P904" t="s">
        <v>889</v>
      </c>
      <c r="Q904" t="str">
        <f t="shared" si="28"/>
        <v>09</v>
      </c>
      <c r="R904">
        <v>3</v>
      </c>
      <c r="S904" t="str">
        <f t="shared" si="29"/>
        <v>Fing</v>
      </c>
      <c r="T904" t="s">
        <v>1291</v>
      </c>
      <c r="U904" t="s">
        <v>1225</v>
      </c>
    </row>
    <row r="905" spans="1:21" hidden="1">
      <c r="A905" s="134">
        <v>1</v>
      </c>
      <c r="B905">
        <v>2005</v>
      </c>
      <c r="C905">
        <v>20050906</v>
      </c>
      <c r="D905">
        <v>23</v>
      </c>
      <c r="E905">
        <v>12</v>
      </c>
      <c r="F905" t="s">
        <v>264</v>
      </c>
      <c r="G905">
        <v>1.17</v>
      </c>
      <c r="H905" t="s">
        <v>895</v>
      </c>
      <c r="I905" t="s">
        <v>56</v>
      </c>
      <c r="J905" t="s">
        <v>103</v>
      </c>
      <c r="K905" t="s">
        <v>723</v>
      </c>
      <c r="L905">
        <v>2002</v>
      </c>
      <c r="M905">
        <v>3</v>
      </c>
      <c r="N905">
        <v>2003</v>
      </c>
      <c r="O905">
        <v>631558</v>
      </c>
      <c r="P905" t="s">
        <v>889</v>
      </c>
      <c r="Q905" t="str">
        <f t="shared" si="28"/>
        <v>09</v>
      </c>
      <c r="R905">
        <v>3</v>
      </c>
      <c r="S905" t="str">
        <f t="shared" si="29"/>
        <v>Fing</v>
      </c>
      <c r="T905" t="s">
        <v>1291</v>
      </c>
      <c r="U905" t="s">
        <v>1225</v>
      </c>
    </row>
    <row r="906" spans="1:21" hidden="1">
      <c r="A906" s="134">
        <v>1</v>
      </c>
      <c r="B906">
        <v>2005</v>
      </c>
      <c r="C906">
        <v>20050906</v>
      </c>
      <c r="D906">
        <v>23</v>
      </c>
      <c r="E906">
        <v>12</v>
      </c>
      <c r="F906" t="s">
        <v>264</v>
      </c>
      <c r="G906">
        <v>1.17</v>
      </c>
      <c r="H906" t="s">
        <v>895</v>
      </c>
      <c r="I906" t="s">
        <v>56</v>
      </c>
      <c r="J906" t="s">
        <v>103</v>
      </c>
      <c r="K906" t="s">
        <v>723</v>
      </c>
      <c r="L906">
        <v>2002</v>
      </c>
      <c r="M906">
        <v>3</v>
      </c>
      <c r="N906">
        <v>2003</v>
      </c>
      <c r="O906">
        <v>631558</v>
      </c>
      <c r="P906" t="s">
        <v>889</v>
      </c>
      <c r="Q906" t="str">
        <f t="shared" si="28"/>
        <v>09</v>
      </c>
      <c r="R906">
        <v>3</v>
      </c>
      <c r="S906" t="str">
        <f t="shared" si="29"/>
        <v>Fing</v>
      </c>
      <c r="T906" t="s">
        <v>1291</v>
      </c>
      <c r="U906" t="s">
        <v>1225</v>
      </c>
    </row>
    <row r="907" spans="1:21" hidden="1">
      <c r="A907" s="134">
        <v>1</v>
      </c>
      <c r="B907">
        <v>2005</v>
      </c>
      <c r="C907">
        <v>20050906</v>
      </c>
      <c r="D907">
        <v>23</v>
      </c>
      <c r="E907">
        <v>12</v>
      </c>
      <c r="F907" t="s">
        <v>264</v>
      </c>
      <c r="G907">
        <v>1.17</v>
      </c>
      <c r="H907" t="s">
        <v>895</v>
      </c>
      <c r="I907" t="s">
        <v>56</v>
      </c>
      <c r="J907" t="s">
        <v>103</v>
      </c>
      <c r="K907" t="s">
        <v>723</v>
      </c>
      <c r="L907">
        <v>2002</v>
      </c>
      <c r="M907">
        <v>3</v>
      </c>
      <c r="N907">
        <v>2003</v>
      </c>
      <c r="O907">
        <v>631558</v>
      </c>
      <c r="P907" t="s">
        <v>889</v>
      </c>
      <c r="Q907" t="str">
        <f t="shared" si="28"/>
        <v>09</v>
      </c>
      <c r="R907">
        <v>3</v>
      </c>
      <c r="S907" t="str">
        <f t="shared" si="29"/>
        <v>Fing</v>
      </c>
      <c r="T907" t="s">
        <v>1291</v>
      </c>
      <c r="U907" t="s">
        <v>1225</v>
      </c>
    </row>
    <row r="908" spans="1:21" hidden="1">
      <c r="A908" s="134">
        <v>1</v>
      </c>
      <c r="B908">
        <v>2005</v>
      </c>
      <c r="C908">
        <v>20050906</v>
      </c>
      <c r="D908">
        <v>23</v>
      </c>
      <c r="E908">
        <v>12</v>
      </c>
      <c r="F908" t="s">
        <v>264</v>
      </c>
      <c r="G908">
        <v>1.17</v>
      </c>
      <c r="H908" t="s">
        <v>895</v>
      </c>
      <c r="I908" t="s">
        <v>56</v>
      </c>
      <c r="J908" t="s">
        <v>103</v>
      </c>
      <c r="K908" t="s">
        <v>723</v>
      </c>
      <c r="L908">
        <v>2002</v>
      </c>
      <c r="M908">
        <v>3</v>
      </c>
      <c r="N908">
        <v>2003</v>
      </c>
      <c r="O908">
        <v>631558</v>
      </c>
      <c r="P908" t="s">
        <v>889</v>
      </c>
      <c r="Q908" t="str">
        <f t="shared" si="28"/>
        <v>09</v>
      </c>
      <c r="R908">
        <v>3</v>
      </c>
      <c r="S908" t="str">
        <f t="shared" si="29"/>
        <v>Fing</v>
      </c>
      <c r="T908" t="s">
        <v>1291</v>
      </c>
      <c r="U908" t="s">
        <v>1225</v>
      </c>
    </row>
    <row r="909" spans="1:21" hidden="1">
      <c r="A909" s="134">
        <v>1</v>
      </c>
      <c r="B909">
        <v>2005</v>
      </c>
      <c r="C909">
        <v>20050906</v>
      </c>
      <c r="D909">
        <v>23</v>
      </c>
      <c r="E909">
        <v>12</v>
      </c>
      <c r="F909" t="s">
        <v>264</v>
      </c>
      <c r="G909">
        <v>1.17</v>
      </c>
      <c r="H909" t="s">
        <v>895</v>
      </c>
      <c r="I909" t="s">
        <v>56</v>
      </c>
      <c r="J909" t="s">
        <v>103</v>
      </c>
      <c r="K909" t="s">
        <v>723</v>
      </c>
      <c r="L909">
        <v>2003</v>
      </c>
      <c r="M909">
        <v>3</v>
      </c>
      <c r="N909">
        <v>2004</v>
      </c>
      <c r="O909">
        <v>632284</v>
      </c>
      <c r="P909" t="s">
        <v>889</v>
      </c>
      <c r="Q909" t="str">
        <f t="shared" si="28"/>
        <v>09</v>
      </c>
      <c r="R909">
        <v>3</v>
      </c>
      <c r="S909" t="str">
        <f t="shared" si="29"/>
        <v>Fing</v>
      </c>
      <c r="T909" t="s">
        <v>1291</v>
      </c>
      <c r="U909" t="s">
        <v>1225</v>
      </c>
    </row>
    <row r="910" spans="1:21" hidden="1">
      <c r="A910" s="134">
        <v>1</v>
      </c>
      <c r="B910">
        <v>2005</v>
      </c>
      <c r="C910">
        <v>20050906</v>
      </c>
      <c r="D910">
        <v>23</v>
      </c>
      <c r="E910">
        <v>12</v>
      </c>
      <c r="F910" t="s">
        <v>264</v>
      </c>
      <c r="G910">
        <v>1.17</v>
      </c>
      <c r="H910" t="s">
        <v>895</v>
      </c>
      <c r="I910" t="s">
        <v>56</v>
      </c>
      <c r="J910" t="s">
        <v>103</v>
      </c>
      <c r="K910" t="s">
        <v>723</v>
      </c>
      <c r="L910">
        <v>2002</v>
      </c>
      <c r="M910">
        <v>3</v>
      </c>
      <c r="N910">
        <v>2003</v>
      </c>
      <c r="O910">
        <v>631558</v>
      </c>
      <c r="P910" t="s">
        <v>889</v>
      </c>
      <c r="Q910" t="str">
        <f t="shared" si="28"/>
        <v>09</v>
      </c>
      <c r="R910">
        <v>3</v>
      </c>
      <c r="S910" t="str">
        <f t="shared" si="29"/>
        <v>Fing</v>
      </c>
      <c r="T910" t="s">
        <v>1291</v>
      </c>
      <c r="U910" t="s">
        <v>1225</v>
      </c>
    </row>
    <row r="911" spans="1:21" hidden="1">
      <c r="A911" s="134">
        <v>1</v>
      </c>
      <c r="B911">
        <v>2005</v>
      </c>
      <c r="C911">
        <v>20050906</v>
      </c>
      <c r="D911">
        <v>23</v>
      </c>
      <c r="E911">
        <v>12</v>
      </c>
      <c r="F911" t="s">
        <v>264</v>
      </c>
      <c r="G911">
        <v>1.17</v>
      </c>
      <c r="H911" t="s">
        <v>895</v>
      </c>
      <c r="I911" t="s">
        <v>56</v>
      </c>
      <c r="J911" t="s">
        <v>103</v>
      </c>
      <c r="K911" t="s">
        <v>723</v>
      </c>
      <c r="L911">
        <v>2003</v>
      </c>
      <c r="M911">
        <v>3</v>
      </c>
      <c r="N911">
        <v>2004</v>
      </c>
      <c r="O911">
        <v>632284</v>
      </c>
      <c r="P911" t="s">
        <v>889</v>
      </c>
      <c r="Q911" t="str">
        <f t="shared" si="28"/>
        <v>09</v>
      </c>
      <c r="R911">
        <v>3</v>
      </c>
      <c r="S911" t="str">
        <f t="shared" si="29"/>
        <v>Fing</v>
      </c>
      <c r="T911" t="s">
        <v>1291</v>
      </c>
      <c r="U911" t="s">
        <v>1225</v>
      </c>
    </row>
    <row r="912" spans="1:21" hidden="1">
      <c r="A912" s="134">
        <v>1</v>
      </c>
      <c r="B912">
        <v>2005</v>
      </c>
      <c r="C912">
        <v>20050906</v>
      </c>
      <c r="D912">
        <v>23</v>
      </c>
      <c r="E912">
        <v>12</v>
      </c>
      <c r="F912" t="s">
        <v>264</v>
      </c>
      <c r="G912">
        <v>1.17</v>
      </c>
      <c r="H912" t="s">
        <v>895</v>
      </c>
      <c r="I912" t="s">
        <v>56</v>
      </c>
      <c r="J912" t="s">
        <v>103</v>
      </c>
      <c r="K912" t="s">
        <v>723</v>
      </c>
      <c r="L912">
        <v>2003</v>
      </c>
      <c r="M912">
        <v>3</v>
      </c>
      <c r="N912">
        <v>2004</v>
      </c>
      <c r="O912">
        <v>632284</v>
      </c>
      <c r="P912" t="s">
        <v>889</v>
      </c>
      <c r="Q912" t="str">
        <f t="shared" si="28"/>
        <v>09</v>
      </c>
      <c r="R912">
        <v>3</v>
      </c>
      <c r="S912" t="str">
        <f t="shared" si="29"/>
        <v>Fing</v>
      </c>
      <c r="T912" t="s">
        <v>1291</v>
      </c>
      <c r="U912" t="s">
        <v>1225</v>
      </c>
    </row>
    <row r="913" spans="1:21" hidden="1">
      <c r="A913" s="134">
        <v>1</v>
      </c>
      <c r="B913">
        <v>2005</v>
      </c>
      <c r="C913">
        <v>20050906</v>
      </c>
      <c r="D913">
        <v>23</v>
      </c>
      <c r="E913">
        <v>12</v>
      </c>
      <c r="F913" t="s">
        <v>264</v>
      </c>
      <c r="G913">
        <v>1.17</v>
      </c>
      <c r="H913" t="s">
        <v>895</v>
      </c>
      <c r="I913" t="s">
        <v>56</v>
      </c>
      <c r="J913" t="s">
        <v>103</v>
      </c>
      <c r="K913" t="s">
        <v>723</v>
      </c>
      <c r="L913">
        <v>2002</v>
      </c>
      <c r="M913">
        <v>3</v>
      </c>
      <c r="N913">
        <v>2003</v>
      </c>
      <c r="O913">
        <v>631558</v>
      </c>
      <c r="P913" t="s">
        <v>889</v>
      </c>
      <c r="Q913" t="str">
        <f t="shared" si="28"/>
        <v>09</v>
      </c>
      <c r="R913">
        <v>3</v>
      </c>
      <c r="S913" t="str">
        <f t="shared" si="29"/>
        <v>Fing</v>
      </c>
      <c r="T913" t="s">
        <v>1291</v>
      </c>
      <c r="U913" t="s">
        <v>1225</v>
      </c>
    </row>
    <row r="914" spans="1:21" hidden="1">
      <c r="A914" s="134">
        <v>1</v>
      </c>
      <c r="B914">
        <v>2005</v>
      </c>
      <c r="C914">
        <v>20050906</v>
      </c>
      <c r="D914">
        <v>23</v>
      </c>
      <c r="E914">
        <v>12</v>
      </c>
      <c r="F914" t="s">
        <v>264</v>
      </c>
      <c r="G914">
        <v>1.17</v>
      </c>
      <c r="H914" t="s">
        <v>895</v>
      </c>
      <c r="I914" t="s">
        <v>56</v>
      </c>
      <c r="J914" t="s">
        <v>103</v>
      </c>
      <c r="K914" t="s">
        <v>723</v>
      </c>
      <c r="L914">
        <v>2002</v>
      </c>
      <c r="M914">
        <v>3</v>
      </c>
      <c r="N914">
        <v>2003</v>
      </c>
      <c r="O914">
        <v>631558</v>
      </c>
      <c r="P914" t="s">
        <v>889</v>
      </c>
      <c r="Q914" t="str">
        <f t="shared" si="28"/>
        <v>09</v>
      </c>
      <c r="R914">
        <v>3</v>
      </c>
      <c r="S914" t="str">
        <f t="shared" si="29"/>
        <v>Fing</v>
      </c>
      <c r="T914" t="s">
        <v>1291</v>
      </c>
      <c r="U914" t="s">
        <v>1225</v>
      </c>
    </row>
    <row r="915" spans="1:21" hidden="1">
      <c r="A915" s="134">
        <v>1</v>
      </c>
      <c r="B915">
        <v>2005</v>
      </c>
      <c r="C915">
        <v>20050906</v>
      </c>
      <c r="D915">
        <v>23</v>
      </c>
      <c r="E915">
        <v>12</v>
      </c>
      <c r="F915" t="s">
        <v>264</v>
      </c>
      <c r="G915">
        <v>1.17</v>
      </c>
      <c r="H915" t="s">
        <v>895</v>
      </c>
      <c r="I915" t="s">
        <v>56</v>
      </c>
      <c r="J915" t="s">
        <v>103</v>
      </c>
      <c r="K915" t="s">
        <v>723</v>
      </c>
      <c r="L915">
        <v>2002</v>
      </c>
      <c r="M915">
        <v>3</v>
      </c>
      <c r="N915">
        <v>2003</v>
      </c>
      <c r="O915">
        <v>631558</v>
      </c>
      <c r="P915" t="s">
        <v>889</v>
      </c>
      <c r="Q915" t="str">
        <f t="shared" si="28"/>
        <v>09</v>
      </c>
      <c r="R915">
        <v>3</v>
      </c>
      <c r="S915" t="str">
        <f t="shared" si="29"/>
        <v>Fing</v>
      </c>
      <c r="T915" t="s">
        <v>1291</v>
      </c>
      <c r="U915" t="s">
        <v>1225</v>
      </c>
    </row>
    <row r="916" spans="1:21" hidden="1">
      <c r="A916" s="134">
        <v>1</v>
      </c>
      <c r="B916">
        <v>2005</v>
      </c>
      <c r="C916">
        <v>20050908</v>
      </c>
      <c r="D916">
        <v>23</v>
      </c>
      <c r="E916">
        <v>12</v>
      </c>
      <c r="F916" t="s">
        <v>264</v>
      </c>
      <c r="G916">
        <v>1.17</v>
      </c>
      <c r="H916" t="s">
        <v>895</v>
      </c>
      <c r="I916" t="s">
        <v>56</v>
      </c>
      <c r="J916" t="s">
        <v>103</v>
      </c>
      <c r="K916" t="s">
        <v>723</v>
      </c>
      <c r="L916">
        <v>2002</v>
      </c>
      <c r="M916">
        <v>3</v>
      </c>
      <c r="N916">
        <v>2003</v>
      </c>
      <c r="O916">
        <v>631558</v>
      </c>
      <c r="P916" t="s">
        <v>889</v>
      </c>
      <c r="Q916" t="str">
        <f t="shared" si="28"/>
        <v>09</v>
      </c>
      <c r="R916">
        <v>3</v>
      </c>
      <c r="S916" t="str">
        <f t="shared" si="29"/>
        <v>Fing</v>
      </c>
      <c r="T916" t="s">
        <v>1291</v>
      </c>
      <c r="U916" t="s">
        <v>1225</v>
      </c>
    </row>
    <row r="917" spans="1:21" hidden="1">
      <c r="A917" s="134">
        <v>1</v>
      </c>
      <c r="B917">
        <v>2005</v>
      </c>
      <c r="C917">
        <v>20050908</v>
      </c>
      <c r="D917">
        <v>23</v>
      </c>
      <c r="E917">
        <v>12</v>
      </c>
      <c r="F917" t="s">
        <v>264</v>
      </c>
      <c r="G917">
        <v>1.17</v>
      </c>
      <c r="H917" t="s">
        <v>895</v>
      </c>
      <c r="I917" t="s">
        <v>56</v>
      </c>
      <c r="J917" t="s">
        <v>103</v>
      </c>
      <c r="K917" t="s">
        <v>723</v>
      </c>
      <c r="L917">
        <v>2002</v>
      </c>
      <c r="M917">
        <v>3</v>
      </c>
      <c r="N917">
        <v>2003</v>
      </c>
      <c r="O917">
        <v>631558</v>
      </c>
      <c r="P917" t="s">
        <v>889</v>
      </c>
      <c r="Q917" t="str">
        <f t="shared" si="28"/>
        <v>09</v>
      </c>
      <c r="R917">
        <v>3</v>
      </c>
      <c r="S917" t="str">
        <f t="shared" si="29"/>
        <v>Fing</v>
      </c>
      <c r="T917" t="s">
        <v>1291</v>
      </c>
      <c r="U917" t="s">
        <v>1225</v>
      </c>
    </row>
    <row r="918" spans="1:21" hidden="1">
      <c r="A918" s="134">
        <v>1</v>
      </c>
      <c r="B918">
        <v>2005</v>
      </c>
      <c r="C918">
        <v>20050908</v>
      </c>
      <c r="D918">
        <v>23</v>
      </c>
      <c r="E918">
        <v>12</v>
      </c>
      <c r="F918" t="s">
        <v>264</v>
      </c>
      <c r="G918">
        <v>1.17</v>
      </c>
      <c r="H918" t="s">
        <v>895</v>
      </c>
      <c r="I918" t="s">
        <v>56</v>
      </c>
      <c r="J918" t="s">
        <v>103</v>
      </c>
      <c r="K918" t="s">
        <v>723</v>
      </c>
      <c r="L918">
        <v>2002</v>
      </c>
      <c r="M918">
        <v>3</v>
      </c>
      <c r="N918">
        <v>2003</v>
      </c>
      <c r="O918">
        <v>631558</v>
      </c>
      <c r="P918" t="s">
        <v>889</v>
      </c>
      <c r="Q918" t="str">
        <f t="shared" si="28"/>
        <v>09</v>
      </c>
      <c r="R918">
        <v>3</v>
      </c>
      <c r="S918" t="str">
        <f t="shared" si="29"/>
        <v>Fing</v>
      </c>
      <c r="T918" t="s">
        <v>1291</v>
      </c>
      <c r="U918" t="s">
        <v>1225</v>
      </c>
    </row>
    <row r="919" spans="1:21" hidden="1">
      <c r="A919" s="134">
        <v>1</v>
      </c>
      <c r="B919">
        <v>2005</v>
      </c>
      <c r="C919">
        <v>20050908</v>
      </c>
      <c r="D919">
        <v>23</v>
      </c>
      <c r="E919">
        <v>12</v>
      </c>
      <c r="F919" t="s">
        <v>264</v>
      </c>
      <c r="G919">
        <v>1.17</v>
      </c>
      <c r="H919" t="s">
        <v>895</v>
      </c>
      <c r="I919" t="s">
        <v>56</v>
      </c>
      <c r="J919" t="s">
        <v>103</v>
      </c>
      <c r="K919" t="s">
        <v>723</v>
      </c>
      <c r="L919">
        <v>2002</v>
      </c>
      <c r="M919">
        <v>3</v>
      </c>
      <c r="N919">
        <v>2003</v>
      </c>
      <c r="O919">
        <v>631558</v>
      </c>
      <c r="P919" t="s">
        <v>889</v>
      </c>
      <c r="Q919" t="str">
        <f t="shared" si="28"/>
        <v>09</v>
      </c>
      <c r="R919">
        <v>3</v>
      </c>
      <c r="S919" t="str">
        <f t="shared" si="29"/>
        <v>Fing</v>
      </c>
      <c r="T919" t="s">
        <v>1291</v>
      </c>
      <c r="U919" t="s">
        <v>1225</v>
      </c>
    </row>
    <row r="920" spans="1:21" hidden="1">
      <c r="A920" s="134">
        <v>1</v>
      </c>
      <c r="B920">
        <v>2005</v>
      </c>
      <c r="C920">
        <v>20050908</v>
      </c>
      <c r="D920">
        <v>23</v>
      </c>
      <c r="E920">
        <v>12</v>
      </c>
      <c r="F920" t="s">
        <v>264</v>
      </c>
      <c r="G920">
        <v>1.17</v>
      </c>
      <c r="H920" t="s">
        <v>895</v>
      </c>
      <c r="I920" t="s">
        <v>56</v>
      </c>
      <c r="J920" t="s">
        <v>103</v>
      </c>
      <c r="K920" t="s">
        <v>723</v>
      </c>
      <c r="L920">
        <v>2002</v>
      </c>
      <c r="M920">
        <v>3</v>
      </c>
      <c r="N920">
        <v>2003</v>
      </c>
      <c r="O920">
        <v>631558</v>
      </c>
      <c r="P920" t="s">
        <v>889</v>
      </c>
      <c r="Q920" t="str">
        <f t="shared" si="28"/>
        <v>09</v>
      </c>
      <c r="R920">
        <v>3</v>
      </c>
      <c r="S920" t="str">
        <f t="shared" si="29"/>
        <v>Fing</v>
      </c>
      <c r="T920" t="s">
        <v>1291</v>
      </c>
      <c r="U920" t="s">
        <v>1225</v>
      </c>
    </row>
    <row r="921" spans="1:21" hidden="1">
      <c r="A921" s="134">
        <v>1</v>
      </c>
      <c r="B921">
        <v>2005</v>
      </c>
      <c r="C921">
        <v>20050908</v>
      </c>
      <c r="D921">
        <v>23</v>
      </c>
      <c r="E921">
        <v>12</v>
      </c>
      <c r="F921" t="s">
        <v>264</v>
      </c>
      <c r="G921">
        <v>1.17</v>
      </c>
      <c r="H921" t="s">
        <v>895</v>
      </c>
      <c r="I921" t="s">
        <v>56</v>
      </c>
      <c r="J921" t="s">
        <v>103</v>
      </c>
      <c r="K921" t="s">
        <v>723</v>
      </c>
      <c r="L921">
        <v>2002</v>
      </c>
      <c r="M921">
        <v>3</v>
      </c>
      <c r="N921">
        <v>2003</v>
      </c>
      <c r="O921">
        <v>631558</v>
      </c>
      <c r="P921" t="s">
        <v>889</v>
      </c>
      <c r="Q921" t="str">
        <f t="shared" si="28"/>
        <v>09</v>
      </c>
      <c r="R921">
        <v>3</v>
      </c>
      <c r="S921" t="str">
        <f t="shared" si="29"/>
        <v>Fing</v>
      </c>
      <c r="T921" t="s">
        <v>1291</v>
      </c>
      <c r="U921" t="s">
        <v>1225</v>
      </c>
    </row>
    <row r="922" spans="1:21" hidden="1">
      <c r="A922" s="134">
        <v>1</v>
      </c>
      <c r="B922">
        <v>2005</v>
      </c>
      <c r="C922">
        <v>20050908</v>
      </c>
      <c r="D922">
        <v>23</v>
      </c>
      <c r="E922">
        <v>12</v>
      </c>
      <c r="F922" t="s">
        <v>264</v>
      </c>
      <c r="G922">
        <v>1.17</v>
      </c>
      <c r="H922" t="s">
        <v>895</v>
      </c>
      <c r="I922" t="s">
        <v>56</v>
      </c>
      <c r="J922" t="s">
        <v>103</v>
      </c>
      <c r="K922" t="s">
        <v>723</v>
      </c>
      <c r="L922">
        <v>2002</v>
      </c>
      <c r="M922">
        <v>3</v>
      </c>
      <c r="N922">
        <v>2003</v>
      </c>
      <c r="O922">
        <v>631558</v>
      </c>
      <c r="P922" t="s">
        <v>889</v>
      </c>
      <c r="Q922" t="str">
        <f t="shared" si="28"/>
        <v>09</v>
      </c>
      <c r="R922">
        <v>3</v>
      </c>
      <c r="S922" t="str">
        <f t="shared" si="29"/>
        <v>Fing</v>
      </c>
      <c r="T922" t="s">
        <v>1291</v>
      </c>
      <c r="U922" t="s">
        <v>1225</v>
      </c>
    </row>
    <row r="923" spans="1:21" hidden="1">
      <c r="A923" s="134">
        <v>1</v>
      </c>
      <c r="B923">
        <v>2005</v>
      </c>
      <c r="C923">
        <v>20050901</v>
      </c>
      <c r="D923">
        <v>23</v>
      </c>
      <c r="E923">
        <v>12</v>
      </c>
      <c r="F923" t="s">
        <v>264</v>
      </c>
      <c r="G923">
        <v>1</v>
      </c>
      <c r="H923" t="s">
        <v>895</v>
      </c>
      <c r="I923" t="s">
        <v>56</v>
      </c>
      <c r="J923" t="s">
        <v>103</v>
      </c>
      <c r="K923" t="s">
        <v>723</v>
      </c>
      <c r="L923">
        <v>2002</v>
      </c>
      <c r="M923">
        <v>3</v>
      </c>
      <c r="N923">
        <v>2003</v>
      </c>
      <c r="O923">
        <v>631558</v>
      </c>
      <c r="P923" t="s">
        <v>889</v>
      </c>
      <c r="Q923" t="str">
        <f t="shared" si="28"/>
        <v>09</v>
      </c>
      <c r="R923">
        <v>3</v>
      </c>
      <c r="S923" t="str">
        <f t="shared" si="29"/>
        <v>Fing</v>
      </c>
      <c r="T923" t="s">
        <v>1291</v>
      </c>
      <c r="U923" t="s">
        <v>1225</v>
      </c>
    </row>
    <row r="924" spans="1:21" hidden="1">
      <c r="A924" s="134">
        <v>1</v>
      </c>
      <c r="B924">
        <v>2005</v>
      </c>
      <c r="C924">
        <v>20050901</v>
      </c>
      <c r="D924">
        <v>23</v>
      </c>
      <c r="E924">
        <v>12</v>
      </c>
      <c r="F924" t="s">
        <v>264</v>
      </c>
      <c r="G924">
        <v>1</v>
      </c>
      <c r="H924" t="s">
        <v>895</v>
      </c>
      <c r="I924" t="s">
        <v>56</v>
      </c>
      <c r="J924" t="s">
        <v>103</v>
      </c>
      <c r="K924" t="s">
        <v>723</v>
      </c>
      <c r="L924">
        <v>2002</v>
      </c>
      <c r="M924">
        <v>3</v>
      </c>
      <c r="N924">
        <v>2003</v>
      </c>
      <c r="O924">
        <v>631558</v>
      </c>
      <c r="P924" t="s">
        <v>889</v>
      </c>
      <c r="Q924" t="str">
        <f t="shared" si="28"/>
        <v>09</v>
      </c>
      <c r="R924">
        <v>3</v>
      </c>
      <c r="S924" t="str">
        <f t="shared" si="29"/>
        <v>Fing</v>
      </c>
      <c r="T924" t="s">
        <v>1291</v>
      </c>
      <c r="U924" t="s">
        <v>1225</v>
      </c>
    </row>
    <row r="925" spans="1:21" hidden="1">
      <c r="A925" s="134">
        <v>1</v>
      </c>
      <c r="B925">
        <v>2005</v>
      </c>
      <c r="C925">
        <v>20050901</v>
      </c>
      <c r="D925">
        <v>23</v>
      </c>
      <c r="E925">
        <v>12</v>
      </c>
      <c r="F925" t="s">
        <v>264</v>
      </c>
      <c r="G925">
        <v>1</v>
      </c>
      <c r="H925" t="s">
        <v>895</v>
      </c>
      <c r="I925" t="s">
        <v>56</v>
      </c>
      <c r="J925" t="s">
        <v>103</v>
      </c>
      <c r="K925" t="s">
        <v>723</v>
      </c>
      <c r="L925">
        <v>2002</v>
      </c>
      <c r="M925">
        <v>3</v>
      </c>
      <c r="N925">
        <v>2003</v>
      </c>
      <c r="O925">
        <v>631558</v>
      </c>
      <c r="P925" t="s">
        <v>889</v>
      </c>
      <c r="Q925" t="str">
        <f t="shared" si="28"/>
        <v>09</v>
      </c>
      <c r="R925">
        <v>3</v>
      </c>
      <c r="S925" t="str">
        <f t="shared" si="29"/>
        <v>Fing</v>
      </c>
      <c r="T925" t="s">
        <v>1291</v>
      </c>
      <c r="U925" t="s">
        <v>1225</v>
      </c>
    </row>
    <row r="926" spans="1:21" hidden="1">
      <c r="A926" s="134">
        <v>1</v>
      </c>
      <c r="B926">
        <v>2005</v>
      </c>
      <c r="C926">
        <v>20050901</v>
      </c>
      <c r="D926">
        <v>23</v>
      </c>
      <c r="E926">
        <v>12</v>
      </c>
      <c r="F926" t="s">
        <v>264</v>
      </c>
      <c r="G926">
        <v>1</v>
      </c>
      <c r="H926" t="s">
        <v>895</v>
      </c>
      <c r="I926" t="s">
        <v>56</v>
      </c>
      <c r="J926" t="s">
        <v>103</v>
      </c>
      <c r="K926" t="s">
        <v>723</v>
      </c>
      <c r="L926">
        <v>2002</v>
      </c>
      <c r="M926">
        <v>3</v>
      </c>
      <c r="N926">
        <v>2003</v>
      </c>
      <c r="O926">
        <v>631558</v>
      </c>
      <c r="P926" t="s">
        <v>889</v>
      </c>
      <c r="Q926" t="str">
        <f t="shared" si="28"/>
        <v>09</v>
      </c>
      <c r="R926">
        <v>3</v>
      </c>
      <c r="S926" t="str">
        <f t="shared" si="29"/>
        <v>Fing</v>
      </c>
      <c r="T926" t="s">
        <v>1291</v>
      </c>
      <c r="U926" t="s">
        <v>1225</v>
      </c>
    </row>
    <row r="927" spans="1:21" hidden="1">
      <c r="A927" s="134">
        <v>1</v>
      </c>
      <c r="B927">
        <v>2005</v>
      </c>
      <c r="C927">
        <v>20050901</v>
      </c>
      <c r="D927">
        <v>23</v>
      </c>
      <c r="E927">
        <v>12</v>
      </c>
      <c r="F927" t="s">
        <v>264</v>
      </c>
      <c r="G927">
        <v>1</v>
      </c>
      <c r="H927" t="s">
        <v>895</v>
      </c>
      <c r="I927" t="s">
        <v>56</v>
      </c>
      <c r="J927" t="s">
        <v>103</v>
      </c>
      <c r="K927" t="s">
        <v>723</v>
      </c>
      <c r="L927">
        <v>2002</v>
      </c>
      <c r="M927">
        <v>3</v>
      </c>
      <c r="N927">
        <v>2003</v>
      </c>
      <c r="O927">
        <v>631558</v>
      </c>
      <c r="P927" t="s">
        <v>889</v>
      </c>
      <c r="Q927" t="str">
        <f t="shared" si="28"/>
        <v>09</v>
      </c>
      <c r="R927">
        <v>3</v>
      </c>
      <c r="S927" t="str">
        <f t="shared" si="29"/>
        <v>Fing</v>
      </c>
      <c r="T927" t="s">
        <v>1291</v>
      </c>
      <c r="U927" t="s">
        <v>1225</v>
      </c>
    </row>
    <row r="928" spans="1:21" hidden="1">
      <c r="A928" s="134">
        <v>1</v>
      </c>
      <c r="B928">
        <v>2005</v>
      </c>
      <c r="C928">
        <v>20050901</v>
      </c>
      <c r="D928">
        <v>23</v>
      </c>
      <c r="E928">
        <v>12</v>
      </c>
      <c r="F928" t="s">
        <v>264</v>
      </c>
      <c r="G928">
        <v>1</v>
      </c>
      <c r="H928" t="s">
        <v>895</v>
      </c>
      <c r="I928" t="s">
        <v>56</v>
      </c>
      <c r="J928" t="s">
        <v>103</v>
      </c>
      <c r="K928" t="s">
        <v>723</v>
      </c>
      <c r="L928">
        <v>2003</v>
      </c>
      <c r="M928">
        <v>3</v>
      </c>
      <c r="N928">
        <v>2004</v>
      </c>
      <c r="O928">
        <v>632284</v>
      </c>
      <c r="P928" t="s">
        <v>889</v>
      </c>
      <c r="Q928" t="str">
        <f t="shared" si="28"/>
        <v>09</v>
      </c>
      <c r="R928">
        <v>3</v>
      </c>
      <c r="S928" t="str">
        <f t="shared" si="29"/>
        <v>Fing</v>
      </c>
      <c r="T928" t="s">
        <v>1291</v>
      </c>
      <c r="U928" t="s">
        <v>1225</v>
      </c>
    </row>
    <row r="929" spans="1:21" hidden="1">
      <c r="A929" s="134">
        <v>1</v>
      </c>
      <c r="B929">
        <v>2005</v>
      </c>
      <c r="C929">
        <v>20050901</v>
      </c>
      <c r="D929">
        <v>23</v>
      </c>
      <c r="E929">
        <v>12</v>
      </c>
      <c r="F929" t="s">
        <v>264</v>
      </c>
      <c r="G929">
        <v>1</v>
      </c>
      <c r="H929" t="s">
        <v>895</v>
      </c>
      <c r="I929" t="s">
        <v>56</v>
      </c>
      <c r="J929" t="s">
        <v>103</v>
      </c>
      <c r="K929" t="s">
        <v>723</v>
      </c>
      <c r="L929">
        <v>2003</v>
      </c>
      <c r="M929">
        <v>3</v>
      </c>
      <c r="N929">
        <v>2004</v>
      </c>
      <c r="O929">
        <v>632284</v>
      </c>
      <c r="P929" t="s">
        <v>889</v>
      </c>
      <c r="Q929" t="str">
        <f t="shared" si="28"/>
        <v>09</v>
      </c>
      <c r="R929">
        <v>3</v>
      </c>
      <c r="S929" t="str">
        <f t="shared" si="29"/>
        <v>Fing</v>
      </c>
      <c r="T929" t="s">
        <v>1291</v>
      </c>
      <c r="U929" t="s">
        <v>1225</v>
      </c>
    </row>
    <row r="930" spans="1:21" hidden="1">
      <c r="A930" s="134">
        <v>1</v>
      </c>
      <c r="B930">
        <v>2005</v>
      </c>
      <c r="C930">
        <v>20050901</v>
      </c>
      <c r="D930">
        <v>23</v>
      </c>
      <c r="E930">
        <v>12</v>
      </c>
      <c r="F930" t="s">
        <v>264</v>
      </c>
      <c r="G930">
        <v>1</v>
      </c>
      <c r="H930" t="s">
        <v>895</v>
      </c>
      <c r="I930" t="s">
        <v>56</v>
      </c>
      <c r="J930" t="s">
        <v>103</v>
      </c>
      <c r="K930" t="s">
        <v>723</v>
      </c>
      <c r="L930">
        <v>2003</v>
      </c>
      <c r="M930">
        <v>3</v>
      </c>
      <c r="N930">
        <v>2004</v>
      </c>
      <c r="O930">
        <v>632284</v>
      </c>
      <c r="P930" t="s">
        <v>889</v>
      </c>
      <c r="Q930" t="str">
        <f t="shared" si="28"/>
        <v>09</v>
      </c>
      <c r="R930">
        <v>3</v>
      </c>
      <c r="S930" t="str">
        <f t="shared" si="29"/>
        <v>Fing</v>
      </c>
      <c r="T930" t="s">
        <v>1291</v>
      </c>
      <c r="U930" t="s">
        <v>1225</v>
      </c>
    </row>
    <row r="931" spans="1:21" hidden="1">
      <c r="A931" s="134">
        <v>1</v>
      </c>
      <c r="B931">
        <v>2005</v>
      </c>
      <c r="C931">
        <v>20050901</v>
      </c>
      <c r="D931">
        <v>23</v>
      </c>
      <c r="E931">
        <v>12</v>
      </c>
      <c r="F931" t="s">
        <v>264</v>
      </c>
      <c r="G931">
        <v>1</v>
      </c>
      <c r="H931" t="s">
        <v>895</v>
      </c>
      <c r="I931" t="s">
        <v>56</v>
      </c>
      <c r="J931" t="s">
        <v>103</v>
      </c>
      <c r="K931" t="s">
        <v>723</v>
      </c>
      <c r="L931">
        <v>2003</v>
      </c>
      <c r="M931">
        <v>3</v>
      </c>
      <c r="N931">
        <v>2004</v>
      </c>
      <c r="O931">
        <v>632284</v>
      </c>
      <c r="P931" t="s">
        <v>889</v>
      </c>
      <c r="Q931" t="str">
        <f t="shared" si="28"/>
        <v>09</v>
      </c>
      <c r="R931">
        <v>3</v>
      </c>
      <c r="S931" t="str">
        <f t="shared" si="29"/>
        <v>Fing</v>
      </c>
      <c r="T931" t="s">
        <v>1291</v>
      </c>
      <c r="U931" t="s">
        <v>1225</v>
      </c>
    </row>
    <row r="932" spans="1:21" hidden="1">
      <c r="A932" s="134">
        <v>1</v>
      </c>
      <c r="B932">
        <v>2005</v>
      </c>
      <c r="C932">
        <v>20050901</v>
      </c>
      <c r="D932">
        <v>23</v>
      </c>
      <c r="E932">
        <v>12</v>
      </c>
      <c r="F932" t="s">
        <v>264</v>
      </c>
      <c r="G932">
        <v>1</v>
      </c>
      <c r="H932" t="s">
        <v>895</v>
      </c>
      <c r="I932" t="s">
        <v>56</v>
      </c>
      <c r="J932" t="s">
        <v>103</v>
      </c>
      <c r="K932" t="s">
        <v>723</v>
      </c>
      <c r="L932">
        <v>2003</v>
      </c>
      <c r="M932">
        <v>3</v>
      </c>
      <c r="N932">
        <v>2004</v>
      </c>
      <c r="O932">
        <v>632284</v>
      </c>
      <c r="P932" t="s">
        <v>889</v>
      </c>
      <c r="Q932" t="str">
        <f t="shared" si="28"/>
        <v>09</v>
      </c>
      <c r="R932">
        <v>3</v>
      </c>
      <c r="S932" t="str">
        <f t="shared" si="29"/>
        <v>Fing</v>
      </c>
      <c r="T932" t="s">
        <v>1291</v>
      </c>
      <c r="U932" t="s">
        <v>1225</v>
      </c>
    </row>
    <row r="933" spans="1:21" hidden="1">
      <c r="A933" s="134">
        <v>1</v>
      </c>
      <c r="B933">
        <v>2005</v>
      </c>
      <c r="C933">
        <v>20050901</v>
      </c>
      <c r="D933">
        <v>23</v>
      </c>
      <c r="E933">
        <v>12</v>
      </c>
      <c r="F933" t="s">
        <v>264</v>
      </c>
      <c r="G933">
        <v>1</v>
      </c>
      <c r="H933" t="s">
        <v>895</v>
      </c>
      <c r="I933" t="s">
        <v>56</v>
      </c>
      <c r="J933" t="s">
        <v>103</v>
      </c>
      <c r="K933" t="s">
        <v>723</v>
      </c>
      <c r="L933">
        <v>2002</v>
      </c>
      <c r="M933">
        <v>3</v>
      </c>
      <c r="N933">
        <v>2003</v>
      </c>
      <c r="O933">
        <v>631558</v>
      </c>
      <c r="P933" t="s">
        <v>889</v>
      </c>
      <c r="Q933" t="str">
        <f t="shared" si="28"/>
        <v>09</v>
      </c>
      <c r="R933">
        <v>3</v>
      </c>
      <c r="S933" t="str">
        <f t="shared" si="29"/>
        <v>Fing</v>
      </c>
      <c r="T933" t="s">
        <v>1291</v>
      </c>
      <c r="U933" t="s">
        <v>1225</v>
      </c>
    </row>
    <row r="934" spans="1:21" hidden="1">
      <c r="A934" s="134">
        <v>1</v>
      </c>
      <c r="B934">
        <v>2005</v>
      </c>
      <c r="C934">
        <v>20050901</v>
      </c>
      <c r="D934">
        <v>23</v>
      </c>
      <c r="E934">
        <v>12</v>
      </c>
      <c r="F934" t="s">
        <v>264</v>
      </c>
      <c r="G934">
        <v>1</v>
      </c>
      <c r="H934" t="s">
        <v>895</v>
      </c>
      <c r="I934" t="s">
        <v>56</v>
      </c>
      <c r="J934" t="s">
        <v>103</v>
      </c>
      <c r="K934" t="s">
        <v>723</v>
      </c>
      <c r="L934">
        <v>2002</v>
      </c>
      <c r="M934">
        <v>3</v>
      </c>
      <c r="N934">
        <v>2003</v>
      </c>
      <c r="O934">
        <v>631558</v>
      </c>
      <c r="P934" t="s">
        <v>889</v>
      </c>
      <c r="Q934" t="str">
        <f t="shared" si="28"/>
        <v>09</v>
      </c>
      <c r="R934">
        <v>3</v>
      </c>
      <c r="S934" t="str">
        <f t="shared" si="29"/>
        <v>Fing</v>
      </c>
      <c r="T934" t="s">
        <v>1291</v>
      </c>
      <c r="U934" t="s">
        <v>1225</v>
      </c>
    </row>
    <row r="935" spans="1:21" hidden="1">
      <c r="A935" s="134">
        <v>1</v>
      </c>
      <c r="B935">
        <v>2005</v>
      </c>
      <c r="C935">
        <v>20050901</v>
      </c>
      <c r="D935">
        <v>23</v>
      </c>
      <c r="E935">
        <v>12</v>
      </c>
      <c r="F935" t="s">
        <v>264</v>
      </c>
      <c r="G935">
        <v>1</v>
      </c>
      <c r="H935" t="s">
        <v>895</v>
      </c>
      <c r="I935" t="s">
        <v>56</v>
      </c>
      <c r="J935" t="s">
        <v>103</v>
      </c>
      <c r="K935" t="s">
        <v>723</v>
      </c>
      <c r="L935">
        <v>2003</v>
      </c>
      <c r="M935">
        <v>3</v>
      </c>
      <c r="N935">
        <v>2004</v>
      </c>
      <c r="O935">
        <v>632284</v>
      </c>
      <c r="P935" t="s">
        <v>889</v>
      </c>
      <c r="Q935" t="str">
        <f t="shared" si="28"/>
        <v>09</v>
      </c>
      <c r="R935">
        <v>3</v>
      </c>
      <c r="S935" t="str">
        <f t="shared" si="29"/>
        <v>Fing</v>
      </c>
      <c r="T935" t="s">
        <v>1291</v>
      </c>
      <c r="U935" t="s">
        <v>1225</v>
      </c>
    </row>
    <row r="936" spans="1:21" hidden="1">
      <c r="A936" s="134">
        <v>1</v>
      </c>
      <c r="B936">
        <v>2005</v>
      </c>
      <c r="C936">
        <v>20050901</v>
      </c>
      <c r="D936">
        <v>23</v>
      </c>
      <c r="E936">
        <v>12</v>
      </c>
      <c r="F936" t="s">
        <v>264</v>
      </c>
      <c r="G936">
        <v>1</v>
      </c>
      <c r="H936" t="s">
        <v>895</v>
      </c>
      <c r="I936" t="s">
        <v>56</v>
      </c>
      <c r="J936" t="s">
        <v>103</v>
      </c>
      <c r="K936" t="s">
        <v>723</v>
      </c>
      <c r="L936">
        <v>2002</v>
      </c>
      <c r="M936">
        <v>3</v>
      </c>
      <c r="N936">
        <v>2003</v>
      </c>
      <c r="O936">
        <v>631558</v>
      </c>
      <c r="P936" t="s">
        <v>889</v>
      </c>
      <c r="Q936" t="str">
        <f t="shared" si="28"/>
        <v>09</v>
      </c>
      <c r="R936">
        <v>3</v>
      </c>
      <c r="S936" t="str">
        <f t="shared" si="29"/>
        <v>Fing</v>
      </c>
      <c r="T936" t="s">
        <v>1291</v>
      </c>
      <c r="U936" t="s">
        <v>1225</v>
      </c>
    </row>
    <row r="937" spans="1:21" hidden="1">
      <c r="A937" s="134">
        <v>1</v>
      </c>
      <c r="B937">
        <v>2005</v>
      </c>
      <c r="C937">
        <v>20050901</v>
      </c>
      <c r="D937">
        <v>23</v>
      </c>
      <c r="E937">
        <v>12</v>
      </c>
      <c r="F937" t="s">
        <v>264</v>
      </c>
      <c r="G937">
        <v>1</v>
      </c>
      <c r="H937" t="s">
        <v>895</v>
      </c>
      <c r="I937" t="s">
        <v>56</v>
      </c>
      <c r="J937" t="s">
        <v>103</v>
      </c>
      <c r="K937" t="s">
        <v>723</v>
      </c>
      <c r="L937">
        <v>2002</v>
      </c>
      <c r="M937">
        <v>3</v>
      </c>
      <c r="N937">
        <v>2003</v>
      </c>
      <c r="O937">
        <v>631558</v>
      </c>
      <c r="P937" t="s">
        <v>889</v>
      </c>
      <c r="Q937" t="str">
        <f t="shared" si="28"/>
        <v>09</v>
      </c>
      <c r="R937">
        <v>3</v>
      </c>
      <c r="S937" t="str">
        <f t="shared" si="29"/>
        <v>Fing</v>
      </c>
      <c r="T937" t="s">
        <v>1291</v>
      </c>
      <c r="U937" t="s">
        <v>1225</v>
      </c>
    </row>
    <row r="938" spans="1:21" hidden="1">
      <c r="A938" s="134">
        <v>1</v>
      </c>
      <c r="B938">
        <v>2005</v>
      </c>
      <c r="C938">
        <v>20050901</v>
      </c>
      <c r="D938">
        <v>23</v>
      </c>
      <c r="E938">
        <v>12</v>
      </c>
      <c r="F938" t="s">
        <v>264</v>
      </c>
      <c r="G938">
        <v>1</v>
      </c>
      <c r="H938" t="s">
        <v>895</v>
      </c>
      <c r="I938" t="s">
        <v>56</v>
      </c>
      <c r="J938" t="s">
        <v>103</v>
      </c>
      <c r="K938" t="s">
        <v>723</v>
      </c>
      <c r="L938">
        <v>2002</v>
      </c>
      <c r="M938">
        <v>3</v>
      </c>
      <c r="N938">
        <v>2003</v>
      </c>
      <c r="O938">
        <v>631558</v>
      </c>
      <c r="P938" t="s">
        <v>889</v>
      </c>
      <c r="Q938" t="str">
        <f t="shared" si="28"/>
        <v>09</v>
      </c>
      <c r="R938">
        <v>3</v>
      </c>
      <c r="S938" t="str">
        <f t="shared" si="29"/>
        <v>Fing</v>
      </c>
      <c r="T938" t="s">
        <v>1291</v>
      </c>
      <c r="U938" t="s">
        <v>1225</v>
      </c>
    </row>
    <row r="939" spans="1:21" hidden="1">
      <c r="A939" s="134">
        <v>1</v>
      </c>
      <c r="B939">
        <v>2005</v>
      </c>
      <c r="C939">
        <v>20050901</v>
      </c>
      <c r="D939">
        <v>23</v>
      </c>
      <c r="E939">
        <v>12</v>
      </c>
      <c r="F939" t="s">
        <v>264</v>
      </c>
      <c r="G939">
        <v>1</v>
      </c>
      <c r="H939" t="s">
        <v>895</v>
      </c>
      <c r="I939" t="s">
        <v>56</v>
      </c>
      <c r="J939" t="s">
        <v>103</v>
      </c>
      <c r="K939" t="s">
        <v>723</v>
      </c>
      <c r="L939">
        <v>2002</v>
      </c>
      <c r="M939">
        <v>3</v>
      </c>
      <c r="N939">
        <v>2003</v>
      </c>
      <c r="O939">
        <v>631558</v>
      </c>
      <c r="P939" t="s">
        <v>889</v>
      </c>
      <c r="Q939" t="str">
        <f t="shared" si="28"/>
        <v>09</v>
      </c>
      <c r="R939">
        <v>3</v>
      </c>
      <c r="S939" t="str">
        <f t="shared" si="29"/>
        <v>Fing</v>
      </c>
      <c r="T939" t="s">
        <v>1291</v>
      </c>
      <c r="U939" t="s">
        <v>1225</v>
      </c>
    </row>
    <row r="940" spans="1:21" hidden="1">
      <c r="A940" s="134">
        <v>1</v>
      </c>
      <c r="B940">
        <v>2005</v>
      </c>
      <c r="C940">
        <v>20050901</v>
      </c>
      <c r="D940">
        <v>23</v>
      </c>
      <c r="E940">
        <v>12</v>
      </c>
      <c r="F940" t="s">
        <v>264</v>
      </c>
      <c r="G940">
        <v>1</v>
      </c>
      <c r="H940" t="s">
        <v>895</v>
      </c>
      <c r="I940" t="s">
        <v>56</v>
      </c>
      <c r="J940" t="s">
        <v>103</v>
      </c>
      <c r="K940" t="s">
        <v>723</v>
      </c>
      <c r="L940">
        <v>2002</v>
      </c>
      <c r="M940">
        <v>3</v>
      </c>
      <c r="N940">
        <v>2003</v>
      </c>
      <c r="O940">
        <v>631558</v>
      </c>
      <c r="P940" t="s">
        <v>889</v>
      </c>
      <c r="Q940" t="str">
        <f t="shared" si="28"/>
        <v>09</v>
      </c>
      <c r="R940">
        <v>3</v>
      </c>
      <c r="S940" t="str">
        <f t="shared" si="29"/>
        <v>Fing</v>
      </c>
      <c r="T940" t="s">
        <v>1291</v>
      </c>
      <c r="U940" t="s">
        <v>1225</v>
      </c>
    </row>
    <row r="941" spans="1:21" hidden="1">
      <c r="A941" s="134">
        <v>1</v>
      </c>
      <c r="B941">
        <v>2005</v>
      </c>
      <c r="C941">
        <v>20050901</v>
      </c>
      <c r="D941">
        <v>23</v>
      </c>
      <c r="E941">
        <v>12</v>
      </c>
      <c r="F941" t="s">
        <v>264</v>
      </c>
      <c r="G941">
        <v>1</v>
      </c>
      <c r="H941" t="s">
        <v>895</v>
      </c>
      <c r="I941" t="s">
        <v>56</v>
      </c>
      <c r="J941" t="s">
        <v>103</v>
      </c>
      <c r="K941" t="s">
        <v>723</v>
      </c>
      <c r="L941">
        <v>2002</v>
      </c>
      <c r="M941">
        <v>3</v>
      </c>
      <c r="N941">
        <v>2003</v>
      </c>
      <c r="O941">
        <v>631558</v>
      </c>
      <c r="P941" t="s">
        <v>889</v>
      </c>
      <c r="Q941" t="str">
        <f t="shared" si="28"/>
        <v>09</v>
      </c>
      <c r="R941">
        <v>3</v>
      </c>
      <c r="S941" t="str">
        <f t="shared" si="29"/>
        <v>Fing</v>
      </c>
      <c r="T941" t="s">
        <v>1291</v>
      </c>
      <c r="U941" t="s">
        <v>1225</v>
      </c>
    </row>
    <row r="942" spans="1:21" hidden="1">
      <c r="A942" s="134">
        <v>1</v>
      </c>
      <c r="B942">
        <v>2005</v>
      </c>
      <c r="C942">
        <v>20050901</v>
      </c>
      <c r="D942">
        <v>23</v>
      </c>
      <c r="E942">
        <v>12</v>
      </c>
      <c r="F942" t="s">
        <v>264</v>
      </c>
      <c r="G942">
        <v>1</v>
      </c>
      <c r="H942" t="s">
        <v>895</v>
      </c>
      <c r="I942" t="s">
        <v>56</v>
      </c>
      <c r="J942" t="s">
        <v>103</v>
      </c>
      <c r="K942" t="s">
        <v>723</v>
      </c>
      <c r="L942">
        <v>2002</v>
      </c>
      <c r="M942">
        <v>3</v>
      </c>
      <c r="N942">
        <v>2003</v>
      </c>
      <c r="O942">
        <v>631558</v>
      </c>
      <c r="P942" t="s">
        <v>889</v>
      </c>
      <c r="Q942" t="str">
        <f t="shared" si="28"/>
        <v>09</v>
      </c>
      <c r="R942">
        <v>3</v>
      </c>
      <c r="S942" t="str">
        <f t="shared" si="29"/>
        <v>Fing</v>
      </c>
      <c r="T942" t="s">
        <v>1291</v>
      </c>
      <c r="U942" t="s">
        <v>1225</v>
      </c>
    </row>
    <row r="943" spans="1:21" hidden="1">
      <c r="A943" s="134">
        <v>1</v>
      </c>
      <c r="B943">
        <v>2005</v>
      </c>
      <c r="C943">
        <v>20050901</v>
      </c>
      <c r="D943">
        <v>23</v>
      </c>
      <c r="E943">
        <v>12</v>
      </c>
      <c r="F943" t="s">
        <v>264</v>
      </c>
      <c r="G943">
        <v>1</v>
      </c>
      <c r="H943" t="s">
        <v>895</v>
      </c>
      <c r="I943" t="s">
        <v>56</v>
      </c>
      <c r="J943" t="s">
        <v>103</v>
      </c>
      <c r="K943" t="s">
        <v>723</v>
      </c>
      <c r="L943">
        <v>2002</v>
      </c>
      <c r="M943">
        <v>3</v>
      </c>
      <c r="N943">
        <v>2003</v>
      </c>
      <c r="O943">
        <v>631558</v>
      </c>
      <c r="P943" t="s">
        <v>889</v>
      </c>
      <c r="Q943" t="str">
        <f t="shared" si="28"/>
        <v>09</v>
      </c>
      <c r="R943">
        <v>3</v>
      </c>
      <c r="S943" t="str">
        <f t="shared" si="29"/>
        <v>Fing</v>
      </c>
      <c r="T943" t="s">
        <v>1291</v>
      </c>
      <c r="U943" t="s">
        <v>1225</v>
      </c>
    </row>
    <row r="944" spans="1:21" hidden="1">
      <c r="A944" s="134">
        <v>1</v>
      </c>
      <c r="B944">
        <v>2005</v>
      </c>
      <c r="C944">
        <v>20050901</v>
      </c>
      <c r="D944">
        <v>23</v>
      </c>
      <c r="E944">
        <v>12</v>
      </c>
      <c r="F944" t="s">
        <v>264</v>
      </c>
      <c r="G944">
        <v>1</v>
      </c>
      <c r="H944" t="s">
        <v>895</v>
      </c>
      <c r="I944" t="s">
        <v>56</v>
      </c>
      <c r="J944" t="s">
        <v>103</v>
      </c>
      <c r="K944" t="s">
        <v>723</v>
      </c>
      <c r="L944">
        <v>2002</v>
      </c>
      <c r="M944">
        <v>3</v>
      </c>
      <c r="N944">
        <v>2003</v>
      </c>
      <c r="O944">
        <v>631558</v>
      </c>
      <c r="P944" t="s">
        <v>889</v>
      </c>
      <c r="Q944" t="str">
        <f t="shared" si="28"/>
        <v>09</v>
      </c>
      <c r="R944">
        <v>3</v>
      </c>
      <c r="S944" t="str">
        <f t="shared" si="29"/>
        <v>Fing</v>
      </c>
      <c r="T944" t="s">
        <v>1291</v>
      </c>
      <c r="U944" t="s">
        <v>1225</v>
      </c>
    </row>
    <row r="945" spans="1:21" hidden="1">
      <c r="A945" s="134">
        <v>1</v>
      </c>
      <c r="B945">
        <v>2005</v>
      </c>
      <c r="C945">
        <v>20050901</v>
      </c>
      <c r="D945">
        <v>23</v>
      </c>
      <c r="E945">
        <v>12</v>
      </c>
      <c r="F945" t="s">
        <v>264</v>
      </c>
      <c r="G945">
        <v>1</v>
      </c>
      <c r="H945" t="s">
        <v>895</v>
      </c>
      <c r="I945" t="s">
        <v>56</v>
      </c>
      <c r="J945" t="s">
        <v>103</v>
      </c>
      <c r="K945" t="s">
        <v>723</v>
      </c>
      <c r="L945">
        <v>2002</v>
      </c>
      <c r="M945">
        <v>3</v>
      </c>
      <c r="N945">
        <v>2003</v>
      </c>
      <c r="O945">
        <v>631558</v>
      </c>
      <c r="P945" t="s">
        <v>889</v>
      </c>
      <c r="Q945" t="str">
        <f t="shared" si="28"/>
        <v>09</v>
      </c>
      <c r="R945">
        <v>3</v>
      </c>
      <c r="S945" t="str">
        <f t="shared" si="29"/>
        <v>Fing</v>
      </c>
      <c r="T945" t="s">
        <v>1291</v>
      </c>
      <c r="U945" t="s">
        <v>1225</v>
      </c>
    </row>
    <row r="946" spans="1:21" hidden="1">
      <c r="A946" s="134">
        <v>1</v>
      </c>
      <c r="B946">
        <v>2005</v>
      </c>
      <c r="C946">
        <v>20050901</v>
      </c>
      <c r="D946">
        <v>23</v>
      </c>
      <c r="E946">
        <v>12</v>
      </c>
      <c r="F946" t="s">
        <v>264</v>
      </c>
      <c r="G946">
        <v>1</v>
      </c>
      <c r="H946" t="s">
        <v>895</v>
      </c>
      <c r="I946" t="s">
        <v>56</v>
      </c>
      <c r="J946" t="s">
        <v>103</v>
      </c>
      <c r="K946" t="s">
        <v>723</v>
      </c>
      <c r="L946">
        <v>2003</v>
      </c>
      <c r="M946">
        <v>3</v>
      </c>
      <c r="N946">
        <v>2004</v>
      </c>
      <c r="O946">
        <v>632284</v>
      </c>
      <c r="P946" t="s">
        <v>889</v>
      </c>
      <c r="Q946" t="str">
        <f t="shared" si="28"/>
        <v>09</v>
      </c>
      <c r="R946">
        <v>3</v>
      </c>
      <c r="S946" t="str">
        <f t="shared" si="29"/>
        <v>Fing</v>
      </c>
      <c r="T946" t="s">
        <v>1291</v>
      </c>
      <c r="U946" t="s">
        <v>1225</v>
      </c>
    </row>
    <row r="947" spans="1:21" hidden="1">
      <c r="A947" s="134">
        <v>1</v>
      </c>
      <c r="B947">
        <v>2005</v>
      </c>
      <c r="C947">
        <v>20050901</v>
      </c>
      <c r="D947">
        <v>23</v>
      </c>
      <c r="E947">
        <v>12</v>
      </c>
      <c r="F947" t="s">
        <v>264</v>
      </c>
      <c r="G947">
        <v>1</v>
      </c>
      <c r="H947" t="s">
        <v>895</v>
      </c>
      <c r="I947" t="s">
        <v>56</v>
      </c>
      <c r="J947" t="s">
        <v>103</v>
      </c>
      <c r="K947" t="s">
        <v>723</v>
      </c>
      <c r="L947">
        <v>2002</v>
      </c>
      <c r="M947">
        <v>3</v>
      </c>
      <c r="N947">
        <v>2003</v>
      </c>
      <c r="O947">
        <v>631558</v>
      </c>
      <c r="P947" t="s">
        <v>889</v>
      </c>
      <c r="Q947" t="str">
        <f t="shared" si="28"/>
        <v>09</v>
      </c>
      <c r="R947">
        <v>3</v>
      </c>
      <c r="S947" t="str">
        <f t="shared" si="29"/>
        <v>Fing</v>
      </c>
      <c r="T947" t="s">
        <v>1291</v>
      </c>
      <c r="U947" t="s">
        <v>1225</v>
      </c>
    </row>
    <row r="948" spans="1:21" hidden="1">
      <c r="A948" s="134">
        <v>1</v>
      </c>
      <c r="B948">
        <v>2005</v>
      </c>
      <c r="C948">
        <v>20050906</v>
      </c>
      <c r="D948">
        <v>23</v>
      </c>
      <c r="E948">
        <v>12</v>
      </c>
      <c r="F948" t="s">
        <v>264</v>
      </c>
      <c r="G948">
        <v>1.17</v>
      </c>
      <c r="H948" t="s">
        <v>895</v>
      </c>
      <c r="I948" t="s">
        <v>56</v>
      </c>
      <c r="J948" t="s">
        <v>103</v>
      </c>
      <c r="K948" t="s">
        <v>723</v>
      </c>
      <c r="L948">
        <v>2002</v>
      </c>
      <c r="M948">
        <v>3</v>
      </c>
      <c r="N948">
        <v>2003</v>
      </c>
      <c r="O948">
        <v>631558</v>
      </c>
      <c r="P948" t="s">
        <v>889</v>
      </c>
      <c r="Q948" t="str">
        <f t="shared" si="28"/>
        <v>09</v>
      </c>
      <c r="R948">
        <v>3</v>
      </c>
      <c r="S948" t="str">
        <f t="shared" si="29"/>
        <v>Fing</v>
      </c>
      <c r="T948" t="s">
        <v>1291</v>
      </c>
      <c r="U948" t="s">
        <v>1225</v>
      </c>
    </row>
    <row r="949" spans="1:21" hidden="1">
      <c r="A949" s="134">
        <v>1</v>
      </c>
      <c r="B949">
        <v>2005</v>
      </c>
      <c r="C949">
        <v>20050906</v>
      </c>
      <c r="D949">
        <v>23</v>
      </c>
      <c r="E949">
        <v>12</v>
      </c>
      <c r="F949" t="s">
        <v>264</v>
      </c>
      <c r="G949">
        <v>1.17</v>
      </c>
      <c r="H949" t="s">
        <v>895</v>
      </c>
      <c r="I949" t="s">
        <v>56</v>
      </c>
      <c r="J949" t="s">
        <v>103</v>
      </c>
      <c r="K949" t="s">
        <v>723</v>
      </c>
      <c r="L949">
        <v>2002</v>
      </c>
      <c r="M949">
        <v>3</v>
      </c>
      <c r="N949">
        <v>2003</v>
      </c>
      <c r="O949">
        <v>631558</v>
      </c>
      <c r="P949" t="s">
        <v>889</v>
      </c>
      <c r="Q949" t="str">
        <f t="shared" si="28"/>
        <v>09</v>
      </c>
      <c r="R949">
        <v>3</v>
      </c>
      <c r="S949" t="str">
        <f t="shared" si="29"/>
        <v>Fing</v>
      </c>
      <c r="T949" t="s">
        <v>1291</v>
      </c>
      <c r="U949" t="s">
        <v>1225</v>
      </c>
    </row>
    <row r="950" spans="1:21" hidden="1">
      <c r="A950" s="134">
        <v>1</v>
      </c>
      <c r="B950">
        <v>2005</v>
      </c>
      <c r="C950">
        <v>20050906</v>
      </c>
      <c r="D950">
        <v>23</v>
      </c>
      <c r="E950">
        <v>12</v>
      </c>
      <c r="F950" t="s">
        <v>264</v>
      </c>
      <c r="G950">
        <v>1.17</v>
      </c>
      <c r="H950" t="s">
        <v>895</v>
      </c>
      <c r="I950" t="s">
        <v>56</v>
      </c>
      <c r="J950" t="s">
        <v>103</v>
      </c>
      <c r="K950" t="s">
        <v>723</v>
      </c>
      <c r="L950">
        <v>2003</v>
      </c>
      <c r="M950">
        <v>3</v>
      </c>
      <c r="N950">
        <v>2004</v>
      </c>
      <c r="O950">
        <v>632284</v>
      </c>
      <c r="P950" t="s">
        <v>889</v>
      </c>
      <c r="Q950" t="str">
        <f t="shared" si="28"/>
        <v>09</v>
      </c>
      <c r="R950">
        <v>3</v>
      </c>
      <c r="S950" t="str">
        <f t="shared" si="29"/>
        <v>Fing</v>
      </c>
      <c r="T950" t="s">
        <v>1291</v>
      </c>
      <c r="U950" t="s">
        <v>1225</v>
      </c>
    </row>
    <row r="951" spans="1:21" hidden="1">
      <c r="A951" s="134">
        <v>1</v>
      </c>
      <c r="B951">
        <v>2005</v>
      </c>
      <c r="C951">
        <v>20050906</v>
      </c>
      <c r="D951">
        <v>23</v>
      </c>
      <c r="E951">
        <v>12</v>
      </c>
      <c r="F951" t="s">
        <v>264</v>
      </c>
      <c r="G951">
        <v>1.17</v>
      </c>
      <c r="H951" t="s">
        <v>895</v>
      </c>
      <c r="I951" t="s">
        <v>56</v>
      </c>
      <c r="J951" t="s">
        <v>103</v>
      </c>
      <c r="K951" t="s">
        <v>723</v>
      </c>
      <c r="L951">
        <v>2002</v>
      </c>
      <c r="M951">
        <v>3</v>
      </c>
      <c r="N951">
        <v>2003</v>
      </c>
      <c r="O951">
        <v>631558</v>
      </c>
      <c r="P951" t="s">
        <v>889</v>
      </c>
      <c r="Q951" t="str">
        <f t="shared" si="28"/>
        <v>09</v>
      </c>
      <c r="R951">
        <v>3</v>
      </c>
      <c r="S951" t="str">
        <f t="shared" si="29"/>
        <v>Fing</v>
      </c>
      <c r="T951" t="s">
        <v>1291</v>
      </c>
      <c r="U951" t="s">
        <v>1225</v>
      </c>
    </row>
    <row r="952" spans="1:21" hidden="1">
      <c r="A952" s="134">
        <v>1</v>
      </c>
      <c r="B952">
        <v>2005</v>
      </c>
      <c r="C952">
        <v>20050906</v>
      </c>
      <c r="D952">
        <v>23</v>
      </c>
      <c r="E952">
        <v>12</v>
      </c>
      <c r="F952" t="s">
        <v>264</v>
      </c>
      <c r="G952">
        <v>1.17</v>
      </c>
      <c r="H952" t="s">
        <v>895</v>
      </c>
      <c r="I952" t="s">
        <v>56</v>
      </c>
      <c r="J952" t="s">
        <v>103</v>
      </c>
      <c r="K952" t="s">
        <v>723</v>
      </c>
      <c r="L952">
        <v>2002</v>
      </c>
      <c r="M952">
        <v>3</v>
      </c>
      <c r="N952">
        <v>2003</v>
      </c>
      <c r="O952">
        <v>631558</v>
      </c>
      <c r="P952" t="s">
        <v>889</v>
      </c>
      <c r="Q952" t="str">
        <f t="shared" si="28"/>
        <v>09</v>
      </c>
      <c r="R952">
        <v>3</v>
      </c>
      <c r="S952" t="str">
        <f t="shared" si="29"/>
        <v>Fing</v>
      </c>
      <c r="T952" t="s">
        <v>1291</v>
      </c>
      <c r="U952" t="s">
        <v>1225</v>
      </c>
    </row>
    <row r="953" spans="1:21" hidden="1">
      <c r="A953" s="134">
        <v>1</v>
      </c>
      <c r="B953">
        <v>2005</v>
      </c>
      <c r="C953">
        <v>20050906</v>
      </c>
      <c r="D953">
        <v>23</v>
      </c>
      <c r="E953">
        <v>12</v>
      </c>
      <c r="F953" t="s">
        <v>264</v>
      </c>
      <c r="G953">
        <v>1.17</v>
      </c>
      <c r="H953" t="s">
        <v>895</v>
      </c>
      <c r="I953" t="s">
        <v>56</v>
      </c>
      <c r="J953" t="s">
        <v>103</v>
      </c>
      <c r="K953" t="s">
        <v>723</v>
      </c>
      <c r="L953">
        <v>2002</v>
      </c>
      <c r="M953">
        <v>3</v>
      </c>
      <c r="N953">
        <v>2003</v>
      </c>
      <c r="O953">
        <v>631558</v>
      </c>
      <c r="P953" t="s">
        <v>889</v>
      </c>
      <c r="Q953" t="str">
        <f t="shared" si="28"/>
        <v>09</v>
      </c>
      <c r="R953">
        <v>3</v>
      </c>
      <c r="S953" t="str">
        <f t="shared" si="29"/>
        <v>Fing</v>
      </c>
      <c r="T953" t="s">
        <v>1291</v>
      </c>
      <c r="U953" t="s">
        <v>1225</v>
      </c>
    </row>
    <row r="954" spans="1:21" hidden="1">
      <c r="A954" s="134">
        <v>1</v>
      </c>
      <c r="B954">
        <v>2005</v>
      </c>
      <c r="C954">
        <v>20050906</v>
      </c>
      <c r="D954">
        <v>23</v>
      </c>
      <c r="E954">
        <v>12</v>
      </c>
      <c r="F954" t="s">
        <v>264</v>
      </c>
      <c r="G954">
        <v>1.17</v>
      </c>
      <c r="H954" t="s">
        <v>895</v>
      </c>
      <c r="I954" t="s">
        <v>56</v>
      </c>
      <c r="J954" t="s">
        <v>103</v>
      </c>
      <c r="K954" t="s">
        <v>723</v>
      </c>
      <c r="L954">
        <v>2002</v>
      </c>
      <c r="M954">
        <v>3</v>
      </c>
      <c r="N954">
        <v>2003</v>
      </c>
      <c r="O954">
        <v>631558</v>
      </c>
      <c r="P954" t="s">
        <v>889</v>
      </c>
      <c r="Q954" t="str">
        <f t="shared" si="28"/>
        <v>09</v>
      </c>
      <c r="R954">
        <v>3</v>
      </c>
      <c r="S954" t="str">
        <f t="shared" si="29"/>
        <v>Fing</v>
      </c>
      <c r="T954" t="s">
        <v>1291</v>
      </c>
      <c r="U954" t="s">
        <v>1225</v>
      </c>
    </row>
    <row r="955" spans="1:21" hidden="1">
      <c r="A955" s="134">
        <v>1</v>
      </c>
      <c r="B955">
        <v>2005</v>
      </c>
      <c r="C955">
        <v>20050908</v>
      </c>
      <c r="D955">
        <v>23</v>
      </c>
      <c r="E955">
        <v>12</v>
      </c>
      <c r="F955" t="s">
        <v>264</v>
      </c>
      <c r="G955">
        <v>1.17</v>
      </c>
      <c r="H955" t="s">
        <v>895</v>
      </c>
      <c r="I955" t="s">
        <v>56</v>
      </c>
      <c r="J955" t="s">
        <v>103</v>
      </c>
      <c r="K955" t="s">
        <v>723</v>
      </c>
      <c r="L955">
        <v>2002</v>
      </c>
      <c r="M955">
        <v>3</v>
      </c>
      <c r="N955">
        <v>2003</v>
      </c>
      <c r="O955">
        <v>631558</v>
      </c>
      <c r="P955" t="s">
        <v>889</v>
      </c>
      <c r="Q955" t="str">
        <f t="shared" si="28"/>
        <v>09</v>
      </c>
      <c r="R955">
        <v>3</v>
      </c>
      <c r="S955" t="str">
        <f t="shared" si="29"/>
        <v>Fing</v>
      </c>
      <c r="T955" t="s">
        <v>1291</v>
      </c>
      <c r="U955" t="s">
        <v>1225</v>
      </c>
    </row>
    <row r="956" spans="1:21" hidden="1">
      <c r="A956" s="134">
        <v>1</v>
      </c>
      <c r="B956">
        <v>2005</v>
      </c>
      <c r="C956">
        <v>20050908</v>
      </c>
      <c r="D956">
        <v>23</v>
      </c>
      <c r="E956">
        <v>12</v>
      </c>
      <c r="F956" t="s">
        <v>264</v>
      </c>
      <c r="G956">
        <v>1.17</v>
      </c>
      <c r="H956" t="s">
        <v>895</v>
      </c>
      <c r="I956" t="s">
        <v>56</v>
      </c>
      <c r="J956" t="s">
        <v>103</v>
      </c>
      <c r="K956" t="s">
        <v>723</v>
      </c>
      <c r="L956">
        <v>2002</v>
      </c>
      <c r="M956">
        <v>3</v>
      </c>
      <c r="N956">
        <v>2003</v>
      </c>
      <c r="O956">
        <v>631558</v>
      </c>
      <c r="P956" t="s">
        <v>889</v>
      </c>
      <c r="Q956" t="str">
        <f t="shared" si="28"/>
        <v>09</v>
      </c>
      <c r="R956">
        <v>3</v>
      </c>
      <c r="S956" t="str">
        <f t="shared" si="29"/>
        <v>Fing</v>
      </c>
      <c r="T956" t="s">
        <v>1291</v>
      </c>
      <c r="U956" t="s">
        <v>1225</v>
      </c>
    </row>
    <row r="957" spans="1:21" hidden="1">
      <c r="A957" s="134">
        <v>1</v>
      </c>
      <c r="B957">
        <v>2005</v>
      </c>
      <c r="C957">
        <v>20050908</v>
      </c>
      <c r="D957">
        <v>23</v>
      </c>
      <c r="E957">
        <v>12</v>
      </c>
      <c r="F957" t="s">
        <v>264</v>
      </c>
      <c r="G957">
        <v>1.17</v>
      </c>
      <c r="H957" t="s">
        <v>895</v>
      </c>
      <c r="I957" t="s">
        <v>56</v>
      </c>
      <c r="J957" t="s">
        <v>103</v>
      </c>
      <c r="K957" t="s">
        <v>723</v>
      </c>
      <c r="L957">
        <v>2002</v>
      </c>
      <c r="M957">
        <v>3</v>
      </c>
      <c r="N957">
        <v>2003</v>
      </c>
      <c r="O957">
        <v>631558</v>
      </c>
      <c r="P957" t="s">
        <v>889</v>
      </c>
      <c r="Q957" t="str">
        <f t="shared" si="28"/>
        <v>09</v>
      </c>
      <c r="R957">
        <v>3</v>
      </c>
      <c r="S957" t="str">
        <f t="shared" si="29"/>
        <v>Fing</v>
      </c>
      <c r="T957" t="s">
        <v>1291</v>
      </c>
      <c r="U957" t="s">
        <v>1225</v>
      </c>
    </row>
    <row r="958" spans="1:21" hidden="1">
      <c r="A958" s="134">
        <v>1</v>
      </c>
      <c r="B958">
        <v>2005</v>
      </c>
      <c r="C958">
        <v>20050908</v>
      </c>
      <c r="D958">
        <v>23</v>
      </c>
      <c r="E958">
        <v>12</v>
      </c>
      <c r="F958" t="s">
        <v>264</v>
      </c>
      <c r="G958">
        <v>1.17</v>
      </c>
      <c r="H958" t="s">
        <v>895</v>
      </c>
      <c r="I958" t="s">
        <v>56</v>
      </c>
      <c r="J958" t="s">
        <v>103</v>
      </c>
      <c r="K958" t="s">
        <v>723</v>
      </c>
      <c r="L958">
        <v>2002</v>
      </c>
      <c r="M958">
        <v>3</v>
      </c>
      <c r="N958">
        <v>2003</v>
      </c>
      <c r="O958">
        <v>631558</v>
      </c>
      <c r="P958" t="s">
        <v>889</v>
      </c>
      <c r="Q958" t="str">
        <f t="shared" si="28"/>
        <v>09</v>
      </c>
      <c r="R958">
        <v>3</v>
      </c>
      <c r="S958" t="str">
        <f t="shared" si="29"/>
        <v>Fing</v>
      </c>
      <c r="T958" t="s">
        <v>1291</v>
      </c>
      <c r="U958" t="s">
        <v>1225</v>
      </c>
    </row>
    <row r="959" spans="1:21" hidden="1">
      <c r="A959" s="134">
        <v>1</v>
      </c>
      <c r="B959">
        <v>2005</v>
      </c>
      <c r="C959">
        <v>20050908</v>
      </c>
      <c r="D959">
        <v>23</v>
      </c>
      <c r="E959">
        <v>12</v>
      </c>
      <c r="F959" t="s">
        <v>264</v>
      </c>
      <c r="G959">
        <v>1.17</v>
      </c>
      <c r="H959" t="s">
        <v>895</v>
      </c>
      <c r="I959" t="s">
        <v>56</v>
      </c>
      <c r="J959" t="s">
        <v>103</v>
      </c>
      <c r="K959" t="s">
        <v>723</v>
      </c>
      <c r="L959">
        <v>2002</v>
      </c>
      <c r="M959">
        <v>3</v>
      </c>
      <c r="N959">
        <v>2003</v>
      </c>
      <c r="O959">
        <v>631558</v>
      </c>
      <c r="P959" t="s">
        <v>889</v>
      </c>
      <c r="Q959" t="str">
        <f t="shared" si="28"/>
        <v>09</v>
      </c>
      <c r="R959">
        <v>3</v>
      </c>
      <c r="S959" t="str">
        <f t="shared" si="29"/>
        <v>Fing</v>
      </c>
      <c r="T959" t="s">
        <v>1291</v>
      </c>
      <c r="U959" t="s">
        <v>1225</v>
      </c>
    </row>
    <row r="960" spans="1:21" hidden="1">
      <c r="A960" s="134">
        <v>1</v>
      </c>
      <c r="B960">
        <v>2007</v>
      </c>
      <c r="C960">
        <v>20070904</v>
      </c>
      <c r="D960">
        <v>23</v>
      </c>
      <c r="E960">
        <v>12</v>
      </c>
      <c r="F960" t="s">
        <v>264</v>
      </c>
      <c r="G960">
        <v>3.79</v>
      </c>
      <c r="H960" t="s">
        <v>895</v>
      </c>
      <c r="I960" t="s">
        <v>56</v>
      </c>
      <c r="J960" t="s">
        <v>103</v>
      </c>
      <c r="K960" t="s">
        <v>723</v>
      </c>
      <c r="L960">
        <v>2003</v>
      </c>
      <c r="M960">
        <v>3</v>
      </c>
      <c r="N960">
        <v>2004</v>
      </c>
      <c r="O960">
        <v>632284</v>
      </c>
      <c r="P960" t="s">
        <v>889</v>
      </c>
      <c r="Q960" t="str">
        <f t="shared" si="28"/>
        <v>09</v>
      </c>
      <c r="R960">
        <v>3</v>
      </c>
      <c r="S960" t="str">
        <f t="shared" si="29"/>
        <v>Fing</v>
      </c>
      <c r="T960" t="s">
        <v>1291</v>
      </c>
      <c r="U960" t="s">
        <v>1225</v>
      </c>
    </row>
    <row r="961" spans="1:21" hidden="1">
      <c r="A961" s="134">
        <v>1</v>
      </c>
      <c r="B961">
        <v>2007</v>
      </c>
      <c r="C961">
        <v>20070904</v>
      </c>
      <c r="D961">
        <v>23</v>
      </c>
      <c r="E961">
        <v>12</v>
      </c>
      <c r="F961" t="s">
        <v>264</v>
      </c>
      <c r="G961">
        <v>3.79</v>
      </c>
      <c r="H961" t="s">
        <v>895</v>
      </c>
      <c r="I961" t="s">
        <v>56</v>
      </c>
      <c r="J961" t="s">
        <v>103</v>
      </c>
      <c r="K961" t="s">
        <v>723</v>
      </c>
      <c r="L961">
        <v>2003</v>
      </c>
      <c r="M961">
        <v>3</v>
      </c>
      <c r="N961">
        <v>2004</v>
      </c>
      <c r="O961">
        <v>632284</v>
      </c>
      <c r="P961" t="s">
        <v>889</v>
      </c>
      <c r="Q961" t="str">
        <f t="shared" si="28"/>
        <v>09</v>
      </c>
      <c r="R961">
        <v>3</v>
      </c>
      <c r="S961" t="str">
        <f t="shared" si="29"/>
        <v>Fing</v>
      </c>
      <c r="T961" t="s">
        <v>1291</v>
      </c>
      <c r="U961" t="s">
        <v>1225</v>
      </c>
    </row>
    <row r="962" spans="1:21" hidden="1">
      <c r="A962" s="134">
        <v>1</v>
      </c>
      <c r="B962">
        <v>2007</v>
      </c>
      <c r="C962">
        <v>20070904</v>
      </c>
      <c r="D962">
        <v>23</v>
      </c>
      <c r="E962">
        <v>12</v>
      </c>
      <c r="F962" t="s">
        <v>264</v>
      </c>
      <c r="G962">
        <v>3.79</v>
      </c>
      <c r="H962" t="s">
        <v>895</v>
      </c>
      <c r="I962" t="s">
        <v>56</v>
      </c>
      <c r="J962" t="s">
        <v>103</v>
      </c>
      <c r="K962" t="s">
        <v>723</v>
      </c>
      <c r="L962">
        <v>2003</v>
      </c>
      <c r="M962">
        <v>3</v>
      </c>
      <c r="N962">
        <v>2004</v>
      </c>
      <c r="O962">
        <v>632284</v>
      </c>
      <c r="P962" t="s">
        <v>889</v>
      </c>
      <c r="Q962" t="str">
        <f t="shared" si="28"/>
        <v>09</v>
      </c>
      <c r="R962">
        <v>3</v>
      </c>
      <c r="S962" t="str">
        <f t="shared" si="29"/>
        <v>Fing</v>
      </c>
      <c r="T962" t="s">
        <v>1291</v>
      </c>
      <c r="U962" t="s">
        <v>1225</v>
      </c>
    </row>
    <row r="963" spans="1:21" hidden="1">
      <c r="A963" s="134">
        <v>1</v>
      </c>
      <c r="B963">
        <v>2007</v>
      </c>
      <c r="C963">
        <v>20070904</v>
      </c>
      <c r="D963">
        <v>23</v>
      </c>
      <c r="E963">
        <v>12</v>
      </c>
      <c r="F963" t="s">
        <v>264</v>
      </c>
      <c r="G963">
        <v>3.79</v>
      </c>
      <c r="H963" t="s">
        <v>895</v>
      </c>
      <c r="I963" t="s">
        <v>56</v>
      </c>
      <c r="J963" t="s">
        <v>103</v>
      </c>
      <c r="K963" t="s">
        <v>723</v>
      </c>
      <c r="L963">
        <v>2003</v>
      </c>
      <c r="M963">
        <v>3</v>
      </c>
      <c r="N963">
        <v>2004</v>
      </c>
      <c r="O963">
        <v>632284</v>
      </c>
      <c r="P963" t="s">
        <v>889</v>
      </c>
      <c r="Q963" t="str">
        <f t="shared" si="28"/>
        <v>09</v>
      </c>
      <c r="R963">
        <v>3</v>
      </c>
      <c r="S963" t="str">
        <f t="shared" si="29"/>
        <v>Fing</v>
      </c>
      <c r="T963" t="s">
        <v>1291</v>
      </c>
      <c r="U963" t="s">
        <v>1225</v>
      </c>
    </row>
    <row r="964" spans="1:21" hidden="1">
      <c r="A964" s="134">
        <v>1</v>
      </c>
      <c r="B964">
        <v>2007</v>
      </c>
      <c r="C964">
        <v>20070904</v>
      </c>
      <c r="D964">
        <v>23</v>
      </c>
      <c r="E964">
        <v>12</v>
      </c>
      <c r="F964" t="s">
        <v>264</v>
      </c>
      <c r="G964">
        <v>3.79</v>
      </c>
      <c r="H964" t="s">
        <v>895</v>
      </c>
      <c r="I964" t="s">
        <v>56</v>
      </c>
      <c r="J964" t="s">
        <v>103</v>
      </c>
      <c r="K964" t="s">
        <v>723</v>
      </c>
      <c r="L964">
        <v>2003</v>
      </c>
      <c r="M964">
        <v>3</v>
      </c>
      <c r="N964">
        <v>2004</v>
      </c>
      <c r="O964">
        <v>632284</v>
      </c>
      <c r="P964" t="s">
        <v>889</v>
      </c>
      <c r="Q964" t="str">
        <f t="shared" si="28"/>
        <v>09</v>
      </c>
      <c r="R964">
        <v>3</v>
      </c>
      <c r="S964" t="str">
        <f t="shared" si="29"/>
        <v>Fing</v>
      </c>
      <c r="T964" t="s">
        <v>1291</v>
      </c>
      <c r="U964" t="s">
        <v>1225</v>
      </c>
    </row>
    <row r="965" spans="1:21" hidden="1">
      <c r="A965" s="134">
        <v>1</v>
      </c>
      <c r="B965">
        <v>2007</v>
      </c>
      <c r="C965">
        <v>20070904</v>
      </c>
      <c r="D965">
        <v>23</v>
      </c>
      <c r="E965">
        <v>12</v>
      </c>
      <c r="F965" t="s">
        <v>264</v>
      </c>
      <c r="G965">
        <v>3.79</v>
      </c>
      <c r="H965" t="s">
        <v>895</v>
      </c>
      <c r="I965" t="s">
        <v>56</v>
      </c>
      <c r="J965" t="s">
        <v>103</v>
      </c>
      <c r="K965" t="s">
        <v>723</v>
      </c>
      <c r="L965">
        <v>2003</v>
      </c>
      <c r="M965">
        <v>3</v>
      </c>
      <c r="N965">
        <v>2004</v>
      </c>
      <c r="O965">
        <v>632284</v>
      </c>
      <c r="P965" t="s">
        <v>889</v>
      </c>
      <c r="Q965" t="str">
        <f t="shared" si="28"/>
        <v>09</v>
      </c>
      <c r="R965">
        <v>3</v>
      </c>
      <c r="S965" t="str">
        <f t="shared" si="29"/>
        <v>Fing</v>
      </c>
      <c r="T965" t="s">
        <v>1291</v>
      </c>
      <c r="U965" t="s">
        <v>1225</v>
      </c>
    </row>
    <row r="966" spans="1:21" hidden="1">
      <c r="A966" s="134">
        <v>1</v>
      </c>
      <c r="B966">
        <v>2007</v>
      </c>
      <c r="C966">
        <v>20070907</v>
      </c>
      <c r="D966">
        <v>23</v>
      </c>
      <c r="E966">
        <v>16</v>
      </c>
      <c r="F966" t="s">
        <v>345</v>
      </c>
      <c r="G966">
        <v>1.91</v>
      </c>
      <c r="H966" t="s">
        <v>920</v>
      </c>
      <c r="I966" t="s">
        <v>56</v>
      </c>
      <c r="J966" t="s">
        <v>103</v>
      </c>
      <c r="K966" t="s">
        <v>723</v>
      </c>
      <c r="L966">
        <v>2003</v>
      </c>
      <c r="M966">
        <v>3</v>
      </c>
      <c r="N966">
        <v>2004</v>
      </c>
      <c r="O966">
        <v>632284</v>
      </c>
      <c r="P966" t="s">
        <v>888</v>
      </c>
      <c r="Q966" t="str">
        <f t="shared" ref="Q966:Q1029" si="30">MID(C966,5,2)</f>
        <v>09</v>
      </c>
      <c r="R966">
        <v>3</v>
      </c>
      <c r="S966" t="str">
        <f t="shared" ref="S966:S1029" si="31">IF(N966-L966=1,"Fing","Yrl")</f>
        <v>Fing</v>
      </c>
      <c r="T966" t="s">
        <v>1291</v>
      </c>
      <c r="U966" t="s">
        <v>1225</v>
      </c>
    </row>
    <row r="967" spans="1:21" hidden="1">
      <c r="A967" s="134">
        <v>1</v>
      </c>
      <c r="B967">
        <v>1995</v>
      </c>
      <c r="C967">
        <v>19950210</v>
      </c>
      <c r="D967">
        <v>45</v>
      </c>
      <c r="E967">
        <v>95</v>
      </c>
      <c r="F967" t="s">
        <v>358</v>
      </c>
      <c r="G967">
        <v>1.2</v>
      </c>
      <c r="H967" t="s">
        <v>939</v>
      </c>
      <c r="I967" t="s">
        <v>56</v>
      </c>
      <c r="J967" t="s">
        <v>92</v>
      </c>
      <c r="K967" t="s">
        <v>897</v>
      </c>
      <c r="L967">
        <v>1992</v>
      </c>
      <c r="M967">
        <v>3</v>
      </c>
      <c r="N967">
        <v>1993</v>
      </c>
      <c r="O967">
        <v>212042</v>
      </c>
      <c r="P967" t="s">
        <v>1062</v>
      </c>
      <c r="Q967" t="str">
        <f t="shared" si="30"/>
        <v>02</v>
      </c>
      <c r="R967">
        <v>1</v>
      </c>
      <c r="S967" t="str">
        <f t="shared" si="31"/>
        <v>Fing</v>
      </c>
      <c r="T967" t="s">
        <v>1271</v>
      </c>
      <c r="U967" t="s">
        <v>1225</v>
      </c>
    </row>
    <row r="968" spans="1:21" hidden="1">
      <c r="A968" s="134">
        <v>1</v>
      </c>
      <c r="B968">
        <v>1995</v>
      </c>
      <c r="C968">
        <v>19950209</v>
      </c>
      <c r="D968">
        <v>45</v>
      </c>
      <c r="E968">
        <v>95</v>
      </c>
      <c r="F968" t="s">
        <v>289</v>
      </c>
      <c r="G968">
        <v>1.2</v>
      </c>
      <c r="H968" t="s">
        <v>959</v>
      </c>
      <c r="I968" t="s">
        <v>56</v>
      </c>
      <c r="J968" t="s">
        <v>92</v>
      </c>
      <c r="K968" t="s">
        <v>897</v>
      </c>
      <c r="L968">
        <v>1992</v>
      </c>
      <c r="M968">
        <v>3</v>
      </c>
      <c r="N968">
        <v>1993</v>
      </c>
      <c r="O968">
        <v>212042</v>
      </c>
      <c r="P968" t="s">
        <v>1062</v>
      </c>
      <c r="Q968" t="str">
        <f t="shared" si="30"/>
        <v>02</v>
      </c>
      <c r="R968">
        <v>1</v>
      </c>
      <c r="S968" t="str">
        <f t="shared" si="31"/>
        <v>Fing</v>
      </c>
      <c r="T968" t="s">
        <v>1271</v>
      </c>
      <c r="U968" t="s">
        <v>1225</v>
      </c>
    </row>
    <row r="969" spans="1:21" hidden="1">
      <c r="A969" s="134">
        <v>1</v>
      </c>
      <c r="B969">
        <v>1995</v>
      </c>
      <c r="C969">
        <v>19950210</v>
      </c>
      <c r="D969">
        <v>45</v>
      </c>
      <c r="E969">
        <v>95</v>
      </c>
      <c r="F969" t="s">
        <v>977</v>
      </c>
      <c r="G969">
        <v>1.2</v>
      </c>
      <c r="H969" t="s">
        <v>978</v>
      </c>
      <c r="I969" t="s">
        <v>56</v>
      </c>
      <c r="J969" t="s">
        <v>92</v>
      </c>
      <c r="K969" t="s">
        <v>897</v>
      </c>
      <c r="L969">
        <v>1992</v>
      </c>
      <c r="M969">
        <v>3</v>
      </c>
      <c r="N969">
        <v>1993</v>
      </c>
      <c r="O969">
        <v>212042</v>
      </c>
      <c r="P969" t="s">
        <v>1062</v>
      </c>
      <c r="Q969" t="str">
        <f t="shared" si="30"/>
        <v>02</v>
      </c>
      <c r="R969">
        <v>1</v>
      </c>
      <c r="S969" t="str">
        <f t="shared" si="31"/>
        <v>Fing</v>
      </c>
      <c r="T969" t="s">
        <v>1271</v>
      </c>
      <c r="U969" t="s">
        <v>1225</v>
      </c>
    </row>
    <row r="970" spans="1:21" hidden="1">
      <c r="A970" s="134">
        <v>1</v>
      </c>
      <c r="B970">
        <v>1995</v>
      </c>
      <c r="C970">
        <v>19950329</v>
      </c>
      <c r="D970">
        <v>45</v>
      </c>
      <c r="E970">
        <v>95</v>
      </c>
      <c r="F970" t="s">
        <v>289</v>
      </c>
      <c r="G970">
        <v>1.25</v>
      </c>
      <c r="H970" t="s">
        <v>959</v>
      </c>
      <c r="I970" t="s">
        <v>56</v>
      </c>
      <c r="J970" t="s">
        <v>92</v>
      </c>
      <c r="K970" t="s">
        <v>897</v>
      </c>
      <c r="L970">
        <v>1992</v>
      </c>
      <c r="M970">
        <v>3</v>
      </c>
      <c r="N970">
        <v>1993</v>
      </c>
      <c r="O970">
        <v>212042</v>
      </c>
      <c r="P970" t="s">
        <v>1062</v>
      </c>
      <c r="Q970" t="str">
        <f t="shared" si="30"/>
        <v>03</v>
      </c>
      <c r="R970">
        <v>1</v>
      </c>
      <c r="S970" t="str">
        <f t="shared" si="31"/>
        <v>Fing</v>
      </c>
      <c r="T970" t="s">
        <v>1271</v>
      </c>
      <c r="U970" t="s">
        <v>1225</v>
      </c>
    </row>
    <row r="971" spans="1:21" hidden="1">
      <c r="A971" s="134">
        <v>1</v>
      </c>
      <c r="B971">
        <v>1999</v>
      </c>
      <c r="C971">
        <v>19990324</v>
      </c>
      <c r="D971">
        <v>45</v>
      </c>
      <c r="E971">
        <v>95</v>
      </c>
      <c r="F971" t="s">
        <v>323</v>
      </c>
      <c r="G971">
        <v>5.6</v>
      </c>
      <c r="H971" t="s">
        <v>964</v>
      </c>
      <c r="I971" t="s">
        <v>56</v>
      </c>
      <c r="J971" t="s">
        <v>92</v>
      </c>
      <c r="K971" t="s">
        <v>692</v>
      </c>
      <c r="L971">
        <v>1996</v>
      </c>
      <c r="M971">
        <v>3</v>
      </c>
      <c r="N971">
        <v>1997</v>
      </c>
      <c r="O971">
        <v>212957</v>
      </c>
      <c r="P971" t="s">
        <v>1062</v>
      </c>
      <c r="Q971" t="str">
        <f t="shared" si="30"/>
        <v>03</v>
      </c>
      <c r="R971">
        <v>1</v>
      </c>
      <c r="S971" t="str">
        <f t="shared" si="31"/>
        <v>Fing</v>
      </c>
      <c r="T971" t="s">
        <v>1271</v>
      </c>
      <c r="U971" t="s">
        <v>1225</v>
      </c>
    </row>
    <row r="972" spans="1:21" hidden="1">
      <c r="A972" s="134">
        <v>1</v>
      </c>
      <c r="B972">
        <v>1999</v>
      </c>
      <c r="C972">
        <v>19990530</v>
      </c>
      <c r="D972">
        <v>45</v>
      </c>
      <c r="E972">
        <v>95</v>
      </c>
      <c r="F972" t="s">
        <v>942</v>
      </c>
      <c r="G972">
        <v>3.1</v>
      </c>
      <c r="H972" t="s">
        <v>943</v>
      </c>
      <c r="I972" t="s">
        <v>56</v>
      </c>
      <c r="J972" t="s">
        <v>92</v>
      </c>
      <c r="K972" t="s">
        <v>692</v>
      </c>
      <c r="L972">
        <v>1996</v>
      </c>
      <c r="M972">
        <v>3</v>
      </c>
      <c r="N972">
        <v>1997</v>
      </c>
      <c r="O972">
        <v>212957</v>
      </c>
      <c r="P972" t="s">
        <v>1062</v>
      </c>
      <c r="Q972" t="str">
        <f t="shared" si="30"/>
        <v>05</v>
      </c>
      <c r="R972">
        <v>2</v>
      </c>
      <c r="S972" t="str">
        <f t="shared" si="31"/>
        <v>Fing</v>
      </c>
      <c r="T972" t="s">
        <v>1271</v>
      </c>
      <c r="U972" t="s">
        <v>1225</v>
      </c>
    </row>
    <row r="973" spans="1:21" hidden="1">
      <c r="A973" s="134">
        <v>1</v>
      </c>
      <c r="B973">
        <v>1999</v>
      </c>
      <c r="C973">
        <v>19990526</v>
      </c>
      <c r="D973">
        <v>45</v>
      </c>
      <c r="E973">
        <v>95</v>
      </c>
      <c r="F973" t="s">
        <v>281</v>
      </c>
      <c r="G973">
        <v>3.1</v>
      </c>
      <c r="H973" t="s">
        <v>937</v>
      </c>
      <c r="I973" t="s">
        <v>56</v>
      </c>
      <c r="J973" t="s">
        <v>92</v>
      </c>
      <c r="K973" t="s">
        <v>692</v>
      </c>
      <c r="L973">
        <v>1995</v>
      </c>
      <c r="M973">
        <v>3</v>
      </c>
      <c r="N973">
        <v>1996</v>
      </c>
      <c r="O973">
        <v>212946</v>
      </c>
      <c r="P973" t="s">
        <v>1062</v>
      </c>
      <c r="Q973" t="str">
        <f t="shared" si="30"/>
        <v>05</v>
      </c>
      <c r="R973">
        <v>2</v>
      </c>
      <c r="S973" t="str">
        <f t="shared" si="31"/>
        <v>Fing</v>
      </c>
      <c r="T973" t="s">
        <v>1271</v>
      </c>
      <c r="U973" t="s">
        <v>1225</v>
      </c>
    </row>
    <row r="974" spans="1:21" hidden="1">
      <c r="A974" s="134">
        <v>1</v>
      </c>
      <c r="B974">
        <v>1999</v>
      </c>
      <c r="C974">
        <v>19990515</v>
      </c>
      <c r="D974">
        <v>45</v>
      </c>
      <c r="E974">
        <v>95</v>
      </c>
      <c r="F974" t="s">
        <v>289</v>
      </c>
      <c r="G974">
        <v>3.1</v>
      </c>
      <c r="H974" t="s">
        <v>959</v>
      </c>
      <c r="I974" t="s">
        <v>56</v>
      </c>
      <c r="J974" t="s">
        <v>92</v>
      </c>
      <c r="K974" t="s">
        <v>692</v>
      </c>
      <c r="L974">
        <v>1996</v>
      </c>
      <c r="M974">
        <v>3</v>
      </c>
      <c r="N974">
        <v>1997</v>
      </c>
      <c r="O974">
        <v>212957</v>
      </c>
      <c r="P974" t="s">
        <v>1062</v>
      </c>
      <c r="Q974" t="str">
        <f t="shared" si="30"/>
        <v>05</v>
      </c>
      <c r="R974">
        <v>2</v>
      </c>
      <c r="S974" t="str">
        <f t="shared" si="31"/>
        <v>Fing</v>
      </c>
      <c r="T974" t="s">
        <v>1271</v>
      </c>
      <c r="U974" t="s">
        <v>1225</v>
      </c>
    </row>
    <row r="975" spans="1:21" hidden="1">
      <c r="A975" s="134">
        <v>1</v>
      </c>
      <c r="B975">
        <v>1999</v>
      </c>
      <c r="C975">
        <v>19990516</v>
      </c>
      <c r="D975">
        <v>45</v>
      </c>
      <c r="E975">
        <v>95</v>
      </c>
      <c r="F975" t="s">
        <v>289</v>
      </c>
      <c r="G975">
        <v>3.1</v>
      </c>
      <c r="H975" t="s">
        <v>959</v>
      </c>
      <c r="I975" t="s">
        <v>56</v>
      </c>
      <c r="J975" t="s">
        <v>92</v>
      </c>
      <c r="K975" t="s">
        <v>692</v>
      </c>
      <c r="L975">
        <v>1996</v>
      </c>
      <c r="M975">
        <v>3</v>
      </c>
      <c r="N975">
        <v>1997</v>
      </c>
      <c r="O975">
        <v>212957</v>
      </c>
      <c r="P975" t="s">
        <v>1062</v>
      </c>
      <c r="Q975" t="str">
        <f t="shared" si="30"/>
        <v>05</v>
      </c>
      <c r="R975">
        <v>2</v>
      </c>
      <c r="S975" t="str">
        <f t="shared" si="31"/>
        <v>Fing</v>
      </c>
      <c r="T975" t="s">
        <v>1271</v>
      </c>
      <c r="U975" t="s">
        <v>1225</v>
      </c>
    </row>
    <row r="976" spans="1:21" hidden="1">
      <c r="A976" s="134">
        <v>1</v>
      </c>
      <c r="B976">
        <v>1999</v>
      </c>
      <c r="C976">
        <v>19990530</v>
      </c>
      <c r="D976">
        <v>45</v>
      </c>
      <c r="E976">
        <v>95</v>
      </c>
      <c r="F976" t="s">
        <v>323</v>
      </c>
      <c r="G976">
        <v>3.1</v>
      </c>
      <c r="H976" t="s">
        <v>964</v>
      </c>
      <c r="I976" t="s">
        <v>56</v>
      </c>
      <c r="J976" t="s">
        <v>92</v>
      </c>
      <c r="K976" t="s">
        <v>692</v>
      </c>
      <c r="L976">
        <v>1996</v>
      </c>
      <c r="M976">
        <v>3</v>
      </c>
      <c r="N976">
        <v>1997</v>
      </c>
      <c r="O976">
        <v>212957</v>
      </c>
      <c r="P976" t="s">
        <v>1062</v>
      </c>
      <c r="Q976" t="str">
        <f t="shared" si="30"/>
        <v>05</v>
      </c>
      <c r="R976">
        <v>2</v>
      </c>
      <c r="S976" t="str">
        <f t="shared" si="31"/>
        <v>Fing</v>
      </c>
      <c r="T976" t="s">
        <v>1271</v>
      </c>
      <c r="U976" t="s">
        <v>1225</v>
      </c>
    </row>
    <row r="977" spans="1:21" hidden="1">
      <c r="A977" s="134">
        <v>1</v>
      </c>
      <c r="B977">
        <v>1994</v>
      </c>
      <c r="C977">
        <v>19940612</v>
      </c>
      <c r="D977">
        <v>45</v>
      </c>
      <c r="E977">
        <v>95</v>
      </c>
      <c r="F977" t="s">
        <v>315</v>
      </c>
      <c r="G977">
        <v>1.61</v>
      </c>
      <c r="H977" t="s">
        <v>928</v>
      </c>
      <c r="I977" t="s">
        <v>56</v>
      </c>
      <c r="J977" t="s">
        <v>92</v>
      </c>
      <c r="K977" t="s">
        <v>726</v>
      </c>
      <c r="L977">
        <v>1991</v>
      </c>
      <c r="M977">
        <v>3</v>
      </c>
      <c r="N977">
        <v>1992</v>
      </c>
      <c r="O977">
        <v>212011</v>
      </c>
      <c r="P977" t="s">
        <v>1062</v>
      </c>
      <c r="Q977" t="str">
        <f t="shared" si="30"/>
        <v>06</v>
      </c>
      <c r="R977">
        <v>2</v>
      </c>
      <c r="S977" t="str">
        <f t="shared" si="31"/>
        <v>Fing</v>
      </c>
      <c r="T977" t="s">
        <v>1271</v>
      </c>
      <c r="U977" t="s">
        <v>1225</v>
      </c>
    </row>
    <row r="978" spans="1:21" hidden="1">
      <c r="A978" s="134">
        <v>1</v>
      </c>
      <c r="B978">
        <v>2002</v>
      </c>
      <c r="C978">
        <v>20020626</v>
      </c>
      <c r="D978">
        <v>45</v>
      </c>
      <c r="E978">
        <v>95</v>
      </c>
      <c r="F978" t="s">
        <v>289</v>
      </c>
      <c r="G978">
        <v>3.96</v>
      </c>
      <c r="H978" t="s">
        <v>959</v>
      </c>
      <c r="I978" t="s">
        <v>56</v>
      </c>
      <c r="J978" t="s">
        <v>92</v>
      </c>
      <c r="K978" t="s">
        <v>710</v>
      </c>
      <c r="L978">
        <v>2000</v>
      </c>
      <c r="M978">
        <v>3</v>
      </c>
      <c r="N978">
        <v>2001</v>
      </c>
      <c r="O978">
        <v>630189</v>
      </c>
      <c r="P978" t="s">
        <v>1062</v>
      </c>
      <c r="Q978" t="str">
        <f t="shared" si="30"/>
        <v>06</v>
      </c>
      <c r="R978">
        <v>2</v>
      </c>
      <c r="S978" t="str">
        <f t="shared" si="31"/>
        <v>Fing</v>
      </c>
      <c r="T978" t="s">
        <v>1271</v>
      </c>
      <c r="U978" t="s">
        <v>1225</v>
      </c>
    </row>
    <row r="979" spans="1:21" hidden="1">
      <c r="A979" s="134">
        <v>1</v>
      </c>
      <c r="B979">
        <v>1995</v>
      </c>
      <c r="C979">
        <v>19950625</v>
      </c>
      <c r="D979">
        <v>45</v>
      </c>
      <c r="E979">
        <v>95</v>
      </c>
      <c r="F979" t="s">
        <v>313</v>
      </c>
      <c r="G979">
        <v>1.29</v>
      </c>
      <c r="H979" t="s">
        <v>962</v>
      </c>
      <c r="I979" t="s">
        <v>56</v>
      </c>
      <c r="J979" t="s">
        <v>92</v>
      </c>
      <c r="K979" t="s">
        <v>897</v>
      </c>
      <c r="L979">
        <v>1992</v>
      </c>
      <c r="M979">
        <v>3</v>
      </c>
      <c r="N979">
        <v>1993</v>
      </c>
      <c r="O979">
        <v>212042</v>
      </c>
      <c r="P979" t="s">
        <v>1062</v>
      </c>
      <c r="Q979" t="str">
        <f t="shared" si="30"/>
        <v>06</v>
      </c>
      <c r="R979">
        <v>2</v>
      </c>
      <c r="S979" t="str">
        <f t="shared" si="31"/>
        <v>Fing</v>
      </c>
      <c r="T979" t="s">
        <v>1271</v>
      </c>
      <c r="U979" t="s">
        <v>1225</v>
      </c>
    </row>
    <row r="980" spans="1:21" hidden="1">
      <c r="A980" s="134">
        <v>1</v>
      </c>
      <c r="B980">
        <v>2000</v>
      </c>
      <c r="C980">
        <v>20000729</v>
      </c>
      <c r="D980">
        <v>45</v>
      </c>
      <c r="E980">
        <v>95</v>
      </c>
      <c r="F980" t="s">
        <v>315</v>
      </c>
      <c r="G980">
        <v>2.2799999999999998</v>
      </c>
      <c r="H980" t="s">
        <v>928</v>
      </c>
      <c r="I980" t="s">
        <v>56</v>
      </c>
      <c r="J980" t="s">
        <v>92</v>
      </c>
      <c r="K980" t="s">
        <v>710</v>
      </c>
      <c r="L980">
        <v>1997</v>
      </c>
      <c r="M980">
        <v>3</v>
      </c>
      <c r="N980">
        <v>1998</v>
      </c>
      <c r="O980">
        <v>212956</v>
      </c>
      <c r="P980" t="s">
        <v>1062</v>
      </c>
      <c r="Q980" t="str">
        <f t="shared" si="30"/>
        <v>07</v>
      </c>
      <c r="R980">
        <v>3</v>
      </c>
      <c r="S980" t="str">
        <f t="shared" si="31"/>
        <v>Fing</v>
      </c>
      <c r="T980" t="s">
        <v>1271</v>
      </c>
      <c r="U980" t="s">
        <v>1225</v>
      </c>
    </row>
    <row r="981" spans="1:21" hidden="1">
      <c r="A981" s="134">
        <v>1</v>
      </c>
      <c r="B981">
        <v>2001</v>
      </c>
      <c r="C981">
        <v>20010731</v>
      </c>
      <c r="D981">
        <v>45</v>
      </c>
      <c r="E981">
        <v>95</v>
      </c>
      <c r="F981" t="s">
        <v>314</v>
      </c>
      <c r="G981">
        <v>13.16</v>
      </c>
      <c r="H981" t="s">
        <v>948</v>
      </c>
      <c r="I981" t="s">
        <v>56</v>
      </c>
      <c r="J981" t="s">
        <v>92</v>
      </c>
      <c r="K981" t="s">
        <v>710</v>
      </c>
      <c r="L981">
        <v>1998</v>
      </c>
      <c r="M981">
        <v>3</v>
      </c>
      <c r="N981">
        <v>1999</v>
      </c>
      <c r="O981">
        <v>210150</v>
      </c>
      <c r="P981" t="s">
        <v>1062</v>
      </c>
      <c r="Q981" t="str">
        <f t="shared" si="30"/>
        <v>07</v>
      </c>
      <c r="R981">
        <v>3</v>
      </c>
      <c r="S981" t="str">
        <f t="shared" si="31"/>
        <v>Fing</v>
      </c>
      <c r="T981" t="s">
        <v>1271</v>
      </c>
      <c r="U981" t="s">
        <v>1225</v>
      </c>
    </row>
    <row r="982" spans="1:21" hidden="1">
      <c r="A982" s="134">
        <v>1</v>
      </c>
      <c r="B982">
        <v>1995</v>
      </c>
      <c r="C982">
        <v>19950727</v>
      </c>
      <c r="D982">
        <v>45</v>
      </c>
      <c r="E982">
        <v>95</v>
      </c>
      <c r="F982" t="s">
        <v>349</v>
      </c>
      <c r="G982">
        <v>1.3</v>
      </c>
      <c r="H982" t="s">
        <v>935</v>
      </c>
      <c r="I982" t="s">
        <v>56</v>
      </c>
      <c r="J982" t="s">
        <v>92</v>
      </c>
      <c r="K982" t="s">
        <v>897</v>
      </c>
      <c r="L982">
        <v>1992</v>
      </c>
      <c r="M982">
        <v>3</v>
      </c>
      <c r="N982">
        <v>1993</v>
      </c>
      <c r="O982">
        <v>212042</v>
      </c>
      <c r="P982" t="s">
        <v>1062</v>
      </c>
      <c r="Q982" t="str">
        <f t="shared" si="30"/>
        <v>07</v>
      </c>
      <c r="R982">
        <v>3</v>
      </c>
      <c r="S982" t="str">
        <f t="shared" si="31"/>
        <v>Fing</v>
      </c>
      <c r="T982" t="s">
        <v>1271</v>
      </c>
      <c r="U982" t="s">
        <v>1225</v>
      </c>
    </row>
    <row r="983" spans="1:21" hidden="1">
      <c r="A983" s="134">
        <v>1</v>
      </c>
      <c r="B983">
        <v>1995</v>
      </c>
      <c r="C983">
        <v>19950715</v>
      </c>
      <c r="D983">
        <v>45</v>
      </c>
      <c r="E983">
        <v>95</v>
      </c>
      <c r="F983" t="s">
        <v>313</v>
      </c>
      <c r="G983">
        <v>1.3</v>
      </c>
      <c r="H983" t="s">
        <v>962</v>
      </c>
      <c r="I983" t="s">
        <v>56</v>
      </c>
      <c r="J983" t="s">
        <v>92</v>
      </c>
      <c r="K983" t="s">
        <v>897</v>
      </c>
      <c r="L983">
        <v>1992</v>
      </c>
      <c r="M983">
        <v>3</v>
      </c>
      <c r="N983">
        <v>1993</v>
      </c>
      <c r="O983">
        <v>212042</v>
      </c>
      <c r="P983" t="s">
        <v>1062</v>
      </c>
      <c r="Q983" t="str">
        <f t="shared" si="30"/>
        <v>07</v>
      </c>
      <c r="R983">
        <v>3</v>
      </c>
      <c r="S983" t="str">
        <f t="shared" si="31"/>
        <v>Fing</v>
      </c>
      <c r="T983" t="s">
        <v>1271</v>
      </c>
      <c r="U983" t="s">
        <v>1225</v>
      </c>
    </row>
    <row r="984" spans="1:21" hidden="1">
      <c r="A984" s="134">
        <v>1</v>
      </c>
      <c r="B984">
        <v>1998</v>
      </c>
      <c r="C984">
        <v>19980726</v>
      </c>
      <c r="D984">
        <v>45</v>
      </c>
      <c r="E984">
        <v>95</v>
      </c>
      <c r="F984" t="s">
        <v>313</v>
      </c>
      <c r="G984">
        <v>3.99</v>
      </c>
      <c r="H984" t="s">
        <v>962</v>
      </c>
      <c r="I984" t="s">
        <v>56</v>
      </c>
      <c r="J984" t="s">
        <v>92</v>
      </c>
      <c r="K984" t="s">
        <v>692</v>
      </c>
      <c r="L984">
        <v>1996</v>
      </c>
      <c r="M984">
        <v>3</v>
      </c>
      <c r="N984">
        <v>1997</v>
      </c>
      <c r="O984">
        <v>212957</v>
      </c>
      <c r="P984" t="s">
        <v>1062</v>
      </c>
      <c r="Q984" t="str">
        <f t="shared" si="30"/>
        <v>07</v>
      </c>
      <c r="R984">
        <v>3</v>
      </c>
      <c r="S984" t="str">
        <f t="shared" si="31"/>
        <v>Fing</v>
      </c>
      <c r="T984" t="s">
        <v>1271</v>
      </c>
      <c r="U984" t="s">
        <v>1225</v>
      </c>
    </row>
    <row r="985" spans="1:21" hidden="1">
      <c r="A985" s="134">
        <v>1</v>
      </c>
      <c r="B985">
        <v>1998</v>
      </c>
      <c r="C985">
        <v>19980725</v>
      </c>
      <c r="D985">
        <v>45</v>
      </c>
      <c r="E985">
        <v>95</v>
      </c>
      <c r="F985" t="s">
        <v>313</v>
      </c>
      <c r="G985">
        <v>3.99</v>
      </c>
      <c r="H985" t="s">
        <v>962</v>
      </c>
      <c r="I985" t="s">
        <v>56</v>
      </c>
      <c r="J985" t="s">
        <v>92</v>
      </c>
      <c r="K985" t="s">
        <v>692</v>
      </c>
      <c r="L985">
        <v>1996</v>
      </c>
      <c r="M985">
        <v>3</v>
      </c>
      <c r="N985">
        <v>1997</v>
      </c>
      <c r="O985">
        <v>212957</v>
      </c>
      <c r="P985" t="s">
        <v>1062</v>
      </c>
      <c r="Q985" t="str">
        <f t="shared" si="30"/>
        <v>07</v>
      </c>
      <c r="R985">
        <v>3</v>
      </c>
      <c r="S985" t="str">
        <f t="shared" si="31"/>
        <v>Fing</v>
      </c>
      <c r="T985" t="s">
        <v>1271</v>
      </c>
      <c r="U985" t="s">
        <v>1225</v>
      </c>
    </row>
    <row r="986" spans="1:21" hidden="1">
      <c r="A986" s="134">
        <v>1</v>
      </c>
      <c r="B986">
        <v>2001</v>
      </c>
      <c r="C986">
        <v>20010716</v>
      </c>
      <c r="D986">
        <v>45</v>
      </c>
      <c r="E986">
        <v>95</v>
      </c>
      <c r="F986" t="s">
        <v>322</v>
      </c>
      <c r="G986">
        <v>13.16</v>
      </c>
      <c r="H986" t="s">
        <v>988</v>
      </c>
      <c r="I986" t="s">
        <v>56</v>
      </c>
      <c r="J986" t="s">
        <v>92</v>
      </c>
      <c r="K986" t="s">
        <v>710</v>
      </c>
      <c r="L986">
        <v>1998</v>
      </c>
      <c r="M986">
        <v>3</v>
      </c>
      <c r="N986">
        <v>1999</v>
      </c>
      <c r="O986">
        <v>630523</v>
      </c>
      <c r="P986" t="s">
        <v>1062</v>
      </c>
      <c r="Q986" t="str">
        <f t="shared" si="30"/>
        <v>07</v>
      </c>
      <c r="R986">
        <v>3</v>
      </c>
      <c r="S986" t="str">
        <f t="shared" si="31"/>
        <v>Fing</v>
      </c>
      <c r="T986" t="s">
        <v>1271</v>
      </c>
      <c r="U986" t="s">
        <v>1225</v>
      </c>
    </row>
    <row r="987" spans="1:21" hidden="1">
      <c r="A987" s="134">
        <v>1</v>
      </c>
      <c r="B987">
        <v>1995</v>
      </c>
      <c r="C987">
        <v>19950705</v>
      </c>
      <c r="D987">
        <v>45</v>
      </c>
      <c r="E987">
        <v>95</v>
      </c>
      <c r="F987" t="s">
        <v>989</v>
      </c>
      <c r="G987">
        <v>1.3</v>
      </c>
      <c r="H987" t="s">
        <v>990</v>
      </c>
      <c r="I987" t="s">
        <v>56</v>
      </c>
      <c r="J987" t="s">
        <v>92</v>
      </c>
      <c r="K987" t="s">
        <v>897</v>
      </c>
      <c r="L987">
        <v>1992</v>
      </c>
      <c r="M987">
        <v>3</v>
      </c>
      <c r="N987">
        <v>1993</v>
      </c>
      <c r="O987">
        <v>212042</v>
      </c>
      <c r="P987" t="s">
        <v>1062</v>
      </c>
      <c r="Q987" t="str">
        <f t="shared" si="30"/>
        <v>07</v>
      </c>
      <c r="R987">
        <v>3</v>
      </c>
      <c r="S987" t="str">
        <f t="shared" si="31"/>
        <v>Fing</v>
      </c>
      <c r="T987" t="s">
        <v>1271</v>
      </c>
      <c r="U987" t="s">
        <v>1225</v>
      </c>
    </row>
    <row r="988" spans="1:21" hidden="1">
      <c r="A988" s="134">
        <v>1</v>
      </c>
      <c r="B988">
        <v>2000</v>
      </c>
      <c r="C988">
        <v>20000730</v>
      </c>
      <c r="D988">
        <v>45</v>
      </c>
      <c r="E988">
        <v>95</v>
      </c>
      <c r="F988" t="s">
        <v>991</v>
      </c>
      <c r="G988">
        <v>2.2799999999999998</v>
      </c>
      <c r="H988" t="s">
        <v>992</v>
      </c>
      <c r="I988" t="s">
        <v>56</v>
      </c>
      <c r="J988" t="s">
        <v>92</v>
      </c>
      <c r="K988" t="s">
        <v>710</v>
      </c>
      <c r="L988">
        <v>1998</v>
      </c>
      <c r="M988">
        <v>3</v>
      </c>
      <c r="N988">
        <v>1999</v>
      </c>
      <c r="O988">
        <v>210150</v>
      </c>
      <c r="P988" t="s">
        <v>1062</v>
      </c>
      <c r="Q988" t="str">
        <f t="shared" si="30"/>
        <v>07</v>
      </c>
      <c r="R988">
        <v>3</v>
      </c>
      <c r="S988" t="str">
        <f t="shared" si="31"/>
        <v>Fing</v>
      </c>
      <c r="T988" t="s">
        <v>1271</v>
      </c>
      <c r="U988" t="s">
        <v>1225</v>
      </c>
    </row>
    <row r="989" spans="1:21" hidden="1">
      <c r="A989" s="134">
        <v>1</v>
      </c>
      <c r="B989">
        <v>1998</v>
      </c>
      <c r="C989">
        <v>19980708</v>
      </c>
      <c r="D989">
        <v>45</v>
      </c>
      <c r="E989">
        <v>95</v>
      </c>
      <c r="F989" t="s">
        <v>996</v>
      </c>
      <c r="G989">
        <v>3.99</v>
      </c>
      <c r="H989" t="s">
        <v>997</v>
      </c>
      <c r="I989" t="s">
        <v>56</v>
      </c>
      <c r="J989" t="s">
        <v>92</v>
      </c>
      <c r="K989" t="s">
        <v>692</v>
      </c>
      <c r="L989">
        <v>1996</v>
      </c>
      <c r="M989">
        <v>3</v>
      </c>
      <c r="N989">
        <v>1997</v>
      </c>
      <c r="O989">
        <v>212957</v>
      </c>
      <c r="P989" t="s">
        <v>1062</v>
      </c>
      <c r="Q989" t="str">
        <f t="shared" si="30"/>
        <v>07</v>
      </c>
      <c r="R989">
        <v>3</v>
      </c>
      <c r="S989" t="str">
        <f t="shared" si="31"/>
        <v>Fing</v>
      </c>
      <c r="T989" t="s">
        <v>1271</v>
      </c>
      <c r="U989" t="s">
        <v>1225</v>
      </c>
    </row>
    <row r="990" spans="1:21" hidden="1">
      <c r="A990" s="134">
        <v>1</v>
      </c>
      <c r="B990">
        <v>1993</v>
      </c>
      <c r="C990">
        <v>19930809</v>
      </c>
      <c r="D990">
        <v>23</v>
      </c>
      <c r="E990">
        <v>12</v>
      </c>
      <c r="F990" t="s">
        <v>1241</v>
      </c>
      <c r="G990">
        <v>0</v>
      </c>
      <c r="H990" t="s">
        <v>1242</v>
      </c>
      <c r="I990" t="s">
        <v>56</v>
      </c>
      <c r="J990" t="s">
        <v>92</v>
      </c>
      <c r="K990" t="s">
        <v>713</v>
      </c>
      <c r="L990">
        <v>1990</v>
      </c>
      <c r="M990">
        <v>3</v>
      </c>
      <c r="N990">
        <v>1991</v>
      </c>
      <c r="O990">
        <v>212019</v>
      </c>
      <c r="P990" t="s">
        <v>888</v>
      </c>
      <c r="Q990" t="str">
        <f t="shared" si="30"/>
        <v>08</v>
      </c>
      <c r="R990">
        <v>3</v>
      </c>
      <c r="S990" t="str">
        <f t="shared" si="31"/>
        <v>Fing</v>
      </c>
      <c r="T990" t="s">
        <v>1271</v>
      </c>
      <c r="U990" t="s">
        <v>1225</v>
      </c>
    </row>
    <row r="991" spans="1:21" hidden="1">
      <c r="A991" s="134">
        <v>1</v>
      </c>
      <c r="B991">
        <v>1996</v>
      </c>
      <c r="C991">
        <v>19960821</v>
      </c>
      <c r="D991">
        <v>23</v>
      </c>
      <c r="E991">
        <v>16</v>
      </c>
      <c r="F991" t="s">
        <v>264</v>
      </c>
      <c r="G991">
        <v>1</v>
      </c>
      <c r="H991" t="s">
        <v>895</v>
      </c>
      <c r="I991" t="s">
        <v>56</v>
      </c>
      <c r="J991" t="s">
        <v>92</v>
      </c>
      <c r="K991" t="s">
        <v>897</v>
      </c>
      <c r="L991">
        <v>1992</v>
      </c>
      <c r="M991">
        <v>3</v>
      </c>
      <c r="N991">
        <v>1993</v>
      </c>
      <c r="O991">
        <v>212042</v>
      </c>
      <c r="P991" t="s">
        <v>889</v>
      </c>
      <c r="Q991" t="str">
        <f t="shared" si="30"/>
        <v>08</v>
      </c>
      <c r="R991">
        <v>3</v>
      </c>
      <c r="S991" t="str">
        <f t="shared" si="31"/>
        <v>Fing</v>
      </c>
      <c r="T991" t="s">
        <v>1271</v>
      </c>
      <c r="U991" t="s">
        <v>1225</v>
      </c>
    </row>
    <row r="992" spans="1:21" hidden="1">
      <c r="A992" s="134">
        <v>1</v>
      </c>
      <c r="B992">
        <v>1996</v>
      </c>
      <c r="C992">
        <v>19960821</v>
      </c>
      <c r="D992">
        <v>23</v>
      </c>
      <c r="E992">
        <v>16</v>
      </c>
      <c r="F992" t="s">
        <v>264</v>
      </c>
      <c r="G992">
        <v>1</v>
      </c>
      <c r="H992" t="s">
        <v>895</v>
      </c>
      <c r="I992" t="s">
        <v>56</v>
      </c>
      <c r="J992" t="s">
        <v>92</v>
      </c>
      <c r="K992" t="s">
        <v>897</v>
      </c>
      <c r="L992">
        <v>1992</v>
      </c>
      <c r="M992">
        <v>3</v>
      </c>
      <c r="N992">
        <v>1993</v>
      </c>
      <c r="O992">
        <v>212042</v>
      </c>
      <c r="P992" t="s">
        <v>889</v>
      </c>
      <c r="Q992" t="str">
        <f t="shared" si="30"/>
        <v>08</v>
      </c>
      <c r="R992">
        <v>3</v>
      </c>
      <c r="S992" t="str">
        <f t="shared" si="31"/>
        <v>Fing</v>
      </c>
      <c r="T992" t="s">
        <v>1271</v>
      </c>
      <c r="U992" t="s">
        <v>1225</v>
      </c>
    </row>
    <row r="993" spans="1:21" hidden="1">
      <c r="A993" s="134">
        <v>1</v>
      </c>
      <c r="B993">
        <v>1996</v>
      </c>
      <c r="C993">
        <v>19960821</v>
      </c>
      <c r="D993">
        <v>23</v>
      </c>
      <c r="E993">
        <v>16</v>
      </c>
      <c r="F993" t="s">
        <v>264</v>
      </c>
      <c r="G993">
        <v>1</v>
      </c>
      <c r="H993" t="s">
        <v>895</v>
      </c>
      <c r="I993" t="s">
        <v>56</v>
      </c>
      <c r="J993" t="s">
        <v>92</v>
      </c>
      <c r="K993" t="s">
        <v>897</v>
      </c>
      <c r="L993">
        <v>1992</v>
      </c>
      <c r="M993">
        <v>3</v>
      </c>
      <c r="N993">
        <v>1993</v>
      </c>
      <c r="O993">
        <v>212042</v>
      </c>
      <c r="P993" t="s">
        <v>889</v>
      </c>
      <c r="Q993" t="str">
        <f t="shared" si="30"/>
        <v>08</v>
      </c>
      <c r="R993">
        <v>3</v>
      </c>
      <c r="S993" t="str">
        <f t="shared" si="31"/>
        <v>Fing</v>
      </c>
      <c r="T993" t="s">
        <v>1271</v>
      </c>
      <c r="U993" t="s">
        <v>1225</v>
      </c>
    </row>
    <row r="994" spans="1:21" hidden="1">
      <c r="A994" s="134">
        <v>1</v>
      </c>
      <c r="B994">
        <v>2006</v>
      </c>
      <c r="C994">
        <v>20060817</v>
      </c>
      <c r="D994">
        <v>23</v>
      </c>
      <c r="E994">
        <v>12</v>
      </c>
      <c r="F994" t="s">
        <v>264</v>
      </c>
      <c r="G994">
        <v>2.37</v>
      </c>
      <c r="H994" t="s">
        <v>895</v>
      </c>
      <c r="I994" t="s">
        <v>56</v>
      </c>
      <c r="J994" t="s">
        <v>92</v>
      </c>
      <c r="K994" t="s">
        <v>710</v>
      </c>
      <c r="L994">
        <v>2003</v>
      </c>
      <c r="M994">
        <v>3</v>
      </c>
      <c r="N994">
        <v>2004</v>
      </c>
      <c r="O994">
        <v>631895</v>
      </c>
      <c r="P994" t="s">
        <v>889</v>
      </c>
      <c r="Q994" t="str">
        <f t="shared" si="30"/>
        <v>08</v>
      </c>
      <c r="R994">
        <v>3</v>
      </c>
      <c r="S994" t="str">
        <f t="shared" si="31"/>
        <v>Fing</v>
      </c>
      <c r="T994" t="s">
        <v>1271</v>
      </c>
      <c r="U994" t="s">
        <v>1225</v>
      </c>
    </row>
    <row r="995" spans="1:21" hidden="1">
      <c r="A995" s="134">
        <v>1</v>
      </c>
      <c r="B995">
        <v>2007</v>
      </c>
      <c r="C995">
        <v>20070816</v>
      </c>
      <c r="D995">
        <v>23</v>
      </c>
      <c r="E995">
        <v>12</v>
      </c>
      <c r="F995" t="s">
        <v>264</v>
      </c>
      <c r="G995">
        <v>1.5</v>
      </c>
      <c r="H995" t="s">
        <v>895</v>
      </c>
      <c r="I995" t="s">
        <v>56</v>
      </c>
      <c r="J995" t="s">
        <v>92</v>
      </c>
      <c r="K995" t="s">
        <v>710</v>
      </c>
      <c r="L995">
        <v>2004</v>
      </c>
      <c r="M995">
        <v>3</v>
      </c>
      <c r="N995">
        <v>2005</v>
      </c>
      <c r="O995">
        <v>210589</v>
      </c>
      <c r="P995" t="s">
        <v>889</v>
      </c>
      <c r="Q995" t="str">
        <f t="shared" si="30"/>
        <v>08</v>
      </c>
      <c r="R995">
        <v>3</v>
      </c>
      <c r="S995" t="str">
        <f t="shared" si="31"/>
        <v>Fing</v>
      </c>
      <c r="T995" t="s">
        <v>1271</v>
      </c>
      <c r="U995" t="s">
        <v>1225</v>
      </c>
    </row>
    <row r="996" spans="1:21" hidden="1">
      <c r="A996" s="134">
        <v>1</v>
      </c>
      <c r="B996">
        <v>2007</v>
      </c>
      <c r="C996">
        <v>20070816</v>
      </c>
      <c r="D996">
        <v>23</v>
      </c>
      <c r="E996">
        <v>12</v>
      </c>
      <c r="F996" t="s">
        <v>264</v>
      </c>
      <c r="G996">
        <v>1.5</v>
      </c>
      <c r="H996" t="s">
        <v>895</v>
      </c>
      <c r="I996" t="s">
        <v>56</v>
      </c>
      <c r="J996" t="s">
        <v>92</v>
      </c>
      <c r="K996" t="s">
        <v>710</v>
      </c>
      <c r="L996">
        <v>2003</v>
      </c>
      <c r="M996">
        <v>3</v>
      </c>
      <c r="N996">
        <v>2004</v>
      </c>
      <c r="O996">
        <v>210547</v>
      </c>
      <c r="P996" t="s">
        <v>889</v>
      </c>
      <c r="Q996" t="str">
        <f t="shared" si="30"/>
        <v>08</v>
      </c>
      <c r="R996">
        <v>3</v>
      </c>
      <c r="S996" t="str">
        <f t="shared" si="31"/>
        <v>Fing</v>
      </c>
      <c r="T996" t="s">
        <v>1271</v>
      </c>
      <c r="U996" t="s">
        <v>1225</v>
      </c>
    </row>
    <row r="997" spans="1:21" hidden="1">
      <c r="A997" s="134">
        <v>1</v>
      </c>
      <c r="B997">
        <v>2007</v>
      </c>
      <c r="C997">
        <v>20070817</v>
      </c>
      <c r="D997">
        <v>23</v>
      </c>
      <c r="E997">
        <v>12</v>
      </c>
      <c r="F997" t="s">
        <v>264</v>
      </c>
      <c r="G997">
        <v>1.5</v>
      </c>
      <c r="H997" t="s">
        <v>895</v>
      </c>
      <c r="I997" t="s">
        <v>56</v>
      </c>
      <c r="J997" t="s">
        <v>92</v>
      </c>
      <c r="K997" t="s">
        <v>710</v>
      </c>
      <c r="L997">
        <v>2003</v>
      </c>
      <c r="M997">
        <v>3</v>
      </c>
      <c r="N997">
        <v>2004</v>
      </c>
      <c r="O997">
        <v>210547</v>
      </c>
      <c r="P997" t="s">
        <v>889</v>
      </c>
      <c r="Q997" t="str">
        <f t="shared" si="30"/>
        <v>08</v>
      </c>
      <c r="R997">
        <v>3</v>
      </c>
      <c r="S997" t="str">
        <f t="shared" si="31"/>
        <v>Fing</v>
      </c>
      <c r="T997" t="s">
        <v>1271</v>
      </c>
      <c r="U997" t="s">
        <v>1225</v>
      </c>
    </row>
    <row r="998" spans="1:21" hidden="1">
      <c r="A998" s="134">
        <v>1</v>
      </c>
      <c r="B998">
        <v>1999</v>
      </c>
      <c r="C998">
        <v>19990822</v>
      </c>
      <c r="D998">
        <v>23</v>
      </c>
      <c r="E998">
        <v>16</v>
      </c>
      <c r="F998" t="s">
        <v>302</v>
      </c>
      <c r="G998">
        <v>1</v>
      </c>
      <c r="H998" t="s">
        <v>911</v>
      </c>
      <c r="I998" t="s">
        <v>56</v>
      </c>
      <c r="J998" t="s">
        <v>92</v>
      </c>
      <c r="K998" t="s">
        <v>692</v>
      </c>
      <c r="L998">
        <v>1996</v>
      </c>
      <c r="M998">
        <v>3</v>
      </c>
      <c r="N998">
        <v>1997</v>
      </c>
      <c r="O998">
        <v>212957</v>
      </c>
      <c r="P998" t="s">
        <v>888</v>
      </c>
      <c r="Q998" t="str">
        <f t="shared" si="30"/>
        <v>08</v>
      </c>
      <c r="R998">
        <v>3</v>
      </c>
      <c r="S998" t="str">
        <f t="shared" si="31"/>
        <v>Fing</v>
      </c>
      <c r="T998" t="s">
        <v>1271</v>
      </c>
      <c r="U998" t="s">
        <v>1225</v>
      </c>
    </row>
    <row r="999" spans="1:21" hidden="1">
      <c r="A999" s="134">
        <v>1</v>
      </c>
      <c r="B999">
        <v>1998</v>
      </c>
      <c r="C999">
        <v>19980819</v>
      </c>
      <c r="D999">
        <v>23</v>
      </c>
      <c r="E999">
        <v>17</v>
      </c>
      <c r="F999" t="s">
        <v>345</v>
      </c>
      <c r="G999">
        <v>1.19</v>
      </c>
      <c r="H999" t="s">
        <v>920</v>
      </c>
      <c r="I999" t="s">
        <v>56</v>
      </c>
      <c r="J999" t="s">
        <v>92</v>
      </c>
      <c r="K999" t="s">
        <v>692</v>
      </c>
      <c r="L999">
        <v>1996</v>
      </c>
      <c r="M999">
        <v>3</v>
      </c>
      <c r="N999">
        <v>1997</v>
      </c>
      <c r="O999">
        <v>212957</v>
      </c>
      <c r="P999" t="s">
        <v>888</v>
      </c>
      <c r="Q999" t="str">
        <f t="shared" si="30"/>
        <v>08</v>
      </c>
      <c r="R999">
        <v>3</v>
      </c>
      <c r="S999" t="str">
        <f t="shared" si="31"/>
        <v>Fing</v>
      </c>
      <c r="T999" t="s">
        <v>1271</v>
      </c>
      <c r="U999" t="s">
        <v>1225</v>
      </c>
    </row>
    <row r="1000" spans="1:21" hidden="1">
      <c r="A1000" s="134">
        <v>1</v>
      </c>
      <c r="B1000">
        <v>2000</v>
      </c>
      <c r="C1000">
        <v>20000825</v>
      </c>
      <c r="D1000">
        <v>23</v>
      </c>
      <c r="E1000">
        <v>12</v>
      </c>
      <c r="F1000" t="s">
        <v>345</v>
      </c>
      <c r="G1000">
        <v>6.38</v>
      </c>
      <c r="H1000" t="s">
        <v>920</v>
      </c>
      <c r="I1000" t="s">
        <v>56</v>
      </c>
      <c r="J1000" t="s">
        <v>92</v>
      </c>
      <c r="K1000" t="s">
        <v>710</v>
      </c>
      <c r="L1000">
        <v>1998</v>
      </c>
      <c r="M1000">
        <v>3</v>
      </c>
      <c r="N1000">
        <v>1999</v>
      </c>
      <c r="O1000">
        <v>210150</v>
      </c>
      <c r="P1000" t="s">
        <v>888</v>
      </c>
      <c r="Q1000" t="str">
        <f t="shared" si="30"/>
        <v>08</v>
      </c>
      <c r="R1000">
        <v>3</v>
      </c>
      <c r="S1000" t="str">
        <f t="shared" si="31"/>
        <v>Fing</v>
      </c>
      <c r="T1000" t="s">
        <v>1271</v>
      </c>
      <c r="U1000" t="s">
        <v>1225</v>
      </c>
    </row>
    <row r="1001" spans="1:21" hidden="1">
      <c r="A1001" s="134">
        <v>1</v>
      </c>
      <c r="B1001">
        <v>2007</v>
      </c>
      <c r="C1001">
        <v>20070807</v>
      </c>
      <c r="D1001">
        <v>23</v>
      </c>
      <c r="E1001">
        <v>17</v>
      </c>
      <c r="F1001" t="s">
        <v>345</v>
      </c>
      <c r="G1001">
        <v>2.61</v>
      </c>
      <c r="H1001" t="s">
        <v>920</v>
      </c>
      <c r="I1001" t="s">
        <v>56</v>
      </c>
      <c r="J1001" t="s">
        <v>92</v>
      </c>
      <c r="K1001" t="s">
        <v>710</v>
      </c>
      <c r="L1001">
        <v>2003</v>
      </c>
      <c r="M1001">
        <v>3</v>
      </c>
      <c r="N1001">
        <v>2004</v>
      </c>
      <c r="O1001">
        <v>631895</v>
      </c>
      <c r="P1001" t="s">
        <v>888</v>
      </c>
      <c r="Q1001" t="str">
        <f t="shared" si="30"/>
        <v>08</v>
      </c>
      <c r="R1001">
        <v>3</v>
      </c>
      <c r="S1001" t="str">
        <f t="shared" si="31"/>
        <v>Fing</v>
      </c>
      <c r="T1001" t="s">
        <v>1271</v>
      </c>
      <c r="U1001" t="s">
        <v>1225</v>
      </c>
    </row>
    <row r="1002" spans="1:21" hidden="1">
      <c r="A1002" s="134">
        <v>1</v>
      </c>
      <c r="B1002">
        <v>1998</v>
      </c>
      <c r="C1002">
        <v>19980825</v>
      </c>
      <c r="D1002">
        <v>45</v>
      </c>
      <c r="E1002">
        <v>95</v>
      </c>
      <c r="F1002" t="s">
        <v>296</v>
      </c>
      <c r="G1002">
        <v>4.1900000000000004</v>
      </c>
      <c r="H1002" t="s">
        <v>936</v>
      </c>
      <c r="I1002" t="s">
        <v>56</v>
      </c>
      <c r="J1002" t="s">
        <v>92</v>
      </c>
      <c r="K1002" t="s">
        <v>692</v>
      </c>
      <c r="L1002">
        <v>1995</v>
      </c>
      <c r="M1002">
        <v>3</v>
      </c>
      <c r="N1002">
        <v>1996</v>
      </c>
      <c r="O1002">
        <v>212946</v>
      </c>
      <c r="P1002" t="s">
        <v>1062</v>
      </c>
      <c r="Q1002" t="str">
        <f t="shared" si="30"/>
        <v>08</v>
      </c>
      <c r="R1002">
        <v>3</v>
      </c>
      <c r="S1002" t="str">
        <f t="shared" si="31"/>
        <v>Fing</v>
      </c>
      <c r="T1002" t="s">
        <v>1271</v>
      </c>
      <c r="U1002" t="s">
        <v>1225</v>
      </c>
    </row>
    <row r="1003" spans="1:21" hidden="1">
      <c r="A1003" s="134">
        <v>1</v>
      </c>
      <c r="B1003">
        <v>2003</v>
      </c>
      <c r="C1003">
        <v>20030822</v>
      </c>
      <c r="D1003">
        <v>45</v>
      </c>
      <c r="E1003">
        <v>95</v>
      </c>
      <c r="F1003" t="s">
        <v>296</v>
      </c>
      <c r="G1003">
        <v>6.09</v>
      </c>
      <c r="H1003" t="s">
        <v>936</v>
      </c>
      <c r="I1003" t="s">
        <v>56</v>
      </c>
      <c r="J1003" t="s">
        <v>92</v>
      </c>
      <c r="K1003" t="s">
        <v>710</v>
      </c>
      <c r="L1003">
        <v>2000</v>
      </c>
      <c r="M1003">
        <v>3</v>
      </c>
      <c r="N1003">
        <v>2001</v>
      </c>
      <c r="O1003">
        <v>630688</v>
      </c>
      <c r="P1003" t="s">
        <v>1062</v>
      </c>
      <c r="Q1003" t="str">
        <f t="shared" si="30"/>
        <v>08</v>
      </c>
      <c r="R1003">
        <v>3</v>
      </c>
      <c r="S1003" t="str">
        <f t="shared" si="31"/>
        <v>Fing</v>
      </c>
      <c r="T1003" t="s">
        <v>1271</v>
      </c>
      <c r="U1003" t="s">
        <v>1225</v>
      </c>
    </row>
    <row r="1004" spans="1:21" hidden="1">
      <c r="A1004" s="134">
        <v>1</v>
      </c>
      <c r="B1004">
        <v>2005</v>
      </c>
      <c r="C1004">
        <v>20050821</v>
      </c>
      <c r="D1004">
        <v>45</v>
      </c>
      <c r="E1004">
        <v>95</v>
      </c>
      <c r="F1004" t="s">
        <v>296</v>
      </c>
      <c r="G1004">
        <v>5.84</v>
      </c>
      <c r="H1004" t="s">
        <v>936</v>
      </c>
      <c r="I1004" t="s">
        <v>56</v>
      </c>
      <c r="J1004" t="s">
        <v>92</v>
      </c>
      <c r="K1004" t="s">
        <v>710</v>
      </c>
      <c r="L1004">
        <v>2003</v>
      </c>
      <c r="M1004">
        <v>3</v>
      </c>
      <c r="N1004">
        <v>2004</v>
      </c>
      <c r="O1004">
        <v>210547</v>
      </c>
      <c r="P1004" t="s">
        <v>1062</v>
      </c>
      <c r="Q1004" t="str">
        <f t="shared" si="30"/>
        <v>08</v>
      </c>
      <c r="R1004">
        <v>3</v>
      </c>
      <c r="S1004" t="str">
        <f t="shared" si="31"/>
        <v>Fing</v>
      </c>
      <c r="T1004" t="s">
        <v>1271</v>
      </c>
      <c r="U1004" t="s">
        <v>1225</v>
      </c>
    </row>
    <row r="1005" spans="1:21" hidden="1">
      <c r="A1005" s="134">
        <v>1</v>
      </c>
      <c r="B1005">
        <v>2006</v>
      </c>
      <c r="C1005">
        <v>20060821</v>
      </c>
      <c r="D1005">
        <v>45</v>
      </c>
      <c r="E1005">
        <v>95</v>
      </c>
      <c r="F1005" t="s">
        <v>296</v>
      </c>
      <c r="G1005">
        <v>7.45</v>
      </c>
      <c r="H1005" t="s">
        <v>936</v>
      </c>
      <c r="I1005" t="s">
        <v>56</v>
      </c>
      <c r="J1005" t="s">
        <v>92</v>
      </c>
      <c r="K1005" t="s">
        <v>710</v>
      </c>
      <c r="L1005">
        <v>2002</v>
      </c>
      <c r="M1005">
        <v>3</v>
      </c>
      <c r="N1005">
        <v>2003</v>
      </c>
      <c r="O1005">
        <v>631445</v>
      </c>
      <c r="P1005" t="s">
        <v>1062</v>
      </c>
      <c r="Q1005" t="str">
        <f t="shared" si="30"/>
        <v>08</v>
      </c>
      <c r="R1005">
        <v>3</v>
      </c>
      <c r="S1005" t="str">
        <f t="shared" si="31"/>
        <v>Fing</v>
      </c>
      <c r="T1005" t="s">
        <v>1271</v>
      </c>
      <c r="U1005" t="s">
        <v>1225</v>
      </c>
    </row>
    <row r="1006" spans="1:21" hidden="1">
      <c r="A1006" s="134">
        <v>1</v>
      </c>
      <c r="B1006">
        <v>2002</v>
      </c>
      <c r="C1006">
        <v>20020818</v>
      </c>
      <c r="D1006">
        <v>45</v>
      </c>
      <c r="E1006">
        <v>95</v>
      </c>
      <c r="F1006" t="s">
        <v>288</v>
      </c>
      <c r="G1006">
        <v>6.55</v>
      </c>
      <c r="H1006" t="s">
        <v>940</v>
      </c>
      <c r="I1006" t="s">
        <v>56</v>
      </c>
      <c r="J1006" t="s">
        <v>92</v>
      </c>
      <c r="K1006" t="s">
        <v>710</v>
      </c>
      <c r="L1006">
        <v>1999</v>
      </c>
      <c r="M1006">
        <v>3</v>
      </c>
      <c r="N1006">
        <v>2000</v>
      </c>
      <c r="O1006">
        <v>630524</v>
      </c>
      <c r="P1006" t="s">
        <v>1062</v>
      </c>
      <c r="Q1006" t="str">
        <f t="shared" si="30"/>
        <v>08</v>
      </c>
      <c r="R1006">
        <v>3</v>
      </c>
      <c r="S1006" t="str">
        <f t="shared" si="31"/>
        <v>Fing</v>
      </c>
      <c r="T1006" t="s">
        <v>1271</v>
      </c>
      <c r="U1006" t="s">
        <v>1225</v>
      </c>
    </row>
    <row r="1007" spans="1:21" hidden="1">
      <c r="A1007" s="134">
        <v>1</v>
      </c>
      <c r="B1007">
        <v>2003</v>
      </c>
      <c r="C1007">
        <v>20030826</v>
      </c>
      <c r="D1007">
        <v>45</v>
      </c>
      <c r="E1007">
        <v>95</v>
      </c>
      <c r="F1007" t="s">
        <v>288</v>
      </c>
      <c r="G1007">
        <v>6.09</v>
      </c>
      <c r="H1007" t="s">
        <v>940</v>
      </c>
      <c r="I1007" t="s">
        <v>56</v>
      </c>
      <c r="J1007" t="s">
        <v>92</v>
      </c>
      <c r="K1007" t="s">
        <v>710</v>
      </c>
      <c r="L1007">
        <v>2000</v>
      </c>
      <c r="M1007">
        <v>3</v>
      </c>
      <c r="N1007">
        <v>2001</v>
      </c>
      <c r="O1007">
        <v>630688</v>
      </c>
      <c r="P1007" t="s">
        <v>1062</v>
      </c>
      <c r="Q1007" t="str">
        <f t="shared" si="30"/>
        <v>08</v>
      </c>
      <c r="R1007">
        <v>3</v>
      </c>
      <c r="S1007" t="str">
        <f t="shared" si="31"/>
        <v>Fing</v>
      </c>
      <c r="T1007" t="s">
        <v>1271</v>
      </c>
      <c r="U1007" t="s">
        <v>1225</v>
      </c>
    </row>
    <row r="1008" spans="1:21" hidden="1">
      <c r="A1008" s="134">
        <v>1</v>
      </c>
      <c r="B1008">
        <v>2004</v>
      </c>
      <c r="C1008">
        <v>20040820</v>
      </c>
      <c r="D1008">
        <v>45</v>
      </c>
      <c r="E1008">
        <v>95</v>
      </c>
      <c r="F1008" t="s">
        <v>288</v>
      </c>
      <c r="G1008">
        <v>4.3600000000000003</v>
      </c>
      <c r="H1008" t="s">
        <v>940</v>
      </c>
      <c r="I1008" t="s">
        <v>56</v>
      </c>
      <c r="J1008" t="s">
        <v>92</v>
      </c>
      <c r="K1008" t="s">
        <v>710</v>
      </c>
      <c r="L1008">
        <v>2001</v>
      </c>
      <c r="M1008">
        <v>3</v>
      </c>
      <c r="N1008">
        <v>2002</v>
      </c>
      <c r="O1008">
        <v>210284</v>
      </c>
      <c r="P1008" t="s">
        <v>1062</v>
      </c>
      <c r="Q1008" t="str">
        <f t="shared" si="30"/>
        <v>08</v>
      </c>
      <c r="R1008">
        <v>3</v>
      </c>
      <c r="S1008" t="str">
        <f t="shared" si="31"/>
        <v>Fing</v>
      </c>
      <c r="T1008" t="s">
        <v>1271</v>
      </c>
      <c r="U1008" t="s">
        <v>1225</v>
      </c>
    </row>
    <row r="1009" spans="1:21" hidden="1">
      <c r="A1009" s="134">
        <v>1</v>
      </c>
      <c r="B1009">
        <v>2004</v>
      </c>
      <c r="C1009">
        <v>20040822</v>
      </c>
      <c r="D1009">
        <v>45</v>
      </c>
      <c r="E1009">
        <v>95</v>
      </c>
      <c r="F1009" t="s">
        <v>288</v>
      </c>
      <c r="G1009">
        <v>4.3600000000000003</v>
      </c>
      <c r="H1009" t="s">
        <v>940</v>
      </c>
      <c r="I1009" t="s">
        <v>56</v>
      </c>
      <c r="J1009" t="s">
        <v>92</v>
      </c>
      <c r="K1009" t="s">
        <v>710</v>
      </c>
      <c r="L1009">
        <v>2000</v>
      </c>
      <c r="M1009">
        <v>3</v>
      </c>
      <c r="N1009">
        <v>2001</v>
      </c>
      <c r="O1009">
        <v>630687</v>
      </c>
      <c r="P1009" t="s">
        <v>1062</v>
      </c>
      <c r="Q1009" t="str">
        <f t="shared" si="30"/>
        <v>08</v>
      </c>
      <c r="R1009">
        <v>3</v>
      </c>
      <c r="S1009" t="str">
        <f t="shared" si="31"/>
        <v>Fing</v>
      </c>
      <c r="T1009" t="s">
        <v>1271</v>
      </c>
      <c r="U1009" t="s">
        <v>1225</v>
      </c>
    </row>
    <row r="1010" spans="1:21" hidden="1">
      <c r="A1010" s="134">
        <v>1</v>
      </c>
      <c r="B1010">
        <v>2006</v>
      </c>
      <c r="C1010">
        <v>20060818</v>
      </c>
      <c r="D1010">
        <v>45</v>
      </c>
      <c r="E1010">
        <v>95</v>
      </c>
      <c r="F1010" t="s">
        <v>288</v>
      </c>
      <c r="G1010">
        <v>7.45</v>
      </c>
      <c r="H1010" t="s">
        <v>940</v>
      </c>
      <c r="I1010" t="s">
        <v>56</v>
      </c>
      <c r="J1010" t="s">
        <v>92</v>
      </c>
      <c r="K1010" t="s">
        <v>710</v>
      </c>
      <c r="L1010">
        <v>2003</v>
      </c>
      <c r="M1010">
        <v>3</v>
      </c>
      <c r="N1010">
        <v>2004</v>
      </c>
      <c r="O1010">
        <v>210547</v>
      </c>
      <c r="P1010" t="s">
        <v>1062</v>
      </c>
      <c r="Q1010" t="str">
        <f t="shared" si="30"/>
        <v>08</v>
      </c>
      <c r="R1010">
        <v>3</v>
      </c>
      <c r="S1010" t="str">
        <f t="shared" si="31"/>
        <v>Fing</v>
      </c>
      <c r="T1010" t="s">
        <v>1271</v>
      </c>
      <c r="U1010" t="s">
        <v>1225</v>
      </c>
    </row>
    <row r="1011" spans="1:21" hidden="1">
      <c r="A1011" s="134">
        <v>1</v>
      </c>
      <c r="B1011">
        <v>2006</v>
      </c>
      <c r="C1011">
        <v>20060822</v>
      </c>
      <c r="D1011">
        <v>45</v>
      </c>
      <c r="E1011">
        <v>95</v>
      </c>
      <c r="F1011" t="s">
        <v>288</v>
      </c>
      <c r="G1011">
        <v>7.45</v>
      </c>
      <c r="H1011" t="s">
        <v>940</v>
      </c>
      <c r="I1011" t="s">
        <v>56</v>
      </c>
      <c r="J1011" t="s">
        <v>92</v>
      </c>
      <c r="K1011" t="s">
        <v>710</v>
      </c>
      <c r="L1011">
        <v>2003</v>
      </c>
      <c r="M1011">
        <v>3</v>
      </c>
      <c r="N1011">
        <v>2004</v>
      </c>
      <c r="O1011">
        <v>210548</v>
      </c>
      <c r="P1011" t="s">
        <v>1062</v>
      </c>
      <c r="Q1011" t="str">
        <f t="shared" si="30"/>
        <v>08</v>
      </c>
      <c r="R1011">
        <v>3</v>
      </c>
      <c r="S1011" t="str">
        <f t="shared" si="31"/>
        <v>Fing</v>
      </c>
      <c r="T1011" t="s">
        <v>1271</v>
      </c>
      <c r="U1011" t="s">
        <v>1225</v>
      </c>
    </row>
    <row r="1012" spans="1:21" hidden="1">
      <c r="A1012" s="134">
        <v>1</v>
      </c>
      <c r="B1012">
        <v>2006</v>
      </c>
      <c r="C1012">
        <v>20060826</v>
      </c>
      <c r="D1012">
        <v>45</v>
      </c>
      <c r="E1012">
        <v>95</v>
      </c>
      <c r="F1012" t="s">
        <v>288</v>
      </c>
      <c r="G1012">
        <v>7.45</v>
      </c>
      <c r="H1012" t="s">
        <v>940</v>
      </c>
      <c r="I1012" t="s">
        <v>56</v>
      </c>
      <c r="J1012" t="s">
        <v>92</v>
      </c>
      <c r="K1012" t="s">
        <v>710</v>
      </c>
      <c r="L1012">
        <v>2003</v>
      </c>
      <c r="M1012">
        <v>3</v>
      </c>
      <c r="N1012">
        <v>2004</v>
      </c>
      <c r="O1012">
        <v>631896</v>
      </c>
      <c r="P1012" t="s">
        <v>1062</v>
      </c>
      <c r="Q1012" t="str">
        <f t="shared" si="30"/>
        <v>08</v>
      </c>
      <c r="R1012">
        <v>3</v>
      </c>
      <c r="S1012" t="str">
        <f t="shared" si="31"/>
        <v>Fing</v>
      </c>
      <c r="T1012" t="s">
        <v>1271</v>
      </c>
      <c r="U1012" t="s">
        <v>1225</v>
      </c>
    </row>
    <row r="1013" spans="1:21" hidden="1">
      <c r="A1013" s="134">
        <v>1</v>
      </c>
      <c r="B1013">
        <v>2007</v>
      </c>
      <c r="C1013">
        <v>20070824</v>
      </c>
      <c r="D1013">
        <v>45</v>
      </c>
      <c r="E1013">
        <v>95</v>
      </c>
      <c r="F1013" t="s">
        <v>288</v>
      </c>
      <c r="G1013">
        <v>9.75</v>
      </c>
      <c r="H1013" t="s">
        <v>940</v>
      </c>
      <c r="I1013" t="s">
        <v>56</v>
      </c>
      <c r="J1013" t="s">
        <v>92</v>
      </c>
      <c r="K1013" t="s">
        <v>710</v>
      </c>
      <c r="L1013">
        <v>2003</v>
      </c>
      <c r="M1013">
        <v>3</v>
      </c>
      <c r="N1013">
        <v>2004</v>
      </c>
      <c r="O1013">
        <v>210547</v>
      </c>
      <c r="P1013" t="s">
        <v>1062</v>
      </c>
      <c r="Q1013" t="str">
        <f t="shared" si="30"/>
        <v>08</v>
      </c>
      <c r="R1013">
        <v>3</v>
      </c>
      <c r="S1013" t="str">
        <f t="shared" si="31"/>
        <v>Fing</v>
      </c>
      <c r="T1013" t="s">
        <v>1271</v>
      </c>
      <c r="U1013" t="s">
        <v>1225</v>
      </c>
    </row>
    <row r="1014" spans="1:21" hidden="1">
      <c r="A1014" s="134">
        <v>1</v>
      </c>
      <c r="B1014">
        <v>2008</v>
      </c>
      <c r="C1014">
        <v>20080807</v>
      </c>
      <c r="D1014">
        <v>45</v>
      </c>
      <c r="E1014">
        <v>95</v>
      </c>
      <c r="F1014" t="s">
        <v>288</v>
      </c>
      <c r="G1014">
        <v>9.9</v>
      </c>
      <c r="H1014" t="s">
        <v>940</v>
      </c>
      <c r="I1014" t="s">
        <v>56</v>
      </c>
      <c r="J1014" t="s">
        <v>92</v>
      </c>
      <c r="K1014" t="s">
        <v>710</v>
      </c>
      <c r="L1014">
        <v>2004</v>
      </c>
      <c r="M1014">
        <v>3</v>
      </c>
      <c r="N1014">
        <v>2005</v>
      </c>
      <c r="O1014">
        <v>632783</v>
      </c>
      <c r="P1014" t="s">
        <v>1062</v>
      </c>
      <c r="Q1014" t="str">
        <f t="shared" si="30"/>
        <v>08</v>
      </c>
      <c r="R1014">
        <v>3</v>
      </c>
      <c r="S1014" t="str">
        <f t="shared" si="31"/>
        <v>Fing</v>
      </c>
      <c r="T1014" t="s">
        <v>1271</v>
      </c>
      <c r="U1014" t="s">
        <v>1225</v>
      </c>
    </row>
    <row r="1015" spans="1:21" hidden="1">
      <c r="A1015" s="134">
        <v>1</v>
      </c>
      <c r="B1015">
        <v>1995</v>
      </c>
      <c r="C1015">
        <v>19950819</v>
      </c>
      <c r="D1015">
        <v>45</v>
      </c>
      <c r="E1015">
        <v>95</v>
      </c>
      <c r="F1015" t="s">
        <v>281</v>
      </c>
      <c r="G1015">
        <v>1.28</v>
      </c>
      <c r="H1015" t="s">
        <v>937</v>
      </c>
      <c r="I1015" t="s">
        <v>56</v>
      </c>
      <c r="J1015" t="s">
        <v>92</v>
      </c>
      <c r="K1015" t="s">
        <v>897</v>
      </c>
      <c r="L1015">
        <v>1992</v>
      </c>
      <c r="M1015">
        <v>3</v>
      </c>
      <c r="N1015">
        <v>1993</v>
      </c>
      <c r="O1015">
        <v>212042</v>
      </c>
      <c r="P1015" t="s">
        <v>1062</v>
      </c>
      <c r="Q1015" t="str">
        <f t="shared" si="30"/>
        <v>08</v>
      </c>
      <c r="R1015">
        <v>3</v>
      </c>
      <c r="S1015" t="str">
        <f t="shared" si="31"/>
        <v>Fing</v>
      </c>
      <c r="T1015" t="s">
        <v>1271</v>
      </c>
      <c r="U1015" t="s">
        <v>1225</v>
      </c>
    </row>
    <row r="1016" spans="1:21" hidden="1">
      <c r="A1016" s="134">
        <v>1</v>
      </c>
      <c r="B1016">
        <v>1995</v>
      </c>
      <c r="C1016">
        <v>19950825</v>
      </c>
      <c r="D1016">
        <v>45</v>
      </c>
      <c r="E1016">
        <v>95</v>
      </c>
      <c r="F1016" t="s">
        <v>281</v>
      </c>
      <c r="G1016">
        <v>1.28</v>
      </c>
      <c r="H1016" t="s">
        <v>937</v>
      </c>
      <c r="I1016" t="s">
        <v>56</v>
      </c>
      <c r="J1016" t="s">
        <v>92</v>
      </c>
      <c r="K1016" t="s">
        <v>713</v>
      </c>
      <c r="L1016">
        <v>1990</v>
      </c>
      <c r="M1016">
        <v>3</v>
      </c>
      <c r="N1016">
        <v>1991</v>
      </c>
      <c r="O1016">
        <v>212019</v>
      </c>
      <c r="P1016" t="s">
        <v>1062</v>
      </c>
      <c r="Q1016" t="str">
        <f t="shared" si="30"/>
        <v>08</v>
      </c>
      <c r="R1016">
        <v>3</v>
      </c>
      <c r="S1016" t="str">
        <f t="shared" si="31"/>
        <v>Fing</v>
      </c>
      <c r="T1016" t="s">
        <v>1271</v>
      </c>
      <c r="U1016" t="s">
        <v>1225</v>
      </c>
    </row>
    <row r="1017" spans="1:21" hidden="1">
      <c r="A1017" s="134">
        <v>1</v>
      </c>
      <c r="B1017">
        <v>1997</v>
      </c>
      <c r="C1017">
        <v>19970829</v>
      </c>
      <c r="D1017">
        <v>45</v>
      </c>
      <c r="E1017">
        <v>95</v>
      </c>
      <c r="F1017" t="s">
        <v>281</v>
      </c>
      <c r="G1017">
        <v>4.5199999999999996</v>
      </c>
      <c r="H1017" t="s">
        <v>937</v>
      </c>
      <c r="I1017" t="s">
        <v>56</v>
      </c>
      <c r="J1017" t="s">
        <v>92</v>
      </c>
      <c r="K1017" t="s">
        <v>956</v>
      </c>
      <c r="L1017">
        <v>1993</v>
      </c>
      <c r="M1017">
        <v>3</v>
      </c>
      <c r="N1017">
        <v>1994</v>
      </c>
      <c r="O1017">
        <v>212461</v>
      </c>
      <c r="P1017" t="s">
        <v>1062</v>
      </c>
      <c r="Q1017" t="str">
        <f t="shared" si="30"/>
        <v>08</v>
      </c>
      <c r="R1017">
        <v>3</v>
      </c>
      <c r="S1017" t="str">
        <f t="shared" si="31"/>
        <v>Fing</v>
      </c>
      <c r="T1017" t="s">
        <v>1271</v>
      </c>
      <c r="U1017" t="s">
        <v>1225</v>
      </c>
    </row>
    <row r="1018" spans="1:21" hidden="1">
      <c r="A1018" s="134">
        <v>1</v>
      </c>
      <c r="B1018">
        <v>1998</v>
      </c>
      <c r="C1018">
        <v>19980813</v>
      </c>
      <c r="D1018">
        <v>45</v>
      </c>
      <c r="E1018">
        <v>95</v>
      </c>
      <c r="F1018" t="s">
        <v>281</v>
      </c>
      <c r="G1018">
        <v>4.1900000000000004</v>
      </c>
      <c r="H1018" t="s">
        <v>937</v>
      </c>
      <c r="I1018" t="s">
        <v>56</v>
      </c>
      <c r="J1018" t="s">
        <v>92</v>
      </c>
      <c r="K1018" t="s">
        <v>692</v>
      </c>
      <c r="L1018">
        <v>1996</v>
      </c>
      <c r="M1018">
        <v>3</v>
      </c>
      <c r="N1018">
        <v>1997</v>
      </c>
      <c r="O1018">
        <v>212957</v>
      </c>
      <c r="P1018" t="s">
        <v>1062</v>
      </c>
      <c r="Q1018" t="str">
        <f t="shared" si="30"/>
        <v>08</v>
      </c>
      <c r="R1018">
        <v>3</v>
      </c>
      <c r="S1018" t="str">
        <f t="shared" si="31"/>
        <v>Fing</v>
      </c>
      <c r="T1018" t="s">
        <v>1271</v>
      </c>
      <c r="U1018" t="s">
        <v>1225</v>
      </c>
    </row>
    <row r="1019" spans="1:21" hidden="1">
      <c r="A1019" s="134">
        <v>1</v>
      </c>
      <c r="B1019">
        <v>1999</v>
      </c>
      <c r="C1019">
        <v>19990824</v>
      </c>
      <c r="D1019">
        <v>45</v>
      </c>
      <c r="E1019">
        <v>95</v>
      </c>
      <c r="F1019" t="s">
        <v>281</v>
      </c>
      <c r="G1019">
        <v>4.0999999999999996</v>
      </c>
      <c r="H1019" t="s">
        <v>937</v>
      </c>
      <c r="I1019" t="s">
        <v>56</v>
      </c>
      <c r="J1019" t="s">
        <v>92</v>
      </c>
      <c r="K1019" t="s">
        <v>692</v>
      </c>
      <c r="L1019">
        <v>1996</v>
      </c>
      <c r="M1019">
        <v>3</v>
      </c>
      <c r="N1019">
        <v>1997</v>
      </c>
      <c r="O1019">
        <v>212957</v>
      </c>
      <c r="P1019" t="s">
        <v>1062</v>
      </c>
      <c r="Q1019" t="str">
        <f t="shared" si="30"/>
        <v>08</v>
      </c>
      <c r="R1019">
        <v>3</v>
      </c>
      <c r="S1019" t="str">
        <f t="shared" si="31"/>
        <v>Fing</v>
      </c>
      <c r="T1019" t="s">
        <v>1271</v>
      </c>
      <c r="U1019" t="s">
        <v>1225</v>
      </c>
    </row>
    <row r="1020" spans="1:21" hidden="1">
      <c r="A1020" s="134">
        <v>1</v>
      </c>
      <c r="B1020">
        <v>1999</v>
      </c>
      <c r="C1020">
        <v>19990830</v>
      </c>
      <c r="D1020">
        <v>45</v>
      </c>
      <c r="E1020">
        <v>95</v>
      </c>
      <c r="F1020" t="s">
        <v>281</v>
      </c>
      <c r="G1020">
        <v>3.81</v>
      </c>
      <c r="H1020" t="s">
        <v>937</v>
      </c>
      <c r="I1020" t="s">
        <v>56</v>
      </c>
      <c r="J1020" t="s">
        <v>92</v>
      </c>
      <c r="K1020" t="s">
        <v>692</v>
      </c>
      <c r="L1020">
        <v>1996</v>
      </c>
      <c r="M1020">
        <v>3</v>
      </c>
      <c r="N1020">
        <v>1997</v>
      </c>
      <c r="O1020">
        <v>212957</v>
      </c>
      <c r="P1020" t="s">
        <v>1062</v>
      </c>
      <c r="Q1020" t="str">
        <f t="shared" si="30"/>
        <v>08</v>
      </c>
      <c r="R1020">
        <v>3</v>
      </c>
      <c r="S1020" t="str">
        <f t="shared" si="31"/>
        <v>Fing</v>
      </c>
      <c r="T1020" t="s">
        <v>1271</v>
      </c>
      <c r="U1020" t="s">
        <v>1225</v>
      </c>
    </row>
    <row r="1021" spans="1:21" hidden="1">
      <c r="A1021" s="134">
        <v>1</v>
      </c>
      <c r="B1021">
        <v>1999</v>
      </c>
      <c r="C1021">
        <v>19990830</v>
      </c>
      <c r="D1021">
        <v>45</v>
      </c>
      <c r="E1021">
        <v>95</v>
      </c>
      <c r="F1021" t="s">
        <v>281</v>
      </c>
      <c r="G1021">
        <v>3.81</v>
      </c>
      <c r="H1021" t="s">
        <v>937</v>
      </c>
      <c r="I1021" t="s">
        <v>56</v>
      </c>
      <c r="J1021" t="s">
        <v>92</v>
      </c>
      <c r="K1021" t="s">
        <v>692</v>
      </c>
      <c r="L1021">
        <v>1996</v>
      </c>
      <c r="M1021">
        <v>3</v>
      </c>
      <c r="N1021">
        <v>1997</v>
      </c>
      <c r="O1021">
        <v>212957</v>
      </c>
      <c r="P1021" t="s">
        <v>1062</v>
      </c>
      <c r="Q1021" t="str">
        <f t="shared" si="30"/>
        <v>08</v>
      </c>
      <c r="R1021">
        <v>3</v>
      </c>
      <c r="S1021" t="str">
        <f t="shared" si="31"/>
        <v>Fing</v>
      </c>
      <c r="T1021" t="s">
        <v>1271</v>
      </c>
      <c r="U1021" t="s">
        <v>1225</v>
      </c>
    </row>
    <row r="1022" spans="1:21" hidden="1">
      <c r="A1022" s="134">
        <v>1</v>
      </c>
      <c r="B1022">
        <v>1999</v>
      </c>
      <c r="C1022">
        <v>19990828</v>
      </c>
      <c r="D1022">
        <v>45</v>
      </c>
      <c r="E1022">
        <v>95</v>
      </c>
      <c r="F1022" t="s">
        <v>281</v>
      </c>
      <c r="G1022">
        <v>4.0999999999999996</v>
      </c>
      <c r="H1022" t="s">
        <v>937</v>
      </c>
      <c r="I1022" t="s">
        <v>56</v>
      </c>
      <c r="J1022" t="s">
        <v>92</v>
      </c>
      <c r="K1022" t="s">
        <v>692</v>
      </c>
      <c r="L1022">
        <v>1996</v>
      </c>
      <c r="M1022">
        <v>3</v>
      </c>
      <c r="N1022">
        <v>1997</v>
      </c>
      <c r="O1022">
        <v>212957</v>
      </c>
      <c r="P1022" t="s">
        <v>1062</v>
      </c>
      <c r="Q1022" t="str">
        <f t="shared" si="30"/>
        <v>08</v>
      </c>
      <c r="R1022">
        <v>3</v>
      </c>
      <c r="S1022" t="str">
        <f t="shared" si="31"/>
        <v>Fing</v>
      </c>
      <c r="T1022" t="s">
        <v>1271</v>
      </c>
      <c r="U1022" t="s">
        <v>1225</v>
      </c>
    </row>
    <row r="1023" spans="1:21" hidden="1">
      <c r="A1023" s="134">
        <v>1</v>
      </c>
      <c r="B1023">
        <v>1999</v>
      </c>
      <c r="C1023">
        <v>19990822</v>
      </c>
      <c r="D1023">
        <v>45</v>
      </c>
      <c r="E1023">
        <v>95</v>
      </c>
      <c r="F1023" t="s">
        <v>281</v>
      </c>
      <c r="G1023">
        <v>4.0999999999999996</v>
      </c>
      <c r="H1023" t="s">
        <v>937</v>
      </c>
      <c r="I1023" t="s">
        <v>56</v>
      </c>
      <c r="J1023" t="s">
        <v>92</v>
      </c>
      <c r="K1023" t="s">
        <v>692</v>
      </c>
      <c r="L1023">
        <v>1996</v>
      </c>
      <c r="M1023">
        <v>3</v>
      </c>
      <c r="N1023">
        <v>1997</v>
      </c>
      <c r="O1023">
        <v>212957</v>
      </c>
      <c r="P1023" t="s">
        <v>1062</v>
      </c>
      <c r="Q1023" t="str">
        <f t="shared" si="30"/>
        <v>08</v>
      </c>
      <c r="R1023">
        <v>3</v>
      </c>
      <c r="S1023" t="str">
        <f t="shared" si="31"/>
        <v>Fing</v>
      </c>
      <c r="T1023" t="s">
        <v>1271</v>
      </c>
      <c r="U1023" t="s">
        <v>1225</v>
      </c>
    </row>
    <row r="1024" spans="1:21" hidden="1">
      <c r="A1024" s="134">
        <v>1</v>
      </c>
      <c r="B1024">
        <v>2002</v>
      </c>
      <c r="C1024">
        <v>20020810</v>
      </c>
      <c r="D1024">
        <v>45</v>
      </c>
      <c r="E1024">
        <v>95</v>
      </c>
      <c r="F1024" t="s">
        <v>281</v>
      </c>
      <c r="G1024">
        <v>6.55</v>
      </c>
      <c r="H1024" t="s">
        <v>937</v>
      </c>
      <c r="I1024" t="s">
        <v>56</v>
      </c>
      <c r="J1024" t="s">
        <v>92</v>
      </c>
      <c r="K1024" t="s">
        <v>710</v>
      </c>
      <c r="L1024">
        <v>1998</v>
      </c>
      <c r="M1024">
        <v>3</v>
      </c>
      <c r="N1024">
        <v>1999</v>
      </c>
      <c r="O1024">
        <v>210150</v>
      </c>
      <c r="P1024" t="s">
        <v>1062</v>
      </c>
      <c r="Q1024" t="str">
        <f t="shared" si="30"/>
        <v>08</v>
      </c>
      <c r="R1024">
        <v>3</v>
      </c>
      <c r="S1024" t="str">
        <f t="shared" si="31"/>
        <v>Fing</v>
      </c>
      <c r="T1024" t="s">
        <v>1271</v>
      </c>
      <c r="U1024" t="s">
        <v>1225</v>
      </c>
    </row>
    <row r="1025" spans="1:21" hidden="1">
      <c r="A1025" s="134">
        <v>1</v>
      </c>
      <c r="B1025">
        <v>2003</v>
      </c>
      <c r="C1025">
        <v>20030817</v>
      </c>
      <c r="D1025">
        <v>45</v>
      </c>
      <c r="E1025">
        <v>95</v>
      </c>
      <c r="F1025" t="s">
        <v>281</v>
      </c>
      <c r="G1025">
        <v>6.09</v>
      </c>
      <c r="H1025" t="s">
        <v>937</v>
      </c>
      <c r="I1025" t="s">
        <v>56</v>
      </c>
      <c r="J1025" t="s">
        <v>92</v>
      </c>
      <c r="K1025" t="s">
        <v>710</v>
      </c>
      <c r="L1025">
        <v>1999</v>
      </c>
      <c r="M1025">
        <v>3</v>
      </c>
      <c r="N1025">
        <v>2000</v>
      </c>
      <c r="O1025">
        <v>210166</v>
      </c>
      <c r="P1025" t="s">
        <v>1062</v>
      </c>
      <c r="Q1025" t="str">
        <f t="shared" si="30"/>
        <v>08</v>
      </c>
      <c r="R1025">
        <v>3</v>
      </c>
      <c r="S1025" t="str">
        <f t="shared" si="31"/>
        <v>Fing</v>
      </c>
      <c r="T1025" t="s">
        <v>1271</v>
      </c>
      <c r="U1025" t="s">
        <v>1225</v>
      </c>
    </row>
    <row r="1026" spans="1:21" hidden="1">
      <c r="A1026" s="134">
        <v>1</v>
      </c>
      <c r="B1026">
        <v>2003</v>
      </c>
      <c r="C1026">
        <v>20030822</v>
      </c>
      <c r="D1026">
        <v>45</v>
      </c>
      <c r="E1026">
        <v>95</v>
      </c>
      <c r="F1026" t="s">
        <v>281</v>
      </c>
      <c r="G1026">
        <v>6.09</v>
      </c>
      <c r="H1026" t="s">
        <v>937</v>
      </c>
      <c r="I1026" t="s">
        <v>56</v>
      </c>
      <c r="J1026" t="s">
        <v>92</v>
      </c>
      <c r="K1026" t="s">
        <v>710</v>
      </c>
      <c r="L1026">
        <v>2000</v>
      </c>
      <c r="M1026">
        <v>3</v>
      </c>
      <c r="N1026">
        <v>2001</v>
      </c>
      <c r="O1026">
        <v>630687</v>
      </c>
      <c r="P1026" t="s">
        <v>1062</v>
      </c>
      <c r="Q1026" t="str">
        <f t="shared" si="30"/>
        <v>08</v>
      </c>
      <c r="R1026">
        <v>3</v>
      </c>
      <c r="S1026" t="str">
        <f t="shared" si="31"/>
        <v>Fing</v>
      </c>
      <c r="T1026" t="s">
        <v>1271</v>
      </c>
      <c r="U1026" t="s">
        <v>1225</v>
      </c>
    </row>
    <row r="1027" spans="1:21" hidden="1">
      <c r="A1027" s="134">
        <v>1</v>
      </c>
      <c r="B1027">
        <v>2004</v>
      </c>
      <c r="C1027">
        <v>20040807</v>
      </c>
      <c r="D1027">
        <v>45</v>
      </c>
      <c r="E1027">
        <v>95</v>
      </c>
      <c r="F1027" t="s">
        <v>281</v>
      </c>
      <c r="G1027">
        <v>4.3600000000000003</v>
      </c>
      <c r="H1027" t="s">
        <v>937</v>
      </c>
      <c r="I1027" t="s">
        <v>56</v>
      </c>
      <c r="J1027" t="s">
        <v>92</v>
      </c>
      <c r="K1027" t="s">
        <v>710</v>
      </c>
      <c r="L1027">
        <v>2002</v>
      </c>
      <c r="M1027">
        <v>3</v>
      </c>
      <c r="N1027">
        <v>2003</v>
      </c>
      <c r="O1027">
        <v>210483</v>
      </c>
      <c r="P1027" t="s">
        <v>1062</v>
      </c>
      <c r="Q1027" t="str">
        <f t="shared" si="30"/>
        <v>08</v>
      </c>
      <c r="R1027">
        <v>3</v>
      </c>
      <c r="S1027" t="str">
        <f t="shared" si="31"/>
        <v>Fing</v>
      </c>
      <c r="T1027" t="s">
        <v>1271</v>
      </c>
      <c r="U1027" t="s">
        <v>1225</v>
      </c>
    </row>
    <row r="1028" spans="1:21" hidden="1">
      <c r="A1028" s="134">
        <v>1</v>
      </c>
      <c r="B1028">
        <v>2004</v>
      </c>
      <c r="C1028">
        <v>20040821</v>
      </c>
      <c r="D1028">
        <v>45</v>
      </c>
      <c r="E1028">
        <v>95</v>
      </c>
      <c r="F1028" t="s">
        <v>281</v>
      </c>
      <c r="G1028">
        <v>4.3600000000000003</v>
      </c>
      <c r="H1028" t="s">
        <v>937</v>
      </c>
      <c r="I1028" t="s">
        <v>56</v>
      </c>
      <c r="J1028" t="s">
        <v>92</v>
      </c>
      <c r="K1028" t="s">
        <v>710</v>
      </c>
      <c r="L1028">
        <v>2000</v>
      </c>
      <c r="M1028">
        <v>3</v>
      </c>
      <c r="N1028">
        <v>2001</v>
      </c>
      <c r="O1028">
        <v>630687</v>
      </c>
      <c r="P1028" t="s">
        <v>1062</v>
      </c>
      <c r="Q1028" t="str">
        <f t="shared" si="30"/>
        <v>08</v>
      </c>
      <c r="R1028">
        <v>3</v>
      </c>
      <c r="S1028" t="str">
        <f t="shared" si="31"/>
        <v>Fing</v>
      </c>
      <c r="T1028" t="s">
        <v>1271</v>
      </c>
      <c r="U1028" t="s">
        <v>1225</v>
      </c>
    </row>
    <row r="1029" spans="1:21" hidden="1">
      <c r="A1029" s="134">
        <v>1</v>
      </c>
      <c r="B1029">
        <v>2005</v>
      </c>
      <c r="C1029">
        <v>20050819</v>
      </c>
      <c r="D1029">
        <v>45</v>
      </c>
      <c r="E1029">
        <v>95</v>
      </c>
      <c r="F1029" t="s">
        <v>281</v>
      </c>
      <c r="G1029">
        <v>5.84</v>
      </c>
      <c r="H1029" t="s">
        <v>937</v>
      </c>
      <c r="I1029" t="s">
        <v>56</v>
      </c>
      <c r="J1029" t="s">
        <v>92</v>
      </c>
      <c r="K1029" t="s">
        <v>710</v>
      </c>
      <c r="L1029">
        <v>2003</v>
      </c>
      <c r="M1029">
        <v>3</v>
      </c>
      <c r="N1029">
        <v>2004</v>
      </c>
      <c r="O1029">
        <v>631896</v>
      </c>
      <c r="P1029" t="s">
        <v>1062</v>
      </c>
      <c r="Q1029" t="str">
        <f t="shared" si="30"/>
        <v>08</v>
      </c>
      <c r="R1029">
        <v>3</v>
      </c>
      <c r="S1029" t="str">
        <f t="shared" si="31"/>
        <v>Fing</v>
      </c>
      <c r="T1029" t="s">
        <v>1271</v>
      </c>
      <c r="U1029" t="s">
        <v>1225</v>
      </c>
    </row>
    <row r="1030" spans="1:21" hidden="1">
      <c r="A1030" s="134">
        <v>1</v>
      </c>
      <c r="B1030">
        <v>2006</v>
      </c>
      <c r="C1030">
        <v>20060814</v>
      </c>
      <c r="D1030">
        <v>45</v>
      </c>
      <c r="E1030">
        <v>95</v>
      </c>
      <c r="F1030" t="s">
        <v>281</v>
      </c>
      <c r="G1030">
        <v>7.45</v>
      </c>
      <c r="H1030" t="s">
        <v>937</v>
      </c>
      <c r="I1030" t="s">
        <v>56</v>
      </c>
      <c r="J1030" t="s">
        <v>92</v>
      </c>
      <c r="K1030" t="s">
        <v>710</v>
      </c>
      <c r="L1030">
        <v>2003</v>
      </c>
      <c r="M1030">
        <v>3</v>
      </c>
      <c r="N1030">
        <v>2004</v>
      </c>
      <c r="O1030">
        <v>631896</v>
      </c>
      <c r="P1030" t="s">
        <v>1062</v>
      </c>
      <c r="Q1030" t="str">
        <f t="shared" ref="Q1030:Q1093" si="32">MID(C1030,5,2)</f>
        <v>08</v>
      </c>
      <c r="R1030">
        <v>3</v>
      </c>
      <c r="S1030" t="str">
        <f t="shared" ref="S1030:S1093" si="33">IF(N1030-L1030=1,"Fing","Yrl")</f>
        <v>Fing</v>
      </c>
      <c r="T1030" t="s">
        <v>1271</v>
      </c>
      <c r="U1030" t="s">
        <v>1225</v>
      </c>
    </row>
    <row r="1031" spans="1:21" hidden="1">
      <c r="A1031" s="134">
        <v>1</v>
      </c>
      <c r="B1031">
        <v>2006</v>
      </c>
      <c r="C1031">
        <v>20060831</v>
      </c>
      <c r="D1031">
        <v>45</v>
      </c>
      <c r="E1031">
        <v>95</v>
      </c>
      <c r="F1031" t="s">
        <v>281</v>
      </c>
      <c r="G1031">
        <v>9.3800000000000008</v>
      </c>
      <c r="H1031" t="s">
        <v>937</v>
      </c>
      <c r="I1031" t="s">
        <v>56</v>
      </c>
      <c r="J1031" t="s">
        <v>92</v>
      </c>
      <c r="K1031" t="s">
        <v>710</v>
      </c>
      <c r="L1031">
        <v>2003</v>
      </c>
      <c r="M1031">
        <v>3</v>
      </c>
      <c r="N1031">
        <v>2004</v>
      </c>
      <c r="O1031">
        <v>631895</v>
      </c>
      <c r="P1031" t="s">
        <v>1062</v>
      </c>
      <c r="Q1031" t="str">
        <f t="shared" si="32"/>
        <v>08</v>
      </c>
      <c r="R1031">
        <v>3</v>
      </c>
      <c r="S1031" t="str">
        <f t="shared" si="33"/>
        <v>Fing</v>
      </c>
      <c r="T1031" t="s">
        <v>1271</v>
      </c>
      <c r="U1031" t="s">
        <v>1225</v>
      </c>
    </row>
    <row r="1032" spans="1:21" hidden="1">
      <c r="A1032" s="134">
        <v>1</v>
      </c>
      <c r="B1032">
        <v>2004</v>
      </c>
      <c r="C1032">
        <v>20040802</v>
      </c>
      <c r="D1032">
        <v>45</v>
      </c>
      <c r="E1032">
        <v>95</v>
      </c>
      <c r="F1032" t="s">
        <v>350</v>
      </c>
      <c r="G1032">
        <v>4.3600000000000003</v>
      </c>
      <c r="H1032" t="s">
        <v>941</v>
      </c>
      <c r="I1032" t="s">
        <v>56</v>
      </c>
      <c r="J1032" t="s">
        <v>92</v>
      </c>
      <c r="K1032" t="s">
        <v>710</v>
      </c>
      <c r="L1032">
        <v>2000</v>
      </c>
      <c r="M1032">
        <v>3</v>
      </c>
      <c r="N1032">
        <v>2001</v>
      </c>
      <c r="O1032">
        <v>630278</v>
      </c>
      <c r="P1032" t="s">
        <v>1062</v>
      </c>
      <c r="Q1032" t="str">
        <f t="shared" si="32"/>
        <v>08</v>
      </c>
      <c r="R1032">
        <v>3</v>
      </c>
      <c r="S1032" t="str">
        <f t="shared" si="33"/>
        <v>Fing</v>
      </c>
      <c r="T1032" t="s">
        <v>1271</v>
      </c>
      <c r="U1032" t="s">
        <v>1225</v>
      </c>
    </row>
    <row r="1033" spans="1:21" hidden="1">
      <c r="A1033" s="134">
        <v>1</v>
      </c>
      <c r="B1033">
        <v>2004</v>
      </c>
      <c r="C1033">
        <v>20040809</v>
      </c>
      <c r="D1033">
        <v>45</v>
      </c>
      <c r="E1033">
        <v>95</v>
      </c>
      <c r="F1033" t="s">
        <v>350</v>
      </c>
      <c r="G1033">
        <v>4.3600000000000003</v>
      </c>
      <c r="H1033" t="s">
        <v>941</v>
      </c>
      <c r="I1033" t="s">
        <v>56</v>
      </c>
      <c r="J1033" t="s">
        <v>92</v>
      </c>
      <c r="K1033" t="s">
        <v>710</v>
      </c>
      <c r="L1033">
        <v>2000</v>
      </c>
      <c r="M1033">
        <v>3</v>
      </c>
      <c r="N1033">
        <v>2001</v>
      </c>
      <c r="O1033">
        <v>630688</v>
      </c>
      <c r="P1033" t="s">
        <v>1062</v>
      </c>
      <c r="Q1033" t="str">
        <f t="shared" si="32"/>
        <v>08</v>
      </c>
      <c r="R1033">
        <v>3</v>
      </c>
      <c r="S1033" t="str">
        <f t="shared" si="33"/>
        <v>Fing</v>
      </c>
      <c r="T1033" t="s">
        <v>1271</v>
      </c>
      <c r="U1033" t="s">
        <v>1225</v>
      </c>
    </row>
    <row r="1034" spans="1:21" hidden="1">
      <c r="A1034" s="134">
        <v>1</v>
      </c>
      <c r="B1034">
        <v>2004</v>
      </c>
      <c r="C1034">
        <v>20040810</v>
      </c>
      <c r="D1034">
        <v>45</v>
      </c>
      <c r="E1034">
        <v>95</v>
      </c>
      <c r="F1034" t="s">
        <v>350</v>
      </c>
      <c r="G1034">
        <v>4.3600000000000003</v>
      </c>
      <c r="H1034" t="s">
        <v>941</v>
      </c>
      <c r="I1034" t="s">
        <v>56</v>
      </c>
      <c r="J1034" t="s">
        <v>92</v>
      </c>
      <c r="K1034" t="s">
        <v>710</v>
      </c>
      <c r="L1034">
        <v>2000</v>
      </c>
      <c r="M1034">
        <v>3</v>
      </c>
      <c r="N1034">
        <v>2001</v>
      </c>
      <c r="O1034">
        <v>630278</v>
      </c>
      <c r="P1034" t="s">
        <v>1062</v>
      </c>
      <c r="Q1034" t="str">
        <f t="shared" si="32"/>
        <v>08</v>
      </c>
      <c r="R1034">
        <v>3</v>
      </c>
      <c r="S1034" t="str">
        <f t="shared" si="33"/>
        <v>Fing</v>
      </c>
      <c r="T1034" t="s">
        <v>1271</v>
      </c>
      <c r="U1034" t="s">
        <v>1225</v>
      </c>
    </row>
    <row r="1035" spans="1:21" hidden="1">
      <c r="A1035" s="134">
        <v>1</v>
      </c>
      <c r="B1035">
        <v>2005</v>
      </c>
      <c r="C1035">
        <v>20050807</v>
      </c>
      <c r="D1035">
        <v>45</v>
      </c>
      <c r="E1035">
        <v>95</v>
      </c>
      <c r="F1035" t="s">
        <v>350</v>
      </c>
      <c r="G1035">
        <v>5.84</v>
      </c>
      <c r="H1035" t="s">
        <v>941</v>
      </c>
      <c r="I1035" t="s">
        <v>56</v>
      </c>
      <c r="J1035" t="s">
        <v>92</v>
      </c>
      <c r="K1035" t="s">
        <v>710</v>
      </c>
      <c r="L1035">
        <v>2002</v>
      </c>
      <c r="M1035">
        <v>3</v>
      </c>
      <c r="N1035">
        <v>2003</v>
      </c>
      <c r="O1035">
        <v>631445</v>
      </c>
      <c r="P1035" t="s">
        <v>1062</v>
      </c>
      <c r="Q1035" t="str">
        <f t="shared" si="32"/>
        <v>08</v>
      </c>
      <c r="R1035">
        <v>3</v>
      </c>
      <c r="S1035" t="str">
        <f t="shared" si="33"/>
        <v>Fing</v>
      </c>
      <c r="T1035" t="s">
        <v>1271</v>
      </c>
      <c r="U1035" t="s">
        <v>1225</v>
      </c>
    </row>
    <row r="1036" spans="1:21" hidden="1">
      <c r="A1036" s="134">
        <v>1</v>
      </c>
      <c r="B1036">
        <v>2007</v>
      </c>
      <c r="C1036">
        <v>20070805</v>
      </c>
      <c r="D1036">
        <v>45</v>
      </c>
      <c r="E1036">
        <v>95</v>
      </c>
      <c r="F1036" t="s">
        <v>350</v>
      </c>
      <c r="G1036">
        <v>5.29</v>
      </c>
      <c r="H1036" t="s">
        <v>941</v>
      </c>
      <c r="I1036" t="s">
        <v>56</v>
      </c>
      <c r="J1036" t="s">
        <v>92</v>
      </c>
      <c r="K1036" t="s">
        <v>710</v>
      </c>
      <c r="L1036">
        <v>2004</v>
      </c>
      <c r="M1036">
        <v>3</v>
      </c>
      <c r="N1036">
        <v>2005</v>
      </c>
      <c r="O1036">
        <v>632783</v>
      </c>
      <c r="P1036" t="s">
        <v>1062</v>
      </c>
      <c r="Q1036" t="str">
        <f t="shared" si="32"/>
        <v>08</v>
      </c>
      <c r="R1036">
        <v>3</v>
      </c>
      <c r="S1036" t="str">
        <f t="shared" si="33"/>
        <v>Fing</v>
      </c>
      <c r="T1036" t="s">
        <v>1271</v>
      </c>
      <c r="U1036" t="s">
        <v>1225</v>
      </c>
    </row>
    <row r="1037" spans="1:21" hidden="1">
      <c r="A1037" s="134">
        <v>1</v>
      </c>
      <c r="B1037">
        <v>1994</v>
      </c>
      <c r="C1037">
        <v>19940818</v>
      </c>
      <c r="D1037">
        <v>45</v>
      </c>
      <c r="E1037">
        <v>95</v>
      </c>
      <c r="F1037" t="s">
        <v>313</v>
      </c>
      <c r="G1037">
        <v>1.6</v>
      </c>
      <c r="H1037" t="s">
        <v>962</v>
      </c>
      <c r="I1037" t="s">
        <v>56</v>
      </c>
      <c r="J1037" t="s">
        <v>92</v>
      </c>
      <c r="K1037" t="s">
        <v>897</v>
      </c>
      <c r="L1037">
        <v>1992</v>
      </c>
      <c r="M1037">
        <v>3</v>
      </c>
      <c r="N1037">
        <v>1993</v>
      </c>
      <c r="O1037">
        <v>212042</v>
      </c>
      <c r="P1037" t="s">
        <v>1062</v>
      </c>
      <c r="Q1037" t="str">
        <f t="shared" si="32"/>
        <v>08</v>
      </c>
      <c r="R1037">
        <v>3</v>
      </c>
      <c r="S1037" t="str">
        <f t="shared" si="33"/>
        <v>Fing</v>
      </c>
      <c r="T1037" t="s">
        <v>1271</v>
      </c>
      <c r="U1037" t="s">
        <v>1225</v>
      </c>
    </row>
    <row r="1038" spans="1:21" hidden="1">
      <c r="A1038" s="134">
        <v>1</v>
      </c>
      <c r="B1038">
        <v>1998</v>
      </c>
      <c r="C1038">
        <v>19980812</v>
      </c>
      <c r="D1038">
        <v>45</v>
      </c>
      <c r="E1038">
        <v>95</v>
      </c>
      <c r="F1038" t="s">
        <v>313</v>
      </c>
      <c r="G1038">
        <v>4.1900000000000004</v>
      </c>
      <c r="H1038" t="s">
        <v>962</v>
      </c>
      <c r="I1038" t="s">
        <v>56</v>
      </c>
      <c r="J1038" t="s">
        <v>92</v>
      </c>
      <c r="K1038" t="s">
        <v>692</v>
      </c>
      <c r="L1038">
        <v>1996</v>
      </c>
      <c r="M1038">
        <v>3</v>
      </c>
      <c r="N1038">
        <v>1997</v>
      </c>
      <c r="O1038">
        <v>212957</v>
      </c>
      <c r="P1038" t="s">
        <v>1062</v>
      </c>
      <c r="Q1038" t="str">
        <f t="shared" si="32"/>
        <v>08</v>
      </c>
      <c r="R1038">
        <v>3</v>
      </c>
      <c r="S1038" t="str">
        <f t="shared" si="33"/>
        <v>Fing</v>
      </c>
      <c r="T1038" t="s">
        <v>1271</v>
      </c>
      <c r="U1038" t="s">
        <v>1225</v>
      </c>
    </row>
    <row r="1039" spans="1:21" hidden="1">
      <c r="A1039" s="134">
        <v>1</v>
      </c>
      <c r="B1039">
        <v>2004</v>
      </c>
      <c r="C1039">
        <v>20040827</v>
      </c>
      <c r="D1039">
        <v>45</v>
      </c>
      <c r="E1039">
        <v>95</v>
      </c>
      <c r="F1039" t="s">
        <v>313</v>
      </c>
      <c r="G1039">
        <v>4.3600000000000003</v>
      </c>
      <c r="H1039" t="s">
        <v>962</v>
      </c>
      <c r="I1039" t="s">
        <v>56</v>
      </c>
      <c r="J1039" t="s">
        <v>92</v>
      </c>
      <c r="K1039" t="s">
        <v>710</v>
      </c>
      <c r="L1039">
        <v>2001</v>
      </c>
      <c r="M1039">
        <v>3</v>
      </c>
      <c r="N1039">
        <v>2002</v>
      </c>
      <c r="O1039">
        <v>210284</v>
      </c>
      <c r="P1039" t="s">
        <v>1062</v>
      </c>
      <c r="Q1039" t="str">
        <f t="shared" si="32"/>
        <v>08</v>
      </c>
      <c r="R1039">
        <v>3</v>
      </c>
      <c r="S1039" t="str">
        <f t="shared" si="33"/>
        <v>Fing</v>
      </c>
      <c r="T1039" t="s">
        <v>1271</v>
      </c>
      <c r="U1039" t="s">
        <v>1225</v>
      </c>
    </row>
    <row r="1040" spans="1:21" hidden="1">
      <c r="A1040" s="134">
        <v>1</v>
      </c>
      <c r="B1040">
        <v>1996</v>
      </c>
      <c r="C1040">
        <v>19960820</v>
      </c>
      <c r="D1040">
        <v>45</v>
      </c>
      <c r="E1040">
        <v>95</v>
      </c>
      <c r="F1040" t="s">
        <v>299</v>
      </c>
      <c r="G1040">
        <v>2.6</v>
      </c>
      <c r="H1040" t="s">
        <v>946</v>
      </c>
      <c r="I1040" t="s">
        <v>56</v>
      </c>
      <c r="J1040" t="s">
        <v>92</v>
      </c>
      <c r="K1040" t="s">
        <v>897</v>
      </c>
      <c r="L1040">
        <v>1992</v>
      </c>
      <c r="M1040">
        <v>3</v>
      </c>
      <c r="N1040">
        <v>1993</v>
      </c>
      <c r="O1040">
        <v>212042</v>
      </c>
      <c r="P1040" t="s">
        <v>1062</v>
      </c>
      <c r="Q1040" t="str">
        <f t="shared" si="32"/>
        <v>08</v>
      </c>
      <c r="R1040">
        <v>3</v>
      </c>
      <c r="S1040" t="str">
        <f t="shared" si="33"/>
        <v>Fing</v>
      </c>
      <c r="T1040" t="s">
        <v>1271</v>
      </c>
      <c r="U1040" t="s">
        <v>1225</v>
      </c>
    </row>
    <row r="1041" spans="1:21" hidden="1">
      <c r="A1041" s="134">
        <v>1</v>
      </c>
      <c r="B1041">
        <v>1996</v>
      </c>
      <c r="C1041">
        <v>19960824</v>
      </c>
      <c r="D1041">
        <v>45</v>
      </c>
      <c r="E1041">
        <v>95</v>
      </c>
      <c r="F1041" t="s">
        <v>299</v>
      </c>
      <c r="G1041">
        <v>2.6</v>
      </c>
      <c r="H1041" t="s">
        <v>946</v>
      </c>
      <c r="I1041" t="s">
        <v>56</v>
      </c>
      <c r="J1041" t="s">
        <v>92</v>
      </c>
      <c r="K1041" t="s">
        <v>897</v>
      </c>
      <c r="L1041">
        <v>1992</v>
      </c>
      <c r="M1041">
        <v>3</v>
      </c>
      <c r="N1041">
        <v>1993</v>
      </c>
      <c r="O1041">
        <v>212042</v>
      </c>
      <c r="P1041" t="s">
        <v>1062</v>
      </c>
      <c r="Q1041" t="str">
        <f t="shared" si="32"/>
        <v>08</v>
      </c>
      <c r="R1041">
        <v>3</v>
      </c>
      <c r="S1041" t="str">
        <f t="shared" si="33"/>
        <v>Fing</v>
      </c>
      <c r="T1041" t="s">
        <v>1271</v>
      </c>
      <c r="U1041" t="s">
        <v>1225</v>
      </c>
    </row>
    <row r="1042" spans="1:21" hidden="1">
      <c r="A1042" s="134">
        <v>1</v>
      </c>
      <c r="B1042">
        <v>1999</v>
      </c>
      <c r="C1042">
        <v>19990826</v>
      </c>
      <c r="D1042">
        <v>45</v>
      </c>
      <c r="E1042">
        <v>95</v>
      </c>
      <c r="F1042" t="s">
        <v>299</v>
      </c>
      <c r="G1042">
        <v>4.0999999999999996</v>
      </c>
      <c r="H1042" t="s">
        <v>946</v>
      </c>
      <c r="I1042" t="s">
        <v>56</v>
      </c>
      <c r="J1042" t="s">
        <v>92</v>
      </c>
      <c r="K1042" t="s">
        <v>692</v>
      </c>
      <c r="L1042">
        <v>1995</v>
      </c>
      <c r="M1042">
        <v>3</v>
      </c>
      <c r="N1042">
        <v>1996</v>
      </c>
      <c r="O1042">
        <v>212946</v>
      </c>
      <c r="P1042" t="s">
        <v>1062</v>
      </c>
      <c r="Q1042" t="str">
        <f t="shared" si="32"/>
        <v>08</v>
      </c>
      <c r="R1042">
        <v>3</v>
      </c>
      <c r="S1042" t="str">
        <f t="shared" si="33"/>
        <v>Fing</v>
      </c>
      <c r="T1042" t="s">
        <v>1271</v>
      </c>
      <c r="U1042" t="s">
        <v>1225</v>
      </c>
    </row>
    <row r="1043" spans="1:21" hidden="1">
      <c r="A1043" s="134">
        <v>1</v>
      </c>
      <c r="B1043">
        <v>1999</v>
      </c>
      <c r="C1043">
        <v>19990821</v>
      </c>
      <c r="D1043">
        <v>45</v>
      </c>
      <c r="E1043">
        <v>95</v>
      </c>
      <c r="F1043" t="s">
        <v>299</v>
      </c>
      <c r="G1043">
        <v>4.0999999999999996</v>
      </c>
      <c r="H1043" t="s">
        <v>946</v>
      </c>
      <c r="I1043" t="s">
        <v>56</v>
      </c>
      <c r="J1043" t="s">
        <v>92</v>
      </c>
      <c r="K1043" t="s">
        <v>692</v>
      </c>
      <c r="L1043">
        <v>1996</v>
      </c>
      <c r="M1043">
        <v>3</v>
      </c>
      <c r="N1043">
        <v>1997</v>
      </c>
      <c r="O1043">
        <v>212957</v>
      </c>
      <c r="P1043" t="s">
        <v>1062</v>
      </c>
      <c r="Q1043" t="str">
        <f t="shared" si="32"/>
        <v>08</v>
      </c>
      <c r="R1043">
        <v>3</v>
      </c>
      <c r="S1043" t="str">
        <f t="shared" si="33"/>
        <v>Fing</v>
      </c>
      <c r="T1043" t="s">
        <v>1271</v>
      </c>
      <c r="U1043" t="s">
        <v>1225</v>
      </c>
    </row>
    <row r="1044" spans="1:21" hidden="1">
      <c r="A1044" s="134">
        <v>1</v>
      </c>
      <c r="B1044">
        <v>2000</v>
      </c>
      <c r="C1044">
        <v>20000814</v>
      </c>
      <c r="D1044">
        <v>45</v>
      </c>
      <c r="E1044">
        <v>95</v>
      </c>
      <c r="F1044" t="s">
        <v>299</v>
      </c>
      <c r="G1044">
        <v>3</v>
      </c>
      <c r="H1044" t="s">
        <v>946</v>
      </c>
      <c r="I1044" t="s">
        <v>56</v>
      </c>
      <c r="J1044" t="s">
        <v>92</v>
      </c>
      <c r="K1044" t="s">
        <v>710</v>
      </c>
      <c r="L1044">
        <v>1998</v>
      </c>
      <c r="M1044">
        <v>3</v>
      </c>
      <c r="N1044">
        <v>1999</v>
      </c>
      <c r="O1044">
        <v>210150</v>
      </c>
      <c r="P1044" t="s">
        <v>1062</v>
      </c>
      <c r="Q1044" t="str">
        <f t="shared" si="32"/>
        <v>08</v>
      </c>
      <c r="R1044">
        <v>3</v>
      </c>
      <c r="S1044" t="str">
        <f t="shared" si="33"/>
        <v>Fing</v>
      </c>
      <c r="T1044" t="s">
        <v>1271</v>
      </c>
      <c r="U1044" t="s">
        <v>1225</v>
      </c>
    </row>
    <row r="1045" spans="1:21" hidden="1">
      <c r="A1045" s="134">
        <v>1</v>
      </c>
      <c r="B1045">
        <v>2002</v>
      </c>
      <c r="C1045">
        <v>20020817</v>
      </c>
      <c r="D1045">
        <v>45</v>
      </c>
      <c r="E1045">
        <v>95</v>
      </c>
      <c r="F1045" t="s">
        <v>299</v>
      </c>
      <c r="G1045">
        <v>6.55</v>
      </c>
      <c r="H1045" t="s">
        <v>946</v>
      </c>
      <c r="I1045" t="s">
        <v>56</v>
      </c>
      <c r="J1045" t="s">
        <v>92</v>
      </c>
      <c r="K1045" t="s">
        <v>710</v>
      </c>
      <c r="L1045">
        <v>1998</v>
      </c>
      <c r="M1045">
        <v>3</v>
      </c>
      <c r="N1045">
        <v>1999</v>
      </c>
      <c r="O1045">
        <v>210150</v>
      </c>
      <c r="P1045" t="s">
        <v>1062</v>
      </c>
      <c r="Q1045" t="str">
        <f t="shared" si="32"/>
        <v>08</v>
      </c>
      <c r="R1045">
        <v>3</v>
      </c>
      <c r="S1045" t="str">
        <f t="shared" si="33"/>
        <v>Fing</v>
      </c>
      <c r="T1045" t="s">
        <v>1271</v>
      </c>
      <c r="U1045" t="s">
        <v>1225</v>
      </c>
    </row>
    <row r="1046" spans="1:21" hidden="1">
      <c r="A1046" s="134">
        <v>1</v>
      </c>
      <c r="B1046">
        <v>2003</v>
      </c>
      <c r="C1046">
        <v>20030807</v>
      </c>
      <c r="D1046">
        <v>45</v>
      </c>
      <c r="E1046">
        <v>95</v>
      </c>
      <c r="F1046" t="s">
        <v>299</v>
      </c>
      <c r="G1046">
        <v>6.09</v>
      </c>
      <c r="H1046" t="s">
        <v>946</v>
      </c>
      <c r="I1046" t="s">
        <v>56</v>
      </c>
      <c r="J1046" t="s">
        <v>92</v>
      </c>
      <c r="K1046" t="s">
        <v>710</v>
      </c>
      <c r="L1046">
        <v>1999</v>
      </c>
      <c r="M1046">
        <v>3</v>
      </c>
      <c r="N1046">
        <v>2000</v>
      </c>
      <c r="O1046">
        <v>210166</v>
      </c>
      <c r="P1046" t="s">
        <v>1062</v>
      </c>
      <c r="Q1046" t="str">
        <f t="shared" si="32"/>
        <v>08</v>
      </c>
      <c r="R1046">
        <v>3</v>
      </c>
      <c r="S1046" t="str">
        <f t="shared" si="33"/>
        <v>Fing</v>
      </c>
      <c r="T1046" t="s">
        <v>1271</v>
      </c>
      <c r="U1046" t="s">
        <v>1225</v>
      </c>
    </row>
    <row r="1047" spans="1:21" hidden="1">
      <c r="A1047" s="134">
        <v>1</v>
      </c>
      <c r="B1047">
        <v>2006</v>
      </c>
      <c r="C1047">
        <v>20060808</v>
      </c>
      <c r="D1047">
        <v>45</v>
      </c>
      <c r="E1047">
        <v>95</v>
      </c>
      <c r="F1047" t="s">
        <v>299</v>
      </c>
      <c r="G1047">
        <v>7.45</v>
      </c>
      <c r="H1047" t="s">
        <v>946</v>
      </c>
      <c r="I1047" t="s">
        <v>56</v>
      </c>
      <c r="J1047" t="s">
        <v>92</v>
      </c>
      <c r="K1047" t="s">
        <v>710</v>
      </c>
      <c r="L1047">
        <v>2003</v>
      </c>
      <c r="M1047">
        <v>3</v>
      </c>
      <c r="N1047">
        <v>2004</v>
      </c>
      <c r="O1047">
        <v>210548</v>
      </c>
      <c r="P1047" t="s">
        <v>1062</v>
      </c>
      <c r="Q1047" t="str">
        <f t="shared" si="32"/>
        <v>08</v>
      </c>
      <c r="R1047">
        <v>3</v>
      </c>
      <c r="S1047" t="str">
        <f t="shared" si="33"/>
        <v>Fing</v>
      </c>
      <c r="T1047" t="s">
        <v>1271</v>
      </c>
      <c r="U1047" t="s">
        <v>1225</v>
      </c>
    </row>
    <row r="1048" spans="1:21" hidden="1">
      <c r="A1048" s="134">
        <v>1</v>
      </c>
      <c r="B1048">
        <v>2006</v>
      </c>
      <c r="C1048">
        <v>20060808</v>
      </c>
      <c r="D1048">
        <v>45</v>
      </c>
      <c r="E1048">
        <v>95</v>
      </c>
      <c r="F1048" t="s">
        <v>299</v>
      </c>
      <c r="G1048">
        <v>7.45</v>
      </c>
      <c r="H1048" t="s">
        <v>946</v>
      </c>
      <c r="I1048" t="s">
        <v>56</v>
      </c>
      <c r="J1048" t="s">
        <v>92</v>
      </c>
      <c r="K1048" t="s">
        <v>710</v>
      </c>
      <c r="L1048">
        <v>2003</v>
      </c>
      <c r="M1048">
        <v>3</v>
      </c>
      <c r="N1048">
        <v>2004</v>
      </c>
      <c r="O1048">
        <v>631895</v>
      </c>
      <c r="P1048" t="s">
        <v>1062</v>
      </c>
      <c r="Q1048" t="str">
        <f t="shared" si="32"/>
        <v>08</v>
      </c>
      <c r="R1048">
        <v>3</v>
      </c>
      <c r="S1048" t="str">
        <f t="shared" si="33"/>
        <v>Fing</v>
      </c>
      <c r="T1048" t="s">
        <v>1271</v>
      </c>
      <c r="U1048" t="s">
        <v>1225</v>
      </c>
    </row>
    <row r="1049" spans="1:21" hidden="1">
      <c r="A1049" s="134">
        <v>1</v>
      </c>
      <c r="B1049">
        <v>2007</v>
      </c>
      <c r="C1049">
        <v>20070811</v>
      </c>
      <c r="D1049">
        <v>45</v>
      </c>
      <c r="E1049">
        <v>95</v>
      </c>
      <c r="F1049" t="s">
        <v>299</v>
      </c>
      <c r="G1049">
        <v>9.75</v>
      </c>
      <c r="H1049" t="s">
        <v>946</v>
      </c>
      <c r="I1049" t="s">
        <v>56</v>
      </c>
      <c r="J1049" t="s">
        <v>92</v>
      </c>
      <c r="K1049" t="s">
        <v>710</v>
      </c>
      <c r="L1049">
        <v>2004</v>
      </c>
      <c r="M1049">
        <v>3</v>
      </c>
      <c r="N1049">
        <v>2005</v>
      </c>
      <c r="O1049">
        <v>632783</v>
      </c>
      <c r="P1049" t="s">
        <v>1062</v>
      </c>
      <c r="Q1049" t="str">
        <f t="shared" si="32"/>
        <v>08</v>
      </c>
      <c r="R1049">
        <v>3</v>
      </c>
      <c r="S1049" t="str">
        <f t="shared" si="33"/>
        <v>Fing</v>
      </c>
      <c r="T1049" t="s">
        <v>1271</v>
      </c>
      <c r="U1049" t="s">
        <v>1225</v>
      </c>
    </row>
    <row r="1050" spans="1:21" hidden="1">
      <c r="A1050" s="134">
        <v>1</v>
      </c>
      <c r="B1050">
        <v>1998</v>
      </c>
      <c r="C1050">
        <v>19980802</v>
      </c>
      <c r="D1050">
        <v>45</v>
      </c>
      <c r="E1050">
        <v>95</v>
      </c>
      <c r="F1050" t="s">
        <v>363</v>
      </c>
      <c r="G1050">
        <v>3.99</v>
      </c>
      <c r="H1050" t="s">
        <v>963</v>
      </c>
      <c r="I1050" t="s">
        <v>56</v>
      </c>
      <c r="J1050" t="s">
        <v>92</v>
      </c>
      <c r="K1050" t="s">
        <v>692</v>
      </c>
      <c r="L1050">
        <v>1995</v>
      </c>
      <c r="M1050">
        <v>3</v>
      </c>
      <c r="N1050">
        <v>1996</v>
      </c>
      <c r="O1050">
        <v>212946</v>
      </c>
      <c r="P1050" t="s">
        <v>1062</v>
      </c>
      <c r="Q1050" t="str">
        <f t="shared" si="32"/>
        <v>08</v>
      </c>
      <c r="R1050">
        <v>3</v>
      </c>
      <c r="S1050" t="str">
        <f t="shared" si="33"/>
        <v>Fing</v>
      </c>
      <c r="T1050" t="s">
        <v>1271</v>
      </c>
      <c r="U1050" t="s">
        <v>1225</v>
      </c>
    </row>
    <row r="1051" spans="1:21" hidden="1">
      <c r="A1051" s="134">
        <v>1</v>
      </c>
      <c r="B1051">
        <v>1999</v>
      </c>
      <c r="C1051">
        <v>19990818</v>
      </c>
      <c r="D1051">
        <v>45</v>
      </c>
      <c r="E1051">
        <v>95</v>
      </c>
      <c r="F1051" t="s">
        <v>363</v>
      </c>
      <c r="G1051">
        <v>4.0999999999999996</v>
      </c>
      <c r="H1051" t="s">
        <v>963</v>
      </c>
      <c r="I1051" t="s">
        <v>56</v>
      </c>
      <c r="J1051" t="s">
        <v>92</v>
      </c>
      <c r="K1051" t="s">
        <v>692</v>
      </c>
      <c r="L1051">
        <v>1995</v>
      </c>
      <c r="M1051">
        <v>3</v>
      </c>
      <c r="N1051">
        <v>1996</v>
      </c>
      <c r="O1051">
        <v>212946</v>
      </c>
      <c r="P1051" t="s">
        <v>1062</v>
      </c>
      <c r="Q1051" t="str">
        <f t="shared" si="32"/>
        <v>08</v>
      </c>
      <c r="R1051">
        <v>3</v>
      </c>
      <c r="S1051" t="str">
        <f t="shared" si="33"/>
        <v>Fing</v>
      </c>
      <c r="T1051" t="s">
        <v>1271</v>
      </c>
      <c r="U1051" t="s">
        <v>1225</v>
      </c>
    </row>
    <row r="1052" spans="1:21" hidden="1">
      <c r="A1052" s="134">
        <v>1</v>
      </c>
      <c r="B1052">
        <v>2001</v>
      </c>
      <c r="C1052">
        <v>20010810</v>
      </c>
      <c r="D1052">
        <v>45</v>
      </c>
      <c r="E1052">
        <v>95</v>
      </c>
      <c r="F1052" t="s">
        <v>363</v>
      </c>
      <c r="G1052">
        <v>12.3</v>
      </c>
      <c r="H1052" t="s">
        <v>963</v>
      </c>
      <c r="I1052" t="s">
        <v>56</v>
      </c>
      <c r="J1052" t="s">
        <v>92</v>
      </c>
      <c r="K1052" t="s">
        <v>710</v>
      </c>
      <c r="L1052">
        <v>1998</v>
      </c>
      <c r="M1052">
        <v>3</v>
      </c>
      <c r="N1052">
        <v>1999</v>
      </c>
      <c r="O1052">
        <v>210150</v>
      </c>
      <c r="P1052" t="s">
        <v>1062</v>
      </c>
      <c r="Q1052" t="str">
        <f t="shared" si="32"/>
        <v>08</v>
      </c>
      <c r="R1052">
        <v>3</v>
      </c>
      <c r="S1052" t="str">
        <f t="shared" si="33"/>
        <v>Fing</v>
      </c>
      <c r="T1052" t="s">
        <v>1271</v>
      </c>
      <c r="U1052" t="s">
        <v>1225</v>
      </c>
    </row>
    <row r="1053" spans="1:21" hidden="1">
      <c r="A1053" s="134">
        <v>1</v>
      </c>
      <c r="B1053">
        <v>2001</v>
      </c>
      <c r="C1053">
        <v>20010831</v>
      </c>
      <c r="D1053">
        <v>45</v>
      </c>
      <c r="E1053">
        <v>95</v>
      </c>
      <c r="F1053" t="s">
        <v>363</v>
      </c>
      <c r="G1053">
        <v>12.3</v>
      </c>
      <c r="H1053" t="s">
        <v>963</v>
      </c>
      <c r="I1053" t="s">
        <v>56</v>
      </c>
      <c r="J1053" t="s">
        <v>92</v>
      </c>
      <c r="K1053" t="s">
        <v>710</v>
      </c>
      <c r="L1053">
        <v>1997</v>
      </c>
      <c r="M1053">
        <v>3</v>
      </c>
      <c r="N1053">
        <v>1998</v>
      </c>
      <c r="O1053">
        <v>212956</v>
      </c>
      <c r="P1053" t="s">
        <v>1062</v>
      </c>
      <c r="Q1053" t="str">
        <f t="shared" si="32"/>
        <v>08</v>
      </c>
      <c r="R1053">
        <v>3</v>
      </c>
      <c r="S1053" t="str">
        <f t="shared" si="33"/>
        <v>Fing</v>
      </c>
      <c r="T1053" t="s">
        <v>1271</v>
      </c>
      <c r="U1053" t="s">
        <v>1225</v>
      </c>
    </row>
    <row r="1054" spans="1:21" hidden="1">
      <c r="A1054" s="134">
        <v>1</v>
      </c>
      <c r="B1054">
        <v>1996</v>
      </c>
      <c r="C1054">
        <v>19960114</v>
      </c>
      <c r="D1054">
        <v>45</v>
      </c>
      <c r="E1054">
        <v>95</v>
      </c>
      <c r="F1054" t="s">
        <v>323</v>
      </c>
      <c r="G1054">
        <v>2.89</v>
      </c>
      <c r="H1054" t="s">
        <v>964</v>
      </c>
      <c r="I1054" t="s">
        <v>56</v>
      </c>
      <c r="J1054" t="s">
        <v>54</v>
      </c>
      <c r="K1054" t="s">
        <v>729</v>
      </c>
      <c r="L1054">
        <v>1993</v>
      </c>
      <c r="M1054">
        <v>3</v>
      </c>
      <c r="N1054">
        <v>1995</v>
      </c>
      <c r="O1054">
        <v>635721</v>
      </c>
      <c r="P1054" t="s">
        <v>1062</v>
      </c>
      <c r="Q1054" t="str">
        <f t="shared" si="32"/>
        <v>01</v>
      </c>
      <c r="R1054">
        <v>1</v>
      </c>
      <c r="S1054" t="str">
        <f t="shared" si="33"/>
        <v>Yrl</v>
      </c>
      <c r="T1054" t="s">
        <v>1268</v>
      </c>
      <c r="U1054" t="s">
        <v>1263</v>
      </c>
    </row>
    <row r="1055" spans="1:21" hidden="1">
      <c r="A1055" s="134">
        <v>1</v>
      </c>
      <c r="B1055">
        <v>1996</v>
      </c>
      <c r="C1055">
        <v>19960310</v>
      </c>
      <c r="D1055">
        <v>45</v>
      </c>
      <c r="E1055">
        <v>95</v>
      </c>
      <c r="F1055" t="s">
        <v>281</v>
      </c>
      <c r="G1055">
        <v>2.38</v>
      </c>
      <c r="H1055" t="s">
        <v>937</v>
      </c>
      <c r="I1055" t="s">
        <v>56</v>
      </c>
      <c r="J1055" t="s">
        <v>54</v>
      </c>
      <c r="K1055" t="s">
        <v>729</v>
      </c>
      <c r="L1055">
        <v>1993</v>
      </c>
      <c r="M1055">
        <v>3</v>
      </c>
      <c r="N1055">
        <v>1995</v>
      </c>
      <c r="O1055">
        <v>635721</v>
      </c>
      <c r="P1055" t="s">
        <v>1062</v>
      </c>
      <c r="Q1055" t="str">
        <f t="shared" si="32"/>
        <v>03</v>
      </c>
      <c r="R1055">
        <v>1</v>
      </c>
      <c r="S1055" t="str">
        <f t="shared" si="33"/>
        <v>Yrl</v>
      </c>
      <c r="T1055" t="s">
        <v>1268</v>
      </c>
      <c r="U1055" t="s">
        <v>1263</v>
      </c>
    </row>
    <row r="1056" spans="1:21" hidden="1">
      <c r="A1056" s="134">
        <v>1</v>
      </c>
      <c r="B1056">
        <v>1998</v>
      </c>
      <c r="C1056">
        <v>19980319</v>
      </c>
      <c r="D1056">
        <v>45</v>
      </c>
      <c r="E1056">
        <v>95</v>
      </c>
      <c r="F1056" t="s">
        <v>289</v>
      </c>
      <c r="G1056">
        <v>3.63</v>
      </c>
      <c r="H1056" t="s">
        <v>959</v>
      </c>
      <c r="I1056" t="s">
        <v>56</v>
      </c>
      <c r="J1056" t="s">
        <v>54</v>
      </c>
      <c r="K1056" t="s">
        <v>729</v>
      </c>
      <c r="L1056">
        <v>1995</v>
      </c>
      <c r="M1056">
        <v>3</v>
      </c>
      <c r="N1056">
        <v>1997</v>
      </c>
      <c r="O1056">
        <v>635961</v>
      </c>
      <c r="P1056" t="s">
        <v>1062</v>
      </c>
      <c r="Q1056" t="str">
        <f t="shared" si="32"/>
        <v>03</v>
      </c>
      <c r="R1056">
        <v>1</v>
      </c>
      <c r="S1056" t="str">
        <f t="shared" si="33"/>
        <v>Yrl</v>
      </c>
      <c r="T1056" t="s">
        <v>1268</v>
      </c>
      <c r="U1056" t="s">
        <v>1263</v>
      </c>
    </row>
    <row r="1057" spans="1:21" hidden="1">
      <c r="A1057" s="134">
        <v>1</v>
      </c>
      <c r="B1057">
        <v>1997</v>
      </c>
      <c r="C1057">
        <v>19970405</v>
      </c>
      <c r="D1057">
        <v>45</v>
      </c>
      <c r="E1057">
        <v>95</v>
      </c>
      <c r="F1057" t="s">
        <v>315</v>
      </c>
      <c r="G1057">
        <v>2.97</v>
      </c>
      <c r="H1057" t="s">
        <v>928</v>
      </c>
      <c r="I1057" t="s">
        <v>56</v>
      </c>
      <c r="J1057" t="s">
        <v>54</v>
      </c>
      <c r="K1057" t="s">
        <v>729</v>
      </c>
      <c r="L1057">
        <v>1993</v>
      </c>
      <c r="M1057">
        <v>3</v>
      </c>
      <c r="N1057">
        <v>1995</v>
      </c>
      <c r="O1057">
        <v>635721</v>
      </c>
      <c r="P1057" t="s">
        <v>1062</v>
      </c>
      <c r="Q1057" t="str">
        <f t="shared" si="32"/>
        <v>04</v>
      </c>
      <c r="R1057">
        <v>1</v>
      </c>
      <c r="S1057" t="str">
        <f t="shared" si="33"/>
        <v>Yrl</v>
      </c>
      <c r="T1057" t="s">
        <v>1268</v>
      </c>
      <c r="U1057" t="s">
        <v>1263</v>
      </c>
    </row>
    <row r="1058" spans="1:21" hidden="1">
      <c r="A1058" s="134">
        <v>1</v>
      </c>
      <c r="B1058">
        <v>1997</v>
      </c>
      <c r="C1058">
        <v>19970426</v>
      </c>
      <c r="D1058">
        <v>45</v>
      </c>
      <c r="E1058">
        <v>95</v>
      </c>
      <c r="F1058" t="s">
        <v>315</v>
      </c>
      <c r="G1058">
        <v>2.97</v>
      </c>
      <c r="H1058" t="s">
        <v>928</v>
      </c>
      <c r="I1058" t="s">
        <v>56</v>
      </c>
      <c r="J1058" t="s">
        <v>54</v>
      </c>
      <c r="K1058" t="s">
        <v>729</v>
      </c>
      <c r="L1058">
        <v>1993</v>
      </c>
      <c r="M1058">
        <v>3</v>
      </c>
      <c r="N1058">
        <v>1995</v>
      </c>
      <c r="O1058">
        <v>635721</v>
      </c>
      <c r="P1058" t="s">
        <v>1062</v>
      </c>
      <c r="Q1058" t="str">
        <f t="shared" si="32"/>
        <v>04</v>
      </c>
      <c r="R1058">
        <v>1</v>
      </c>
      <c r="S1058" t="str">
        <f t="shared" si="33"/>
        <v>Yrl</v>
      </c>
      <c r="T1058" t="s">
        <v>1268</v>
      </c>
      <c r="U1058" t="s">
        <v>1263</v>
      </c>
    </row>
    <row r="1059" spans="1:21" hidden="1">
      <c r="A1059" s="134">
        <v>1</v>
      </c>
      <c r="B1059">
        <v>2001</v>
      </c>
      <c r="C1059">
        <v>20010527</v>
      </c>
      <c r="D1059">
        <v>45</v>
      </c>
      <c r="E1059">
        <v>95</v>
      </c>
      <c r="F1059" t="s">
        <v>289</v>
      </c>
      <c r="G1059">
        <v>3.45</v>
      </c>
      <c r="H1059" t="s">
        <v>959</v>
      </c>
      <c r="I1059" t="s">
        <v>56</v>
      </c>
      <c r="J1059" t="s">
        <v>54</v>
      </c>
      <c r="K1059" t="s">
        <v>729</v>
      </c>
      <c r="L1059">
        <v>1997</v>
      </c>
      <c r="M1059">
        <v>3</v>
      </c>
      <c r="N1059">
        <v>1999</v>
      </c>
      <c r="O1059">
        <v>630630</v>
      </c>
      <c r="P1059" t="s">
        <v>1062</v>
      </c>
      <c r="Q1059" t="str">
        <f t="shared" si="32"/>
        <v>05</v>
      </c>
      <c r="R1059">
        <v>2</v>
      </c>
      <c r="S1059" t="str">
        <f t="shared" si="33"/>
        <v>Yrl</v>
      </c>
      <c r="T1059" t="s">
        <v>1268</v>
      </c>
      <c r="U1059" t="s">
        <v>1263</v>
      </c>
    </row>
    <row r="1060" spans="1:21" hidden="1">
      <c r="A1060" s="134">
        <v>1</v>
      </c>
      <c r="B1060">
        <v>2005</v>
      </c>
      <c r="C1060">
        <v>20050528</v>
      </c>
      <c r="D1060">
        <v>45</v>
      </c>
      <c r="E1060">
        <v>95</v>
      </c>
      <c r="F1060" t="s">
        <v>289</v>
      </c>
      <c r="G1060">
        <v>3.02</v>
      </c>
      <c r="H1060" t="s">
        <v>959</v>
      </c>
      <c r="I1060" t="s">
        <v>56</v>
      </c>
      <c r="J1060" t="s">
        <v>54</v>
      </c>
      <c r="K1060" t="s">
        <v>729</v>
      </c>
      <c r="L1060">
        <v>2002</v>
      </c>
      <c r="M1060">
        <v>3</v>
      </c>
      <c r="N1060">
        <v>2004</v>
      </c>
      <c r="O1060">
        <v>631966</v>
      </c>
      <c r="P1060" t="s">
        <v>1062</v>
      </c>
      <c r="Q1060" t="str">
        <f t="shared" si="32"/>
        <v>05</v>
      </c>
      <c r="R1060">
        <v>2</v>
      </c>
      <c r="S1060" t="str">
        <f t="shared" si="33"/>
        <v>Yrl</v>
      </c>
      <c r="T1060" t="s">
        <v>1268</v>
      </c>
      <c r="U1060" t="s">
        <v>1263</v>
      </c>
    </row>
    <row r="1061" spans="1:21" hidden="1">
      <c r="A1061" s="134">
        <v>1</v>
      </c>
      <c r="B1061">
        <v>1996</v>
      </c>
      <c r="C1061">
        <v>19960615</v>
      </c>
      <c r="D1061">
        <v>45</v>
      </c>
      <c r="E1061">
        <v>95</v>
      </c>
      <c r="F1061" t="s">
        <v>315</v>
      </c>
      <c r="G1061">
        <v>1.52</v>
      </c>
      <c r="H1061" t="s">
        <v>928</v>
      </c>
      <c r="I1061" t="s">
        <v>56</v>
      </c>
      <c r="J1061" t="s">
        <v>54</v>
      </c>
      <c r="K1061" t="s">
        <v>729</v>
      </c>
      <c r="L1061">
        <v>1993</v>
      </c>
      <c r="M1061">
        <v>3</v>
      </c>
      <c r="N1061">
        <v>1995</v>
      </c>
      <c r="O1061">
        <v>635721</v>
      </c>
      <c r="P1061" t="s">
        <v>1062</v>
      </c>
      <c r="Q1061" t="str">
        <f t="shared" si="32"/>
        <v>06</v>
      </c>
      <c r="R1061">
        <v>2</v>
      </c>
      <c r="S1061" t="str">
        <f t="shared" si="33"/>
        <v>Yrl</v>
      </c>
      <c r="T1061" t="s">
        <v>1268</v>
      </c>
      <c r="U1061" t="s">
        <v>1263</v>
      </c>
    </row>
    <row r="1062" spans="1:21" hidden="1">
      <c r="A1062" s="134">
        <v>1</v>
      </c>
      <c r="B1062">
        <v>1996</v>
      </c>
      <c r="C1062">
        <v>19960623</v>
      </c>
      <c r="D1062">
        <v>45</v>
      </c>
      <c r="E1062">
        <v>95</v>
      </c>
      <c r="F1062" t="s">
        <v>315</v>
      </c>
      <c r="G1062">
        <v>1.52</v>
      </c>
      <c r="H1062" t="s">
        <v>928</v>
      </c>
      <c r="I1062" t="s">
        <v>56</v>
      </c>
      <c r="J1062" t="s">
        <v>54</v>
      </c>
      <c r="K1062" t="s">
        <v>729</v>
      </c>
      <c r="L1062">
        <v>1993</v>
      </c>
      <c r="M1062">
        <v>3</v>
      </c>
      <c r="N1062">
        <v>1995</v>
      </c>
      <c r="O1062">
        <v>635721</v>
      </c>
      <c r="P1062" t="s">
        <v>1062</v>
      </c>
      <c r="Q1062" t="str">
        <f t="shared" si="32"/>
        <v>06</v>
      </c>
      <c r="R1062">
        <v>2</v>
      </c>
      <c r="S1062" t="str">
        <f t="shared" si="33"/>
        <v>Yrl</v>
      </c>
      <c r="T1062" t="s">
        <v>1268</v>
      </c>
      <c r="U1062" t="s">
        <v>1263</v>
      </c>
    </row>
    <row r="1063" spans="1:21" hidden="1">
      <c r="A1063" s="134">
        <v>1</v>
      </c>
      <c r="B1063">
        <v>2000</v>
      </c>
      <c r="C1063">
        <v>20000609</v>
      </c>
      <c r="D1063">
        <v>45</v>
      </c>
      <c r="E1063">
        <v>95</v>
      </c>
      <c r="F1063" t="s">
        <v>289</v>
      </c>
      <c r="G1063">
        <v>4.57</v>
      </c>
      <c r="H1063" t="s">
        <v>959</v>
      </c>
      <c r="I1063" t="s">
        <v>56</v>
      </c>
      <c r="J1063" t="s">
        <v>54</v>
      </c>
      <c r="K1063" t="s">
        <v>729</v>
      </c>
      <c r="L1063">
        <v>1997</v>
      </c>
      <c r="M1063">
        <v>3</v>
      </c>
      <c r="N1063">
        <v>1999</v>
      </c>
      <c r="O1063">
        <v>630630</v>
      </c>
      <c r="P1063" t="s">
        <v>1062</v>
      </c>
      <c r="Q1063" t="str">
        <f t="shared" si="32"/>
        <v>06</v>
      </c>
      <c r="R1063">
        <v>2</v>
      </c>
      <c r="S1063" t="str">
        <f t="shared" si="33"/>
        <v>Yrl</v>
      </c>
      <c r="T1063" t="s">
        <v>1268</v>
      </c>
      <c r="U1063" t="s">
        <v>1263</v>
      </c>
    </row>
    <row r="1064" spans="1:21" hidden="1">
      <c r="A1064" s="134">
        <v>1</v>
      </c>
      <c r="B1064">
        <v>2002</v>
      </c>
      <c r="C1064">
        <v>20020609</v>
      </c>
      <c r="D1064">
        <v>45</v>
      </c>
      <c r="E1064">
        <v>95</v>
      </c>
      <c r="F1064" t="s">
        <v>350</v>
      </c>
      <c r="G1064">
        <v>3.96</v>
      </c>
      <c r="H1064" t="s">
        <v>941</v>
      </c>
      <c r="I1064" t="s">
        <v>56</v>
      </c>
      <c r="J1064" t="s">
        <v>54</v>
      </c>
      <c r="K1064" t="s">
        <v>729</v>
      </c>
      <c r="L1064">
        <v>1999</v>
      </c>
      <c r="M1064">
        <v>3</v>
      </c>
      <c r="N1064">
        <v>2001</v>
      </c>
      <c r="O1064">
        <v>630290</v>
      </c>
      <c r="P1064" t="s">
        <v>1062</v>
      </c>
      <c r="Q1064" t="str">
        <f t="shared" si="32"/>
        <v>06</v>
      </c>
      <c r="R1064">
        <v>2</v>
      </c>
      <c r="S1064" t="str">
        <f t="shared" si="33"/>
        <v>Yrl</v>
      </c>
      <c r="T1064" t="s">
        <v>1268</v>
      </c>
      <c r="U1064" t="s">
        <v>1263</v>
      </c>
    </row>
    <row r="1065" spans="1:21" hidden="1">
      <c r="A1065" s="134">
        <v>1</v>
      </c>
      <c r="B1065">
        <v>2001</v>
      </c>
      <c r="C1065">
        <v>20010704</v>
      </c>
      <c r="D1065">
        <v>45</v>
      </c>
      <c r="E1065">
        <v>95</v>
      </c>
      <c r="F1065" t="s">
        <v>315</v>
      </c>
      <c r="G1065">
        <v>0</v>
      </c>
      <c r="H1065" t="s">
        <v>928</v>
      </c>
      <c r="I1065" t="s">
        <v>56</v>
      </c>
      <c r="J1065" t="s">
        <v>54</v>
      </c>
      <c r="K1065" t="s">
        <v>729</v>
      </c>
      <c r="L1065">
        <v>1997</v>
      </c>
      <c r="M1065">
        <v>3</v>
      </c>
      <c r="N1065">
        <v>1999</v>
      </c>
      <c r="O1065">
        <v>630630</v>
      </c>
      <c r="P1065" t="s">
        <v>1062</v>
      </c>
      <c r="Q1065" t="str">
        <f t="shared" si="32"/>
        <v>07</v>
      </c>
      <c r="R1065">
        <v>3</v>
      </c>
      <c r="S1065" t="str">
        <f t="shared" si="33"/>
        <v>Yrl</v>
      </c>
      <c r="T1065" t="s">
        <v>1268</v>
      </c>
      <c r="U1065" t="s">
        <v>1263</v>
      </c>
    </row>
    <row r="1066" spans="1:21" hidden="1">
      <c r="A1066" s="134">
        <v>1</v>
      </c>
      <c r="B1066">
        <v>2000</v>
      </c>
      <c r="C1066">
        <v>20000725</v>
      </c>
      <c r="D1066">
        <v>45</v>
      </c>
      <c r="E1066">
        <v>95</v>
      </c>
      <c r="F1066" t="s">
        <v>350</v>
      </c>
      <c r="G1066">
        <v>2.2799999999999998</v>
      </c>
      <c r="H1066" t="s">
        <v>941</v>
      </c>
      <c r="I1066" t="s">
        <v>56</v>
      </c>
      <c r="J1066" t="s">
        <v>54</v>
      </c>
      <c r="K1066" t="s">
        <v>729</v>
      </c>
      <c r="L1066">
        <v>1997</v>
      </c>
      <c r="M1066">
        <v>3</v>
      </c>
      <c r="N1066">
        <v>1999</v>
      </c>
      <c r="O1066">
        <v>630630</v>
      </c>
      <c r="P1066" t="s">
        <v>1062</v>
      </c>
      <c r="Q1066" t="str">
        <f t="shared" si="32"/>
        <v>07</v>
      </c>
      <c r="R1066">
        <v>3</v>
      </c>
      <c r="S1066" t="str">
        <f t="shared" si="33"/>
        <v>Yrl</v>
      </c>
      <c r="T1066" t="s">
        <v>1268</v>
      </c>
      <c r="U1066" t="s">
        <v>1263</v>
      </c>
    </row>
    <row r="1067" spans="1:21" hidden="1">
      <c r="A1067" s="134">
        <v>1</v>
      </c>
      <c r="B1067">
        <v>1996</v>
      </c>
      <c r="C1067">
        <v>19960707</v>
      </c>
      <c r="D1067">
        <v>45</v>
      </c>
      <c r="E1067">
        <v>95</v>
      </c>
      <c r="F1067" t="s">
        <v>313</v>
      </c>
      <c r="G1067">
        <v>2.75</v>
      </c>
      <c r="H1067" t="s">
        <v>962</v>
      </c>
      <c r="I1067" t="s">
        <v>56</v>
      </c>
      <c r="J1067" t="s">
        <v>54</v>
      </c>
      <c r="K1067" t="s">
        <v>729</v>
      </c>
      <c r="L1067">
        <v>1993</v>
      </c>
      <c r="M1067">
        <v>3</v>
      </c>
      <c r="N1067">
        <v>1995</v>
      </c>
      <c r="O1067">
        <v>635721</v>
      </c>
      <c r="P1067" t="s">
        <v>1062</v>
      </c>
      <c r="Q1067" t="str">
        <f t="shared" si="32"/>
        <v>07</v>
      </c>
      <c r="R1067">
        <v>3</v>
      </c>
      <c r="S1067" t="str">
        <f t="shared" si="33"/>
        <v>Yrl</v>
      </c>
      <c r="T1067" t="s">
        <v>1268</v>
      </c>
      <c r="U1067" t="s">
        <v>1263</v>
      </c>
    </row>
    <row r="1068" spans="1:21" hidden="1">
      <c r="A1068" s="134">
        <v>1</v>
      </c>
      <c r="B1068">
        <v>1996</v>
      </c>
      <c r="C1068">
        <v>19960703</v>
      </c>
      <c r="D1068">
        <v>45</v>
      </c>
      <c r="E1068">
        <v>95</v>
      </c>
      <c r="F1068" t="s">
        <v>290</v>
      </c>
      <c r="G1068">
        <v>2.75</v>
      </c>
      <c r="H1068" t="s">
        <v>993</v>
      </c>
      <c r="I1068" t="s">
        <v>56</v>
      </c>
      <c r="J1068" t="s">
        <v>54</v>
      </c>
      <c r="K1068" t="s">
        <v>729</v>
      </c>
      <c r="L1068">
        <v>1993</v>
      </c>
      <c r="M1068">
        <v>3</v>
      </c>
      <c r="N1068">
        <v>1995</v>
      </c>
      <c r="O1068">
        <v>635721</v>
      </c>
      <c r="P1068" t="s">
        <v>1062</v>
      </c>
      <c r="Q1068" t="str">
        <f t="shared" si="32"/>
        <v>07</v>
      </c>
      <c r="R1068">
        <v>3</v>
      </c>
      <c r="S1068" t="str">
        <f t="shared" si="33"/>
        <v>Yrl</v>
      </c>
      <c r="T1068" t="s">
        <v>1268</v>
      </c>
      <c r="U1068" t="s">
        <v>1263</v>
      </c>
    </row>
    <row r="1069" spans="1:21" hidden="1">
      <c r="A1069" s="134">
        <v>1</v>
      </c>
      <c r="B1069">
        <v>2006</v>
      </c>
      <c r="C1069">
        <v>20060823</v>
      </c>
      <c r="D1069">
        <v>23</v>
      </c>
      <c r="E1069">
        <v>16</v>
      </c>
      <c r="F1069" t="s">
        <v>264</v>
      </c>
      <c r="G1069">
        <v>1.82</v>
      </c>
      <c r="H1069" t="s">
        <v>895</v>
      </c>
      <c r="I1069" t="s">
        <v>56</v>
      </c>
      <c r="J1069" t="s">
        <v>54</v>
      </c>
      <c r="K1069" t="s">
        <v>729</v>
      </c>
      <c r="L1069">
        <v>2002</v>
      </c>
      <c r="M1069">
        <v>3</v>
      </c>
      <c r="N1069">
        <v>2004</v>
      </c>
      <c r="O1069">
        <v>631964</v>
      </c>
      <c r="P1069" t="s">
        <v>889</v>
      </c>
      <c r="Q1069" t="str">
        <f t="shared" si="32"/>
        <v>08</v>
      </c>
      <c r="R1069">
        <v>3</v>
      </c>
      <c r="S1069" t="str">
        <f t="shared" si="33"/>
        <v>Yrl</v>
      </c>
      <c r="T1069" t="s">
        <v>1268</v>
      </c>
      <c r="U1069" t="s">
        <v>1263</v>
      </c>
    </row>
    <row r="1070" spans="1:21" hidden="1">
      <c r="A1070" s="134">
        <v>1</v>
      </c>
      <c r="B1070">
        <v>1995</v>
      </c>
      <c r="C1070">
        <v>19950812</v>
      </c>
      <c r="D1070">
        <v>23</v>
      </c>
      <c r="E1070">
        <v>17</v>
      </c>
      <c r="F1070" t="s">
        <v>345</v>
      </c>
      <c r="G1070">
        <v>1.45</v>
      </c>
      <c r="H1070" t="s">
        <v>920</v>
      </c>
      <c r="I1070" t="s">
        <v>56</v>
      </c>
      <c r="J1070" t="s">
        <v>54</v>
      </c>
      <c r="K1070" t="s">
        <v>729</v>
      </c>
      <c r="L1070">
        <v>1992</v>
      </c>
      <c r="M1070">
        <v>3</v>
      </c>
      <c r="N1070">
        <v>1994</v>
      </c>
      <c r="O1070">
        <v>635217</v>
      </c>
      <c r="P1070" t="s">
        <v>888</v>
      </c>
      <c r="Q1070" t="str">
        <f t="shared" si="32"/>
        <v>08</v>
      </c>
      <c r="R1070">
        <v>3</v>
      </c>
      <c r="S1070" t="str">
        <f t="shared" si="33"/>
        <v>Yrl</v>
      </c>
      <c r="T1070" t="s">
        <v>1268</v>
      </c>
      <c r="U1070" t="s">
        <v>1263</v>
      </c>
    </row>
    <row r="1071" spans="1:21" hidden="1">
      <c r="A1071" s="134">
        <v>1</v>
      </c>
      <c r="B1071">
        <v>1995</v>
      </c>
      <c r="C1071">
        <v>19950826</v>
      </c>
      <c r="D1071">
        <v>23</v>
      </c>
      <c r="E1071">
        <v>17</v>
      </c>
      <c r="F1071" t="s">
        <v>345</v>
      </c>
      <c r="G1071">
        <v>1.01</v>
      </c>
      <c r="H1071" t="s">
        <v>920</v>
      </c>
      <c r="I1071" t="s">
        <v>56</v>
      </c>
      <c r="J1071" t="s">
        <v>54</v>
      </c>
      <c r="K1071" t="s">
        <v>729</v>
      </c>
      <c r="L1071">
        <v>1992</v>
      </c>
      <c r="M1071">
        <v>3</v>
      </c>
      <c r="N1071">
        <v>1994</v>
      </c>
      <c r="O1071">
        <v>635217</v>
      </c>
      <c r="P1071" t="s">
        <v>888</v>
      </c>
      <c r="Q1071" t="str">
        <f t="shared" si="32"/>
        <v>08</v>
      </c>
      <c r="R1071">
        <v>3</v>
      </c>
      <c r="S1071" t="str">
        <f t="shared" si="33"/>
        <v>Yrl</v>
      </c>
      <c r="T1071" t="s">
        <v>1268</v>
      </c>
      <c r="U1071" t="s">
        <v>1263</v>
      </c>
    </row>
    <row r="1072" spans="1:21" hidden="1">
      <c r="A1072" s="134">
        <v>1</v>
      </c>
      <c r="B1072">
        <v>1995</v>
      </c>
      <c r="C1072">
        <v>19950826</v>
      </c>
      <c r="D1072">
        <v>23</v>
      </c>
      <c r="E1072">
        <v>17</v>
      </c>
      <c r="F1072" t="s">
        <v>345</v>
      </c>
      <c r="G1072">
        <v>1.01</v>
      </c>
      <c r="H1072" t="s">
        <v>920</v>
      </c>
      <c r="I1072" t="s">
        <v>56</v>
      </c>
      <c r="J1072" t="s">
        <v>54</v>
      </c>
      <c r="K1072" t="s">
        <v>729</v>
      </c>
      <c r="L1072">
        <v>1992</v>
      </c>
      <c r="M1072">
        <v>3</v>
      </c>
      <c r="N1072">
        <v>1994</v>
      </c>
      <c r="O1072">
        <v>635217</v>
      </c>
      <c r="P1072" t="s">
        <v>888</v>
      </c>
      <c r="Q1072" t="str">
        <f t="shared" si="32"/>
        <v>08</v>
      </c>
      <c r="R1072">
        <v>3</v>
      </c>
      <c r="S1072" t="str">
        <f t="shared" si="33"/>
        <v>Yrl</v>
      </c>
      <c r="T1072" t="s">
        <v>1268</v>
      </c>
      <c r="U1072" t="s">
        <v>1263</v>
      </c>
    </row>
    <row r="1073" spans="1:21" hidden="1">
      <c r="A1073" s="134">
        <v>1</v>
      </c>
      <c r="B1073">
        <v>1996</v>
      </c>
      <c r="C1073">
        <v>19960806</v>
      </c>
      <c r="D1073">
        <v>23</v>
      </c>
      <c r="E1073">
        <v>17</v>
      </c>
      <c r="F1073" t="s">
        <v>345</v>
      </c>
      <c r="G1073">
        <v>1.17</v>
      </c>
      <c r="H1073" t="s">
        <v>920</v>
      </c>
      <c r="I1073" t="s">
        <v>56</v>
      </c>
      <c r="J1073" t="s">
        <v>54</v>
      </c>
      <c r="K1073" t="s">
        <v>729</v>
      </c>
      <c r="L1073">
        <v>1993</v>
      </c>
      <c r="M1073">
        <v>3</v>
      </c>
      <c r="N1073">
        <v>1995</v>
      </c>
      <c r="O1073">
        <v>635721</v>
      </c>
      <c r="P1073" t="s">
        <v>888</v>
      </c>
      <c r="Q1073" t="str">
        <f t="shared" si="32"/>
        <v>08</v>
      </c>
      <c r="R1073">
        <v>3</v>
      </c>
      <c r="S1073" t="str">
        <f t="shared" si="33"/>
        <v>Yrl</v>
      </c>
      <c r="T1073" t="s">
        <v>1268</v>
      </c>
      <c r="U1073" t="s">
        <v>1263</v>
      </c>
    </row>
    <row r="1074" spans="1:21" hidden="1">
      <c r="A1074" s="134">
        <v>1</v>
      </c>
      <c r="B1074">
        <v>1996</v>
      </c>
      <c r="C1074">
        <v>19960801</v>
      </c>
      <c r="D1074">
        <v>23</v>
      </c>
      <c r="E1074">
        <v>17</v>
      </c>
      <c r="F1074" t="s">
        <v>345</v>
      </c>
      <c r="G1074">
        <v>1.1100000000000001</v>
      </c>
      <c r="H1074" t="s">
        <v>920</v>
      </c>
      <c r="I1074" t="s">
        <v>56</v>
      </c>
      <c r="J1074" t="s">
        <v>54</v>
      </c>
      <c r="K1074" t="s">
        <v>729</v>
      </c>
      <c r="L1074">
        <v>1992</v>
      </c>
      <c r="M1074">
        <v>3</v>
      </c>
      <c r="N1074">
        <v>1994</v>
      </c>
      <c r="O1074">
        <v>635217</v>
      </c>
      <c r="P1074" t="s">
        <v>888</v>
      </c>
      <c r="Q1074" t="str">
        <f t="shared" si="32"/>
        <v>08</v>
      </c>
      <c r="R1074">
        <v>3</v>
      </c>
      <c r="S1074" t="str">
        <f t="shared" si="33"/>
        <v>Yrl</v>
      </c>
      <c r="T1074" t="s">
        <v>1268</v>
      </c>
      <c r="U1074" t="s">
        <v>1263</v>
      </c>
    </row>
    <row r="1075" spans="1:21" hidden="1">
      <c r="A1075" s="134">
        <v>1</v>
      </c>
      <c r="B1075">
        <v>1996</v>
      </c>
      <c r="C1075">
        <v>19960813</v>
      </c>
      <c r="D1075">
        <v>23</v>
      </c>
      <c r="E1075">
        <v>17</v>
      </c>
      <c r="F1075" t="s">
        <v>345</v>
      </c>
      <c r="G1075">
        <v>1.3</v>
      </c>
      <c r="H1075" t="s">
        <v>920</v>
      </c>
      <c r="I1075" t="s">
        <v>56</v>
      </c>
      <c r="J1075" t="s">
        <v>54</v>
      </c>
      <c r="K1075" t="s">
        <v>729</v>
      </c>
      <c r="L1075">
        <v>1992</v>
      </c>
      <c r="M1075">
        <v>3</v>
      </c>
      <c r="N1075">
        <v>1994</v>
      </c>
      <c r="O1075">
        <v>635217</v>
      </c>
      <c r="P1075" t="s">
        <v>888</v>
      </c>
      <c r="Q1075" t="str">
        <f t="shared" si="32"/>
        <v>08</v>
      </c>
      <c r="R1075">
        <v>3</v>
      </c>
      <c r="S1075" t="str">
        <f t="shared" si="33"/>
        <v>Yrl</v>
      </c>
      <c r="T1075" t="s">
        <v>1268</v>
      </c>
      <c r="U1075" t="s">
        <v>1263</v>
      </c>
    </row>
    <row r="1076" spans="1:21" hidden="1">
      <c r="A1076" s="134">
        <v>1</v>
      </c>
      <c r="B1076">
        <v>1996</v>
      </c>
      <c r="C1076">
        <v>19960822</v>
      </c>
      <c r="D1076">
        <v>23</v>
      </c>
      <c r="E1076">
        <v>49</v>
      </c>
      <c r="F1076" t="s">
        <v>345</v>
      </c>
      <c r="G1076">
        <v>1.44</v>
      </c>
      <c r="H1076" t="s">
        <v>920</v>
      </c>
      <c r="I1076" t="s">
        <v>56</v>
      </c>
      <c r="J1076" t="s">
        <v>54</v>
      </c>
      <c r="K1076" t="s">
        <v>729</v>
      </c>
      <c r="L1076">
        <v>1993</v>
      </c>
      <c r="M1076">
        <v>3</v>
      </c>
      <c r="N1076">
        <v>1995</v>
      </c>
      <c r="O1076">
        <v>635721</v>
      </c>
      <c r="P1076" t="s">
        <v>888</v>
      </c>
      <c r="Q1076" t="str">
        <f t="shared" si="32"/>
        <v>08</v>
      </c>
      <c r="R1076">
        <v>3</v>
      </c>
      <c r="S1076" t="str">
        <f t="shared" si="33"/>
        <v>Yrl</v>
      </c>
      <c r="T1076" t="s">
        <v>1268</v>
      </c>
      <c r="U1076" t="s">
        <v>1263</v>
      </c>
    </row>
    <row r="1077" spans="1:21" hidden="1">
      <c r="A1077" s="134">
        <v>1</v>
      </c>
      <c r="B1077">
        <v>1996</v>
      </c>
      <c r="C1077">
        <v>19960822</v>
      </c>
      <c r="D1077">
        <v>23</v>
      </c>
      <c r="E1077">
        <v>49</v>
      </c>
      <c r="F1077" t="s">
        <v>345</v>
      </c>
      <c r="G1077">
        <v>1.44</v>
      </c>
      <c r="H1077" t="s">
        <v>920</v>
      </c>
      <c r="I1077" t="s">
        <v>56</v>
      </c>
      <c r="J1077" t="s">
        <v>54</v>
      </c>
      <c r="K1077" t="s">
        <v>729</v>
      </c>
      <c r="L1077">
        <v>1992</v>
      </c>
      <c r="M1077">
        <v>3</v>
      </c>
      <c r="N1077">
        <v>1994</v>
      </c>
      <c r="O1077">
        <v>635217</v>
      </c>
      <c r="P1077" t="s">
        <v>888</v>
      </c>
      <c r="Q1077" t="str">
        <f t="shared" si="32"/>
        <v>08</v>
      </c>
      <c r="R1077">
        <v>3</v>
      </c>
      <c r="S1077" t="str">
        <f t="shared" si="33"/>
        <v>Yrl</v>
      </c>
      <c r="T1077" t="s">
        <v>1268</v>
      </c>
      <c r="U1077" t="s">
        <v>1263</v>
      </c>
    </row>
    <row r="1078" spans="1:21" hidden="1">
      <c r="A1078" s="134">
        <v>1</v>
      </c>
      <c r="B1078">
        <v>1996</v>
      </c>
      <c r="C1078">
        <v>19960826</v>
      </c>
      <c r="D1078">
        <v>23</v>
      </c>
      <c r="E1078">
        <v>49</v>
      </c>
      <c r="F1078" t="s">
        <v>345</v>
      </c>
      <c r="G1078">
        <v>1.44</v>
      </c>
      <c r="H1078" t="s">
        <v>920</v>
      </c>
      <c r="I1078" t="s">
        <v>56</v>
      </c>
      <c r="J1078" t="s">
        <v>54</v>
      </c>
      <c r="K1078" t="s">
        <v>729</v>
      </c>
      <c r="L1078">
        <v>1993</v>
      </c>
      <c r="M1078">
        <v>3</v>
      </c>
      <c r="N1078">
        <v>1995</v>
      </c>
      <c r="O1078">
        <v>635721</v>
      </c>
      <c r="P1078" t="s">
        <v>888</v>
      </c>
      <c r="Q1078" t="str">
        <f t="shared" si="32"/>
        <v>08</v>
      </c>
      <c r="R1078">
        <v>3</v>
      </c>
      <c r="S1078" t="str">
        <f t="shared" si="33"/>
        <v>Yrl</v>
      </c>
      <c r="T1078" t="s">
        <v>1268</v>
      </c>
      <c r="U1078" t="s">
        <v>1263</v>
      </c>
    </row>
    <row r="1079" spans="1:21" hidden="1">
      <c r="A1079" s="134">
        <v>1</v>
      </c>
      <c r="B1079">
        <v>1996</v>
      </c>
      <c r="C1079">
        <v>19960828</v>
      </c>
      <c r="D1079">
        <v>23</v>
      </c>
      <c r="E1079">
        <v>17</v>
      </c>
      <c r="F1079" t="s">
        <v>345</v>
      </c>
      <c r="G1079">
        <v>1.44</v>
      </c>
      <c r="H1079" t="s">
        <v>920</v>
      </c>
      <c r="I1079" t="s">
        <v>56</v>
      </c>
      <c r="J1079" t="s">
        <v>54</v>
      </c>
      <c r="K1079" t="s">
        <v>729</v>
      </c>
      <c r="L1079">
        <v>1992</v>
      </c>
      <c r="M1079">
        <v>3</v>
      </c>
      <c r="N1079">
        <v>1994</v>
      </c>
      <c r="O1079">
        <v>635217</v>
      </c>
      <c r="P1079" t="s">
        <v>888</v>
      </c>
      <c r="Q1079" t="str">
        <f t="shared" si="32"/>
        <v>08</v>
      </c>
      <c r="R1079">
        <v>3</v>
      </c>
      <c r="S1079" t="str">
        <f t="shared" si="33"/>
        <v>Yrl</v>
      </c>
      <c r="T1079" t="s">
        <v>1268</v>
      </c>
      <c r="U1079" t="s">
        <v>1263</v>
      </c>
    </row>
    <row r="1080" spans="1:21" hidden="1">
      <c r="A1080" s="134">
        <v>1</v>
      </c>
      <c r="B1080">
        <v>1996</v>
      </c>
      <c r="C1080">
        <v>19960828</v>
      </c>
      <c r="D1080">
        <v>23</v>
      </c>
      <c r="E1080">
        <v>17</v>
      </c>
      <c r="F1080" t="s">
        <v>345</v>
      </c>
      <c r="G1080">
        <v>1.44</v>
      </c>
      <c r="H1080" t="s">
        <v>920</v>
      </c>
      <c r="I1080" t="s">
        <v>56</v>
      </c>
      <c r="J1080" t="s">
        <v>54</v>
      </c>
      <c r="K1080" t="s">
        <v>729</v>
      </c>
      <c r="L1080">
        <v>1993</v>
      </c>
      <c r="M1080">
        <v>3</v>
      </c>
      <c r="N1080">
        <v>1995</v>
      </c>
      <c r="O1080">
        <v>635721</v>
      </c>
      <c r="P1080" t="s">
        <v>888</v>
      </c>
      <c r="Q1080" t="str">
        <f t="shared" si="32"/>
        <v>08</v>
      </c>
      <c r="R1080">
        <v>3</v>
      </c>
      <c r="S1080" t="str">
        <f t="shared" si="33"/>
        <v>Yrl</v>
      </c>
      <c r="T1080" t="s">
        <v>1268</v>
      </c>
      <c r="U1080" t="s">
        <v>1263</v>
      </c>
    </row>
    <row r="1081" spans="1:21" hidden="1">
      <c r="A1081" s="134">
        <v>1</v>
      </c>
      <c r="B1081">
        <v>1996</v>
      </c>
      <c r="C1081">
        <v>19960828</v>
      </c>
      <c r="D1081">
        <v>23</v>
      </c>
      <c r="E1081">
        <v>17</v>
      </c>
      <c r="F1081" t="s">
        <v>345</v>
      </c>
      <c r="G1081">
        <v>1.44</v>
      </c>
      <c r="H1081" t="s">
        <v>920</v>
      </c>
      <c r="I1081" t="s">
        <v>56</v>
      </c>
      <c r="J1081" t="s">
        <v>54</v>
      </c>
      <c r="K1081" t="s">
        <v>729</v>
      </c>
      <c r="L1081">
        <v>1993</v>
      </c>
      <c r="M1081">
        <v>3</v>
      </c>
      <c r="N1081">
        <v>1995</v>
      </c>
      <c r="O1081">
        <v>635721</v>
      </c>
      <c r="P1081" t="s">
        <v>888</v>
      </c>
      <c r="Q1081" t="str">
        <f t="shared" si="32"/>
        <v>08</v>
      </c>
      <c r="R1081">
        <v>3</v>
      </c>
      <c r="S1081" t="str">
        <f t="shared" si="33"/>
        <v>Yrl</v>
      </c>
      <c r="T1081" t="s">
        <v>1268</v>
      </c>
      <c r="U1081" t="s">
        <v>1263</v>
      </c>
    </row>
    <row r="1082" spans="1:21" hidden="1">
      <c r="A1082" s="134">
        <v>1</v>
      </c>
      <c r="B1082">
        <v>1997</v>
      </c>
      <c r="C1082">
        <v>19970822</v>
      </c>
      <c r="D1082">
        <v>23</v>
      </c>
      <c r="E1082">
        <v>16</v>
      </c>
      <c r="F1082" t="s">
        <v>345</v>
      </c>
      <c r="G1082">
        <v>4.5599999999999996</v>
      </c>
      <c r="H1082" t="s">
        <v>920</v>
      </c>
      <c r="I1082" t="s">
        <v>56</v>
      </c>
      <c r="J1082" t="s">
        <v>54</v>
      </c>
      <c r="K1082" t="s">
        <v>729</v>
      </c>
      <c r="L1082">
        <v>1993</v>
      </c>
      <c r="M1082">
        <v>3</v>
      </c>
      <c r="N1082">
        <v>1995</v>
      </c>
      <c r="O1082">
        <v>635721</v>
      </c>
      <c r="P1082" t="s">
        <v>888</v>
      </c>
      <c r="Q1082" t="str">
        <f t="shared" si="32"/>
        <v>08</v>
      </c>
      <c r="R1082">
        <v>3</v>
      </c>
      <c r="S1082" t="str">
        <f t="shared" si="33"/>
        <v>Yrl</v>
      </c>
      <c r="T1082" t="s">
        <v>1268</v>
      </c>
      <c r="U1082" t="s">
        <v>1263</v>
      </c>
    </row>
    <row r="1083" spans="1:21" hidden="1">
      <c r="A1083" s="134">
        <v>1</v>
      </c>
      <c r="B1083">
        <v>1997</v>
      </c>
      <c r="C1083">
        <v>19970822</v>
      </c>
      <c r="D1083">
        <v>23</v>
      </c>
      <c r="E1083">
        <v>16</v>
      </c>
      <c r="F1083" t="s">
        <v>345</v>
      </c>
      <c r="G1083">
        <v>4.5599999999999996</v>
      </c>
      <c r="H1083" t="s">
        <v>920</v>
      </c>
      <c r="I1083" t="s">
        <v>56</v>
      </c>
      <c r="J1083" t="s">
        <v>54</v>
      </c>
      <c r="K1083" t="s">
        <v>729</v>
      </c>
      <c r="L1083">
        <v>1993</v>
      </c>
      <c r="M1083">
        <v>3</v>
      </c>
      <c r="N1083">
        <v>1995</v>
      </c>
      <c r="O1083">
        <v>635721</v>
      </c>
      <c r="P1083" t="s">
        <v>888</v>
      </c>
      <c r="Q1083" t="str">
        <f t="shared" si="32"/>
        <v>08</v>
      </c>
      <c r="R1083">
        <v>3</v>
      </c>
      <c r="S1083" t="str">
        <f t="shared" si="33"/>
        <v>Yrl</v>
      </c>
      <c r="T1083" t="s">
        <v>1268</v>
      </c>
      <c r="U1083" t="s">
        <v>1263</v>
      </c>
    </row>
    <row r="1084" spans="1:21" hidden="1">
      <c r="A1084" s="134">
        <v>1</v>
      </c>
      <c r="B1084">
        <v>1997</v>
      </c>
      <c r="C1084">
        <v>19970824</v>
      </c>
      <c r="D1084">
        <v>23</v>
      </c>
      <c r="E1084">
        <v>16</v>
      </c>
      <c r="F1084" t="s">
        <v>345</v>
      </c>
      <c r="G1084">
        <v>4.5599999999999996</v>
      </c>
      <c r="H1084" t="s">
        <v>920</v>
      </c>
      <c r="I1084" t="s">
        <v>56</v>
      </c>
      <c r="J1084" t="s">
        <v>54</v>
      </c>
      <c r="K1084" t="s">
        <v>729</v>
      </c>
      <c r="L1084">
        <v>1993</v>
      </c>
      <c r="M1084">
        <v>3</v>
      </c>
      <c r="N1084">
        <v>1995</v>
      </c>
      <c r="O1084">
        <v>635721</v>
      </c>
      <c r="P1084" t="s">
        <v>888</v>
      </c>
      <c r="Q1084" t="str">
        <f t="shared" si="32"/>
        <v>08</v>
      </c>
      <c r="R1084">
        <v>3</v>
      </c>
      <c r="S1084" t="str">
        <f t="shared" si="33"/>
        <v>Yrl</v>
      </c>
      <c r="T1084" t="s">
        <v>1268</v>
      </c>
      <c r="U1084" t="s">
        <v>1263</v>
      </c>
    </row>
    <row r="1085" spans="1:21" hidden="1">
      <c r="A1085" s="134">
        <v>1</v>
      </c>
      <c r="B1085">
        <v>1997</v>
      </c>
      <c r="C1085">
        <v>19970827</v>
      </c>
      <c r="D1085">
        <v>23</v>
      </c>
      <c r="E1085">
        <v>16</v>
      </c>
      <c r="F1085" t="s">
        <v>345</v>
      </c>
      <c r="G1085">
        <v>2.63</v>
      </c>
      <c r="H1085" t="s">
        <v>920</v>
      </c>
      <c r="I1085" t="s">
        <v>56</v>
      </c>
      <c r="J1085" t="s">
        <v>54</v>
      </c>
      <c r="K1085" t="s">
        <v>729</v>
      </c>
      <c r="L1085">
        <v>1995</v>
      </c>
      <c r="M1085">
        <v>3</v>
      </c>
      <c r="N1085">
        <v>1997</v>
      </c>
      <c r="O1085">
        <v>635961</v>
      </c>
      <c r="P1085" t="s">
        <v>888</v>
      </c>
      <c r="Q1085" t="str">
        <f t="shared" si="32"/>
        <v>08</v>
      </c>
      <c r="R1085">
        <v>3</v>
      </c>
      <c r="S1085" t="str">
        <f t="shared" si="33"/>
        <v>Yrl</v>
      </c>
      <c r="T1085" t="s">
        <v>1268</v>
      </c>
      <c r="U1085" t="s">
        <v>1263</v>
      </c>
    </row>
    <row r="1086" spans="1:21" hidden="1">
      <c r="A1086" s="134">
        <v>1</v>
      </c>
      <c r="B1086">
        <v>1998</v>
      </c>
      <c r="C1086">
        <v>19980813</v>
      </c>
      <c r="D1086">
        <v>23</v>
      </c>
      <c r="E1086">
        <v>17</v>
      </c>
      <c r="F1086" t="s">
        <v>345</v>
      </c>
      <c r="G1086">
        <v>1.02</v>
      </c>
      <c r="H1086" t="s">
        <v>920</v>
      </c>
      <c r="I1086" t="s">
        <v>56</v>
      </c>
      <c r="J1086" t="s">
        <v>54</v>
      </c>
      <c r="K1086" t="s">
        <v>729</v>
      </c>
      <c r="L1086">
        <v>1994</v>
      </c>
      <c r="M1086">
        <v>3</v>
      </c>
      <c r="N1086">
        <v>1996</v>
      </c>
      <c r="O1086">
        <v>635856</v>
      </c>
      <c r="P1086" t="s">
        <v>888</v>
      </c>
      <c r="Q1086" t="str">
        <f t="shared" si="32"/>
        <v>08</v>
      </c>
      <c r="R1086">
        <v>3</v>
      </c>
      <c r="S1086" t="str">
        <f t="shared" si="33"/>
        <v>Yrl</v>
      </c>
      <c r="T1086" t="s">
        <v>1268</v>
      </c>
      <c r="U1086" t="s">
        <v>1263</v>
      </c>
    </row>
    <row r="1087" spans="1:21" hidden="1">
      <c r="A1087" s="134">
        <v>1</v>
      </c>
      <c r="B1087">
        <v>2000</v>
      </c>
      <c r="C1087">
        <v>20000831</v>
      </c>
      <c r="D1087">
        <v>23</v>
      </c>
      <c r="E1087">
        <v>17</v>
      </c>
      <c r="F1087" t="s">
        <v>345</v>
      </c>
      <c r="G1087">
        <v>1.85</v>
      </c>
      <c r="H1087" t="s">
        <v>920</v>
      </c>
      <c r="I1087" t="s">
        <v>56</v>
      </c>
      <c r="J1087" t="s">
        <v>54</v>
      </c>
      <c r="K1087" t="s">
        <v>729</v>
      </c>
      <c r="L1087">
        <v>1996</v>
      </c>
      <c r="M1087">
        <v>3</v>
      </c>
      <c r="N1087">
        <v>1998</v>
      </c>
      <c r="O1087">
        <v>630146</v>
      </c>
      <c r="P1087" t="s">
        <v>888</v>
      </c>
      <c r="Q1087" t="str">
        <f t="shared" si="32"/>
        <v>08</v>
      </c>
      <c r="R1087">
        <v>3</v>
      </c>
      <c r="S1087" t="str">
        <f t="shared" si="33"/>
        <v>Yrl</v>
      </c>
      <c r="T1087" t="s">
        <v>1268</v>
      </c>
      <c r="U1087" t="s">
        <v>1263</v>
      </c>
    </row>
    <row r="1088" spans="1:21" hidden="1">
      <c r="A1088" s="134">
        <v>1</v>
      </c>
      <c r="B1088">
        <v>2005</v>
      </c>
      <c r="C1088">
        <v>20050828</v>
      </c>
      <c r="D1088">
        <v>23</v>
      </c>
      <c r="E1088">
        <v>17</v>
      </c>
      <c r="F1088" t="s">
        <v>345</v>
      </c>
      <c r="G1088">
        <v>1.85</v>
      </c>
      <c r="H1088" t="s">
        <v>920</v>
      </c>
      <c r="I1088" t="s">
        <v>56</v>
      </c>
      <c r="J1088" t="s">
        <v>54</v>
      </c>
      <c r="K1088" t="s">
        <v>729</v>
      </c>
      <c r="L1088">
        <v>2002</v>
      </c>
      <c r="M1088">
        <v>3</v>
      </c>
      <c r="N1088">
        <v>2004</v>
      </c>
      <c r="O1088">
        <v>631971</v>
      </c>
      <c r="P1088" t="s">
        <v>888</v>
      </c>
      <c r="Q1088" t="str">
        <f t="shared" si="32"/>
        <v>08</v>
      </c>
      <c r="R1088">
        <v>3</v>
      </c>
      <c r="S1088" t="str">
        <f t="shared" si="33"/>
        <v>Yrl</v>
      </c>
      <c r="T1088" t="s">
        <v>1268</v>
      </c>
      <c r="U1088" t="s">
        <v>1263</v>
      </c>
    </row>
    <row r="1089" spans="1:21" hidden="1">
      <c r="A1089" s="134">
        <v>1</v>
      </c>
      <c r="B1089">
        <v>1996</v>
      </c>
      <c r="C1089">
        <v>19960801</v>
      </c>
      <c r="D1089">
        <v>45</v>
      </c>
      <c r="E1089">
        <v>95</v>
      </c>
      <c r="F1089" t="s">
        <v>315</v>
      </c>
      <c r="G1089">
        <v>2.75</v>
      </c>
      <c r="H1089" t="s">
        <v>928</v>
      </c>
      <c r="I1089" t="s">
        <v>56</v>
      </c>
      <c r="J1089" t="s">
        <v>54</v>
      </c>
      <c r="K1089" t="s">
        <v>729</v>
      </c>
      <c r="L1089">
        <v>1993</v>
      </c>
      <c r="M1089">
        <v>3</v>
      </c>
      <c r="N1089">
        <v>1995</v>
      </c>
      <c r="O1089">
        <v>635721</v>
      </c>
      <c r="P1089" t="s">
        <v>1062</v>
      </c>
      <c r="Q1089" t="str">
        <f t="shared" si="32"/>
        <v>08</v>
      </c>
      <c r="R1089">
        <v>3</v>
      </c>
      <c r="S1089" t="str">
        <f t="shared" si="33"/>
        <v>Yrl</v>
      </c>
      <c r="T1089" t="s">
        <v>1268</v>
      </c>
      <c r="U1089" t="s">
        <v>1263</v>
      </c>
    </row>
    <row r="1090" spans="1:21" hidden="1">
      <c r="A1090" s="134">
        <v>1</v>
      </c>
      <c r="B1090">
        <v>2000</v>
      </c>
      <c r="C1090">
        <v>20000819</v>
      </c>
      <c r="D1090">
        <v>45</v>
      </c>
      <c r="E1090">
        <v>95</v>
      </c>
      <c r="F1090" t="s">
        <v>932</v>
      </c>
      <c r="G1090">
        <v>3</v>
      </c>
      <c r="H1090" t="s">
        <v>933</v>
      </c>
      <c r="I1090" t="s">
        <v>56</v>
      </c>
      <c r="J1090" t="s">
        <v>54</v>
      </c>
      <c r="K1090" t="s">
        <v>729</v>
      </c>
      <c r="L1090">
        <v>1997</v>
      </c>
      <c r="M1090">
        <v>3</v>
      </c>
      <c r="N1090">
        <v>1999</v>
      </c>
      <c r="O1090">
        <v>630630</v>
      </c>
      <c r="P1090" t="s">
        <v>1062</v>
      </c>
      <c r="Q1090" t="str">
        <f t="shared" si="32"/>
        <v>08</v>
      </c>
      <c r="R1090">
        <v>3</v>
      </c>
      <c r="S1090" t="str">
        <f t="shared" si="33"/>
        <v>Yrl</v>
      </c>
      <c r="T1090" t="s">
        <v>1268</v>
      </c>
      <c r="U1090" t="s">
        <v>1263</v>
      </c>
    </row>
    <row r="1091" spans="1:21" hidden="1">
      <c r="A1091" s="134">
        <v>1</v>
      </c>
      <c r="B1091">
        <v>2000</v>
      </c>
      <c r="C1091">
        <v>20000819</v>
      </c>
      <c r="D1091">
        <v>45</v>
      </c>
      <c r="E1091">
        <v>95</v>
      </c>
      <c r="F1091" t="s">
        <v>932</v>
      </c>
      <c r="G1091">
        <v>3</v>
      </c>
      <c r="H1091" t="s">
        <v>933</v>
      </c>
      <c r="I1091" t="s">
        <v>56</v>
      </c>
      <c r="J1091" t="s">
        <v>54</v>
      </c>
      <c r="K1091" t="s">
        <v>729</v>
      </c>
      <c r="L1091">
        <v>1997</v>
      </c>
      <c r="M1091">
        <v>3</v>
      </c>
      <c r="N1091">
        <v>1999</v>
      </c>
      <c r="O1091">
        <v>630630</v>
      </c>
      <c r="P1091" t="s">
        <v>1062</v>
      </c>
      <c r="Q1091" t="str">
        <f t="shared" si="32"/>
        <v>08</v>
      </c>
      <c r="R1091">
        <v>3</v>
      </c>
      <c r="S1091" t="str">
        <f t="shared" si="33"/>
        <v>Yrl</v>
      </c>
      <c r="T1091" t="s">
        <v>1268</v>
      </c>
      <c r="U1091" t="s">
        <v>1263</v>
      </c>
    </row>
    <row r="1092" spans="1:21" hidden="1">
      <c r="A1092" s="134">
        <v>1</v>
      </c>
      <c r="B1092">
        <v>1996</v>
      </c>
      <c r="C1092">
        <v>19960809</v>
      </c>
      <c r="D1092">
        <v>45</v>
      </c>
      <c r="E1092">
        <v>95</v>
      </c>
      <c r="F1092" t="s">
        <v>281</v>
      </c>
      <c r="G1092">
        <v>2.6</v>
      </c>
      <c r="H1092" t="s">
        <v>937</v>
      </c>
      <c r="I1092" t="s">
        <v>56</v>
      </c>
      <c r="J1092" t="s">
        <v>54</v>
      </c>
      <c r="K1092" t="s">
        <v>729</v>
      </c>
      <c r="L1092">
        <v>1993</v>
      </c>
      <c r="M1092">
        <v>3</v>
      </c>
      <c r="N1092">
        <v>1995</v>
      </c>
      <c r="O1092">
        <v>635721</v>
      </c>
      <c r="P1092" t="s">
        <v>1062</v>
      </c>
      <c r="Q1092" t="str">
        <f t="shared" si="32"/>
        <v>08</v>
      </c>
      <c r="R1092">
        <v>3</v>
      </c>
      <c r="S1092" t="str">
        <f t="shared" si="33"/>
        <v>Yrl</v>
      </c>
      <c r="T1092" t="s">
        <v>1268</v>
      </c>
      <c r="U1092" t="s">
        <v>1263</v>
      </c>
    </row>
    <row r="1093" spans="1:21" hidden="1">
      <c r="A1093" s="134">
        <v>1</v>
      </c>
      <c r="B1093">
        <v>1998</v>
      </c>
      <c r="C1093">
        <v>19980806</v>
      </c>
      <c r="D1093">
        <v>45</v>
      </c>
      <c r="E1093">
        <v>95</v>
      </c>
      <c r="F1093" t="s">
        <v>281</v>
      </c>
      <c r="G1093">
        <v>4.1900000000000004</v>
      </c>
      <c r="H1093" t="s">
        <v>937</v>
      </c>
      <c r="I1093" t="s">
        <v>56</v>
      </c>
      <c r="J1093" t="s">
        <v>54</v>
      </c>
      <c r="K1093" t="s">
        <v>729</v>
      </c>
      <c r="L1093">
        <v>1995</v>
      </c>
      <c r="M1093">
        <v>3</v>
      </c>
      <c r="N1093">
        <v>1997</v>
      </c>
      <c r="O1093">
        <v>635961</v>
      </c>
      <c r="P1093" t="s">
        <v>1062</v>
      </c>
      <c r="Q1093" t="str">
        <f t="shared" si="32"/>
        <v>08</v>
      </c>
      <c r="R1093">
        <v>3</v>
      </c>
      <c r="S1093" t="str">
        <f t="shared" si="33"/>
        <v>Yrl</v>
      </c>
      <c r="T1093" t="s">
        <v>1268</v>
      </c>
      <c r="U1093" t="s">
        <v>1263</v>
      </c>
    </row>
    <row r="1094" spans="1:21" hidden="1">
      <c r="A1094" s="134">
        <v>1</v>
      </c>
      <c r="B1094">
        <v>1996</v>
      </c>
      <c r="C1094">
        <v>19960815</v>
      </c>
      <c r="D1094">
        <v>45</v>
      </c>
      <c r="E1094">
        <v>95</v>
      </c>
      <c r="F1094" t="s">
        <v>350</v>
      </c>
      <c r="G1094">
        <v>2.6</v>
      </c>
      <c r="H1094" t="s">
        <v>941</v>
      </c>
      <c r="I1094" t="s">
        <v>56</v>
      </c>
      <c r="J1094" t="s">
        <v>54</v>
      </c>
      <c r="K1094" t="s">
        <v>729</v>
      </c>
      <c r="L1094">
        <v>1993</v>
      </c>
      <c r="M1094">
        <v>3</v>
      </c>
      <c r="N1094">
        <v>1995</v>
      </c>
      <c r="O1094">
        <v>635721</v>
      </c>
      <c r="P1094" t="s">
        <v>1062</v>
      </c>
      <c r="Q1094" t="str">
        <f t="shared" ref="Q1094:Q1157" si="34">MID(C1094,5,2)</f>
        <v>08</v>
      </c>
      <c r="R1094">
        <v>3</v>
      </c>
      <c r="S1094" t="str">
        <f t="shared" ref="S1094:S1157" si="35">IF(N1094-L1094=1,"Fing","Yrl")</f>
        <v>Yrl</v>
      </c>
      <c r="T1094" t="s">
        <v>1268</v>
      </c>
      <c r="U1094" t="s">
        <v>1263</v>
      </c>
    </row>
    <row r="1095" spans="1:21" hidden="1">
      <c r="A1095" s="134">
        <v>1</v>
      </c>
      <c r="B1095">
        <v>1996</v>
      </c>
      <c r="C1095">
        <v>19960918</v>
      </c>
      <c r="D1095">
        <v>23</v>
      </c>
      <c r="E1095">
        <v>12</v>
      </c>
      <c r="F1095" t="s">
        <v>302</v>
      </c>
      <c r="G1095">
        <v>1.54</v>
      </c>
      <c r="H1095" t="s">
        <v>911</v>
      </c>
      <c r="I1095" t="s">
        <v>56</v>
      </c>
      <c r="J1095" t="s">
        <v>54</v>
      </c>
      <c r="K1095" t="s">
        <v>729</v>
      </c>
      <c r="L1095">
        <v>1993</v>
      </c>
      <c r="M1095">
        <v>3</v>
      </c>
      <c r="N1095">
        <v>1995</v>
      </c>
      <c r="O1095">
        <v>635721</v>
      </c>
      <c r="P1095" t="s">
        <v>888</v>
      </c>
      <c r="Q1095" t="str">
        <f t="shared" si="34"/>
        <v>09</v>
      </c>
      <c r="R1095">
        <v>3</v>
      </c>
      <c r="S1095" t="str">
        <f t="shared" si="35"/>
        <v>Yrl</v>
      </c>
      <c r="T1095" t="s">
        <v>1268</v>
      </c>
      <c r="U1095" t="s">
        <v>1263</v>
      </c>
    </row>
    <row r="1096" spans="1:21" hidden="1">
      <c r="A1096" s="134">
        <v>1</v>
      </c>
      <c r="B1096">
        <v>1996</v>
      </c>
      <c r="C1096">
        <v>19960919</v>
      </c>
      <c r="D1096">
        <v>23</v>
      </c>
      <c r="E1096">
        <v>12</v>
      </c>
      <c r="F1096" t="s">
        <v>302</v>
      </c>
      <c r="G1096">
        <v>1.54</v>
      </c>
      <c r="H1096" t="s">
        <v>911</v>
      </c>
      <c r="I1096" t="s">
        <v>56</v>
      </c>
      <c r="J1096" t="s">
        <v>54</v>
      </c>
      <c r="K1096" t="s">
        <v>729</v>
      </c>
      <c r="L1096">
        <v>1993</v>
      </c>
      <c r="M1096">
        <v>3</v>
      </c>
      <c r="N1096">
        <v>1995</v>
      </c>
      <c r="O1096">
        <v>635721</v>
      </c>
      <c r="P1096" t="s">
        <v>888</v>
      </c>
      <c r="Q1096" t="str">
        <f t="shared" si="34"/>
        <v>09</v>
      </c>
      <c r="R1096">
        <v>3</v>
      </c>
      <c r="S1096" t="str">
        <f t="shared" si="35"/>
        <v>Yrl</v>
      </c>
      <c r="T1096" t="s">
        <v>1268</v>
      </c>
      <c r="U1096" t="s">
        <v>1263</v>
      </c>
    </row>
    <row r="1097" spans="1:21" hidden="1">
      <c r="A1097" s="134">
        <v>1</v>
      </c>
      <c r="B1097">
        <v>2000</v>
      </c>
      <c r="C1097">
        <v>20000915</v>
      </c>
      <c r="D1097">
        <v>23</v>
      </c>
      <c r="E1097">
        <v>12</v>
      </c>
      <c r="F1097" t="s">
        <v>302</v>
      </c>
      <c r="G1097">
        <v>5.78</v>
      </c>
      <c r="H1097" t="s">
        <v>911</v>
      </c>
      <c r="I1097" t="s">
        <v>56</v>
      </c>
      <c r="J1097" t="s">
        <v>54</v>
      </c>
      <c r="K1097" t="s">
        <v>729</v>
      </c>
      <c r="L1097">
        <v>1997</v>
      </c>
      <c r="M1097">
        <v>3</v>
      </c>
      <c r="N1097">
        <v>1999</v>
      </c>
      <c r="O1097">
        <v>630630</v>
      </c>
      <c r="P1097" t="s">
        <v>888</v>
      </c>
      <c r="Q1097" t="str">
        <f t="shared" si="34"/>
        <v>09</v>
      </c>
      <c r="R1097">
        <v>3</v>
      </c>
      <c r="S1097" t="str">
        <f t="shared" si="35"/>
        <v>Yrl</v>
      </c>
      <c r="T1097" t="s">
        <v>1268</v>
      </c>
      <c r="U1097" t="s">
        <v>1263</v>
      </c>
    </row>
    <row r="1098" spans="1:21" hidden="1">
      <c r="A1098" s="134">
        <v>1</v>
      </c>
      <c r="B1098">
        <v>2009</v>
      </c>
      <c r="C1098">
        <v>20090929</v>
      </c>
      <c r="D1098">
        <v>23</v>
      </c>
      <c r="E1098">
        <v>12</v>
      </c>
      <c r="F1098" t="s">
        <v>302</v>
      </c>
      <c r="G1098">
        <v>2.0699999999999998</v>
      </c>
      <c r="H1098" t="s">
        <v>911</v>
      </c>
      <c r="I1098" t="s">
        <v>56</v>
      </c>
      <c r="J1098" t="s">
        <v>54</v>
      </c>
      <c r="K1098" t="s">
        <v>729</v>
      </c>
      <c r="L1098">
        <v>2005</v>
      </c>
      <c r="M1098">
        <v>3</v>
      </c>
      <c r="N1098">
        <v>2007</v>
      </c>
      <c r="O1098">
        <v>633289</v>
      </c>
      <c r="P1098" t="s">
        <v>888</v>
      </c>
      <c r="Q1098" t="str">
        <f t="shared" si="34"/>
        <v>09</v>
      </c>
      <c r="R1098">
        <v>3</v>
      </c>
      <c r="S1098" t="str">
        <f t="shared" si="35"/>
        <v>Yrl</v>
      </c>
      <c r="T1098" t="s">
        <v>1268</v>
      </c>
      <c r="U1098" t="s">
        <v>1263</v>
      </c>
    </row>
    <row r="1099" spans="1:21" hidden="1">
      <c r="A1099" s="134">
        <v>1</v>
      </c>
      <c r="B1099">
        <v>1996</v>
      </c>
      <c r="C1099">
        <v>19960903</v>
      </c>
      <c r="D1099">
        <v>23</v>
      </c>
      <c r="E1099">
        <v>49</v>
      </c>
      <c r="F1099" t="s">
        <v>345</v>
      </c>
      <c r="G1099">
        <v>1.35</v>
      </c>
      <c r="H1099" t="s">
        <v>920</v>
      </c>
      <c r="I1099" t="s">
        <v>56</v>
      </c>
      <c r="J1099" t="s">
        <v>54</v>
      </c>
      <c r="K1099" t="s">
        <v>729</v>
      </c>
      <c r="L1099">
        <v>1993</v>
      </c>
      <c r="M1099">
        <v>3</v>
      </c>
      <c r="N1099">
        <v>1995</v>
      </c>
      <c r="O1099">
        <v>635721</v>
      </c>
      <c r="P1099" t="s">
        <v>888</v>
      </c>
      <c r="Q1099" t="str">
        <f t="shared" si="34"/>
        <v>09</v>
      </c>
      <c r="R1099">
        <v>3</v>
      </c>
      <c r="S1099" t="str">
        <f t="shared" si="35"/>
        <v>Yrl</v>
      </c>
      <c r="T1099" t="s">
        <v>1268</v>
      </c>
      <c r="U1099" t="s">
        <v>1263</v>
      </c>
    </row>
    <row r="1100" spans="1:21" hidden="1">
      <c r="A1100" s="134">
        <v>1</v>
      </c>
      <c r="B1100">
        <v>1996</v>
      </c>
      <c r="C1100">
        <v>19960903</v>
      </c>
      <c r="D1100">
        <v>23</v>
      </c>
      <c r="E1100">
        <v>49</v>
      </c>
      <c r="F1100" t="s">
        <v>345</v>
      </c>
      <c r="G1100">
        <v>1.35</v>
      </c>
      <c r="H1100" t="s">
        <v>920</v>
      </c>
      <c r="I1100" t="s">
        <v>56</v>
      </c>
      <c r="J1100" t="s">
        <v>54</v>
      </c>
      <c r="K1100" t="s">
        <v>729</v>
      </c>
      <c r="L1100">
        <v>1993</v>
      </c>
      <c r="M1100">
        <v>3</v>
      </c>
      <c r="N1100">
        <v>1995</v>
      </c>
      <c r="O1100">
        <v>635721</v>
      </c>
      <c r="P1100" t="s">
        <v>888</v>
      </c>
      <c r="Q1100" t="str">
        <f t="shared" si="34"/>
        <v>09</v>
      </c>
      <c r="R1100">
        <v>3</v>
      </c>
      <c r="S1100" t="str">
        <f t="shared" si="35"/>
        <v>Yrl</v>
      </c>
      <c r="T1100" t="s">
        <v>1268</v>
      </c>
      <c r="U1100" t="s">
        <v>1263</v>
      </c>
    </row>
    <row r="1101" spans="1:21" hidden="1">
      <c r="A1101" s="134">
        <v>1</v>
      </c>
      <c r="B1101">
        <v>1999</v>
      </c>
      <c r="C1101">
        <v>19990901</v>
      </c>
      <c r="D1101">
        <v>23</v>
      </c>
      <c r="E1101">
        <v>17</v>
      </c>
      <c r="F1101" t="s">
        <v>345</v>
      </c>
      <c r="G1101">
        <v>1</v>
      </c>
      <c r="H1101" t="s">
        <v>920</v>
      </c>
      <c r="I1101" t="s">
        <v>56</v>
      </c>
      <c r="J1101" t="s">
        <v>54</v>
      </c>
      <c r="K1101" t="s">
        <v>729</v>
      </c>
      <c r="L1101">
        <v>1995</v>
      </c>
      <c r="M1101">
        <v>3</v>
      </c>
      <c r="N1101">
        <v>1997</v>
      </c>
      <c r="O1101">
        <v>635961</v>
      </c>
      <c r="P1101" t="s">
        <v>888</v>
      </c>
      <c r="Q1101" t="str">
        <f t="shared" si="34"/>
        <v>09</v>
      </c>
      <c r="R1101">
        <v>3</v>
      </c>
      <c r="S1101" t="str">
        <f t="shared" si="35"/>
        <v>Yrl</v>
      </c>
      <c r="T1101" t="s">
        <v>1268</v>
      </c>
      <c r="U1101" t="s">
        <v>1263</v>
      </c>
    </row>
    <row r="1102" spans="1:21" hidden="1">
      <c r="A1102" s="134">
        <v>1</v>
      </c>
      <c r="B1102">
        <v>2005</v>
      </c>
      <c r="C1102">
        <v>20050903</v>
      </c>
      <c r="D1102">
        <v>23</v>
      </c>
      <c r="E1102">
        <v>17</v>
      </c>
      <c r="F1102" t="s">
        <v>345</v>
      </c>
      <c r="G1102">
        <v>21.52</v>
      </c>
      <c r="H1102" t="s">
        <v>920</v>
      </c>
      <c r="I1102" t="s">
        <v>56</v>
      </c>
      <c r="J1102" t="s">
        <v>54</v>
      </c>
      <c r="K1102" t="s">
        <v>729</v>
      </c>
      <c r="L1102">
        <v>2001</v>
      </c>
      <c r="M1102">
        <v>3</v>
      </c>
      <c r="N1102">
        <v>2003</v>
      </c>
      <c r="O1102">
        <v>631472</v>
      </c>
      <c r="P1102" t="s">
        <v>888</v>
      </c>
      <c r="Q1102" t="str">
        <f t="shared" si="34"/>
        <v>09</v>
      </c>
      <c r="R1102">
        <v>3</v>
      </c>
      <c r="S1102" t="str">
        <f t="shared" si="35"/>
        <v>Yrl</v>
      </c>
      <c r="T1102" t="s">
        <v>1268</v>
      </c>
      <c r="U1102" t="s">
        <v>1263</v>
      </c>
    </row>
    <row r="1103" spans="1:21" hidden="1">
      <c r="A1103" s="134">
        <v>1</v>
      </c>
      <c r="B1103">
        <v>1994</v>
      </c>
      <c r="C1103">
        <v>19940915</v>
      </c>
      <c r="D1103">
        <v>45</v>
      </c>
      <c r="E1103">
        <v>95</v>
      </c>
      <c r="F1103" t="s">
        <v>1239</v>
      </c>
      <c r="G1103">
        <v>1.61</v>
      </c>
      <c r="H1103" t="s">
        <v>1240</v>
      </c>
      <c r="I1103" t="s">
        <v>56</v>
      </c>
      <c r="J1103" t="s">
        <v>54</v>
      </c>
      <c r="K1103" t="s">
        <v>729</v>
      </c>
      <c r="L1103">
        <v>1992</v>
      </c>
      <c r="M1103">
        <v>3</v>
      </c>
      <c r="N1103">
        <v>1994</v>
      </c>
      <c r="O1103">
        <v>635217</v>
      </c>
      <c r="P1103" t="s">
        <v>1062</v>
      </c>
      <c r="Q1103" t="str">
        <f t="shared" si="34"/>
        <v>09</v>
      </c>
      <c r="R1103">
        <v>3</v>
      </c>
      <c r="S1103" t="str">
        <f t="shared" si="35"/>
        <v>Yrl</v>
      </c>
      <c r="T1103" t="s">
        <v>1268</v>
      </c>
      <c r="U1103" t="s">
        <v>1263</v>
      </c>
    </row>
    <row r="1104" spans="1:21" hidden="1">
      <c r="A1104" s="134">
        <v>1</v>
      </c>
      <c r="B1104">
        <v>1997</v>
      </c>
      <c r="C1104">
        <v>19971018</v>
      </c>
      <c r="D1104">
        <v>45</v>
      </c>
      <c r="E1104">
        <v>95</v>
      </c>
      <c r="F1104" t="s">
        <v>289</v>
      </c>
      <c r="G1104">
        <v>5.0999999999999996</v>
      </c>
      <c r="H1104" t="s">
        <v>959</v>
      </c>
      <c r="I1104" t="s">
        <v>56</v>
      </c>
      <c r="J1104" t="s">
        <v>54</v>
      </c>
      <c r="K1104" t="s">
        <v>729</v>
      </c>
      <c r="L1104">
        <v>1994</v>
      </c>
      <c r="M1104">
        <v>3</v>
      </c>
      <c r="N1104">
        <v>1996</v>
      </c>
      <c r="O1104">
        <v>635856</v>
      </c>
      <c r="P1104" t="s">
        <v>1062</v>
      </c>
      <c r="Q1104" t="str">
        <f t="shared" si="34"/>
        <v>10</v>
      </c>
      <c r="R1104">
        <v>1</v>
      </c>
      <c r="S1104" t="str">
        <f t="shared" si="35"/>
        <v>Yrl</v>
      </c>
      <c r="T1104" t="s">
        <v>1268</v>
      </c>
      <c r="U1104" t="s">
        <v>1263</v>
      </c>
    </row>
    <row r="1105" spans="1:21" hidden="1">
      <c r="A1105" s="134">
        <v>1</v>
      </c>
      <c r="B1105">
        <v>1995</v>
      </c>
      <c r="C1105">
        <v>19951226</v>
      </c>
      <c r="D1105">
        <v>45</v>
      </c>
      <c r="E1105">
        <v>95</v>
      </c>
      <c r="F1105" t="s">
        <v>349</v>
      </c>
      <c r="G1105">
        <v>1.3</v>
      </c>
      <c r="H1105" t="s">
        <v>935</v>
      </c>
      <c r="I1105" t="s">
        <v>56</v>
      </c>
      <c r="J1105" t="s">
        <v>54</v>
      </c>
      <c r="K1105" t="s">
        <v>729</v>
      </c>
      <c r="L1105">
        <v>1992</v>
      </c>
      <c r="M1105">
        <v>3</v>
      </c>
      <c r="N1105">
        <v>1994</v>
      </c>
      <c r="O1105">
        <v>635217</v>
      </c>
      <c r="P1105" t="s">
        <v>1062</v>
      </c>
      <c r="Q1105" t="str">
        <f t="shared" si="34"/>
        <v>12</v>
      </c>
      <c r="R1105">
        <v>1</v>
      </c>
      <c r="S1105" t="str">
        <f t="shared" si="35"/>
        <v>Yrl</v>
      </c>
      <c r="T1105" t="s">
        <v>1268</v>
      </c>
      <c r="U1105" t="s">
        <v>1263</v>
      </c>
    </row>
    <row r="1106" spans="1:21" hidden="1">
      <c r="A1106" s="134">
        <v>1</v>
      </c>
      <c r="B1106">
        <v>1996</v>
      </c>
      <c r="C1106">
        <v>19961201</v>
      </c>
      <c r="D1106">
        <v>45</v>
      </c>
      <c r="E1106">
        <v>95</v>
      </c>
      <c r="F1106" t="s">
        <v>289</v>
      </c>
      <c r="G1106">
        <v>2.89</v>
      </c>
      <c r="H1106" t="s">
        <v>959</v>
      </c>
      <c r="I1106" t="s">
        <v>56</v>
      </c>
      <c r="J1106" t="s">
        <v>54</v>
      </c>
      <c r="K1106" t="s">
        <v>729</v>
      </c>
      <c r="L1106">
        <v>1993</v>
      </c>
      <c r="M1106">
        <v>3</v>
      </c>
      <c r="N1106">
        <v>1995</v>
      </c>
      <c r="O1106">
        <v>635721</v>
      </c>
      <c r="P1106" t="s">
        <v>1062</v>
      </c>
      <c r="Q1106" t="str">
        <f t="shared" si="34"/>
        <v>12</v>
      </c>
      <c r="R1106">
        <v>1</v>
      </c>
      <c r="S1106" t="str">
        <f t="shared" si="35"/>
        <v>Yrl</v>
      </c>
      <c r="T1106" t="s">
        <v>1268</v>
      </c>
      <c r="U1106" t="s">
        <v>1263</v>
      </c>
    </row>
    <row r="1107" spans="1:21" hidden="1">
      <c r="A1107" s="134">
        <v>1</v>
      </c>
      <c r="B1107">
        <v>1996</v>
      </c>
      <c r="C1107">
        <v>19961218</v>
      </c>
      <c r="D1107">
        <v>45</v>
      </c>
      <c r="E1107">
        <v>95</v>
      </c>
      <c r="F1107" t="s">
        <v>289</v>
      </c>
      <c r="G1107">
        <v>2.89</v>
      </c>
      <c r="H1107" t="s">
        <v>959</v>
      </c>
      <c r="I1107" t="s">
        <v>56</v>
      </c>
      <c r="J1107" t="s">
        <v>54</v>
      </c>
      <c r="K1107" t="s">
        <v>729</v>
      </c>
      <c r="L1107">
        <v>1993</v>
      </c>
      <c r="M1107">
        <v>3</v>
      </c>
      <c r="N1107">
        <v>1995</v>
      </c>
      <c r="O1107">
        <v>635721</v>
      </c>
      <c r="P1107" t="s">
        <v>1062</v>
      </c>
      <c r="Q1107" t="str">
        <f t="shared" si="34"/>
        <v>12</v>
      </c>
      <c r="R1107">
        <v>1</v>
      </c>
      <c r="S1107" t="str">
        <f t="shared" si="35"/>
        <v>Yrl</v>
      </c>
      <c r="T1107" t="s">
        <v>1268</v>
      </c>
      <c r="U1107" t="s">
        <v>1263</v>
      </c>
    </row>
    <row r="1108" spans="1:21" hidden="1">
      <c r="A1108" s="134">
        <v>1</v>
      </c>
      <c r="B1108">
        <v>2000</v>
      </c>
      <c r="C1108">
        <v>20001212</v>
      </c>
      <c r="D1108">
        <v>45</v>
      </c>
      <c r="E1108">
        <v>95</v>
      </c>
      <c r="F1108" t="s">
        <v>354</v>
      </c>
      <c r="G1108">
        <v>1</v>
      </c>
      <c r="H1108" t="s">
        <v>938</v>
      </c>
      <c r="I1108" t="s">
        <v>56</v>
      </c>
      <c r="J1108" t="s">
        <v>54</v>
      </c>
      <c r="K1108" t="s">
        <v>729</v>
      </c>
      <c r="L1108">
        <v>1997</v>
      </c>
      <c r="M1108">
        <v>3</v>
      </c>
      <c r="N1108">
        <v>1999</v>
      </c>
      <c r="O1108">
        <v>630630</v>
      </c>
      <c r="P1108" t="s">
        <v>1062</v>
      </c>
      <c r="Q1108" t="str">
        <f t="shared" si="34"/>
        <v>12</v>
      </c>
      <c r="R1108">
        <v>1</v>
      </c>
      <c r="S1108" t="str">
        <f t="shared" si="35"/>
        <v>Yrl</v>
      </c>
      <c r="T1108" t="s">
        <v>1268</v>
      </c>
      <c r="U1108" t="s">
        <v>1263</v>
      </c>
    </row>
    <row r="1109" spans="1:21" hidden="1">
      <c r="A1109" s="134">
        <v>1</v>
      </c>
      <c r="B1109">
        <v>1996</v>
      </c>
      <c r="C1109">
        <v>19960703</v>
      </c>
      <c r="D1109">
        <v>45</v>
      </c>
      <c r="E1109">
        <v>95</v>
      </c>
      <c r="F1109" t="s">
        <v>281</v>
      </c>
      <c r="G1109">
        <v>2.75</v>
      </c>
      <c r="H1109" t="s">
        <v>937</v>
      </c>
      <c r="I1109" t="s">
        <v>62</v>
      </c>
      <c r="J1109" t="s">
        <v>955</v>
      </c>
      <c r="K1109" t="s">
        <v>66</v>
      </c>
      <c r="L1109">
        <v>1993</v>
      </c>
      <c r="M1109">
        <v>3</v>
      </c>
      <c r="N1109">
        <v>1995</v>
      </c>
      <c r="O1109" t="s">
        <v>954</v>
      </c>
      <c r="P1109" t="s">
        <v>1062</v>
      </c>
      <c r="Q1109" t="str">
        <f t="shared" si="34"/>
        <v>07</v>
      </c>
      <c r="R1109">
        <v>3</v>
      </c>
      <c r="S1109" t="str">
        <f t="shared" si="35"/>
        <v>Yrl</v>
      </c>
      <c r="T1109" t="s">
        <v>1023</v>
      </c>
      <c r="U1109" t="s">
        <v>1264</v>
      </c>
    </row>
    <row r="1110" spans="1:21" hidden="1">
      <c r="A1110" s="134">
        <v>1</v>
      </c>
      <c r="B1110">
        <v>2003</v>
      </c>
      <c r="C1110">
        <v>20030816</v>
      </c>
      <c r="D1110">
        <v>45</v>
      </c>
      <c r="E1110">
        <v>95</v>
      </c>
      <c r="F1110" t="s">
        <v>363</v>
      </c>
      <c r="G1110">
        <v>6.09</v>
      </c>
      <c r="H1110" t="s">
        <v>963</v>
      </c>
      <c r="I1110" t="s">
        <v>56</v>
      </c>
      <c r="J1110" t="s">
        <v>92</v>
      </c>
      <c r="K1110" t="s">
        <v>710</v>
      </c>
      <c r="L1110">
        <v>1999</v>
      </c>
      <c r="M1110">
        <v>3</v>
      </c>
      <c r="N1110">
        <v>2000</v>
      </c>
      <c r="O1110">
        <v>210166</v>
      </c>
      <c r="P1110" t="s">
        <v>1062</v>
      </c>
      <c r="Q1110" t="str">
        <f t="shared" si="34"/>
        <v>08</v>
      </c>
      <c r="R1110">
        <v>3</v>
      </c>
      <c r="S1110" t="str">
        <f t="shared" si="35"/>
        <v>Fing</v>
      </c>
      <c r="T1110" t="s">
        <v>1271</v>
      </c>
      <c r="U1110" t="s">
        <v>1225</v>
      </c>
    </row>
    <row r="1111" spans="1:21" hidden="1">
      <c r="A1111" s="134">
        <v>1</v>
      </c>
      <c r="B1111">
        <v>1994</v>
      </c>
      <c r="C1111">
        <v>19940418</v>
      </c>
      <c r="D1111">
        <v>45</v>
      </c>
      <c r="E1111">
        <v>95</v>
      </c>
      <c r="F1111" t="s">
        <v>358</v>
      </c>
      <c r="G1111">
        <v>1.45</v>
      </c>
      <c r="H1111" t="s">
        <v>939</v>
      </c>
      <c r="I1111" t="s">
        <v>62</v>
      </c>
      <c r="J1111" t="s">
        <v>1245</v>
      </c>
      <c r="K1111" t="s">
        <v>1246</v>
      </c>
      <c r="L1111">
        <v>1990</v>
      </c>
      <c r="M1111">
        <v>1</v>
      </c>
      <c r="N1111">
        <v>1992</v>
      </c>
      <c r="O1111">
        <v>52547</v>
      </c>
      <c r="P1111" t="s">
        <v>1062</v>
      </c>
      <c r="Q1111" t="str">
        <f t="shared" si="34"/>
        <v>04</v>
      </c>
      <c r="R1111">
        <v>1</v>
      </c>
      <c r="S1111" t="str">
        <f t="shared" si="35"/>
        <v>Yrl</v>
      </c>
      <c r="T1111" t="s">
        <v>1292</v>
      </c>
      <c r="U1111" t="s">
        <v>1264</v>
      </c>
    </row>
    <row r="1112" spans="1:21" hidden="1">
      <c r="A1112" s="134">
        <v>1</v>
      </c>
      <c r="B1112">
        <v>2003</v>
      </c>
      <c r="C1112">
        <v>20030815</v>
      </c>
      <c r="D1112">
        <v>45</v>
      </c>
      <c r="E1112">
        <v>95</v>
      </c>
      <c r="F1112" t="s">
        <v>363</v>
      </c>
      <c r="G1112">
        <v>6.09</v>
      </c>
      <c r="H1112" t="s">
        <v>963</v>
      </c>
      <c r="I1112" t="s">
        <v>56</v>
      </c>
      <c r="J1112" t="s">
        <v>92</v>
      </c>
      <c r="K1112" t="s">
        <v>710</v>
      </c>
      <c r="L1112">
        <v>1999</v>
      </c>
      <c r="M1112">
        <v>3</v>
      </c>
      <c r="N1112">
        <v>2000</v>
      </c>
      <c r="O1112">
        <v>630524</v>
      </c>
      <c r="P1112" t="s">
        <v>1062</v>
      </c>
      <c r="Q1112" t="str">
        <f t="shared" si="34"/>
        <v>08</v>
      </c>
      <c r="R1112">
        <v>3</v>
      </c>
      <c r="S1112" t="str">
        <f t="shared" si="35"/>
        <v>Fing</v>
      </c>
      <c r="T1112" t="s">
        <v>1271</v>
      </c>
      <c r="U1112" t="s">
        <v>1225</v>
      </c>
    </row>
    <row r="1113" spans="1:21" hidden="1">
      <c r="A1113" s="134">
        <v>1</v>
      </c>
      <c r="B1113">
        <v>2004</v>
      </c>
      <c r="C1113">
        <v>20040805</v>
      </c>
      <c r="D1113">
        <v>45</v>
      </c>
      <c r="E1113">
        <v>95</v>
      </c>
      <c r="F1113" t="s">
        <v>363</v>
      </c>
      <c r="G1113">
        <v>4.3600000000000003</v>
      </c>
      <c r="H1113" t="s">
        <v>963</v>
      </c>
      <c r="I1113" t="s">
        <v>56</v>
      </c>
      <c r="J1113" t="s">
        <v>92</v>
      </c>
      <c r="K1113" t="s">
        <v>710</v>
      </c>
      <c r="L1113">
        <v>2000</v>
      </c>
      <c r="M1113">
        <v>3</v>
      </c>
      <c r="N1113">
        <v>2001</v>
      </c>
      <c r="O1113">
        <v>630189</v>
      </c>
      <c r="P1113" t="s">
        <v>1062</v>
      </c>
      <c r="Q1113" t="str">
        <f t="shared" si="34"/>
        <v>08</v>
      </c>
      <c r="R1113">
        <v>3</v>
      </c>
      <c r="S1113" t="str">
        <f t="shared" si="35"/>
        <v>Fing</v>
      </c>
      <c r="T1113" t="s">
        <v>1271</v>
      </c>
      <c r="U1113" t="s">
        <v>1225</v>
      </c>
    </row>
    <row r="1114" spans="1:21" hidden="1">
      <c r="A1114" s="134">
        <v>1</v>
      </c>
      <c r="B1114">
        <v>2007</v>
      </c>
      <c r="C1114">
        <v>20070626</v>
      </c>
      <c r="D1114">
        <v>45</v>
      </c>
      <c r="E1114">
        <v>95</v>
      </c>
      <c r="F1114" t="s">
        <v>967</v>
      </c>
      <c r="G1114">
        <v>2.29</v>
      </c>
      <c r="H1114" t="s">
        <v>968</v>
      </c>
      <c r="I1114" t="s">
        <v>62</v>
      </c>
      <c r="J1114" t="s">
        <v>113</v>
      </c>
      <c r="K1114" t="s">
        <v>66</v>
      </c>
      <c r="L1114">
        <v>2004</v>
      </c>
      <c r="M1114">
        <v>3</v>
      </c>
      <c r="N1114">
        <v>2006</v>
      </c>
      <c r="O1114">
        <v>632874</v>
      </c>
      <c r="P1114" t="s">
        <v>1062</v>
      </c>
      <c r="Q1114" t="str">
        <f t="shared" si="34"/>
        <v>06</v>
      </c>
      <c r="R1114">
        <v>2</v>
      </c>
      <c r="S1114" t="str">
        <f t="shared" si="35"/>
        <v>Yrl</v>
      </c>
      <c r="T1114" t="s">
        <v>1023</v>
      </c>
      <c r="U1114" t="s">
        <v>1264</v>
      </c>
    </row>
    <row r="1115" spans="1:21" hidden="1">
      <c r="A1115" s="134">
        <v>1</v>
      </c>
      <c r="B1115">
        <v>2007</v>
      </c>
      <c r="C1115">
        <v>20070714</v>
      </c>
      <c r="D1115">
        <v>45</v>
      </c>
      <c r="E1115">
        <v>95</v>
      </c>
      <c r="F1115" t="s">
        <v>281</v>
      </c>
      <c r="G1115">
        <v>5.29</v>
      </c>
      <c r="H1115" t="s">
        <v>937</v>
      </c>
      <c r="I1115" t="s">
        <v>62</v>
      </c>
      <c r="J1115" t="s">
        <v>113</v>
      </c>
      <c r="K1115" t="s">
        <v>66</v>
      </c>
      <c r="L1115">
        <v>2004</v>
      </c>
      <c r="M1115">
        <v>3</v>
      </c>
      <c r="N1115">
        <v>2006</v>
      </c>
      <c r="O1115">
        <v>632874</v>
      </c>
      <c r="P1115" t="s">
        <v>1062</v>
      </c>
      <c r="Q1115" t="str">
        <f t="shared" si="34"/>
        <v>07</v>
      </c>
      <c r="R1115">
        <v>3</v>
      </c>
      <c r="S1115" t="str">
        <f t="shared" si="35"/>
        <v>Yrl</v>
      </c>
      <c r="T1115" t="s">
        <v>1023</v>
      </c>
      <c r="U1115" t="s">
        <v>1264</v>
      </c>
    </row>
    <row r="1116" spans="1:21" hidden="1">
      <c r="A1116" s="134">
        <v>1</v>
      </c>
      <c r="B1116">
        <v>2007</v>
      </c>
      <c r="C1116">
        <v>20070815</v>
      </c>
      <c r="D1116">
        <v>23</v>
      </c>
      <c r="E1116">
        <v>12</v>
      </c>
      <c r="F1116" t="s">
        <v>264</v>
      </c>
      <c r="G1116">
        <v>1.5</v>
      </c>
      <c r="H1116" t="s">
        <v>895</v>
      </c>
      <c r="I1116" t="s">
        <v>62</v>
      </c>
      <c r="J1116" t="s">
        <v>113</v>
      </c>
      <c r="K1116" t="s">
        <v>66</v>
      </c>
      <c r="L1116">
        <v>2004</v>
      </c>
      <c r="M1116">
        <v>3</v>
      </c>
      <c r="N1116">
        <v>2006</v>
      </c>
      <c r="O1116">
        <v>632874</v>
      </c>
      <c r="P1116" t="s">
        <v>889</v>
      </c>
      <c r="Q1116" t="str">
        <f t="shared" si="34"/>
        <v>08</v>
      </c>
      <c r="R1116">
        <v>3</v>
      </c>
      <c r="S1116" t="str">
        <f t="shared" si="35"/>
        <v>Yrl</v>
      </c>
      <c r="T1116" t="s">
        <v>1023</v>
      </c>
      <c r="U1116" t="s">
        <v>1264</v>
      </c>
    </row>
    <row r="1117" spans="1:21" hidden="1">
      <c r="A1117" s="134">
        <v>1</v>
      </c>
      <c r="B1117">
        <v>2007</v>
      </c>
      <c r="C1117">
        <v>20070817</v>
      </c>
      <c r="D1117">
        <v>23</v>
      </c>
      <c r="E1117">
        <v>12</v>
      </c>
      <c r="F1117" t="s">
        <v>264</v>
      </c>
      <c r="G1117">
        <v>1.5</v>
      </c>
      <c r="H1117" t="s">
        <v>895</v>
      </c>
      <c r="I1117" t="s">
        <v>62</v>
      </c>
      <c r="J1117" t="s">
        <v>113</v>
      </c>
      <c r="K1117" t="s">
        <v>66</v>
      </c>
      <c r="L1117">
        <v>2003</v>
      </c>
      <c r="M1117">
        <v>3</v>
      </c>
      <c r="N1117">
        <v>2005</v>
      </c>
      <c r="O1117">
        <v>632468</v>
      </c>
      <c r="P1117" t="s">
        <v>889</v>
      </c>
      <c r="Q1117" t="str">
        <f t="shared" si="34"/>
        <v>08</v>
      </c>
      <c r="R1117">
        <v>3</v>
      </c>
      <c r="S1117" t="str">
        <f t="shared" si="35"/>
        <v>Yrl</v>
      </c>
      <c r="T1117" t="s">
        <v>1023</v>
      </c>
      <c r="U1117" t="s">
        <v>1264</v>
      </c>
    </row>
    <row r="1118" spans="1:21" hidden="1">
      <c r="A1118" s="134">
        <v>1</v>
      </c>
      <c r="B1118">
        <v>2007</v>
      </c>
      <c r="C1118">
        <v>20070904</v>
      </c>
      <c r="D1118">
        <v>23</v>
      </c>
      <c r="E1118">
        <v>12</v>
      </c>
      <c r="F1118" t="s">
        <v>264</v>
      </c>
      <c r="G1118">
        <v>3.79</v>
      </c>
      <c r="H1118" t="s">
        <v>895</v>
      </c>
      <c r="I1118" t="s">
        <v>62</v>
      </c>
      <c r="J1118" t="s">
        <v>113</v>
      </c>
      <c r="K1118" t="s">
        <v>66</v>
      </c>
      <c r="L1118">
        <v>2003</v>
      </c>
      <c r="M1118">
        <v>3</v>
      </c>
      <c r="N1118">
        <v>2005</v>
      </c>
      <c r="O1118">
        <v>632468</v>
      </c>
      <c r="P1118" t="s">
        <v>889</v>
      </c>
      <c r="Q1118" t="str">
        <f t="shared" si="34"/>
        <v>09</v>
      </c>
      <c r="R1118">
        <v>3</v>
      </c>
      <c r="S1118" t="str">
        <f t="shared" si="35"/>
        <v>Yrl</v>
      </c>
      <c r="T1118" t="s">
        <v>1023</v>
      </c>
      <c r="U1118" t="s">
        <v>1264</v>
      </c>
    </row>
    <row r="1119" spans="1:21" hidden="1">
      <c r="A1119" s="134">
        <v>1</v>
      </c>
      <c r="B1119">
        <v>2004</v>
      </c>
      <c r="C1119">
        <v>20040814</v>
      </c>
      <c r="D1119">
        <v>45</v>
      </c>
      <c r="E1119">
        <v>95</v>
      </c>
      <c r="F1119" t="s">
        <v>363</v>
      </c>
      <c r="G1119">
        <v>4.3600000000000003</v>
      </c>
      <c r="H1119" t="s">
        <v>963</v>
      </c>
      <c r="I1119" t="s">
        <v>56</v>
      </c>
      <c r="J1119" t="s">
        <v>92</v>
      </c>
      <c r="K1119" t="s">
        <v>710</v>
      </c>
      <c r="L1119">
        <v>2000</v>
      </c>
      <c r="M1119">
        <v>3</v>
      </c>
      <c r="N1119">
        <v>2001</v>
      </c>
      <c r="O1119">
        <v>630687</v>
      </c>
      <c r="P1119" t="s">
        <v>1062</v>
      </c>
      <c r="Q1119" t="str">
        <f t="shared" si="34"/>
        <v>08</v>
      </c>
      <c r="R1119">
        <v>3</v>
      </c>
      <c r="S1119" t="str">
        <f t="shared" si="35"/>
        <v>Fing</v>
      </c>
      <c r="T1119" t="s">
        <v>1271</v>
      </c>
      <c r="U1119" t="s">
        <v>1225</v>
      </c>
    </row>
    <row r="1120" spans="1:21" hidden="1">
      <c r="A1120" s="134">
        <v>1</v>
      </c>
      <c r="B1120">
        <v>2007</v>
      </c>
      <c r="C1120">
        <v>20070703</v>
      </c>
      <c r="D1120">
        <v>45</v>
      </c>
      <c r="E1120">
        <v>95</v>
      </c>
      <c r="F1120" t="s">
        <v>281</v>
      </c>
      <c r="G1120">
        <v>5.29</v>
      </c>
      <c r="H1120" t="s">
        <v>937</v>
      </c>
      <c r="I1120" t="s">
        <v>901</v>
      </c>
      <c r="J1120" t="s">
        <v>960</v>
      </c>
      <c r="K1120" t="s">
        <v>961</v>
      </c>
      <c r="L1120">
        <v>2004</v>
      </c>
      <c r="M1120">
        <v>3</v>
      </c>
      <c r="N1120">
        <v>2006</v>
      </c>
      <c r="O1120">
        <v>632981</v>
      </c>
      <c r="P1120" t="s">
        <v>1062</v>
      </c>
      <c r="Q1120" t="str">
        <f t="shared" si="34"/>
        <v>07</v>
      </c>
      <c r="R1120">
        <v>3</v>
      </c>
      <c r="S1120" t="str">
        <f t="shared" si="35"/>
        <v>Yrl</v>
      </c>
      <c r="T1120" t="s">
        <v>1293</v>
      </c>
      <c r="U1120" t="s">
        <v>1063</v>
      </c>
    </row>
    <row r="1121" spans="1:21" hidden="1">
      <c r="A1121" s="134">
        <v>1</v>
      </c>
      <c r="B1121">
        <v>2004</v>
      </c>
      <c r="C1121">
        <v>20040815</v>
      </c>
      <c r="D1121">
        <v>45</v>
      </c>
      <c r="E1121">
        <v>95</v>
      </c>
      <c r="F1121" t="s">
        <v>363</v>
      </c>
      <c r="G1121">
        <v>4.3600000000000003</v>
      </c>
      <c r="H1121" t="s">
        <v>963</v>
      </c>
      <c r="I1121" t="s">
        <v>56</v>
      </c>
      <c r="J1121" t="s">
        <v>92</v>
      </c>
      <c r="K1121" t="s">
        <v>710</v>
      </c>
      <c r="L1121">
        <v>2000</v>
      </c>
      <c r="M1121">
        <v>3</v>
      </c>
      <c r="N1121">
        <v>2001</v>
      </c>
      <c r="O1121">
        <v>630278</v>
      </c>
      <c r="P1121" t="s">
        <v>1062</v>
      </c>
      <c r="Q1121" t="str">
        <f t="shared" si="34"/>
        <v>08</v>
      </c>
      <c r="R1121">
        <v>3</v>
      </c>
      <c r="S1121" t="str">
        <f t="shared" si="35"/>
        <v>Fing</v>
      </c>
      <c r="T1121" t="s">
        <v>1271</v>
      </c>
      <c r="U1121" t="s">
        <v>1225</v>
      </c>
    </row>
    <row r="1122" spans="1:21" hidden="1">
      <c r="A1122" s="134">
        <v>1</v>
      </c>
      <c r="B1122">
        <v>1994</v>
      </c>
      <c r="C1122">
        <v>19940819</v>
      </c>
      <c r="D1122">
        <v>45</v>
      </c>
      <c r="E1122">
        <v>95</v>
      </c>
      <c r="F1122" t="s">
        <v>1005</v>
      </c>
      <c r="G1122">
        <v>1.6</v>
      </c>
      <c r="H1122" t="s">
        <v>1006</v>
      </c>
      <c r="I1122" t="s">
        <v>56</v>
      </c>
      <c r="J1122" t="s">
        <v>92</v>
      </c>
      <c r="K1122" t="s">
        <v>897</v>
      </c>
      <c r="L1122">
        <v>1992</v>
      </c>
      <c r="M1122">
        <v>3</v>
      </c>
      <c r="N1122">
        <v>1993</v>
      </c>
      <c r="O1122">
        <v>212042</v>
      </c>
      <c r="P1122" t="s">
        <v>1062</v>
      </c>
      <c r="Q1122" t="str">
        <f t="shared" si="34"/>
        <v>08</v>
      </c>
      <c r="R1122">
        <v>3</v>
      </c>
      <c r="S1122" t="str">
        <f t="shared" si="35"/>
        <v>Fing</v>
      </c>
      <c r="T1122" t="s">
        <v>1271</v>
      </c>
      <c r="U1122" t="s">
        <v>1225</v>
      </c>
    </row>
    <row r="1123" spans="1:21" hidden="1">
      <c r="A1123" s="134">
        <v>1</v>
      </c>
      <c r="B1123">
        <v>1994</v>
      </c>
      <c r="C1123">
        <v>19940913</v>
      </c>
      <c r="D1123">
        <v>23</v>
      </c>
      <c r="E1123">
        <v>16</v>
      </c>
      <c r="F1123" t="s">
        <v>264</v>
      </c>
      <c r="G1123">
        <v>2.35</v>
      </c>
      <c r="H1123" t="s">
        <v>895</v>
      </c>
      <c r="I1123" t="s">
        <v>56</v>
      </c>
      <c r="J1123" t="s">
        <v>92</v>
      </c>
      <c r="K1123" t="s">
        <v>713</v>
      </c>
      <c r="L1123">
        <v>1990</v>
      </c>
      <c r="M1123">
        <v>3</v>
      </c>
      <c r="N1123">
        <v>1991</v>
      </c>
      <c r="O1123">
        <v>212020</v>
      </c>
      <c r="P1123" t="s">
        <v>889</v>
      </c>
      <c r="Q1123" t="str">
        <f t="shared" si="34"/>
        <v>09</v>
      </c>
      <c r="R1123">
        <v>3</v>
      </c>
      <c r="S1123" t="str">
        <f t="shared" si="35"/>
        <v>Fing</v>
      </c>
      <c r="T1123" t="s">
        <v>1271</v>
      </c>
      <c r="U1123" t="s">
        <v>1225</v>
      </c>
    </row>
    <row r="1124" spans="1:21" hidden="1">
      <c r="A1124" s="134">
        <v>1</v>
      </c>
      <c r="B1124">
        <v>1994</v>
      </c>
      <c r="C1124">
        <v>19940916</v>
      </c>
      <c r="D1124">
        <v>23</v>
      </c>
      <c r="E1124">
        <v>16</v>
      </c>
      <c r="F1124" t="s">
        <v>302</v>
      </c>
      <c r="G1124">
        <v>7.31</v>
      </c>
      <c r="H1124" t="s">
        <v>911</v>
      </c>
      <c r="I1124" t="s">
        <v>56</v>
      </c>
      <c r="J1124" t="s">
        <v>92</v>
      </c>
      <c r="K1124" t="s">
        <v>897</v>
      </c>
      <c r="L1124">
        <v>1992</v>
      </c>
      <c r="M1124">
        <v>3</v>
      </c>
      <c r="N1124">
        <v>1993</v>
      </c>
      <c r="O1124">
        <v>212042</v>
      </c>
      <c r="P1124" t="s">
        <v>888</v>
      </c>
      <c r="Q1124" t="str">
        <f t="shared" si="34"/>
        <v>09</v>
      </c>
      <c r="R1124">
        <v>3</v>
      </c>
      <c r="S1124" t="str">
        <f t="shared" si="35"/>
        <v>Fing</v>
      </c>
      <c r="T1124" t="s">
        <v>1271</v>
      </c>
      <c r="U1124" t="s">
        <v>1225</v>
      </c>
    </row>
    <row r="1125" spans="1:21" hidden="1">
      <c r="A1125" s="134">
        <v>1</v>
      </c>
      <c r="B1125">
        <v>1999</v>
      </c>
      <c r="C1125">
        <v>19990916</v>
      </c>
      <c r="D1125">
        <v>23</v>
      </c>
      <c r="E1125">
        <v>12</v>
      </c>
      <c r="F1125" t="s">
        <v>302</v>
      </c>
      <c r="G1125">
        <v>1</v>
      </c>
      <c r="H1125" t="s">
        <v>911</v>
      </c>
      <c r="I1125" t="s">
        <v>56</v>
      </c>
      <c r="J1125" t="s">
        <v>92</v>
      </c>
      <c r="K1125" t="s">
        <v>692</v>
      </c>
      <c r="L1125">
        <v>1995</v>
      </c>
      <c r="M1125">
        <v>3</v>
      </c>
      <c r="N1125">
        <v>1996</v>
      </c>
      <c r="O1125">
        <v>212946</v>
      </c>
      <c r="P1125" t="s">
        <v>888</v>
      </c>
      <c r="Q1125" t="str">
        <f t="shared" si="34"/>
        <v>09</v>
      </c>
      <c r="R1125">
        <v>3</v>
      </c>
      <c r="S1125" t="str">
        <f t="shared" si="35"/>
        <v>Fing</v>
      </c>
      <c r="T1125" t="s">
        <v>1271</v>
      </c>
      <c r="U1125" t="s">
        <v>1225</v>
      </c>
    </row>
    <row r="1126" spans="1:21" hidden="1">
      <c r="A1126" s="134">
        <v>1</v>
      </c>
      <c r="B1126">
        <v>1999</v>
      </c>
      <c r="C1126">
        <v>19990902</v>
      </c>
      <c r="D1126">
        <v>45</v>
      </c>
      <c r="E1126">
        <v>95</v>
      </c>
      <c r="F1126" t="s">
        <v>296</v>
      </c>
      <c r="G1126">
        <v>3.81</v>
      </c>
      <c r="H1126" t="s">
        <v>936</v>
      </c>
      <c r="I1126" t="s">
        <v>56</v>
      </c>
      <c r="J1126" t="s">
        <v>92</v>
      </c>
      <c r="K1126" t="s">
        <v>692</v>
      </c>
      <c r="L1126">
        <v>1996</v>
      </c>
      <c r="M1126">
        <v>3</v>
      </c>
      <c r="N1126">
        <v>1997</v>
      </c>
      <c r="O1126">
        <v>212957</v>
      </c>
      <c r="P1126" t="s">
        <v>1062</v>
      </c>
      <c r="Q1126" t="str">
        <f t="shared" si="34"/>
        <v>09</v>
      </c>
      <c r="R1126">
        <v>3</v>
      </c>
      <c r="S1126" t="str">
        <f t="shared" si="35"/>
        <v>Fing</v>
      </c>
      <c r="T1126" t="s">
        <v>1271</v>
      </c>
      <c r="U1126" t="s">
        <v>1225</v>
      </c>
    </row>
    <row r="1127" spans="1:21" hidden="1">
      <c r="A1127" s="134">
        <v>1</v>
      </c>
      <c r="B1127">
        <v>2003</v>
      </c>
      <c r="C1127">
        <v>20030902</v>
      </c>
      <c r="D1127">
        <v>45</v>
      </c>
      <c r="E1127">
        <v>95</v>
      </c>
      <c r="F1127" t="s">
        <v>288</v>
      </c>
      <c r="G1127">
        <v>5.83</v>
      </c>
      <c r="H1127" t="s">
        <v>940</v>
      </c>
      <c r="I1127" t="s">
        <v>56</v>
      </c>
      <c r="J1127" t="s">
        <v>92</v>
      </c>
      <c r="K1127" t="s">
        <v>710</v>
      </c>
      <c r="L1127">
        <v>2000</v>
      </c>
      <c r="M1127">
        <v>3</v>
      </c>
      <c r="N1127">
        <v>2001</v>
      </c>
      <c r="O1127">
        <v>630687</v>
      </c>
      <c r="P1127" t="s">
        <v>1062</v>
      </c>
      <c r="Q1127" t="str">
        <f t="shared" si="34"/>
        <v>09</v>
      </c>
      <c r="R1127">
        <v>3</v>
      </c>
      <c r="S1127" t="str">
        <f t="shared" si="35"/>
        <v>Fing</v>
      </c>
      <c r="T1127" t="s">
        <v>1271</v>
      </c>
      <c r="U1127" t="s">
        <v>1225</v>
      </c>
    </row>
    <row r="1128" spans="1:21" hidden="1">
      <c r="A1128" s="134">
        <v>1</v>
      </c>
      <c r="B1128">
        <v>1999</v>
      </c>
      <c r="C1128">
        <v>19990917</v>
      </c>
      <c r="D1128">
        <v>45</v>
      </c>
      <c r="E1128">
        <v>95</v>
      </c>
      <c r="F1128" t="s">
        <v>281</v>
      </c>
      <c r="G1128">
        <v>3.81</v>
      </c>
      <c r="H1128" t="s">
        <v>937</v>
      </c>
      <c r="I1128" t="s">
        <v>56</v>
      </c>
      <c r="J1128" t="s">
        <v>92</v>
      </c>
      <c r="K1128" t="s">
        <v>692</v>
      </c>
      <c r="L1128">
        <v>1996</v>
      </c>
      <c r="M1128">
        <v>3</v>
      </c>
      <c r="N1128">
        <v>1997</v>
      </c>
      <c r="O1128">
        <v>212957</v>
      </c>
      <c r="P1128" t="s">
        <v>1062</v>
      </c>
      <c r="Q1128" t="str">
        <f t="shared" si="34"/>
        <v>09</v>
      </c>
      <c r="R1128">
        <v>3</v>
      </c>
      <c r="S1128" t="str">
        <f t="shared" si="35"/>
        <v>Fing</v>
      </c>
      <c r="T1128" t="s">
        <v>1271</v>
      </c>
      <c r="U1128" t="s">
        <v>1225</v>
      </c>
    </row>
    <row r="1129" spans="1:21" hidden="1">
      <c r="A1129" s="134">
        <v>1</v>
      </c>
      <c r="B1129">
        <v>1998</v>
      </c>
      <c r="C1129">
        <v>19980122</v>
      </c>
      <c r="D1129">
        <v>45</v>
      </c>
      <c r="E1129">
        <v>95</v>
      </c>
      <c r="F1129" t="s">
        <v>349</v>
      </c>
      <c r="G1129">
        <v>4.1500000000000004</v>
      </c>
      <c r="H1129" t="s">
        <v>935</v>
      </c>
      <c r="I1129" t="s">
        <v>56</v>
      </c>
      <c r="J1129" t="s">
        <v>912</v>
      </c>
      <c r="K1129" t="s">
        <v>729</v>
      </c>
      <c r="L1129">
        <v>1995</v>
      </c>
      <c r="M1129">
        <v>3</v>
      </c>
      <c r="N1129">
        <v>1997</v>
      </c>
      <c r="O1129">
        <v>635962</v>
      </c>
      <c r="P1129" t="s">
        <v>1062</v>
      </c>
      <c r="Q1129" t="str">
        <f t="shared" si="34"/>
        <v>01</v>
      </c>
      <c r="R1129">
        <v>1</v>
      </c>
      <c r="S1129" t="str">
        <f t="shared" si="35"/>
        <v>Yrl</v>
      </c>
      <c r="T1129" t="s">
        <v>1268</v>
      </c>
      <c r="U1129" t="s">
        <v>1263</v>
      </c>
    </row>
    <row r="1130" spans="1:21" hidden="1">
      <c r="A1130" s="134">
        <v>1</v>
      </c>
      <c r="B1130">
        <v>1996</v>
      </c>
      <c r="C1130">
        <v>19960318</v>
      </c>
      <c r="D1130">
        <v>45</v>
      </c>
      <c r="E1130">
        <v>95</v>
      </c>
      <c r="F1130" t="s">
        <v>281</v>
      </c>
      <c r="G1130">
        <v>2.38</v>
      </c>
      <c r="H1130" t="s">
        <v>937</v>
      </c>
      <c r="I1130" t="s">
        <v>56</v>
      </c>
      <c r="J1130" t="s">
        <v>912</v>
      </c>
      <c r="K1130" t="s">
        <v>729</v>
      </c>
      <c r="L1130">
        <v>1993</v>
      </c>
      <c r="M1130">
        <v>3</v>
      </c>
      <c r="N1130">
        <v>1995</v>
      </c>
      <c r="O1130">
        <v>635719</v>
      </c>
      <c r="P1130" t="s">
        <v>1062</v>
      </c>
      <c r="Q1130" t="str">
        <f t="shared" si="34"/>
        <v>03</v>
      </c>
      <c r="R1130">
        <v>1</v>
      </c>
      <c r="S1130" t="str">
        <f t="shared" si="35"/>
        <v>Yrl</v>
      </c>
      <c r="T1130" t="s">
        <v>1268</v>
      </c>
      <c r="U1130" t="s">
        <v>1263</v>
      </c>
    </row>
    <row r="1131" spans="1:21" hidden="1">
      <c r="A1131" s="134">
        <v>1</v>
      </c>
      <c r="B1131">
        <v>1999</v>
      </c>
      <c r="C1131">
        <v>19990906</v>
      </c>
      <c r="D1131">
        <v>45</v>
      </c>
      <c r="E1131">
        <v>95</v>
      </c>
      <c r="F1131" t="s">
        <v>299</v>
      </c>
      <c r="G1131">
        <v>3.81</v>
      </c>
      <c r="H1131" t="s">
        <v>946</v>
      </c>
      <c r="I1131" t="s">
        <v>56</v>
      </c>
      <c r="J1131" t="s">
        <v>92</v>
      </c>
      <c r="K1131" t="s">
        <v>692</v>
      </c>
      <c r="L1131">
        <v>1996</v>
      </c>
      <c r="M1131">
        <v>3</v>
      </c>
      <c r="N1131">
        <v>1997</v>
      </c>
      <c r="O1131">
        <v>212957</v>
      </c>
      <c r="P1131" t="s">
        <v>1062</v>
      </c>
      <c r="Q1131" t="str">
        <f t="shared" si="34"/>
        <v>09</v>
      </c>
      <c r="R1131">
        <v>3</v>
      </c>
      <c r="S1131" t="str">
        <f t="shared" si="35"/>
        <v>Fing</v>
      </c>
      <c r="T1131" t="s">
        <v>1271</v>
      </c>
      <c r="U1131" t="s">
        <v>1225</v>
      </c>
    </row>
    <row r="1132" spans="1:21" hidden="1">
      <c r="A1132" s="134">
        <v>1</v>
      </c>
      <c r="B1132">
        <v>1993</v>
      </c>
      <c r="C1132">
        <v>19930325</v>
      </c>
      <c r="D1132">
        <v>45</v>
      </c>
      <c r="E1132">
        <v>95</v>
      </c>
      <c r="F1132" t="s">
        <v>289</v>
      </c>
      <c r="G1132">
        <v>1</v>
      </c>
      <c r="H1132" t="s">
        <v>959</v>
      </c>
      <c r="I1132" t="s">
        <v>56</v>
      </c>
      <c r="J1132" t="s">
        <v>912</v>
      </c>
      <c r="K1132" t="s">
        <v>729</v>
      </c>
      <c r="L1132">
        <v>1989</v>
      </c>
      <c r="M1132">
        <v>3</v>
      </c>
      <c r="N1132">
        <v>1991</v>
      </c>
      <c r="O1132">
        <v>630455</v>
      </c>
      <c r="P1132" t="s">
        <v>1062</v>
      </c>
      <c r="Q1132" t="str">
        <f t="shared" si="34"/>
        <v>03</v>
      </c>
      <c r="R1132">
        <v>1</v>
      </c>
      <c r="S1132" t="str">
        <f t="shared" si="35"/>
        <v>Yrl</v>
      </c>
      <c r="T1132" t="s">
        <v>1268</v>
      </c>
      <c r="U1132" t="s">
        <v>1263</v>
      </c>
    </row>
    <row r="1133" spans="1:21" hidden="1">
      <c r="A1133" s="134">
        <v>1</v>
      </c>
      <c r="B1133">
        <v>2000</v>
      </c>
      <c r="C1133">
        <v>20000331</v>
      </c>
      <c r="D1133">
        <v>45</v>
      </c>
      <c r="E1133">
        <v>95</v>
      </c>
      <c r="F1133" t="s">
        <v>289</v>
      </c>
      <c r="G1133">
        <v>2.04</v>
      </c>
      <c r="H1133" t="s">
        <v>959</v>
      </c>
      <c r="I1133" t="s">
        <v>56</v>
      </c>
      <c r="J1133" t="s">
        <v>912</v>
      </c>
      <c r="K1133" t="s">
        <v>729</v>
      </c>
      <c r="L1133">
        <v>1997</v>
      </c>
      <c r="M1133">
        <v>3</v>
      </c>
      <c r="N1133">
        <v>1999</v>
      </c>
      <c r="O1133">
        <v>630615</v>
      </c>
      <c r="P1133" t="s">
        <v>1062</v>
      </c>
      <c r="Q1133" t="str">
        <f t="shared" si="34"/>
        <v>03</v>
      </c>
      <c r="R1133">
        <v>1</v>
      </c>
      <c r="S1133" t="str">
        <f t="shared" si="35"/>
        <v>Yrl</v>
      </c>
      <c r="T1133" t="s">
        <v>1268</v>
      </c>
      <c r="U1133" t="s">
        <v>1263</v>
      </c>
    </row>
    <row r="1134" spans="1:21" hidden="1">
      <c r="A1134" s="134">
        <v>1</v>
      </c>
      <c r="B1134">
        <v>1996</v>
      </c>
      <c r="C1134">
        <v>19960321</v>
      </c>
      <c r="D1134">
        <v>45</v>
      </c>
      <c r="E1134">
        <v>95</v>
      </c>
      <c r="F1134" t="s">
        <v>984</v>
      </c>
      <c r="G1134">
        <v>2.38</v>
      </c>
      <c r="H1134" t="s">
        <v>985</v>
      </c>
      <c r="I1134" t="s">
        <v>56</v>
      </c>
      <c r="J1134" t="s">
        <v>912</v>
      </c>
      <c r="K1134" t="s">
        <v>729</v>
      </c>
      <c r="L1134">
        <v>1992</v>
      </c>
      <c r="M1134">
        <v>3</v>
      </c>
      <c r="N1134">
        <v>1994</v>
      </c>
      <c r="O1134">
        <v>635218</v>
      </c>
      <c r="P1134" t="s">
        <v>1062</v>
      </c>
      <c r="Q1134" t="str">
        <f t="shared" si="34"/>
        <v>03</v>
      </c>
      <c r="R1134">
        <v>1</v>
      </c>
      <c r="S1134" t="str">
        <f t="shared" si="35"/>
        <v>Yrl</v>
      </c>
      <c r="T1134" t="s">
        <v>1268</v>
      </c>
      <c r="U1134" t="s">
        <v>1263</v>
      </c>
    </row>
    <row r="1135" spans="1:21" hidden="1">
      <c r="A1135" s="134">
        <v>1</v>
      </c>
      <c r="B1135">
        <v>2001</v>
      </c>
      <c r="C1135">
        <v>20010916</v>
      </c>
      <c r="D1135">
        <v>45</v>
      </c>
      <c r="E1135">
        <v>95</v>
      </c>
      <c r="F1135" t="s">
        <v>299</v>
      </c>
      <c r="G1135">
        <v>16.05</v>
      </c>
      <c r="H1135" t="s">
        <v>946</v>
      </c>
      <c r="I1135" t="s">
        <v>56</v>
      </c>
      <c r="J1135" t="s">
        <v>92</v>
      </c>
      <c r="K1135" t="s">
        <v>710</v>
      </c>
      <c r="L1135">
        <v>1998</v>
      </c>
      <c r="M1135">
        <v>3</v>
      </c>
      <c r="N1135">
        <v>1999</v>
      </c>
      <c r="O1135">
        <v>630523</v>
      </c>
      <c r="P1135" t="s">
        <v>1062</v>
      </c>
      <c r="Q1135" t="str">
        <f t="shared" si="34"/>
        <v>09</v>
      </c>
      <c r="R1135">
        <v>3</v>
      </c>
      <c r="S1135" t="str">
        <f t="shared" si="35"/>
        <v>Fing</v>
      </c>
      <c r="T1135" t="s">
        <v>1271</v>
      </c>
      <c r="U1135" t="s">
        <v>1225</v>
      </c>
    </row>
    <row r="1136" spans="1:21" hidden="1">
      <c r="A1136" s="134">
        <v>1</v>
      </c>
      <c r="B1136">
        <v>1996</v>
      </c>
      <c r="C1136">
        <v>19960430</v>
      </c>
      <c r="D1136">
        <v>45</v>
      </c>
      <c r="E1136">
        <v>95</v>
      </c>
      <c r="F1136" t="s">
        <v>281</v>
      </c>
      <c r="G1136">
        <v>2.5099999999999998</v>
      </c>
      <c r="H1136" t="s">
        <v>937</v>
      </c>
      <c r="I1136" t="s">
        <v>56</v>
      </c>
      <c r="J1136" t="s">
        <v>912</v>
      </c>
      <c r="K1136" t="s">
        <v>729</v>
      </c>
      <c r="L1136">
        <v>1992</v>
      </c>
      <c r="M1136">
        <v>3</v>
      </c>
      <c r="N1136">
        <v>1994</v>
      </c>
      <c r="O1136">
        <v>635218</v>
      </c>
      <c r="P1136" t="s">
        <v>1062</v>
      </c>
      <c r="Q1136" t="str">
        <f t="shared" si="34"/>
        <v>04</v>
      </c>
      <c r="R1136">
        <v>1</v>
      </c>
      <c r="S1136" t="str">
        <f t="shared" si="35"/>
        <v>Yrl</v>
      </c>
      <c r="T1136" t="s">
        <v>1268</v>
      </c>
      <c r="U1136" t="s">
        <v>1263</v>
      </c>
    </row>
    <row r="1137" spans="1:21" hidden="1">
      <c r="A1137" s="134">
        <v>1</v>
      </c>
      <c r="B1137">
        <v>2000</v>
      </c>
      <c r="C1137">
        <v>20000408</v>
      </c>
      <c r="D1137">
        <v>45</v>
      </c>
      <c r="E1137">
        <v>95</v>
      </c>
      <c r="F1137" t="s">
        <v>289</v>
      </c>
      <c r="G1137">
        <v>2.04</v>
      </c>
      <c r="H1137" t="s">
        <v>959</v>
      </c>
      <c r="I1137" t="s">
        <v>56</v>
      </c>
      <c r="J1137" t="s">
        <v>912</v>
      </c>
      <c r="K1137" t="s">
        <v>729</v>
      </c>
      <c r="L1137">
        <v>1997</v>
      </c>
      <c r="M1137">
        <v>3</v>
      </c>
      <c r="N1137">
        <v>1999</v>
      </c>
      <c r="O1137">
        <v>630615</v>
      </c>
      <c r="P1137" t="s">
        <v>1062</v>
      </c>
      <c r="Q1137" t="str">
        <f t="shared" si="34"/>
        <v>04</v>
      </c>
      <c r="R1137">
        <v>1</v>
      </c>
      <c r="S1137" t="str">
        <f t="shared" si="35"/>
        <v>Yrl</v>
      </c>
      <c r="T1137" t="s">
        <v>1268</v>
      </c>
      <c r="U1137" t="s">
        <v>1263</v>
      </c>
    </row>
    <row r="1138" spans="1:21" hidden="1">
      <c r="A1138" s="134">
        <v>1</v>
      </c>
      <c r="B1138">
        <v>1999</v>
      </c>
      <c r="C1138">
        <v>19990523</v>
      </c>
      <c r="D1138">
        <v>45</v>
      </c>
      <c r="E1138">
        <v>95</v>
      </c>
      <c r="F1138" t="s">
        <v>315</v>
      </c>
      <c r="G1138">
        <v>3.1</v>
      </c>
      <c r="H1138" t="s">
        <v>928</v>
      </c>
      <c r="I1138" t="s">
        <v>56</v>
      </c>
      <c r="J1138" t="s">
        <v>912</v>
      </c>
      <c r="K1138" t="s">
        <v>729</v>
      </c>
      <c r="L1138">
        <v>1995</v>
      </c>
      <c r="M1138">
        <v>3</v>
      </c>
      <c r="N1138">
        <v>1997</v>
      </c>
      <c r="O1138">
        <v>635962</v>
      </c>
      <c r="P1138" t="s">
        <v>1062</v>
      </c>
      <c r="Q1138" t="str">
        <f t="shared" si="34"/>
        <v>05</v>
      </c>
      <c r="R1138">
        <v>2</v>
      </c>
      <c r="S1138" t="str">
        <f t="shared" si="35"/>
        <v>Yrl</v>
      </c>
      <c r="T1138" t="s">
        <v>1268</v>
      </c>
      <c r="U1138" t="s">
        <v>1263</v>
      </c>
    </row>
    <row r="1139" spans="1:21" hidden="1">
      <c r="A1139" s="134">
        <v>1</v>
      </c>
      <c r="B1139">
        <v>2000</v>
      </c>
      <c r="C1139">
        <v>20000512</v>
      </c>
      <c r="D1139">
        <v>45</v>
      </c>
      <c r="E1139">
        <v>95</v>
      </c>
      <c r="F1139" t="s">
        <v>349</v>
      </c>
      <c r="G1139">
        <v>3.27</v>
      </c>
      <c r="H1139" t="s">
        <v>935</v>
      </c>
      <c r="I1139" t="s">
        <v>56</v>
      </c>
      <c r="J1139" t="s">
        <v>912</v>
      </c>
      <c r="K1139" t="s">
        <v>729</v>
      </c>
      <c r="L1139">
        <v>1997</v>
      </c>
      <c r="M1139">
        <v>3</v>
      </c>
      <c r="N1139">
        <v>1999</v>
      </c>
      <c r="O1139">
        <v>630615</v>
      </c>
      <c r="P1139" t="s">
        <v>1062</v>
      </c>
      <c r="Q1139" t="str">
        <f t="shared" si="34"/>
        <v>05</v>
      </c>
      <c r="R1139">
        <v>2</v>
      </c>
      <c r="S1139" t="str">
        <f t="shared" si="35"/>
        <v>Yrl</v>
      </c>
      <c r="T1139" t="s">
        <v>1268</v>
      </c>
      <c r="U1139" t="s">
        <v>1263</v>
      </c>
    </row>
    <row r="1140" spans="1:21" hidden="1">
      <c r="A1140" s="134">
        <v>1</v>
      </c>
      <c r="B1140">
        <v>2000</v>
      </c>
      <c r="C1140">
        <v>20000518</v>
      </c>
      <c r="D1140">
        <v>45</v>
      </c>
      <c r="E1140">
        <v>95</v>
      </c>
      <c r="F1140" t="s">
        <v>289</v>
      </c>
      <c r="G1140">
        <v>3.27</v>
      </c>
      <c r="H1140" t="s">
        <v>959</v>
      </c>
      <c r="I1140" t="s">
        <v>56</v>
      </c>
      <c r="J1140" t="s">
        <v>912</v>
      </c>
      <c r="K1140" t="s">
        <v>729</v>
      </c>
      <c r="L1140">
        <v>1997</v>
      </c>
      <c r="M1140">
        <v>3</v>
      </c>
      <c r="N1140">
        <v>1999</v>
      </c>
      <c r="O1140">
        <v>630615</v>
      </c>
      <c r="P1140" t="s">
        <v>1062</v>
      </c>
      <c r="Q1140" t="str">
        <f t="shared" si="34"/>
        <v>05</v>
      </c>
      <c r="R1140">
        <v>2</v>
      </c>
      <c r="S1140" t="str">
        <f t="shared" si="35"/>
        <v>Yrl</v>
      </c>
      <c r="T1140" t="s">
        <v>1268</v>
      </c>
      <c r="U1140" t="s">
        <v>1263</v>
      </c>
    </row>
    <row r="1141" spans="1:21" hidden="1">
      <c r="A1141" s="134">
        <v>1</v>
      </c>
      <c r="B1141">
        <v>2001</v>
      </c>
      <c r="C1141">
        <v>20010520</v>
      </c>
      <c r="D1141">
        <v>45</v>
      </c>
      <c r="E1141">
        <v>95</v>
      </c>
      <c r="F1141" t="s">
        <v>289</v>
      </c>
      <c r="G1141">
        <v>3.45</v>
      </c>
      <c r="H1141" t="s">
        <v>959</v>
      </c>
      <c r="I1141" t="s">
        <v>56</v>
      </c>
      <c r="J1141" t="s">
        <v>912</v>
      </c>
      <c r="K1141" t="s">
        <v>729</v>
      </c>
      <c r="L1141">
        <v>1997</v>
      </c>
      <c r="M1141">
        <v>3</v>
      </c>
      <c r="N1141">
        <v>1999</v>
      </c>
      <c r="O1141">
        <v>630615</v>
      </c>
      <c r="P1141" t="s">
        <v>1062</v>
      </c>
      <c r="Q1141" t="str">
        <f t="shared" si="34"/>
        <v>05</v>
      </c>
      <c r="R1141">
        <v>2</v>
      </c>
      <c r="S1141" t="str">
        <f t="shared" si="35"/>
        <v>Yrl</v>
      </c>
      <c r="T1141" t="s">
        <v>1268</v>
      </c>
      <c r="U1141" t="s">
        <v>1263</v>
      </c>
    </row>
    <row r="1142" spans="1:21" hidden="1">
      <c r="A1142" s="134">
        <v>1</v>
      </c>
      <c r="B1142">
        <v>1998</v>
      </c>
      <c r="C1142">
        <v>19980508</v>
      </c>
      <c r="D1142">
        <v>45</v>
      </c>
      <c r="E1142">
        <v>95</v>
      </c>
      <c r="F1142" t="s">
        <v>290</v>
      </c>
      <c r="G1142">
        <v>4.76</v>
      </c>
      <c r="H1142" t="s">
        <v>993</v>
      </c>
      <c r="I1142" t="s">
        <v>56</v>
      </c>
      <c r="J1142" t="s">
        <v>912</v>
      </c>
      <c r="K1142" t="s">
        <v>729</v>
      </c>
      <c r="L1142">
        <v>1995</v>
      </c>
      <c r="M1142">
        <v>3</v>
      </c>
      <c r="N1142">
        <v>1997</v>
      </c>
      <c r="O1142">
        <v>635962</v>
      </c>
      <c r="P1142" t="s">
        <v>1062</v>
      </c>
      <c r="Q1142" t="str">
        <f t="shared" si="34"/>
        <v>05</v>
      </c>
      <c r="R1142">
        <v>2</v>
      </c>
      <c r="S1142" t="str">
        <f t="shared" si="35"/>
        <v>Yrl</v>
      </c>
      <c r="T1142" t="s">
        <v>1268</v>
      </c>
      <c r="U1142" t="s">
        <v>1263</v>
      </c>
    </row>
    <row r="1143" spans="1:21" hidden="1">
      <c r="A1143" s="134">
        <v>1</v>
      </c>
      <c r="B1143">
        <v>2000</v>
      </c>
      <c r="C1143">
        <v>20000510</v>
      </c>
      <c r="D1143">
        <v>45</v>
      </c>
      <c r="E1143">
        <v>95</v>
      </c>
      <c r="F1143" t="s">
        <v>290</v>
      </c>
      <c r="G1143">
        <v>3.27</v>
      </c>
      <c r="H1143" t="s">
        <v>993</v>
      </c>
      <c r="I1143" t="s">
        <v>56</v>
      </c>
      <c r="J1143" t="s">
        <v>912</v>
      </c>
      <c r="K1143" t="s">
        <v>729</v>
      </c>
      <c r="L1143">
        <v>1997</v>
      </c>
      <c r="M1143">
        <v>3</v>
      </c>
      <c r="N1143">
        <v>1999</v>
      </c>
      <c r="O1143">
        <v>630615</v>
      </c>
      <c r="P1143" t="s">
        <v>1062</v>
      </c>
      <c r="Q1143" t="str">
        <f t="shared" si="34"/>
        <v>05</v>
      </c>
      <c r="R1143">
        <v>2</v>
      </c>
      <c r="S1143" t="str">
        <f t="shared" si="35"/>
        <v>Yrl</v>
      </c>
      <c r="T1143" t="s">
        <v>1268</v>
      </c>
      <c r="U1143" t="s">
        <v>1263</v>
      </c>
    </row>
    <row r="1144" spans="1:21" hidden="1">
      <c r="A1144" s="134">
        <v>1</v>
      </c>
      <c r="B1144">
        <v>2000</v>
      </c>
      <c r="C1144">
        <v>20000502</v>
      </c>
      <c r="D1144">
        <v>45</v>
      </c>
      <c r="E1144">
        <v>95</v>
      </c>
      <c r="F1144" t="s">
        <v>323</v>
      </c>
      <c r="G1144">
        <v>3.27</v>
      </c>
      <c r="H1144" t="s">
        <v>964</v>
      </c>
      <c r="I1144" t="s">
        <v>56</v>
      </c>
      <c r="J1144" t="s">
        <v>912</v>
      </c>
      <c r="K1144" t="s">
        <v>729</v>
      </c>
      <c r="L1144">
        <v>1997</v>
      </c>
      <c r="M1144">
        <v>3</v>
      </c>
      <c r="N1144">
        <v>1999</v>
      </c>
      <c r="O1144">
        <v>630615</v>
      </c>
      <c r="P1144" t="s">
        <v>1062</v>
      </c>
      <c r="Q1144" t="str">
        <f t="shared" si="34"/>
        <v>05</v>
      </c>
      <c r="R1144">
        <v>2</v>
      </c>
      <c r="S1144" t="str">
        <f t="shared" si="35"/>
        <v>Yrl</v>
      </c>
      <c r="T1144" t="s">
        <v>1268</v>
      </c>
      <c r="U1144" t="s">
        <v>1263</v>
      </c>
    </row>
    <row r="1145" spans="1:21" hidden="1">
      <c r="A1145" s="134">
        <v>1</v>
      </c>
      <c r="B1145">
        <v>1996</v>
      </c>
      <c r="C1145">
        <v>19960622</v>
      </c>
      <c r="D1145">
        <v>45</v>
      </c>
      <c r="E1145">
        <v>95</v>
      </c>
      <c r="F1145" t="s">
        <v>281</v>
      </c>
      <c r="G1145">
        <v>1.52</v>
      </c>
      <c r="H1145" t="s">
        <v>937</v>
      </c>
      <c r="I1145" t="s">
        <v>56</v>
      </c>
      <c r="J1145" t="s">
        <v>912</v>
      </c>
      <c r="K1145" t="s">
        <v>729</v>
      </c>
      <c r="L1145">
        <v>1993</v>
      </c>
      <c r="M1145">
        <v>3</v>
      </c>
      <c r="N1145">
        <v>1995</v>
      </c>
      <c r="O1145">
        <v>635719</v>
      </c>
      <c r="P1145" t="s">
        <v>1062</v>
      </c>
      <c r="Q1145" t="str">
        <f t="shared" si="34"/>
        <v>06</v>
      </c>
      <c r="R1145">
        <v>2</v>
      </c>
      <c r="S1145" t="str">
        <f t="shared" si="35"/>
        <v>Yrl</v>
      </c>
      <c r="T1145" t="s">
        <v>1268</v>
      </c>
      <c r="U1145" t="s">
        <v>1263</v>
      </c>
    </row>
    <row r="1146" spans="1:21" hidden="1">
      <c r="A1146" s="134">
        <v>1</v>
      </c>
      <c r="B1146">
        <v>1998</v>
      </c>
      <c r="C1146">
        <v>19980611</v>
      </c>
      <c r="D1146">
        <v>45</v>
      </c>
      <c r="E1146">
        <v>95</v>
      </c>
      <c r="F1146" t="s">
        <v>281</v>
      </c>
      <c r="G1146">
        <v>4.03</v>
      </c>
      <c r="H1146" t="s">
        <v>937</v>
      </c>
      <c r="I1146" t="s">
        <v>56</v>
      </c>
      <c r="J1146" t="s">
        <v>912</v>
      </c>
      <c r="K1146" t="s">
        <v>729</v>
      </c>
      <c r="L1146">
        <v>1995</v>
      </c>
      <c r="M1146">
        <v>3</v>
      </c>
      <c r="N1146">
        <v>1997</v>
      </c>
      <c r="O1146">
        <v>635962</v>
      </c>
      <c r="P1146" t="s">
        <v>1062</v>
      </c>
      <c r="Q1146" t="str">
        <f t="shared" si="34"/>
        <v>06</v>
      </c>
      <c r="R1146">
        <v>2</v>
      </c>
      <c r="S1146" t="str">
        <f t="shared" si="35"/>
        <v>Yrl</v>
      </c>
      <c r="T1146" t="s">
        <v>1268</v>
      </c>
      <c r="U1146" t="s">
        <v>1263</v>
      </c>
    </row>
    <row r="1147" spans="1:21" hidden="1">
      <c r="A1147" s="134">
        <v>1</v>
      </c>
      <c r="B1147">
        <v>1997</v>
      </c>
      <c r="C1147">
        <v>19970717</v>
      </c>
      <c r="D1147">
        <v>45</v>
      </c>
      <c r="E1147">
        <v>95</v>
      </c>
      <c r="F1147" t="s">
        <v>315</v>
      </c>
      <c r="G1147">
        <v>4.78</v>
      </c>
      <c r="H1147" t="s">
        <v>928</v>
      </c>
      <c r="I1147" t="s">
        <v>56</v>
      </c>
      <c r="J1147" t="s">
        <v>912</v>
      </c>
      <c r="K1147" t="s">
        <v>729</v>
      </c>
      <c r="L1147">
        <v>1994</v>
      </c>
      <c r="M1147">
        <v>3</v>
      </c>
      <c r="N1147">
        <v>1996</v>
      </c>
      <c r="O1147">
        <v>635855</v>
      </c>
      <c r="P1147" t="s">
        <v>1062</v>
      </c>
      <c r="Q1147" t="str">
        <f t="shared" si="34"/>
        <v>07</v>
      </c>
      <c r="R1147">
        <v>3</v>
      </c>
      <c r="S1147" t="str">
        <f t="shared" si="35"/>
        <v>Yrl</v>
      </c>
      <c r="T1147" t="s">
        <v>1268</v>
      </c>
      <c r="U1147" t="s">
        <v>1263</v>
      </c>
    </row>
    <row r="1148" spans="1:21" hidden="1">
      <c r="A1148" s="134">
        <v>1</v>
      </c>
      <c r="B1148">
        <v>2000</v>
      </c>
      <c r="C1148">
        <v>20000718</v>
      </c>
      <c r="D1148">
        <v>45</v>
      </c>
      <c r="E1148">
        <v>95</v>
      </c>
      <c r="F1148" t="s">
        <v>315</v>
      </c>
      <c r="G1148">
        <v>2.2799999999999998</v>
      </c>
      <c r="H1148" t="s">
        <v>928</v>
      </c>
      <c r="I1148" t="s">
        <v>56</v>
      </c>
      <c r="J1148" t="s">
        <v>912</v>
      </c>
      <c r="K1148" t="s">
        <v>729</v>
      </c>
      <c r="L1148">
        <v>1997</v>
      </c>
      <c r="M1148">
        <v>3</v>
      </c>
      <c r="N1148">
        <v>1999</v>
      </c>
      <c r="O1148">
        <v>630615</v>
      </c>
      <c r="P1148" t="s">
        <v>1062</v>
      </c>
      <c r="Q1148" t="str">
        <f t="shared" si="34"/>
        <v>07</v>
      </c>
      <c r="R1148">
        <v>3</v>
      </c>
      <c r="S1148" t="str">
        <f t="shared" si="35"/>
        <v>Yrl</v>
      </c>
      <c r="T1148" t="s">
        <v>1268</v>
      </c>
      <c r="U1148" t="s">
        <v>1263</v>
      </c>
    </row>
    <row r="1149" spans="1:21" hidden="1">
      <c r="A1149" s="134">
        <v>1</v>
      </c>
      <c r="B1149">
        <v>2000</v>
      </c>
      <c r="C1149">
        <v>20000722</v>
      </c>
      <c r="D1149">
        <v>45</v>
      </c>
      <c r="E1149">
        <v>95</v>
      </c>
      <c r="F1149" t="s">
        <v>315</v>
      </c>
      <c r="G1149">
        <v>2.2799999999999998</v>
      </c>
      <c r="H1149" t="s">
        <v>928</v>
      </c>
      <c r="I1149" t="s">
        <v>56</v>
      </c>
      <c r="J1149" t="s">
        <v>912</v>
      </c>
      <c r="K1149" t="s">
        <v>729</v>
      </c>
      <c r="L1149">
        <v>1997</v>
      </c>
      <c r="M1149">
        <v>3</v>
      </c>
      <c r="N1149">
        <v>1999</v>
      </c>
      <c r="O1149">
        <v>630615</v>
      </c>
      <c r="P1149" t="s">
        <v>1062</v>
      </c>
      <c r="Q1149" t="str">
        <f t="shared" si="34"/>
        <v>07</v>
      </c>
      <c r="R1149">
        <v>3</v>
      </c>
      <c r="S1149" t="str">
        <f t="shared" si="35"/>
        <v>Yrl</v>
      </c>
      <c r="T1149" t="s">
        <v>1268</v>
      </c>
      <c r="U1149" t="s">
        <v>1263</v>
      </c>
    </row>
    <row r="1150" spans="1:21" hidden="1">
      <c r="A1150" s="134">
        <v>1</v>
      </c>
      <c r="B1150">
        <v>2000</v>
      </c>
      <c r="C1150">
        <v>20000702</v>
      </c>
      <c r="D1150">
        <v>45</v>
      </c>
      <c r="E1150">
        <v>95</v>
      </c>
      <c r="F1150" t="s">
        <v>314</v>
      </c>
      <c r="G1150">
        <v>2.2799999999999998</v>
      </c>
      <c r="H1150" t="s">
        <v>948</v>
      </c>
      <c r="I1150" t="s">
        <v>56</v>
      </c>
      <c r="J1150" t="s">
        <v>912</v>
      </c>
      <c r="K1150" t="s">
        <v>729</v>
      </c>
      <c r="L1150">
        <v>1997</v>
      </c>
      <c r="M1150">
        <v>3</v>
      </c>
      <c r="N1150">
        <v>1999</v>
      </c>
      <c r="O1150">
        <v>630615</v>
      </c>
      <c r="P1150" t="s">
        <v>1062</v>
      </c>
      <c r="Q1150" t="str">
        <f t="shared" si="34"/>
        <v>07</v>
      </c>
      <c r="R1150">
        <v>3</v>
      </c>
      <c r="S1150" t="str">
        <f t="shared" si="35"/>
        <v>Yrl</v>
      </c>
      <c r="T1150" t="s">
        <v>1268</v>
      </c>
      <c r="U1150" t="s">
        <v>1263</v>
      </c>
    </row>
    <row r="1151" spans="1:21" hidden="1">
      <c r="A1151" s="134">
        <v>1</v>
      </c>
      <c r="B1151">
        <v>2000</v>
      </c>
      <c r="C1151">
        <v>20000730</v>
      </c>
      <c r="D1151">
        <v>45</v>
      </c>
      <c r="E1151">
        <v>95</v>
      </c>
      <c r="F1151" t="s">
        <v>349</v>
      </c>
      <c r="G1151">
        <v>2.2799999999999998</v>
      </c>
      <c r="H1151" t="s">
        <v>935</v>
      </c>
      <c r="I1151" t="s">
        <v>56</v>
      </c>
      <c r="J1151" t="s">
        <v>912</v>
      </c>
      <c r="K1151" t="s">
        <v>729</v>
      </c>
      <c r="L1151">
        <v>1997</v>
      </c>
      <c r="M1151">
        <v>3</v>
      </c>
      <c r="N1151">
        <v>1999</v>
      </c>
      <c r="O1151">
        <v>630615</v>
      </c>
      <c r="P1151" t="s">
        <v>1062</v>
      </c>
      <c r="Q1151" t="str">
        <f t="shared" si="34"/>
        <v>07</v>
      </c>
      <c r="R1151">
        <v>3</v>
      </c>
      <c r="S1151" t="str">
        <f t="shared" si="35"/>
        <v>Yrl</v>
      </c>
      <c r="T1151" t="s">
        <v>1268</v>
      </c>
      <c r="U1151" t="s">
        <v>1263</v>
      </c>
    </row>
    <row r="1152" spans="1:21" hidden="1">
      <c r="A1152" s="134">
        <v>1</v>
      </c>
      <c r="B1152">
        <v>1996</v>
      </c>
      <c r="C1152">
        <v>19960725</v>
      </c>
      <c r="D1152">
        <v>45</v>
      </c>
      <c r="E1152">
        <v>95</v>
      </c>
      <c r="F1152" t="s">
        <v>281</v>
      </c>
      <c r="G1152">
        <v>2.75</v>
      </c>
      <c r="H1152" t="s">
        <v>937</v>
      </c>
      <c r="I1152" t="s">
        <v>56</v>
      </c>
      <c r="J1152" t="s">
        <v>912</v>
      </c>
      <c r="K1152" t="s">
        <v>729</v>
      </c>
      <c r="L1152">
        <v>1993</v>
      </c>
      <c r="M1152">
        <v>3</v>
      </c>
      <c r="N1152">
        <v>1995</v>
      </c>
      <c r="O1152">
        <v>635719</v>
      </c>
      <c r="P1152" t="s">
        <v>1062</v>
      </c>
      <c r="Q1152" t="str">
        <f t="shared" si="34"/>
        <v>07</v>
      </c>
      <c r="R1152">
        <v>3</v>
      </c>
      <c r="S1152" t="str">
        <f t="shared" si="35"/>
        <v>Yrl</v>
      </c>
      <c r="T1152" t="s">
        <v>1268</v>
      </c>
      <c r="U1152" t="s">
        <v>1263</v>
      </c>
    </row>
    <row r="1153" spans="1:21" hidden="1">
      <c r="A1153" s="134">
        <v>1</v>
      </c>
      <c r="B1153">
        <v>2000</v>
      </c>
      <c r="C1153">
        <v>20000715</v>
      </c>
      <c r="D1153">
        <v>45</v>
      </c>
      <c r="E1153">
        <v>95</v>
      </c>
      <c r="F1153" t="s">
        <v>290</v>
      </c>
      <c r="G1153">
        <v>2.2799999999999998</v>
      </c>
      <c r="H1153" t="s">
        <v>993</v>
      </c>
      <c r="I1153" t="s">
        <v>56</v>
      </c>
      <c r="J1153" t="s">
        <v>912</v>
      </c>
      <c r="K1153" t="s">
        <v>729</v>
      </c>
      <c r="L1153">
        <v>1997</v>
      </c>
      <c r="M1153">
        <v>3</v>
      </c>
      <c r="N1153">
        <v>1999</v>
      </c>
      <c r="O1153">
        <v>630615</v>
      </c>
      <c r="P1153" t="s">
        <v>1062</v>
      </c>
      <c r="Q1153" t="str">
        <f t="shared" si="34"/>
        <v>07</v>
      </c>
      <c r="R1153">
        <v>3</v>
      </c>
      <c r="S1153" t="str">
        <f t="shared" si="35"/>
        <v>Yrl</v>
      </c>
      <c r="T1153" t="s">
        <v>1268</v>
      </c>
      <c r="U1153" t="s">
        <v>1263</v>
      </c>
    </row>
    <row r="1154" spans="1:21" hidden="1">
      <c r="A1154" s="134">
        <v>1</v>
      </c>
      <c r="B1154">
        <v>2000</v>
      </c>
      <c r="C1154">
        <v>20000719</v>
      </c>
      <c r="D1154">
        <v>45</v>
      </c>
      <c r="E1154">
        <v>95</v>
      </c>
      <c r="F1154" t="s">
        <v>290</v>
      </c>
      <c r="G1154">
        <v>2.2799999999999998</v>
      </c>
      <c r="H1154" t="s">
        <v>993</v>
      </c>
      <c r="I1154" t="s">
        <v>56</v>
      </c>
      <c r="J1154" t="s">
        <v>912</v>
      </c>
      <c r="K1154" t="s">
        <v>729</v>
      </c>
      <c r="L1154">
        <v>1997</v>
      </c>
      <c r="M1154">
        <v>3</v>
      </c>
      <c r="N1154">
        <v>1999</v>
      </c>
      <c r="O1154">
        <v>630615</v>
      </c>
      <c r="P1154" t="s">
        <v>1062</v>
      </c>
      <c r="Q1154" t="str">
        <f t="shared" si="34"/>
        <v>07</v>
      </c>
      <c r="R1154">
        <v>3</v>
      </c>
      <c r="S1154" t="str">
        <f t="shared" si="35"/>
        <v>Yrl</v>
      </c>
      <c r="T1154" t="s">
        <v>1268</v>
      </c>
      <c r="U1154" t="s">
        <v>1263</v>
      </c>
    </row>
    <row r="1155" spans="1:21" hidden="1">
      <c r="A1155" s="134">
        <v>1</v>
      </c>
      <c r="B1155">
        <v>2004</v>
      </c>
      <c r="C1155">
        <v>20040905</v>
      </c>
      <c r="D1155">
        <v>45</v>
      </c>
      <c r="E1155">
        <v>95</v>
      </c>
      <c r="F1155" t="s">
        <v>299</v>
      </c>
      <c r="G1155">
        <v>8.1199999999999992</v>
      </c>
      <c r="H1155" t="s">
        <v>946</v>
      </c>
      <c r="I1155" t="s">
        <v>56</v>
      </c>
      <c r="J1155" t="s">
        <v>92</v>
      </c>
      <c r="K1155" t="s">
        <v>710</v>
      </c>
      <c r="L1155">
        <v>2001</v>
      </c>
      <c r="M1155">
        <v>3</v>
      </c>
      <c r="N1155">
        <v>2002</v>
      </c>
      <c r="O1155">
        <v>631404</v>
      </c>
      <c r="P1155" t="s">
        <v>1062</v>
      </c>
      <c r="Q1155" t="str">
        <f t="shared" si="34"/>
        <v>09</v>
      </c>
      <c r="R1155">
        <v>3</v>
      </c>
      <c r="S1155" t="str">
        <f t="shared" si="35"/>
        <v>Fing</v>
      </c>
      <c r="T1155" t="s">
        <v>1271</v>
      </c>
      <c r="U1155" t="s">
        <v>1225</v>
      </c>
    </row>
    <row r="1156" spans="1:21" hidden="1">
      <c r="A1156" s="134">
        <v>1</v>
      </c>
      <c r="B1156">
        <v>1994</v>
      </c>
      <c r="C1156">
        <v>19940904</v>
      </c>
      <c r="D1156">
        <v>45</v>
      </c>
      <c r="E1156">
        <v>95</v>
      </c>
      <c r="F1156" t="s">
        <v>363</v>
      </c>
      <c r="G1156">
        <v>1.61</v>
      </c>
      <c r="H1156" t="s">
        <v>963</v>
      </c>
      <c r="I1156" t="s">
        <v>56</v>
      </c>
      <c r="J1156" t="s">
        <v>92</v>
      </c>
      <c r="K1156" t="s">
        <v>897</v>
      </c>
      <c r="L1156">
        <v>1992</v>
      </c>
      <c r="M1156">
        <v>3</v>
      </c>
      <c r="N1156">
        <v>1993</v>
      </c>
      <c r="O1156">
        <v>212042</v>
      </c>
      <c r="P1156" t="s">
        <v>1062</v>
      </c>
      <c r="Q1156" t="str">
        <f t="shared" si="34"/>
        <v>09</v>
      </c>
      <c r="R1156">
        <v>3</v>
      </c>
      <c r="S1156" t="str">
        <f t="shared" si="35"/>
        <v>Fing</v>
      </c>
      <c r="T1156" t="s">
        <v>1271</v>
      </c>
      <c r="U1156" t="s">
        <v>1225</v>
      </c>
    </row>
    <row r="1157" spans="1:21" hidden="1">
      <c r="A1157" s="134">
        <v>1</v>
      </c>
      <c r="B1157">
        <v>1994</v>
      </c>
      <c r="C1157">
        <v>19940904</v>
      </c>
      <c r="D1157">
        <v>45</v>
      </c>
      <c r="E1157">
        <v>95</v>
      </c>
      <c r="F1157" t="s">
        <v>363</v>
      </c>
      <c r="G1157">
        <v>1.61</v>
      </c>
      <c r="H1157" t="s">
        <v>963</v>
      </c>
      <c r="I1157" t="s">
        <v>56</v>
      </c>
      <c r="J1157" t="s">
        <v>92</v>
      </c>
      <c r="K1157" t="s">
        <v>713</v>
      </c>
      <c r="L1157">
        <v>1990</v>
      </c>
      <c r="M1157">
        <v>3</v>
      </c>
      <c r="N1157">
        <v>1991</v>
      </c>
      <c r="O1157">
        <v>212019</v>
      </c>
      <c r="P1157" t="s">
        <v>1062</v>
      </c>
      <c r="Q1157" t="str">
        <f t="shared" si="34"/>
        <v>09</v>
      </c>
      <c r="R1157">
        <v>3</v>
      </c>
      <c r="S1157" t="str">
        <f t="shared" si="35"/>
        <v>Fing</v>
      </c>
      <c r="T1157" t="s">
        <v>1271</v>
      </c>
      <c r="U1157" t="s">
        <v>1225</v>
      </c>
    </row>
    <row r="1158" spans="1:21" hidden="1">
      <c r="A1158" s="134">
        <v>1</v>
      </c>
      <c r="B1158">
        <v>1995</v>
      </c>
      <c r="C1158">
        <v>19950923</v>
      </c>
      <c r="D1158">
        <v>45</v>
      </c>
      <c r="E1158">
        <v>95</v>
      </c>
      <c r="F1158" t="s">
        <v>363</v>
      </c>
      <c r="G1158">
        <v>1.3</v>
      </c>
      <c r="H1158" t="s">
        <v>963</v>
      </c>
      <c r="I1158" t="s">
        <v>56</v>
      </c>
      <c r="J1158" t="s">
        <v>92</v>
      </c>
      <c r="K1158" t="s">
        <v>897</v>
      </c>
      <c r="L1158">
        <v>1992</v>
      </c>
      <c r="M1158">
        <v>3</v>
      </c>
      <c r="N1158">
        <v>1993</v>
      </c>
      <c r="O1158">
        <v>212042</v>
      </c>
      <c r="P1158" t="s">
        <v>1062</v>
      </c>
      <c r="Q1158" t="str">
        <f t="shared" ref="Q1158:Q1221" si="36">MID(C1158,5,2)</f>
        <v>09</v>
      </c>
      <c r="R1158">
        <v>3</v>
      </c>
      <c r="S1158" t="str">
        <f t="shared" ref="S1158:S1221" si="37">IF(N1158-L1158=1,"Fing","Yrl")</f>
        <v>Fing</v>
      </c>
      <c r="T1158" t="s">
        <v>1271</v>
      </c>
      <c r="U1158" t="s">
        <v>1225</v>
      </c>
    </row>
    <row r="1159" spans="1:21" hidden="1">
      <c r="A1159" s="134">
        <v>1</v>
      </c>
      <c r="B1159">
        <v>1999</v>
      </c>
      <c r="C1159">
        <v>19990905</v>
      </c>
      <c r="D1159">
        <v>45</v>
      </c>
      <c r="E1159">
        <v>95</v>
      </c>
      <c r="F1159" t="s">
        <v>363</v>
      </c>
      <c r="G1159">
        <v>3.81</v>
      </c>
      <c r="H1159" t="s">
        <v>963</v>
      </c>
      <c r="I1159" t="s">
        <v>56</v>
      </c>
      <c r="J1159" t="s">
        <v>92</v>
      </c>
      <c r="K1159" t="s">
        <v>692</v>
      </c>
      <c r="L1159">
        <v>1996</v>
      </c>
      <c r="M1159">
        <v>3</v>
      </c>
      <c r="N1159">
        <v>1997</v>
      </c>
      <c r="O1159">
        <v>212957</v>
      </c>
      <c r="P1159" t="s">
        <v>1062</v>
      </c>
      <c r="Q1159" t="str">
        <f t="shared" si="36"/>
        <v>09</v>
      </c>
      <c r="R1159">
        <v>3</v>
      </c>
      <c r="S1159" t="str">
        <f t="shared" si="37"/>
        <v>Fing</v>
      </c>
      <c r="T1159" t="s">
        <v>1271</v>
      </c>
      <c r="U1159" t="s">
        <v>1225</v>
      </c>
    </row>
    <row r="1160" spans="1:21" hidden="1">
      <c r="A1160" s="134">
        <v>1</v>
      </c>
      <c r="B1160">
        <v>1994</v>
      </c>
      <c r="C1160">
        <v>19941011</v>
      </c>
      <c r="D1160">
        <v>45</v>
      </c>
      <c r="E1160">
        <v>95</v>
      </c>
      <c r="F1160" t="s">
        <v>289</v>
      </c>
      <c r="G1160">
        <v>1.62</v>
      </c>
      <c r="H1160" t="s">
        <v>959</v>
      </c>
      <c r="I1160" t="s">
        <v>56</v>
      </c>
      <c r="J1160" t="s">
        <v>92</v>
      </c>
      <c r="K1160" t="s">
        <v>897</v>
      </c>
      <c r="L1160">
        <v>1992</v>
      </c>
      <c r="M1160">
        <v>3</v>
      </c>
      <c r="N1160">
        <v>1993</v>
      </c>
      <c r="O1160">
        <v>212042</v>
      </c>
      <c r="P1160" t="s">
        <v>1062</v>
      </c>
      <c r="Q1160" t="str">
        <f t="shared" si="36"/>
        <v>10</v>
      </c>
      <c r="R1160">
        <v>1</v>
      </c>
      <c r="S1160" t="str">
        <f t="shared" si="37"/>
        <v>Fing</v>
      </c>
      <c r="T1160" t="s">
        <v>1271</v>
      </c>
      <c r="U1160" t="s">
        <v>1225</v>
      </c>
    </row>
    <row r="1161" spans="1:21" hidden="1">
      <c r="A1161" s="134">
        <v>1</v>
      </c>
      <c r="B1161">
        <v>1994</v>
      </c>
      <c r="C1161">
        <v>19941002</v>
      </c>
      <c r="D1161">
        <v>45</v>
      </c>
      <c r="E1161">
        <v>95</v>
      </c>
      <c r="F1161" t="s">
        <v>363</v>
      </c>
      <c r="G1161">
        <v>1.62</v>
      </c>
      <c r="H1161" t="s">
        <v>963</v>
      </c>
      <c r="I1161" t="s">
        <v>56</v>
      </c>
      <c r="J1161" t="s">
        <v>92</v>
      </c>
      <c r="K1161" t="s">
        <v>897</v>
      </c>
      <c r="L1161">
        <v>1992</v>
      </c>
      <c r="M1161">
        <v>3</v>
      </c>
      <c r="N1161">
        <v>1993</v>
      </c>
      <c r="O1161">
        <v>212042</v>
      </c>
      <c r="P1161" t="s">
        <v>1062</v>
      </c>
      <c r="Q1161" t="str">
        <f t="shared" si="36"/>
        <v>10</v>
      </c>
      <c r="R1161">
        <v>1</v>
      </c>
      <c r="S1161" t="str">
        <f t="shared" si="37"/>
        <v>Fing</v>
      </c>
      <c r="T1161" t="s">
        <v>1271</v>
      </c>
      <c r="U1161" t="s">
        <v>1225</v>
      </c>
    </row>
    <row r="1162" spans="1:21" hidden="1">
      <c r="A1162" s="134">
        <v>1</v>
      </c>
      <c r="B1162">
        <v>1996</v>
      </c>
      <c r="C1162">
        <v>19960823</v>
      </c>
      <c r="D1162">
        <v>23</v>
      </c>
      <c r="E1162">
        <v>49</v>
      </c>
      <c r="F1162" t="s">
        <v>345</v>
      </c>
      <c r="G1162">
        <v>1.44</v>
      </c>
      <c r="H1162" t="s">
        <v>920</v>
      </c>
      <c r="I1162" t="s">
        <v>56</v>
      </c>
      <c r="J1162" t="s">
        <v>912</v>
      </c>
      <c r="K1162" t="s">
        <v>729</v>
      </c>
      <c r="L1162">
        <v>1992</v>
      </c>
      <c r="M1162">
        <v>3</v>
      </c>
      <c r="N1162">
        <v>1994</v>
      </c>
      <c r="O1162">
        <v>635218</v>
      </c>
      <c r="P1162" t="s">
        <v>888</v>
      </c>
      <c r="Q1162" t="str">
        <f t="shared" si="36"/>
        <v>08</v>
      </c>
      <c r="R1162">
        <v>3</v>
      </c>
      <c r="S1162" t="str">
        <f t="shared" si="37"/>
        <v>Yrl</v>
      </c>
      <c r="T1162" t="s">
        <v>1268</v>
      </c>
      <c r="U1162" t="s">
        <v>1263</v>
      </c>
    </row>
    <row r="1163" spans="1:21" hidden="1">
      <c r="A1163" s="134">
        <v>1</v>
      </c>
      <c r="B1163">
        <v>2000</v>
      </c>
      <c r="C1163">
        <v>20000830</v>
      </c>
      <c r="D1163">
        <v>23</v>
      </c>
      <c r="E1163">
        <v>17</v>
      </c>
      <c r="F1163" t="s">
        <v>345</v>
      </c>
      <c r="G1163">
        <v>1.85</v>
      </c>
      <c r="H1163" t="s">
        <v>920</v>
      </c>
      <c r="I1163" t="s">
        <v>56</v>
      </c>
      <c r="J1163" t="s">
        <v>912</v>
      </c>
      <c r="K1163" t="s">
        <v>729</v>
      </c>
      <c r="L1163">
        <v>1997</v>
      </c>
      <c r="M1163">
        <v>3</v>
      </c>
      <c r="N1163">
        <v>1999</v>
      </c>
      <c r="O1163">
        <v>630615</v>
      </c>
      <c r="P1163" t="s">
        <v>888</v>
      </c>
      <c r="Q1163" t="str">
        <f t="shared" si="36"/>
        <v>08</v>
      </c>
      <c r="R1163">
        <v>3</v>
      </c>
      <c r="S1163" t="str">
        <f t="shared" si="37"/>
        <v>Yrl</v>
      </c>
      <c r="T1163" t="s">
        <v>1268</v>
      </c>
      <c r="U1163" t="s">
        <v>1263</v>
      </c>
    </row>
    <row r="1164" spans="1:21" hidden="1">
      <c r="A1164" s="134">
        <v>1</v>
      </c>
      <c r="B1164">
        <v>1995</v>
      </c>
      <c r="C1164">
        <v>19950817</v>
      </c>
      <c r="D1164">
        <v>45</v>
      </c>
      <c r="E1164">
        <v>95</v>
      </c>
      <c r="F1164" t="s">
        <v>281</v>
      </c>
      <c r="G1164">
        <v>1.28</v>
      </c>
      <c r="H1164" t="s">
        <v>937</v>
      </c>
      <c r="I1164" t="s">
        <v>56</v>
      </c>
      <c r="J1164" t="s">
        <v>912</v>
      </c>
      <c r="K1164" t="s">
        <v>729</v>
      </c>
      <c r="L1164">
        <v>1992</v>
      </c>
      <c r="M1164">
        <v>3</v>
      </c>
      <c r="N1164">
        <v>1994</v>
      </c>
      <c r="O1164">
        <v>635218</v>
      </c>
      <c r="P1164" t="s">
        <v>1062</v>
      </c>
      <c r="Q1164" t="str">
        <f t="shared" si="36"/>
        <v>08</v>
      </c>
      <c r="R1164">
        <v>3</v>
      </c>
      <c r="S1164" t="str">
        <f t="shared" si="37"/>
        <v>Yrl</v>
      </c>
      <c r="T1164" t="s">
        <v>1268</v>
      </c>
      <c r="U1164" t="s">
        <v>1263</v>
      </c>
    </row>
    <row r="1165" spans="1:21" hidden="1">
      <c r="A1165" s="134">
        <v>1</v>
      </c>
      <c r="B1165">
        <v>2000</v>
      </c>
      <c r="C1165">
        <v>20000808</v>
      </c>
      <c r="D1165">
        <v>45</v>
      </c>
      <c r="E1165">
        <v>95</v>
      </c>
      <c r="F1165" t="s">
        <v>350</v>
      </c>
      <c r="G1165">
        <v>3</v>
      </c>
      <c r="H1165" t="s">
        <v>941</v>
      </c>
      <c r="I1165" t="s">
        <v>56</v>
      </c>
      <c r="J1165" t="s">
        <v>912</v>
      </c>
      <c r="K1165" t="s">
        <v>729</v>
      </c>
      <c r="L1165">
        <v>1997</v>
      </c>
      <c r="M1165">
        <v>3</v>
      </c>
      <c r="N1165">
        <v>1999</v>
      </c>
      <c r="O1165">
        <v>630615</v>
      </c>
      <c r="P1165" t="s">
        <v>1062</v>
      </c>
      <c r="Q1165" t="str">
        <f t="shared" si="36"/>
        <v>08</v>
      </c>
      <c r="R1165">
        <v>3</v>
      </c>
      <c r="S1165" t="str">
        <f t="shared" si="37"/>
        <v>Yrl</v>
      </c>
      <c r="T1165" t="s">
        <v>1268</v>
      </c>
      <c r="U1165" t="s">
        <v>1263</v>
      </c>
    </row>
    <row r="1166" spans="1:21" hidden="1">
      <c r="A1166" s="134">
        <v>1</v>
      </c>
      <c r="B1166">
        <v>2000</v>
      </c>
      <c r="C1166">
        <v>20000827</v>
      </c>
      <c r="D1166">
        <v>45</v>
      </c>
      <c r="E1166">
        <v>95</v>
      </c>
      <c r="F1166" t="s">
        <v>299</v>
      </c>
      <c r="G1166">
        <v>3</v>
      </c>
      <c r="H1166" t="s">
        <v>946</v>
      </c>
      <c r="I1166" t="s">
        <v>56</v>
      </c>
      <c r="J1166" t="s">
        <v>912</v>
      </c>
      <c r="K1166" t="s">
        <v>729</v>
      </c>
      <c r="L1166">
        <v>1997</v>
      </c>
      <c r="M1166">
        <v>3</v>
      </c>
      <c r="N1166">
        <v>1999</v>
      </c>
      <c r="O1166">
        <v>630615</v>
      </c>
      <c r="P1166" t="s">
        <v>1062</v>
      </c>
      <c r="Q1166" t="str">
        <f t="shared" si="36"/>
        <v>08</v>
      </c>
      <c r="R1166">
        <v>3</v>
      </c>
      <c r="S1166" t="str">
        <f t="shared" si="37"/>
        <v>Yrl</v>
      </c>
      <c r="T1166" t="s">
        <v>1268</v>
      </c>
      <c r="U1166" t="s">
        <v>1263</v>
      </c>
    </row>
    <row r="1167" spans="1:21" hidden="1">
      <c r="A1167" s="134">
        <v>1</v>
      </c>
      <c r="B1167">
        <v>2000</v>
      </c>
      <c r="C1167">
        <v>20000809</v>
      </c>
      <c r="D1167">
        <v>45</v>
      </c>
      <c r="E1167">
        <v>95</v>
      </c>
      <c r="F1167" t="s">
        <v>299</v>
      </c>
      <c r="G1167">
        <v>3</v>
      </c>
      <c r="H1167" t="s">
        <v>946</v>
      </c>
      <c r="I1167" t="s">
        <v>56</v>
      </c>
      <c r="J1167" t="s">
        <v>912</v>
      </c>
      <c r="K1167" t="s">
        <v>729</v>
      </c>
      <c r="L1167">
        <v>1997</v>
      </c>
      <c r="M1167">
        <v>3</v>
      </c>
      <c r="N1167">
        <v>1999</v>
      </c>
      <c r="O1167">
        <v>630615</v>
      </c>
      <c r="P1167" t="s">
        <v>1062</v>
      </c>
      <c r="Q1167" t="str">
        <f t="shared" si="36"/>
        <v>08</v>
      </c>
      <c r="R1167">
        <v>3</v>
      </c>
      <c r="S1167" t="str">
        <f t="shared" si="37"/>
        <v>Yrl</v>
      </c>
      <c r="T1167" t="s">
        <v>1268</v>
      </c>
      <c r="U1167" t="s">
        <v>1263</v>
      </c>
    </row>
    <row r="1168" spans="1:21" hidden="1">
      <c r="A1168" s="134">
        <v>1</v>
      </c>
      <c r="B1168">
        <v>2000</v>
      </c>
      <c r="C1168">
        <v>20000809</v>
      </c>
      <c r="D1168">
        <v>45</v>
      </c>
      <c r="E1168">
        <v>95</v>
      </c>
      <c r="F1168" t="s">
        <v>299</v>
      </c>
      <c r="G1168">
        <v>3</v>
      </c>
      <c r="H1168" t="s">
        <v>946</v>
      </c>
      <c r="I1168" t="s">
        <v>56</v>
      </c>
      <c r="J1168" t="s">
        <v>912</v>
      </c>
      <c r="K1168" t="s">
        <v>729</v>
      </c>
      <c r="L1168">
        <v>1997</v>
      </c>
      <c r="M1168">
        <v>3</v>
      </c>
      <c r="N1168">
        <v>1999</v>
      </c>
      <c r="O1168">
        <v>630615</v>
      </c>
      <c r="P1168" t="s">
        <v>1062</v>
      </c>
      <c r="Q1168" t="str">
        <f t="shared" si="36"/>
        <v>08</v>
      </c>
      <c r="R1168">
        <v>3</v>
      </c>
      <c r="S1168" t="str">
        <f t="shared" si="37"/>
        <v>Yrl</v>
      </c>
      <c r="T1168" t="s">
        <v>1268</v>
      </c>
      <c r="U1168" t="s">
        <v>1263</v>
      </c>
    </row>
    <row r="1169" spans="1:21" hidden="1">
      <c r="A1169" s="134">
        <v>1</v>
      </c>
      <c r="B1169">
        <v>2000</v>
      </c>
      <c r="C1169">
        <v>20000806</v>
      </c>
      <c r="D1169">
        <v>45</v>
      </c>
      <c r="E1169">
        <v>95</v>
      </c>
      <c r="F1169" t="s">
        <v>299</v>
      </c>
      <c r="G1169">
        <v>3</v>
      </c>
      <c r="H1169" t="s">
        <v>946</v>
      </c>
      <c r="I1169" t="s">
        <v>56</v>
      </c>
      <c r="J1169" t="s">
        <v>912</v>
      </c>
      <c r="K1169" t="s">
        <v>729</v>
      </c>
      <c r="L1169">
        <v>1997</v>
      </c>
      <c r="M1169">
        <v>3</v>
      </c>
      <c r="N1169">
        <v>1999</v>
      </c>
      <c r="O1169">
        <v>630615</v>
      </c>
      <c r="P1169" t="s">
        <v>1062</v>
      </c>
      <c r="Q1169" t="str">
        <f t="shared" si="36"/>
        <v>08</v>
      </c>
      <c r="R1169">
        <v>3</v>
      </c>
      <c r="S1169" t="str">
        <f t="shared" si="37"/>
        <v>Yrl</v>
      </c>
      <c r="T1169" t="s">
        <v>1268</v>
      </c>
      <c r="U1169" t="s">
        <v>1263</v>
      </c>
    </row>
    <row r="1170" spans="1:21" hidden="1">
      <c r="A1170" s="134">
        <v>1</v>
      </c>
      <c r="B1170">
        <v>1995</v>
      </c>
      <c r="C1170">
        <v>19950912</v>
      </c>
      <c r="D1170">
        <v>23</v>
      </c>
      <c r="E1170">
        <v>12</v>
      </c>
      <c r="F1170" t="s">
        <v>302</v>
      </c>
      <c r="G1170">
        <v>14</v>
      </c>
      <c r="H1170" t="s">
        <v>911</v>
      </c>
      <c r="I1170" t="s">
        <v>56</v>
      </c>
      <c r="J1170" t="s">
        <v>912</v>
      </c>
      <c r="K1170" t="s">
        <v>729</v>
      </c>
      <c r="L1170">
        <v>1993</v>
      </c>
      <c r="M1170">
        <v>3</v>
      </c>
      <c r="N1170">
        <v>1995</v>
      </c>
      <c r="O1170">
        <v>635719</v>
      </c>
      <c r="P1170" t="s">
        <v>888</v>
      </c>
      <c r="Q1170" t="str">
        <f t="shared" si="36"/>
        <v>09</v>
      </c>
      <c r="R1170">
        <v>3</v>
      </c>
      <c r="S1170" t="str">
        <f t="shared" si="37"/>
        <v>Yrl</v>
      </c>
      <c r="T1170" t="s">
        <v>1268</v>
      </c>
      <c r="U1170" t="s">
        <v>1263</v>
      </c>
    </row>
    <row r="1171" spans="1:21" hidden="1">
      <c r="A1171" s="134">
        <v>1</v>
      </c>
      <c r="B1171">
        <v>1995</v>
      </c>
      <c r="C1171">
        <v>19950928</v>
      </c>
      <c r="D1171">
        <v>23</v>
      </c>
      <c r="E1171">
        <v>12</v>
      </c>
      <c r="F1171" t="s">
        <v>302</v>
      </c>
      <c r="G1171">
        <v>5.91</v>
      </c>
      <c r="H1171" t="s">
        <v>911</v>
      </c>
      <c r="I1171" t="s">
        <v>56</v>
      </c>
      <c r="J1171" t="s">
        <v>912</v>
      </c>
      <c r="K1171" t="s">
        <v>729</v>
      </c>
      <c r="L1171">
        <v>1993</v>
      </c>
      <c r="M1171">
        <v>3</v>
      </c>
      <c r="N1171">
        <v>1995</v>
      </c>
      <c r="O1171">
        <v>635719</v>
      </c>
      <c r="P1171" t="s">
        <v>888</v>
      </c>
      <c r="Q1171" t="str">
        <f t="shared" si="36"/>
        <v>09</v>
      </c>
      <c r="R1171">
        <v>3</v>
      </c>
      <c r="S1171" t="str">
        <f t="shared" si="37"/>
        <v>Yrl</v>
      </c>
      <c r="T1171" t="s">
        <v>1268</v>
      </c>
      <c r="U1171" t="s">
        <v>1263</v>
      </c>
    </row>
    <row r="1172" spans="1:21" hidden="1">
      <c r="A1172" s="134">
        <v>1</v>
      </c>
      <c r="B1172">
        <v>1996</v>
      </c>
      <c r="C1172">
        <v>19960917</v>
      </c>
      <c r="D1172">
        <v>23</v>
      </c>
      <c r="E1172">
        <v>12</v>
      </c>
      <c r="F1172" t="s">
        <v>302</v>
      </c>
      <c r="G1172">
        <v>1.54</v>
      </c>
      <c r="H1172" t="s">
        <v>911</v>
      </c>
      <c r="I1172" t="s">
        <v>56</v>
      </c>
      <c r="J1172" t="s">
        <v>912</v>
      </c>
      <c r="K1172" t="s">
        <v>729</v>
      </c>
      <c r="L1172">
        <v>1993</v>
      </c>
      <c r="M1172">
        <v>3</v>
      </c>
      <c r="N1172">
        <v>1995</v>
      </c>
      <c r="O1172">
        <v>635719</v>
      </c>
      <c r="P1172" t="s">
        <v>888</v>
      </c>
      <c r="Q1172" t="str">
        <f t="shared" si="36"/>
        <v>09</v>
      </c>
      <c r="R1172">
        <v>3</v>
      </c>
      <c r="S1172" t="str">
        <f t="shared" si="37"/>
        <v>Yrl</v>
      </c>
      <c r="T1172" t="s">
        <v>1268</v>
      </c>
      <c r="U1172" t="s">
        <v>1263</v>
      </c>
    </row>
    <row r="1173" spans="1:21" hidden="1">
      <c r="A1173" s="134">
        <v>1</v>
      </c>
      <c r="B1173">
        <v>1996</v>
      </c>
      <c r="C1173">
        <v>19960918</v>
      </c>
      <c r="D1173">
        <v>23</v>
      </c>
      <c r="E1173">
        <v>12</v>
      </c>
      <c r="F1173" t="s">
        <v>302</v>
      </c>
      <c r="G1173">
        <v>1.54</v>
      </c>
      <c r="H1173" t="s">
        <v>911</v>
      </c>
      <c r="I1173" t="s">
        <v>56</v>
      </c>
      <c r="J1173" t="s">
        <v>912</v>
      </c>
      <c r="K1173" t="s">
        <v>729</v>
      </c>
      <c r="L1173">
        <v>1993</v>
      </c>
      <c r="M1173">
        <v>3</v>
      </c>
      <c r="N1173">
        <v>1995</v>
      </c>
      <c r="O1173">
        <v>635719</v>
      </c>
      <c r="P1173" t="s">
        <v>888</v>
      </c>
      <c r="Q1173" t="str">
        <f t="shared" si="36"/>
        <v>09</v>
      </c>
      <c r="R1173">
        <v>3</v>
      </c>
      <c r="S1173" t="str">
        <f t="shared" si="37"/>
        <v>Yrl</v>
      </c>
      <c r="T1173" t="s">
        <v>1268</v>
      </c>
      <c r="U1173" t="s">
        <v>1263</v>
      </c>
    </row>
    <row r="1174" spans="1:21" hidden="1">
      <c r="A1174" s="134">
        <v>1</v>
      </c>
      <c r="B1174">
        <v>1996</v>
      </c>
      <c r="C1174">
        <v>19960918</v>
      </c>
      <c r="D1174">
        <v>23</v>
      </c>
      <c r="E1174">
        <v>12</v>
      </c>
      <c r="F1174" t="s">
        <v>302</v>
      </c>
      <c r="G1174">
        <v>1.54</v>
      </c>
      <c r="H1174" t="s">
        <v>911</v>
      </c>
      <c r="I1174" t="s">
        <v>56</v>
      </c>
      <c r="J1174" t="s">
        <v>912</v>
      </c>
      <c r="K1174" t="s">
        <v>729</v>
      </c>
      <c r="L1174">
        <v>1993</v>
      </c>
      <c r="M1174">
        <v>3</v>
      </c>
      <c r="N1174">
        <v>1995</v>
      </c>
      <c r="O1174">
        <v>635719</v>
      </c>
      <c r="P1174" t="s">
        <v>888</v>
      </c>
      <c r="Q1174" t="str">
        <f t="shared" si="36"/>
        <v>09</v>
      </c>
      <c r="R1174">
        <v>3</v>
      </c>
      <c r="S1174" t="str">
        <f t="shared" si="37"/>
        <v>Yrl</v>
      </c>
      <c r="T1174" t="s">
        <v>1268</v>
      </c>
      <c r="U1174" t="s">
        <v>1263</v>
      </c>
    </row>
    <row r="1175" spans="1:21" hidden="1">
      <c r="A1175" s="134">
        <v>1</v>
      </c>
      <c r="B1175">
        <v>1996</v>
      </c>
      <c r="C1175">
        <v>19960920</v>
      </c>
      <c r="D1175">
        <v>23</v>
      </c>
      <c r="E1175">
        <v>12</v>
      </c>
      <c r="F1175" t="s">
        <v>302</v>
      </c>
      <c r="G1175">
        <v>1.54</v>
      </c>
      <c r="H1175" t="s">
        <v>911</v>
      </c>
      <c r="I1175" t="s">
        <v>56</v>
      </c>
      <c r="J1175" t="s">
        <v>912</v>
      </c>
      <c r="K1175" t="s">
        <v>729</v>
      </c>
      <c r="L1175">
        <v>1994</v>
      </c>
      <c r="M1175">
        <v>3</v>
      </c>
      <c r="N1175">
        <v>1996</v>
      </c>
      <c r="O1175">
        <v>635855</v>
      </c>
      <c r="P1175" t="s">
        <v>888</v>
      </c>
      <c r="Q1175" t="str">
        <f t="shared" si="36"/>
        <v>09</v>
      </c>
      <c r="R1175">
        <v>3</v>
      </c>
      <c r="S1175" t="str">
        <f t="shared" si="37"/>
        <v>Yrl</v>
      </c>
      <c r="T1175" t="s">
        <v>1268</v>
      </c>
      <c r="U1175" t="s">
        <v>1263</v>
      </c>
    </row>
    <row r="1176" spans="1:21" hidden="1">
      <c r="A1176" s="134">
        <v>1</v>
      </c>
      <c r="B1176">
        <v>1996</v>
      </c>
      <c r="C1176">
        <v>19960920</v>
      </c>
      <c r="D1176">
        <v>23</v>
      </c>
      <c r="E1176">
        <v>12</v>
      </c>
      <c r="F1176" t="s">
        <v>302</v>
      </c>
      <c r="G1176">
        <v>1.54</v>
      </c>
      <c r="H1176" t="s">
        <v>911</v>
      </c>
      <c r="I1176" t="s">
        <v>56</v>
      </c>
      <c r="J1176" t="s">
        <v>912</v>
      </c>
      <c r="K1176" t="s">
        <v>729</v>
      </c>
      <c r="L1176">
        <v>1993</v>
      </c>
      <c r="M1176">
        <v>3</v>
      </c>
      <c r="N1176">
        <v>1995</v>
      </c>
      <c r="O1176">
        <v>635719</v>
      </c>
      <c r="P1176" t="s">
        <v>888</v>
      </c>
      <c r="Q1176" t="str">
        <f t="shared" si="36"/>
        <v>09</v>
      </c>
      <c r="R1176">
        <v>3</v>
      </c>
      <c r="S1176" t="str">
        <f t="shared" si="37"/>
        <v>Yrl</v>
      </c>
      <c r="T1176" t="s">
        <v>1268</v>
      </c>
      <c r="U1176" t="s">
        <v>1263</v>
      </c>
    </row>
    <row r="1177" spans="1:21" hidden="1">
      <c r="A1177" s="134">
        <v>1</v>
      </c>
      <c r="B1177">
        <v>1996</v>
      </c>
      <c r="C1177">
        <v>19960926</v>
      </c>
      <c r="D1177">
        <v>23</v>
      </c>
      <c r="E1177">
        <v>12</v>
      </c>
      <c r="F1177" t="s">
        <v>302</v>
      </c>
      <c r="G1177">
        <v>3.1</v>
      </c>
      <c r="H1177" t="s">
        <v>911</v>
      </c>
      <c r="I1177" t="s">
        <v>56</v>
      </c>
      <c r="J1177" t="s">
        <v>912</v>
      </c>
      <c r="K1177" t="s">
        <v>729</v>
      </c>
      <c r="L1177">
        <v>1994</v>
      </c>
      <c r="M1177">
        <v>3</v>
      </c>
      <c r="N1177">
        <v>1996</v>
      </c>
      <c r="O1177">
        <v>635855</v>
      </c>
      <c r="P1177" t="s">
        <v>888</v>
      </c>
      <c r="Q1177" t="str">
        <f t="shared" si="36"/>
        <v>09</v>
      </c>
      <c r="R1177">
        <v>3</v>
      </c>
      <c r="S1177" t="str">
        <f t="shared" si="37"/>
        <v>Yrl</v>
      </c>
      <c r="T1177" t="s">
        <v>1268</v>
      </c>
      <c r="U1177" t="s">
        <v>1263</v>
      </c>
    </row>
    <row r="1178" spans="1:21" hidden="1">
      <c r="A1178" s="134">
        <v>1</v>
      </c>
      <c r="B1178">
        <v>1997</v>
      </c>
      <c r="C1178">
        <v>19970920</v>
      </c>
      <c r="D1178">
        <v>23</v>
      </c>
      <c r="E1178">
        <v>12</v>
      </c>
      <c r="F1178" t="s">
        <v>302</v>
      </c>
      <c r="G1178">
        <v>1.56</v>
      </c>
      <c r="H1178" t="s">
        <v>911</v>
      </c>
      <c r="I1178" t="s">
        <v>56</v>
      </c>
      <c r="J1178" t="s">
        <v>912</v>
      </c>
      <c r="K1178" t="s">
        <v>729</v>
      </c>
      <c r="L1178">
        <v>1994</v>
      </c>
      <c r="M1178">
        <v>3</v>
      </c>
      <c r="N1178">
        <v>1996</v>
      </c>
      <c r="O1178">
        <v>635855</v>
      </c>
      <c r="P1178" t="s">
        <v>888</v>
      </c>
      <c r="Q1178" t="str">
        <f t="shared" si="36"/>
        <v>09</v>
      </c>
      <c r="R1178">
        <v>3</v>
      </c>
      <c r="S1178" t="str">
        <f t="shared" si="37"/>
        <v>Yrl</v>
      </c>
      <c r="T1178" t="s">
        <v>1268</v>
      </c>
      <c r="U1178" t="s">
        <v>1263</v>
      </c>
    </row>
    <row r="1179" spans="1:21" hidden="1">
      <c r="A1179" s="134">
        <v>1</v>
      </c>
      <c r="B1179">
        <v>1997</v>
      </c>
      <c r="C1179">
        <v>19970920</v>
      </c>
      <c r="D1179">
        <v>23</v>
      </c>
      <c r="E1179">
        <v>12</v>
      </c>
      <c r="F1179" t="s">
        <v>302</v>
      </c>
      <c r="G1179">
        <v>1.56</v>
      </c>
      <c r="H1179" t="s">
        <v>911</v>
      </c>
      <c r="I1179" t="s">
        <v>56</v>
      </c>
      <c r="J1179" t="s">
        <v>912</v>
      </c>
      <c r="K1179" t="s">
        <v>729</v>
      </c>
      <c r="L1179">
        <v>1993</v>
      </c>
      <c r="M1179">
        <v>3</v>
      </c>
      <c r="N1179">
        <v>1995</v>
      </c>
      <c r="O1179">
        <v>635719</v>
      </c>
      <c r="P1179" t="s">
        <v>888</v>
      </c>
      <c r="Q1179" t="str">
        <f t="shared" si="36"/>
        <v>09</v>
      </c>
      <c r="R1179">
        <v>3</v>
      </c>
      <c r="S1179" t="str">
        <f t="shared" si="37"/>
        <v>Yrl</v>
      </c>
      <c r="T1179" t="s">
        <v>1268</v>
      </c>
      <c r="U1179" t="s">
        <v>1263</v>
      </c>
    </row>
    <row r="1180" spans="1:21" hidden="1">
      <c r="A1180" s="134">
        <v>1</v>
      </c>
      <c r="B1180">
        <v>1997</v>
      </c>
      <c r="C1180">
        <v>19970921</v>
      </c>
      <c r="D1180">
        <v>23</v>
      </c>
      <c r="E1180">
        <v>12</v>
      </c>
      <c r="F1180" t="s">
        <v>302</v>
      </c>
      <c r="G1180">
        <v>1.56</v>
      </c>
      <c r="H1180" t="s">
        <v>911</v>
      </c>
      <c r="I1180" t="s">
        <v>56</v>
      </c>
      <c r="J1180" t="s">
        <v>912</v>
      </c>
      <c r="K1180" t="s">
        <v>729</v>
      </c>
      <c r="L1180">
        <v>1993</v>
      </c>
      <c r="M1180">
        <v>3</v>
      </c>
      <c r="N1180">
        <v>1995</v>
      </c>
      <c r="O1180">
        <v>635719</v>
      </c>
      <c r="P1180" t="s">
        <v>888</v>
      </c>
      <c r="Q1180" t="str">
        <f t="shared" si="36"/>
        <v>09</v>
      </c>
      <c r="R1180">
        <v>3</v>
      </c>
      <c r="S1180" t="str">
        <f t="shared" si="37"/>
        <v>Yrl</v>
      </c>
      <c r="T1180" t="s">
        <v>1268</v>
      </c>
      <c r="U1180" t="s">
        <v>1263</v>
      </c>
    </row>
    <row r="1181" spans="1:21" hidden="1">
      <c r="A1181" s="134">
        <v>1</v>
      </c>
      <c r="B1181">
        <v>1997</v>
      </c>
      <c r="C1181">
        <v>19970921</v>
      </c>
      <c r="D1181">
        <v>23</v>
      </c>
      <c r="E1181">
        <v>12</v>
      </c>
      <c r="F1181" t="s">
        <v>302</v>
      </c>
      <c r="G1181">
        <v>1.56</v>
      </c>
      <c r="H1181" t="s">
        <v>911</v>
      </c>
      <c r="I1181" t="s">
        <v>56</v>
      </c>
      <c r="J1181" t="s">
        <v>912</v>
      </c>
      <c r="K1181" t="s">
        <v>729</v>
      </c>
      <c r="L1181">
        <v>1993</v>
      </c>
      <c r="M1181">
        <v>3</v>
      </c>
      <c r="N1181">
        <v>1995</v>
      </c>
      <c r="O1181">
        <v>635719</v>
      </c>
      <c r="P1181" t="s">
        <v>888</v>
      </c>
      <c r="Q1181" t="str">
        <f t="shared" si="36"/>
        <v>09</v>
      </c>
      <c r="R1181">
        <v>3</v>
      </c>
      <c r="S1181" t="str">
        <f t="shared" si="37"/>
        <v>Yrl</v>
      </c>
      <c r="T1181" t="s">
        <v>1268</v>
      </c>
      <c r="U1181" t="s">
        <v>1263</v>
      </c>
    </row>
    <row r="1182" spans="1:21" hidden="1">
      <c r="A1182" s="134">
        <v>1</v>
      </c>
      <c r="B1182">
        <v>1997</v>
      </c>
      <c r="C1182">
        <v>19970926</v>
      </c>
      <c r="D1182">
        <v>23</v>
      </c>
      <c r="E1182">
        <v>12</v>
      </c>
      <c r="F1182" t="s">
        <v>302</v>
      </c>
      <c r="G1182">
        <v>1.56</v>
      </c>
      <c r="H1182" t="s">
        <v>911</v>
      </c>
      <c r="I1182" t="s">
        <v>56</v>
      </c>
      <c r="J1182" t="s">
        <v>912</v>
      </c>
      <c r="K1182" t="s">
        <v>729</v>
      </c>
      <c r="L1182">
        <v>1994</v>
      </c>
      <c r="M1182">
        <v>3</v>
      </c>
      <c r="N1182">
        <v>1996</v>
      </c>
      <c r="O1182">
        <v>635855</v>
      </c>
      <c r="P1182" t="s">
        <v>888</v>
      </c>
      <c r="Q1182" t="str">
        <f t="shared" si="36"/>
        <v>09</v>
      </c>
      <c r="R1182">
        <v>3</v>
      </c>
      <c r="S1182" t="str">
        <f t="shared" si="37"/>
        <v>Yrl</v>
      </c>
      <c r="T1182" t="s">
        <v>1268</v>
      </c>
      <c r="U1182" t="s">
        <v>1263</v>
      </c>
    </row>
    <row r="1183" spans="1:21" hidden="1">
      <c r="A1183" s="134">
        <v>1</v>
      </c>
      <c r="B1183">
        <v>1997</v>
      </c>
      <c r="C1183">
        <v>19970926</v>
      </c>
      <c r="D1183">
        <v>23</v>
      </c>
      <c r="E1183">
        <v>12</v>
      </c>
      <c r="F1183" t="s">
        <v>302</v>
      </c>
      <c r="G1183">
        <v>1.56</v>
      </c>
      <c r="H1183" t="s">
        <v>911</v>
      </c>
      <c r="I1183" t="s">
        <v>56</v>
      </c>
      <c r="J1183" t="s">
        <v>912</v>
      </c>
      <c r="K1183" t="s">
        <v>729</v>
      </c>
      <c r="L1183">
        <v>1994</v>
      </c>
      <c r="M1183">
        <v>3</v>
      </c>
      <c r="N1183">
        <v>1996</v>
      </c>
      <c r="O1183">
        <v>635855</v>
      </c>
      <c r="P1183" t="s">
        <v>888</v>
      </c>
      <c r="Q1183" t="str">
        <f t="shared" si="36"/>
        <v>09</v>
      </c>
      <c r="R1183">
        <v>3</v>
      </c>
      <c r="S1183" t="str">
        <f t="shared" si="37"/>
        <v>Yrl</v>
      </c>
      <c r="T1183" t="s">
        <v>1268</v>
      </c>
      <c r="U1183" t="s">
        <v>1263</v>
      </c>
    </row>
    <row r="1184" spans="1:21" hidden="1">
      <c r="A1184" s="134">
        <v>1</v>
      </c>
      <c r="B1184">
        <v>1997</v>
      </c>
      <c r="C1184">
        <v>19970927</v>
      </c>
      <c r="D1184">
        <v>23</v>
      </c>
      <c r="E1184">
        <v>12</v>
      </c>
      <c r="F1184" t="s">
        <v>302</v>
      </c>
      <c r="G1184">
        <v>1.56</v>
      </c>
      <c r="H1184" t="s">
        <v>911</v>
      </c>
      <c r="I1184" t="s">
        <v>56</v>
      </c>
      <c r="J1184" t="s">
        <v>912</v>
      </c>
      <c r="K1184" t="s">
        <v>729</v>
      </c>
      <c r="L1184">
        <v>1993</v>
      </c>
      <c r="M1184">
        <v>3</v>
      </c>
      <c r="N1184">
        <v>1995</v>
      </c>
      <c r="O1184">
        <v>635719</v>
      </c>
      <c r="P1184" t="s">
        <v>888</v>
      </c>
      <c r="Q1184" t="str">
        <f t="shared" si="36"/>
        <v>09</v>
      </c>
      <c r="R1184">
        <v>3</v>
      </c>
      <c r="S1184" t="str">
        <f t="shared" si="37"/>
        <v>Yrl</v>
      </c>
      <c r="T1184" t="s">
        <v>1268</v>
      </c>
      <c r="U1184" t="s">
        <v>1263</v>
      </c>
    </row>
    <row r="1185" spans="1:21" hidden="1">
      <c r="A1185" s="134">
        <v>1</v>
      </c>
      <c r="B1185">
        <v>1998</v>
      </c>
      <c r="C1185">
        <v>19980917</v>
      </c>
      <c r="D1185">
        <v>23</v>
      </c>
      <c r="E1185">
        <v>12</v>
      </c>
      <c r="F1185" t="s">
        <v>302</v>
      </c>
      <c r="H1185" t="s">
        <v>911</v>
      </c>
      <c r="I1185" t="s">
        <v>56</v>
      </c>
      <c r="J1185" t="s">
        <v>912</v>
      </c>
      <c r="K1185" t="s">
        <v>729</v>
      </c>
      <c r="L1185">
        <v>1995</v>
      </c>
      <c r="M1185">
        <v>3</v>
      </c>
      <c r="N1185">
        <v>1997</v>
      </c>
      <c r="O1185">
        <v>635962</v>
      </c>
      <c r="P1185" t="s">
        <v>888</v>
      </c>
      <c r="Q1185" t="str">
        <f t="shared" si="36"/>
        <v>09</v>
      </c>
      <c r="R1185">
        <v>3</v>
      </c>
      <c r="S1185" t="str">
        <f t="shared" si="37"/>
        <v>Yrl</v>
      </c>
      <c r="T1185" t="s">
        <v>1268</v>
      </c>
      <c r="U1185" t="s">
        <v>1263</v>
      </c>
    </row>
    <row r="1186" spans="1:21" hidden="1">
      <c r="A1186" s="134">
        <v>1</v>
      </c>
      <c r="B1186">
        <v>1998</v>
      </c>
      <c r="C1186">
        <v>19980927</v>
      </c>
      <c r="D1186">
        <v>23</v>
      </c>
      <c r="E1186">
        <v>12</v>
      </c>
      <c r="F1186" t="s">
        <v>302</v>
      </c>
      <c r="G1186">
        <v>1</v>
      </c>
      <c r="H1186" t="s">
        <v>911</v>
      </c>
      <c r="I1186" t="s">
        <v>56</v>
      </c>
      <c r="J1186" t="s">
        <v>912</v>
      </c>
      <c r="K1186" t="s">
        <v>729</v>
      </c>
      <c r="L1186">
        <v>1994</v>
      </c>
      <c r="M1186">
        <v>3</v>
      </c>
      <c r="N1186">
        <v>1996</v>
      </c>
      <c r="O1186">
        <v>635855</v>
      </c>
      <c r="P1186" t="s">
        <v>888</v>
      </c>
      <c r="Q1186" t="str">
        <f t="shared" si="36"/>
        <v>09</v>
      </c>
      <c r="R1186">
        <v>3</v>
      </c>
      <c r="S1186" t="str">
        <f t="shared" si="37"/>
        <v>Yrl</v>
      </c>
      <c r="T1186" t="s">
        <v>1268</v>
      </c>
      <c r="U1186" t="s">
        <v>1263</v>
      </c>
    </row>
    <row r="1187" spans="1:21" hidden="1">
      <c r="A1187" s="134">
        <v>1</v>
      </c>
      <c r="B1187">
        <v>1998</v>
      </c>
      <c r="C1187">
        <v>19980914</v>
      </c>
      <c r="D1187">
        <v>23</v>
      </c>
      <c r="E1187">
        <v>12</v>
      </c>
      <c r="F1187" t="s">
        <v>302</v>
      </c>
      <c r="G1187">
        <v>0</v>
      </c>
      <c r="H1187" t="s">
        <v>911</v>
      </c>
      <c r="I1187" t="s">
        <v>56</v>
      </c>
      <c r="J1187" t="s">
        <v>912</v>
      </c>
      <c r="K1187" t="s">
        <v>729</v>
      </c>
      <c r="L1187">
        <v>1995</v>
      </c>
      <c r="M1187">
        <v>3</v>
      </c>
      <c r="N1187">
        <v>1997</v>
      </c>
      <c r="O1187">
        <v>635962</v>
      </c>
      <c r="P1187" t="s">
        <v>888</v>
      </c>
      <c r="Q1187" t="str">
        <f t="shared" si="36"/>
        <v>09</v>
      </c>
      <c r="R1187">
        <v>3</v>
      </c>
      <c r="S1187" t="str">
        <f t="shared" si="37"/>
        <v>Yrl</v>
      </c>
      <c r="T1187" t="s">
        <v>1268</v>
      </c>
      <c r="U1187" t="s">
        <v>1263</v>
      </c>
    </row>
    <row r="1188" spans="1:21" hidden="1">
      <c r="A1188" s="134">
        <v>1</v>
      </c>
      <c r="B1188">
        <v>2000</v>
      </c>
      <c r="C1188">
        <v>20000922</v>
      </c>
      <c r="D1188">
        <v>23</v>
      </c>
      <c r="E1188">
        <v>12</v>
      </c>
      <c r="F1188" t="s">
        <v>302</v>
      </c>
      <c r="H1188" t="s">
        <v>911</v>
      </c>
      <c r="I1188" t="s">
        <v>56</v>
      </c>
      <c r="J1188" t="s">
        <v>912</v>
      </c>
      <c r="K1188" t="s">
        <v>729</v>
      </c>
      <c r="L1188">
        <v>1997</v>
      </c>
      <c r="M1188">
        <v>3</v>
      </c>
      <c r="N1188">
        <v>1999</v>
      </c>
      <c r="O1188">
        <v>630615</v>
      </c>
      <c r="P1188" t="s">
        <v>888</v>
      </c>
      <c r="Q1188" t="str">
        <f t="shared" si="36"/>
        <v>09</v>
      </c>
      <c r="R1188">
        <v>3</v>
      </c>
      <c r="S1188" t="str">
        <f t="shared" si="37"/>
        <v>Yrl</v>
      </c>
      <c r="T1188" t="s">
        <v>1268</v>
      </c>
      <c r="U1188" t="s">
        <v>1263</v>
      </c>
    </row>
    <row r="1189" spans="1:21" hidden="1">
      <c r="A1189" s="134">
        <v>1</v>
      </c>
      <c r="B1189">
        <v>2000</v>
      </c>
      <c r="C1189">
        <v>20000922</v>
      </c>
      <c r="D1189">
        <v>23</v>
      </c>
      <c r="E1189">
        <v>12</v>
      </c>
      <c r="F1189" t="s">
        <v>302</v>
      </c>
      <c r="H1189" t="s">
        <v>911</v>
      </c>
      <c r="I1189" t="s">
        <v>56</v>
      </c>
      <c r="J1189" t="s">
        <v>912</v>
      </c>
      <c r="K1189" t="s">
        <v>729</v>
      </c>
      <c r="L1189">
        <v>1997</v>
      </c>
      <c r="M1189">
        <v>3</v>
      </c>
      <c r="N1189">
        <v>1999</v>
      </c>
      <c r="O1189">
        <v>630615</v>
      </c>
      <c r="P1189" t="s">
        <v>888</v>
      </c>
      <c r="Q1189" t="str">
        <f t="shared" si="36"/>
        <v>09</v>
      </c>
      <c r="R1189">
        <v>3</v>
      </c>
      <c r="S1189" t="str">
        <f t="shared" si="37"/>
        <v>Yrl</v>
      </c>
      <c r="T1189" t="s">
        <v>1268</v>
      </c>
      <c r="U1189" t="s">
        <v>1263</v>
      </c>
    </row>
    <row r="1190" spans="1:21" hidden="1">
      <c r="A1190" s="134">
        <v>1</v>
      </c>
      <c r="B1190">
        <v>2000</v>
      </c>
      <c r="C1190">
        <v>20000916</v>
      </c>
      <c r="D1190">
        <v>23</v>
      </c>
      <c r="E1190">
        <v>12</v>
      </c>
      <c r="F1190" t="s">
        <v>302</v>
      </c>
      <c r="G1190">
        <v>5.78</v>
      </c>
      <c r="H1190" t="s">
        <v>911</v>
      </c>
      <c r="I1190" t="s">
        <v>56</v>
      </c>
      <c r="J1190" t="s">
        <v>912</v>
      </c>
      <c r="K1190" t="s">
        <v>729</v>
      </c>
      <c r="L1190">
        <v>1997</v>
      </c>
      <c r="M1190">
        <v>3</v>
      </c>
      <c r="N1190">
        <v>1999</v>
      </c>
      <c r="O1190">
        <v>630615</v>
      </c>
      <c r="P1190" t="s">
        <v>888</v>
      </c>
      <c r="Q1190" t="str">
        <f t="shared" si="36"/>
        <v>09</v>
      </c>
      <c r="R1190">
        <v>3</v>
      </c>
      <c r="S1190" t="str">
        <f t="shared" si="37"/>
        <v>Yrl</v>
      </c>
      <c r="T1190" t="s">
        <v>1268</v>
      </c>
      <c r="U1190" t="s">
        <v>1263</v>
      </c>
    </row>
    <row r="1191" spans="1:21" hidden="1">
      <c r="A1191" s="134">
        <v>1</v>
      </c>
      <c r="B1191">
        <v>2001</v>
      </c>
      <c r="C1191">
        <v>20010912</v>
      </c>
      <c r="D1191">
        <v>23</v>
      </c>
      <c r="E1191">
        <v>12</v>
      </c>
      <c r="F1191" t="s">
        <v>302</v>
      </c>
      <c r="G1191">
        <v>18</v>
      </c>
      <c r="H1191" t="s">
        <v>911</v>
      </c>
      <c r="I1191" t="s">
        <v>56</v>
      </c>
      <c r="J1191" t="s">
        <v>912</v>
      </c>
      <c r="K1191" t="s">
        <v>729</v>
      </c>
      <c r="L1191">
        <v>1997</v>
      </c>
      <c r="M1191">
        <v>3</v>
      </c>
      <c r="N1191">
        <v>1999</v>
      </c>
      <c r="O1191">
        <v>630615</v>
      </c>
      <c r="P1191" t="s">
        <v>888</v>
      </c>
      <c r="Q1191" t="str">
        <f t="shared" si="36"/>
        <v>09</v>
      </c>
      <c r="R1191">
        <v>3</v>
      </c>
      <c r="S1191" t="str">
        <f t="shared" si="37"/>
        <v>Yrl</v>
      </c>
      <c r="T1191" t="s">
        <v>1268</v>
      </c>
      <c r="U1191" t="s">
        <v>1263</v>
      </c>
    </row>
    <row r="1192" spans="1:21" hidden="1">
      <c r="A1192" s="134">
        <v>1</v>
      </c>
      <c r="B1192">
        <v>1995</v>
      </c>
      <c r="C1192">
        <v>19950909</v>
      </c>
      <c r="D1192">
        <v>45</v>
      </c>
      <c r="E1192">
        <v>95</v>
      </c>
      <c r="F1192" t="s">
        <v>315</v>
      </c>
      <c r="G1192">
        <v>1.3</v>
      </c>
      <c r="H1192" t="s">
        <v>928</v>
      </c>
      <c r="I1192" t="s">
        <v>56</v>
      </c>
      <c r="J1192" t="s">
        <v>912</v>
      </c>
      <c r="K1192" t="s">
        <v>729</v>
      </c>
      <c r="L1192">
        <v>1992</v>
      </c>
      <c r="M1192">
        <v>3</v>
      </c>
      <c r="N1192">
        <v>1994</v>
      </c>
      <c r="O1192">
        <v>635218</v>
      </c>
      <c r="P1192" t="s">
        <v>1062</v>
      </c>
      <c r="Q1192" t="str">
        <f t="shared" si="36"/>
        <v>09</v>
      </c>
      <c r="R1192">
        <v>3</v>
      </c>
      <c r="S1192" t="str">
        <f t="shared" si="37"/>
        <v>Yrl</v>
      </c>
      <c r="T1192" t="s">
        <v>1268</v>
      </c>
      <c r="U1192" t="s">
        <v>1263</v>
      </c>
    </row>
    <row r="1193" spans="1:21" hidden="1">
      <c r="A1193" s="134">
        <v>1</v>
      </c>
      <c r="B1193">
        <v>1997</v>
      </c>
      <c r="C1193">
        <v>19970910</v>
      </c>
      <c r="D1193">
        <v>45</v>
      </c>
      <c r="E1193">
        <v>95</v>
      </c>
      <c r="F1193" t="s">
        <v>363</v>
      </c>
      <c r="G1193">
        <v>5.01</v>
      </c>
      <c r="H1193" t="s">
        <v>963</v>
      </c>
      <c r="I1193" t="s">
        <v>56</v>
      </c>
      <c r="J1193" t="s">
        <v>912</v>
      </c>
      <c r="K1193" t="s">
        <v>729</v>
      </c>
      <c r="L1193">
        <v>1993</v>
      </c>
      <c r="M1193">
        <v>3</v>
      </c>
      <c r="N1193">
        <v>1995</v>
      </c>
      <c r="O1193">
        <v>635719</v>
      </c>
      <c r="P1193" t="s">
        <v>1062</v>
      </c>
      <c r="Q1193" t="str">
        <f t="shared" si="36"/>
        <v>09</v>
      </c>
      <c r="R1193">
        <v>3</v>
      </c>
      <c r="S1193" t="str">
        <f t="shared" si="37"/>
        <v>Yrl</v>
      </c>
      <c r="T1193" t="s">
        <v>1268</v>
      </c>
      <c r="U1193" t="s">
        <v>1263</v>
      </c>
    </row>
    <row r="1194" spans="1:21" hidden="1">
      <c r="A1194" s="134">
        <v>1</v>
      </c>
      <c r="B1194">
        <v>1997</v>
      </c>
      <c r="C1194">
        <v>19970909</v>
      </c>
      <c r="D1194">
        <v>45</v>
      </c>
      <c r="E1194">
        <v>95</v>
      </c>
      <c r="F1194" t="s">
        <v>323</v>
      </c>
      <c r="G1194">
        <v>5.01</v>
      </c>
      <c r="H1194" t="s">
        <v>964</v>
      </c>
      <c r="I1194" t="s">
        <v>56</v>
      </c>
      <c r="J1194" t="s">
        <v>912</v>
      </c>
      <c r="K1194" t="s">
        <v>729</v>
      </c>
      <c r="L1194">
        <v>1994</v>
      </c>
      <c r="M1194">
        <v>3</v>
      </c>
      <c r="N1194">
        <v>1996</v>
      </c>
      <c r="O1194">
        <v>635855</v>
      </c>
      <c r="P1194" t="s">
        <v>1062</v>
      </c>
      <c r="Q1194" t="str">
        <f t="shared" si="36"/>
        <v>09</v>
      </c>
      <c r="R1194">
        <v>3</v>
      </c>
      <c r="S1194" t="str">
        <f t="shared" si="37"/>
        <v>Yrl</v>
      </c>
      <c r="T1194" t="s">
        <v>1268</v>
      </c>
      <c r="U1194" t="s">
        <v>1263</v>
      </c>
    </row>
    <row r="1195" spans="1:21" hidden="1">
      <c r="A1195" s="134">
        <v>1</v>
      </c>
      <c r="B1195">
        <v>1994</v>
      </c>
      <c r="C1195">
        <v>19941113</v>
      </c>
      <c r="D1195">
        <v>45</v>
      </c>
      <c r="E1195">
        <v>95</v>
      </c>
      <c r="F1195" t="s">
        <v>289</v>
      </c>
      <c r="G1195">
        <v>1.47</v>
      </c>
      <c r="H1195" t="s">
        <v>959</v>
      </c>
      <c r="I1195" t="s">
        <v>56</v>
      </c>
      <c r="J1195" t="s">
        <v>92</v>
      </c>
      <c r="K1195" t="s">
        <v>897</v>
      </c>
      <c r="L1195">
        <v>1992</v>
      </c>
      <c r="M1195">
        <v>3</v>
      </c>
      <c r="N1195">
        <v>1993</v>
      </c>
      <c r="O1195">
        <v>212042</v>
      </c>
      <c r="P1195" t="s">
        <v>1062</v>
      </c>
      <c r="Q1195" t="str">
        <f t="shared" si="36"/>
        <v>11</v>
      </c>
      <c r="R1195">
        <v>1</v>
      </c>
      <c r="S1195" t="str">
        <f t="shared" si="37"/>
        <v>Fing</v>
      </c>
      <c r="T1195" t="s">
        <v>1271</v>
      </c>
      <c r="U1195" t="s">
        <v>1225</v>
      </c>
    </row>
    <row r="1196" spans="1:21" hidden="1">
      <c r="A1196" s="134">
        <v>1</v>
      </c>
      <c r="B1196">
        <v>2000</v>
      </c>
      <c r="C1196">
        <v>20001005</v>
      </c>
      <c r="D1196">
        <v>23</v>
      </c>
      <c r="E1196">
        <v>12</v>
      </c>
      <c r="F1196" t="s">
        <v>302</v>
      </c>
      <c r="G1196">
        <v>7</v>
      </c>
      <c r="H1196" t="s">
        <v>911</v>
      </c>
      <c r="I1196" t="s">
        <v>56</v>
      </c>
      <c r="J1196" t="s">
        <v>912</v>
      </c>
      <c r="K1196" t="s">
        <v>729</v>
      </c>
      <c r="L1196">
        <v>1997</v>
      </c>
      <c r="M1196">
        <v>3</v>
      </c>
      <c r="N1196">
        <v>1999</v>
      </c>
      <c r="O1196">
        <v>630615</v>
      </c>
      <c r="P1196" t="s">
        <v>888</v>
      </c>
      <c r="Q1196" t="str">
        <f t="shared" si="36"/>
        <v>10</v>
      </c>
      <c r="R1196">
        <v>1</v>
      </c>
      <c r="S1196" t="str">
        <f t="shared" si="37"/>
        <v>Yrl</v>
      </c>
      <c r="T1196" t="s">
        <v>1268</v>
      </c>
      <c r="U1196" t="s">
        <v>1263</v>
      </c>
    </row>
    <row r="1197" spans="1:21" hidden="1">
      <c r="A1197" s="134">
        <v>1</v>
      </c>
      <c r="B1197">
        <v>1993</v>
      </c>
      <c r="C1197">
        <v>19931128</v>
      </c>
      <c r="D1197">
        <v>45</v>
      </c>
      <c r="E1197">
        <v>95</v>
      </c>
      <c r="F1197" t="s">
        <v>350</v>
      </c>
      <c r="G1197">
        <v>1.01</v>
      </c>
      <c r="H1197" t="s">
        <v>941</v>
      </c>
      <c r="I1197" t="s">
        <v>56</v>
      </c>
      <c r="J1197" t="s">
        <v>912</v>
      </c>
      <c r="K1197" t="s">
        <v>729</v>
      </c>
      <c r="L1197">
        <v>1990</v>
      </c>
      <c r="M1197">
        <v>3</v>
      </c>
      <c r="N1197">
        <v>1992</v>
      </c>
      <c r="O1197">
        <v>634523</v>
      </c>
      <c r="P1197" t="s">
        <v>1062</v>
      </c>
      <c r="Q1197" t="str">
        <f t="shared" si="36"/>
        <v>11</v>
      </c>
      <c r="R1197">
        <v>1</v>
      </c>
      <c r="S1197" t="str">
        <f t="shared" si="37"/>
        <v>Yrl</v>
      </c>
      <c r="T1197" t="s">
        <v>1268</v>
      </c>
      <c r="U1197" t="s">
        <v>1263</v>
      </c>
    </row>
    <row r="1198" spans="1:21" hidden="1">
      <c r="A1198" s="134">
        <v>1</v>
      </c>
      <c r="B1198">
        <v>2000</v>
      </c>
      <c r="C1198">
        <v>20001218</v>
      </c>
      <c r="D1198">
        <v>45</v>
      </c>
      <c r="E1198">
        <v>95</v>
      </c>
      <c r="F1198" t="s">
        <v>292</v>
      </c>
      <c r="G1198">
        <v>1</v>
      </c>
      <c r="H1198" t="s">
        <v>965</v>
      </c>
      <c r="I1198" t="s">
        <v>56</v>
      </c>
      <c r="J1198" t="s">
        <v>912</v>
      </c>
      <c r="K1198" t="s">
        <v>729</v>
      </c>
      <c r="L1198">
        <v>1997</v>
      </c>
      <c r="M1198">
        <v>3</v>
      </c>
      <c r="N1198">
        <v>1999</v>
      </c>
      <c r="O1198">
        <v>630615</v>
      </c>
      <c r="P1198" t="s">
        <v>1062</v>
      </c>
      <c r="Q1198" t="str">
        <f t="shared" si="36"/>
        <v>12</v>
      </c>
      <c r="R1198">
        <v>1</v>
      </c>
      <c r="S1198" t="str">
        <f t="shared" si="37"/>
        <v>Yrl</v>
      </c>
      <c r="T1198" t="s">
        <v>1268</v>
      </c>
      <c r="U1198" t="s">
        <v>1263</v>
      </c>
    </row>
    <row r="1199" spans="1:21" hidden="1">
      <c r="A1199" s="134">
        <v>1</v>
      </c>
      <c r="B1199">
        <v>1997</v>
      </c>
      <c r="C1199">
        <v>19970105</v>
      </c>
      <c r="D1199">
        <v>45</v>
      </c>
      <c r="E1199">
        <v>95</v>
      </c>
      <c r="F1199" t="s">
        <v>292</v>
      </c>
      <c r="G1199">
        <v>1.02</v>
      </c>
      <c r="H1199" t="s">
        <v>965</v>
      </c>
      <c r="I1199" t="s">
        <v>62</v>
      </c>
      <c r="J1199" t="s">
        <v>922</v>
      </c>
      <c r="K1199" t="s">
        <v>66</v>
      </c>
      <c r="L1199">
        <v>1993</v>
      </c>
      <c r="M1199">
        <v>3</v>
      </c>
      <c r="N1199">
        <v>1995</v>
      </c>
      <c r="O1199">
        <v>635406</v>
      </c>
      <c r="P1199" t="s">
        <v>1062</v>
      </c>
      <c r="Q1199" t="str">
        <f t="shared" si="36"/>
        <v>01</v>
      </c>
      <c r="R1199">
        <v>1</v>
      </c>
      <c r="S1199" t="str">
        <f t="shared" si="37"/>
        <v>Yrl</v>
      </c>
      <c r="T1199" t="s">
        <v>1023</v>
      </c>
      <c r="U1199" t="s">
        <v>1264</v>
      </c>
    </row>
    <row r="1200" spans="1:21" hidden="1">
      <c r="A1200" s="134">
        <v>1</v>
      </c>
      <c r="B1200">
        <v>1996</v>
      </c>
      <c r="C1200">
        <v>19960315</v>
      </c>
      <c r="D1200">
        <v>45</v>
      </c>
      <c r="E1200">
        <v>95</v>
      </c>
      <c r="F1200" t="s">
        <v>281</v>
      </c>
      <c r="G1200">
        <v>2.38</v>
      </c>
      <c r="H1200" t="s">
        <v>937</v>
      </c>
      <c r="I1200" t="s">
        <v>62</v>
      </c>
      <c r="J1200" t="s">
        <v>922</v>
      </c>
      <c r="K1200" t="s">
        <v>66</v>
      </c>
      <c r="L1200">
        <v>1993</v>
      </c>
      <c r="M1200">
        <v>3</v>
      </c>
      <c r="N1200">
        <v>1995</v>
      </c>
      <c r="O1200">
        <v>635406</v>
      </c>
      <c r="P1200" t="s">
        <v>1062</v>
      </c>
      <c r="Q1200" t="str">
        <f t="shared" si="36"/>
        <v>03</v>
      </c>
      <c r="R1200">
        <v>1</v>
      </c>
      <c r="S1200" t="str">
        <f t="shared" si="37"/>
        <v>Yrl</v>
      </c>
      <c r="T1200" t="s">
        <v>1023</v>
      </c>
      <c r="U1200" t="s">
        <v>1264</v>
      </c>
    </row>
    <row r="1201" spans="1:21" hidden="1">
      <c r="A1201" s="134">
        <v>1</v>
      </c>
      <c r="B1201">
        <v>1993</v>
      </c>
      <c r="C1201">
        <v>19930416</v>
      </c>
      <c r="D1201">
        <v>45</v>
      </c>
      <c r="E1201">
        <v>95</v>
      </c>
      <c r="F1201" t="s">
        <v>289</v>
      </c>
      <c r="G1201">
        <v>1.01</v>
      </c>
      <c r="H1201" t="s">
        <v>959</v>
      </c>
      <c r="I1201" t="s">
        <v>62</v>
      </c>
      <c r="J1201" t="s">
        <v>922</v>
      </c>
      <c r="K1201" t="s">
        <v>726</v>
      </c>
      <c r="L1201">
        <v>1989</v>
      </c>
      <c r="M1201">
        <v>3</v>
      </c>
      <c r="N1201">
        <v>1991</v>
      </c>
      <c r="O1201">
        <v>635637</v>
      </c>
      <c r="P1201" t="s">
        <v>1062</v>
      </c>
      <c r="Q1201" t="str">
        <f t="shared" si="36"/>
        <v>04</v>
      </c>
      <c r="R1201">
        <v>1</v>
      </c>
      <c r="S1201" t="str">
        <f t="shared" si="37"/>
        <v>Yrl</v>
      </c>
      <c r="T1201" t="s">
        <v>1279</v>
      </c>
      <c r="U1201" t="s">
        <v>1264</v>
      </c>
    </row>
    <row r="1202" spans="1:21" hidden="1">
      <c r="A1202" s="134">
        <v>1</v>
      </c>
      <c r="B1202">
        <v>1996</v>
      </c>
      <c r="C1202">
        <v>19960406</v>
      </c>
      <c r="D1202">
        <v>45</v>
      </c>
      <c r="E1202">
        <v>95</v>
      </c>
      <c r="F1202" t="s">
        <v>289</v>
      </c>
      <c r="G1202">
        <v>2.5099999999999998</v>
      </c>
      <c r="H1202" t="s">
        <v>959</v>
      </c>
      <c r="I1202" t="s">
        <v>62</v>
      </c>
      <c r="J1202" t="s">
        <v>922</v>
      </c>
      <c r="K1202" t="s">
        <v>66</v>
      </c>
      <c r="L1202">
        <v>1993</v>
      </c>
      <c r="M1202">
        <v>3</v>
      </c>
      <c r="N1202">
        <v>1995</v>
      </c>
      <c r="O1202">
        <v>635437</v>
      </c>
      <c r="P1202" t="s">
        <v>1062</v>
      </c>
      <c r="Q1202" t="str">
        <f t="shared" si="36"/>
        <v>04</v>
      </c>
      <c r="R1202">
        <v>1</v>
      </c>
      <c r="S1202" t="str">
        <f t="shared" si="37"/>
        <v>Yrl</v>
      </c>
      <c r="T1202" t="s">
        <v>1023</v>
      </c>
      <c r="U1202" t="s">
        <v>1264</v>
      </c>
    </row>
    <row r="1203" spans="1:21" hidden="1">
      <c r="A1203" s="134">
        <v>1</v>
      </c>
      <c r="B1203">
        <v>2000</v>
      </c>
      <c r="C1203">
        <v>20000409</v>
      </c>
      <c r="D1203">
        <v>45</v>
      </c>
      <c r="E1203">
        <v>95</v>
      </c>
      <c r="F1203" t="s">
        <v>289</v>
      </c>
      <c r="G1203">
        <v>2.04</v>
      </c>
      <c r="H1203" t="s">
        <v>959</v>
      </c>
      <c r="I1203" t="s">
        <v>62</v>
      </c>
      <c r="J1203" t="s">
        <v>922</v>
      </c>
      <c r="K1203" t="s">
        <v>726</v>
      </c>
      <c r="L1203">
        <v>1997</v>
      </c>
      <c r="M1203">
        <v>3</v>
      </c>
      <c r="N1203">
        <v>1999</v>
      </c>
      <c r="O1203">
        <v>630348</v>
      </c>
      <c r="P1203" t="s">
        <v>1062</v>
      </c>
      <c r="Q1203" t="str">
        <f t="shared" si="36"/>
        <v>04</v>
      </c>
      <c r="R1203">
        <v>1</v>
      </c>
      <c r="S1203" t="str">
        <f t="shared" si="37"/>
        <v>Yrl</v>
      </c>
      <c r="T1203" t="s">
        <v>1279</v>
      </c>
      <c r="U1203" t="s">
        <v>1264</v>
      </c>
    </row>
    <row r="1204" spans="1:21" hidden="1">
      <c r="A1204" s="134">
        <v>1</v>
      </c>
      <c r="B1204">
        <v>1999</v>
      </c>
      <c r="C1204">
        <v>19990509</v>
      </c>
      <c r="D1204">
        <v>45</v>
      </c>
      <c r="E1204">
        <v>95</v>
      </c>
      <c r="F1204" t="s">
        <v>289</v>
      </c>
      <c r="G1204">
        <v>3.1</v>
      </c>
      <c r="H1204" t="s">
        <v>959</v>
      </c>
      <c r="I1204" t="s">
        <v>62</v>
      </c>
      <c r="J1204" t="s">
        <v>922</v>
      </c>
      <c r="K1204" t="s">
        <v>726</v>
      </c>
      <c r="L1204">
        <v>1996</v>
      </c>
      <c r="M1204">
        <v>3</v>
      </c>
      <c r="N1204">
        <v>1998</v>
      </c>
      <c r="O1204">
        <v>630344</v>
      </c>
      <c r="P1204" t="s">
        <v>1062</v>
      </c>
      <c r="Q1204" t="str">
        <f t="shared" si="36"/>
        <v>05</v>
      </c>
      <c r="R1204">
        <v>2</v>
      </c>
      <c r="S1204" t="str">
        <f t="shared" si="37"/>
        <v>Yrl</v>
      </c>
      <c r="T1204" t="s">
        <v>1279</v>
      </c>
      <c r="U1204" t="s">
        <v>1264</v>
      </c>
    </row>
    <row r="1205" spans="1:21" hidden="1">
      <c r="A1205" s="134">
        <v>1</v>
      </c>
      <c r="B1205">
        <v>2000</v>
      </c>
      <c r="C1205">
        <v>20000718</v>
      </c>
      <c r="D1205">
        <v>45</v>
      </c>
      <c r="E1205">
        <v>95</v>
      </c>
      <c r="F1205" t="s">
        <v>323</v>
      </c>
      <c r="G1205">
        <v>2.2799999999999998</v>
      </c>
      <c r="H1205" t="s">
        <v>964</v>
      </c>
      <c r="I1205" t="s">
        <v>62</v>
      </c>
      <c r="J1205" t="s">
        <v>922</v>
      </c>
      <c r="K1205" t="s">
        <v>726</v>
      </c>
      <c r="L1205">
        <v>1997</v>
      </c>
      <c r="M1205">
        <v>3</v>
      </c>
      <c r="N1205">
        <v>1999</v>
      </c>
      <c r="O1205">
        <v>630348</v>
      </c>
      <c r="P1205" t="s">
        <v>1062</v>
      </c>
      <c r="Q1205" t="str">
        <f t="shared" si="36"/>
        <v>07</v>
      </c>
      <c r="R1205">
        <v>3</v>
      </c>
      <c r="S1205" t="str">
        <f t="shared" si="37"/>
        <v>Yrl</v>
      </c>
      <c r="T1205" t="s">
        <v>1279</v>
      </c>
      <c r="U1205" t="s">
        <v>1264</v>
      </c>
    </row>
    <row r="1206" spans="1:21" hidden="1">
      <c r="A1206" s="134">
        <v>1</v>
      </c>
      <c r="B1206">
        <v>1999</v>
      </c>
      <c r="C1206">
        <v>19990826</v>
      </c>
      <c r="D1206">
        <v>23</v>
      </c>
      <c r="E1206">
        <v>16</v>
      </c>
      <c r="F1206" t="s">
        <v>345</v>
      </c>
      <c r="G1206">
        <v>1</v>
      </c>
      <c r="H1206" t="s">
        <v>920</v>
      </c>
      <c r="I1206" t="s">
        <v>62</v>
      </c>
      <c r="J1206" t="s">
        <v>922</v>
      </c>
      <c r="K1206" t="s">
        <v>66</v>
      </c>
      <c r="L1206">
        <v>1995</v>
      </c>
      <c r="M1206">
        <v>3</v>
      </c>
      <c r="N1206">
        <v>1997</v>
      </c>
      <c r="O1206">
        <v>636013</v>
      </c>
      <c r="P1206" t="s">
        <v>888</v>
      </c>
      <c r="Q1206" t="str">
        <f t="shared" si="36"/>
        <v>08</v>
      </c>
      <c r="R1206">
        <v>3</v>
      </c>
      <c r="S1206" t="str">
        <f t="shared" si="37"/>
        <v>Yrl</v>
      </c>
      <c r="T1206" t="s">
        <v>1023</v>
      </c>
      <c r="U1206" t="s">
        <v>1264</v>
      </c>
    </row>
    <row r="1207" spans="1:21" hidden="1">
      <c r="A1207" s="134">
        <v>1</v>
      </c>
      <c r="B1207">
        <v>1996</v>
      </c>
      <c r="C1207">
        <v>19960825</v>
      </c>
      <c r="D1207">
        <v>45</v>
      </c>
      <c r="E1207">
        <v>95</v>
      </c>
      <c r="F1207" t="s">
        <v>296</v>
      </c>
      <c r="G1207">
        <v>2.6</v>
      </c>
      <c r="H1207" t="s">
        <v>936</v>
      </c>
      <c r="I1207" t="s">
        <v>62</v>
      </c>
      <c r="J1207" t="s">
        <v>922</v>
      </c>
      <c r="K1207" t="s">
        <v>66</v>
      </c>
      <c r="L1207">
        <v>1993</v>
      </c>
      <c r="M1207">
        <v>3</v>
      </c>
      <c r="N1207">
        <v>1995</v>
      </c>
      <c r="O1207">
        <v>635437</v>
      </c>
      <c r="P1207" t="s">
        <v>1062</v>
      </c>
      <c r="Q1207" t="str">
        <f t="shared" si="36"/>
        <v>08</v>
      </c>
      <c r="R1207">
        <v>3</v>
      </c>
      <c r="S1207" t="str">
        <f t="shared" si="37"/>
        <v>Yrl</v>
      </c>
      <c r="T1207" t="s">
        <v>1023</v>
      </c>
      <c r="U1207" t="s">
        <v>1264</v>
      </c>
    </row>
    <row r="1208" spans="1:21" hidden="1">
      <c r="A1208" s="134">
        <v>1</v>
      </c>
      <c r="B1208">
        <v>1998</v>
      </c>
      <c r="C1208">
        <v>19980928</v>
      </c>
      <c r="D1208">
        <v>45</v>
      </c>
      <c r="E1208">
        <v>95</v>
      </c>
      <c r="F1208" t="s">
        <v>323</v>
      </c>
      <c r="G1208">
        <v>2.79</v>
      </c>
      <c r="H1208" t="s">
        <v>964</v>
      </c>
      <c r="I1208" t="s">
        <v>62</v>
      </c>
      <c r="J1208" t="s">
        <v>922</v>
      </c>
      <c r="K1208" t="s">
        <v>726</v>
      </c>
      <c r="L1208">
        <v>1996</v>
      </c>
      <c r="M1208">
        <v>3</v>
      </c>
      <c r="N1208">
        <v>1998</v>
      </c>
      <c r="O1208">
        <v>630344</v>
      </c>
      <c r="P1208" t="s">
        <v>1062</v>
      </c>
      <c r="Q1208" t="str">
        <f t="shared" si="36"/>
        <v>09</v>
      </c>
      <c r="R1208">
        <v>3</v>
      </c>
      <c r="S1208" t="str">
        <f t="shared" si="37"/>
        <v>Yrl</v>
      </c>
      <c r="T1208" t="s">
        <v>1279</v>
      </c>
      <c r="U1208" t="s">
        <v>1264</v>
      </c>
    </row>
    <row r="1209" spans="1:21" hidden="1">
      <c r="A1209" s="134">
        <v>1</v>
      </c>
      <c r="B1209">
        <v>1998</v>
      </c>
      <c r="C1209">
        <v>19981230</v>
      </c>
      <c r="D1209">
        <v>45</v>
      </c>
      <c r="E1209">
        <v>95</v>
      </c>
      <c r="F1209" t="s">
        <v>289</v>
      </c>
      <c r="G1209">
        <v>3.66</v>
      </c>
      <c r="H1209" t="s">
        <v>959</v>
      </c>
      <c r="I1209" t="s">
        <v>62</v>
      </c>
      <c r="J1209" t="s">
        <v>922</v>
      </c>
      <c r="K1209" t="s">
        <v>66</v>
      </c>
      <c r="L1209">
        <v>1995</v>
      </c>
      <c r="M1209">
        <v>3</v>
      </c>
      <c r="N1209">
        <v>1997</v>
      </c>
      <c r="O1209">
        <v>636013</v>
      </c>
      <c r="P1209" t="s">
        <v>1062</v>
      </c>
      <c r="Q1209" t="str">
        <f t="shared" si="36"/>
        <v>12</v>
      </c>
      <c r="R1209">
        <v>1</v>
      </c>
      <c r="S1209" t="str">
        <f t="shared" si="37"/>
        <v>Yrl</v>
      </c>
      <c r="T1209" t="s">
        <v>1023</v>
      </c>
      <c r="U1209" t="s">
        <v>1264</v>
      </c>
    </row>
    <row r="1210" spans="1:21" hidden="1">
      <c r="A1210" s="134">
        <v>1</v>
      </c>
      <c r="B1210">
        <v>2007</v>
      </c>
      <c r="C1210">
        <v>20070325</v>
      </c>
      <c r="D1210">
        <v>45</v>
      </c>
      <c r="E1210">
        <v>95</v>
      </c>
      <c r="F1210" t="s">
        <v>292</v>
      </c>
      <c r="G1210">
        <v>15.8</v>
      </c>
      <c r="H1210" t="s">
        <v>965</v>
      </c>
      <c r="I1210" t="s">
        <v>56</v>
      </c>
      <c r="J1210" t="s">
        <v>1093</v>
      </c>
      <c r="K1210" t="s">
        <v>729</v>
      </c>
      <c r="L1210">
        <v>2004</v>
      </c>
      <c r="M1210">
        <v>3</v>
      </c>
      <c r="N1210">
        <v>2006</v>
      </c>
      <c r="O1210">
        <v>633089</v>
      </c>
      <c r="P1210" t="s">
        <v>1062</v>
      </c>
      <c r="Q1210" t="str">
        <f t="shared" si="36"/>
        <v>03</v>
      </c>
      <c r="R1210">
        <v>1</v>
      </c>
      <c r="S1210" t="str">
        <f t="shared" si="37"/>
        <v>Yrl</v>
      </c>
      <c r="T1210" t="s">
        <v>1268</v>
      </c>
      <c r="U1210" t="s">
        <v>1263</v>
      </c>
    </row>
    <row r="1211" spans="1:21" hidden="1">
      <c r="A1211" s="134">
        <v>1</v>
      </c>
      <c r="B1211">
        <v>2007</v>
      </c>
      <c r="C1211">
        <v>20070423</v>
      </c>
      <c r="D1211">
        <v>45</v>
      </c>
      <c r="E1211">
        <v>95</v>
      </c>
      <c r="F1211" t="s">
        <v>323</v>
      </c>
      <c r="G1211">
        <v>16.440000000000001</v>
      </c>
      <c r="H1211" t="s">
        <v>964</v>
      </c>
      <c r="I1211" t="s">
        <v>56</v>
      </c>
      <c r="J1211" t="s">
        <v>1093</v>
      </c>
      <c r="K1211" t="s">
        <v>729</v>
      </c>
      <c r="L1211">
        <v>2004</v>
      </c>
      <c r="M1211">
        <v>3</v>
      </c>
      <c r="N1211">
        <v>2006</v>
      </c>
      <c r="O1211">
        <v>633089</v>
      </c>
      <c r="P1211" t="s">
        <v>1062</v>
      </c>
      <c r="Q1211" t="str">
        <f t="shared" si="36"/>
        <v>04</v>
      </c>
      <c r="R1211">
        <v>1</v>
      </c>
      <c r="S1211" t="str">
        <f t="shared" si="37"/>
        <v>Yrl</v>
      </c>
      <c r="T1211" t="s">
        <v>1268</v>
      </c>
      <c r="U1211" t="s">
        <v>1263</v>
      </c>
    </row>
    <row r="1212" spans="1:21" hidden="1">
      <c r="A1212" s="134">
        <v>1</v>
      </c>
      <c r="B1212">
        <v>2007</v>
      </c>
      <c r="C1212">
        <v>20070509</v>
      </c>
      <c r="D1212">
        <v>45</v>
      </c>
      <c r="E1212">
        <v>95</v>
      </c>
      <c r="F1212" t="s">
        <v>354</v>
      </c>
      <c r="G1212">
        <v>12.82</v>
      </c>
      <c r="H1212" t="s">
        <v>938</v>
      </c>
      <c r="I1212" t="s">
        <v>56</v>
      </c>
      <c r="J1212" t="s">
        <v>1093</v>
      </c>
      <c r="K1212" t="s">
        <v>729</v>
      </c>
      <c r="L1212">
        <v>2004</v>
      </c>
      <c r="M1212">
        <v>3</v>
      </c>
      <c r="N1212">
        <v>2006</v>
      </c>
      <c r="O1212">
        <v>633089</v>
      </c>
      <c r="P1212" t="s">
        <v>1062</v>
      </c>
      <c r="Q1212" t="str">
        <f t="shared" si="36"/>
        <v>05</v>
      </c>
      <c r="R1212">
        <v>2</v>
      </c>
      <c r="S1212" t="str">
        <f t="shared" si="37"/>
        <v>Yrl</v>
      </c>
      <c r="T1212" t="s">
        <v>1268</v>
      </c>
      <c r="U1212" t="s">
        <v>1263</v>
      </c>
    </row>
    <row r="1213" spans="1:21" hidden="1">
      <c r="A1213" s="134">
        <v>1</v>
      </c>
      <c r="B1213">
        <v>2007</v>
      </c>
      <c r="C1213">
        <v>20070509</v>
      </c>
      <c r="D1213">
        <v>45</v>
      </c>
      <c r="E1213">
        <v>95</v>
      </c>
      <c r="F1213" t="s">
        <v>354</v>
      </c>
      <c r="G1213">
        <v>12.82</v>
      </c>
      <c r="H1213" t="s">
        <v>938</v>
      </c>
      <c r="I1213" t="s">
        <v>56</v>
      </c>
      <c r="J1213" t="s">
        <v>1093</v>
      </c>
      <c r="K1213" t="s">
        <v>729</v>
      </c>
      <c r="L1213">
        <v>2004</v>
      </c>
      <c r="M1213">
        <v>3</v>
      </c>
      <c r="N1213">
        <v>2006</v>
      </c>
      <c r="O1213">
        <v>633089</v>
      </c>
      <c r="P1213" t="s">
        <v>1062</v>
      </c>
      <c r="Q1213" t="str">
        <f t="shared" si="36"/>
        <v>05</v>
      </c>
      <c r="R1213">
        <v>2</v>
      </c>
      <c r="S1213" t="str">
        <f t="shared" si="37"/>
        <v>Yrl</v>
      </c>
      <c r="T1213" t="s">
        <v>1268</v>
      </c>
      <c r="U1213" t="s">
        <v>1263</v>
      </c>
    </row>
    <row r="1214" spans="1:21" hidden="1">
      <c r="A1214" s="134">
        <v>1</v>
      </c>
      <c r="B1214">
        <v>1998</v>
      </c>
      <c r="C1214">
        <v>19980721</v>
      </c>
      <c r="D1214">
        <v>45</v>
      </c>
      <c r="E1214">
        <v>95</v>
      </c>
      <c r="F1214" t="s">
        <v>996</v>
      </c>
      <c r="G1214">
        <v>3.99</v>
      </c>
      <c r="H1214" t="s">
        <v>997</v>
      </c>
      <c r="I1214" t="s">
        <v>593</v>
      </c>
      <c r="J1214" t="s">
        <v>998</v>
      </c>
      <c r="K1214" t="s">
        <v>999</v>
      </c>
      <c r="L1214">
        <v>1994</v>
      </c>
      <c r="M1214">
        <v>3</v>
      </c>
      <c r="N1214">
        <v>1995</v>
      </c>
      <c r="O1214">
        <v>212918</v>
      </c>
      <c r="P1214" t="s">
        <v>1062</v>
      </c>
      <c r="Q1214" t="str">
        <f t="shared" si="36"/>
        <v>07</v>
      </c>
      <c r="R1214">
        <v>3</v>
      </c>
      <c r="S1214" t="str">
        <f t="shared" si="37"/>
        <v>Fing</v>
      </c>
      <c r="T1214" t="s">
        <v>1287</v>
      </c>
      <c r="U1214" t="s">
        <v>1287</v>
      </c>
    </row>
    <row r="1215" spans="1:21" hidden="1">
      <c r="A1215" s="134">
        <v>1</v>
      </c>
      <c r="B1215">
        <v>2007</v>
      </c>
      <c r="C1215">
        <v>20070630</v>
      </c>
      <c r="D1215">
        <v>45</v>
      </c>
      <c r="E1215">
        <v>95</v>
      </c>
      <c r="F1215" t="s">
        <v>281</v>
      </c>
      <c r="G1215">
        <v>2.29</v>
      </c>
      <c r="H1215" t="s">
        <v>937</v>
      </c>
      <c r="I1215" t="s">
        <v>56</v>
      </c>
      <c r="J1215" t="s">
        <v>1093</v>
      </c>
      <c r="K1215" t="s">
        <v>729</v>
      </c>
      <c r="L1215">
        <v>2004</v>
      </c>
      <c r="M1215">
        <v>3</v>
      </c>
      <c r="N1215">
        <v>2006</v>
      </c>
      <c r="O1215">
        <v>633089</v>
      </c>
      <c r="P1215" t="s">
        <v>1062</v>
      </c>
      <c r="Q1215" t="str">
        <f t="shared" si="36"/>
        <v>06</v>
      </c>
      <c r="R1215">
        <v>2</v>
      </c>
      <c r="S1215" t="str">
        <f t="shared" si="37"/>
        <v>Yrl</v>
      </c>
      <c r="T1215" t="s">
        <v>1268</v>
      </c>
      <c r="U1215" t="s">
        <v>1263</v>
      </c>
    </row>
    <row r="1216" spans="1:21" hidden="1">
      <c r="A1216" s="134">
        <v>1</v>
      </c>
      <c r="B1216">
        <v>2007</v>
      </c>
      <c r="C1216">
        <v>20070630</v>
      </c>
      <c r="D1216">
        <v>45</v>
      </c>
      <c r="E1216">
        <v>95</v>
      </c>
      <c r="F1216" t="s">
        <v>281</v>
      </c>
      <c r="G1216">
        <v>2.29</v>
      </c>
      <c r="H1216" t="s">
        <v>937</v>
      </c>
      <c r="I1216" t="s">
        <v>56</v>
      </c>
      <c r="J1216" t="s">
        <v>1093</v>
      </c>
      <c r="K1216" t="s">
        <v>729</v>
      </c>
      <c r="L1216">
        <v>2004</v>
      </c>
      <c r="M1216">
        <v>3</v>
      </c>
      <c r="N1216">
        <v>2006</v>
      </c>
      <c r="O1216">
        <v>633089</v>
      </c>
      <c r="P1216" t="s">
        <v>1062</v>
      </c>
      <c r="Q1216" t="str">
        <f t="shared" si="36"/>
        <v>06</v>
      </c>
      <c r="R1216">
        <v>2</v>
      </c>
      <c r="S1216" t="str">
        <f t="shared" si="37"/>
        <v>Yrl</v>
      </c>
      <c r="T1216" t="s">
        <v>1268</v>
      </c>
      <c r="U1216" t="s">
        <v>1263</v>
      </c>
    </row>
    <row r="1217" spans="1:21" hidden="1">
      <c r="A1217" s="134">
        <v>1</v>
      </c>
      <c r="B1217">
        <v>2008</v>
      </c>
      <c r="C1217">
        <v>20080602</v>
      </c>
      <c r="D1217">
        <v>45</v>
      </c>
      <c r="E1217">
        <v>95</v>
      </c>
      <c r="F1217" t="s">
        <v>281</v>
      </c>
      <c r="G1217">
        <v>7.76</v>
      </c>
      <c r="H1217" t="s">
        <v>937</v>
      </c>
      <c r="I1217" t="s">
        <v>56</v>
      </c>
      <c r="J1217" t="s">
        <v>1093</v>
      </c>
      <c r="K1217" t="s">
        <v>729</v>
      </c>
      <c r="L1217">
        <v>2004</v>
      </c>
      <c r="M1217">
        <v>3</v>
      </c>
      <c r="N1217">
        <v>2006</v>
      </c>
      <c r="O1217">
        <v>633089</v>
      </c>
      <c r="P1217" t="s">
        <v>1062</v>
      </c>
      <c r="Q1217" t="str">
        <f t="shared" si="36"/>
        <v>06</v>
      </c>
      <c r="R1217">
        <v>2</v>
      </c>
      <c r="S1217" t="str">
        <f t="shared" si="37"/>
        <v>Yrl</v>
      </c>
      <c r="T1217" t="s">
        <v>1268</v>
      </c>
      <c r="U1217" t="s">
        <v>1263</v>
      </c>
    </row>
    <row r="1218" spans="1:21" hidden="1">
      <c r="A1218" s="134">
        <v>1</v>
      </c>
      <c r="B1218">
        <v>2007</v>
      </c>
      <c r="C1218">
        <v>20070702</v>
      </c>
      <c r="D1218">
        <v>45</v>
      </c>
      <c r="E1218">
        <v>95</v>
      </c>
      <c r="F1218" t="s">
        <v>281</v>
      </c>
      <c r="G1218">
        <v>5.29</v>
      </c>
      <c r="H1218" t="s">
        <v>937</v>
      </c>
      <c r="I1218" t="s">
        <v>56</v>
      </c>
      <c r="J1218" t="s">
        <v>1093</v>
      </c>
      <c r="K1218" t="s">
        <v>729</v>
      </c>
      <c r="L1218">
        <v>2004</v>
      </c>
      <c r="M1218">
        <v>3</v>
      </c>
      <c r="N1218">
        <v>2006</v>
      </c>
      <c r="O1218">
        <v>633089</v>
      </c>
      <c r="P1218" t="s">
        <v>1062</v>
      </c>
      <c r="Q1218" t="str">
        <f t="shared" si="36"/>
        <v>07</v>
      </c>
      <c r="R1218">
        <v>3</v>
      </c>
      <c r="S1218" t="str">
        <f t="shared" si="37"/>
        <v>Yrl</v>
      </c>
      <c r="T1218" t="s">
        <v>1268</v>
      </c>
      <c r="U1218" t="s">
        <v>1263</v>
      </c>
    </row>
    <row r="1219" spans="1:21" hidden="1">
      <c r="A1219" s="134">
        <v>1</v>
      </c>
      <c r="B1219">
        <v>2007</v>
      </c>
      <c r="C1219">
        <v>20070710</v>
      </c>
      <c r="D1219">
        <v>45</v>
      </c>
      <c r="E1219">
        <v>95</v>
      </c>
      <c r="F1219" t="s">
        <v>281</v>
      </c>
      <c r="G1219">
        <v>5.29</v>
      </c>
      <c r="H1219" t="s">
        <v>937</v>
      </c>
      <c r="I1219" t="s">
        <v>56</v>
      </c>
      <c r="J1219" t="s">
        <v>1093</v>
      </c>
      <c r="K1219" t="s">
        <v>729</v>
      </c>
      <c r="L1219">
        <v>2004</v>
      </c>
      <c r="M1219">
        <v>3</v>
      </c>
      <c r="N1219">
        <v>2006</v>
      </c>
      <c r="O1219">
        <v>633089</v>
      </c>
      <c r="P1219" t="s">
        <v>1062</v>
      </c>
      <c r="Q1219" t="str">
        <f t="shared" si="36"/>
        <v>07</v>
      </c>
      <c r="R1219">
        <v>3</v>
      </c>
      <c r="S1219" t="str">
        <f t="shared" si="37"/>
        <v>Yrl</v>
      </c>
      <c r="T1219" t="s">
        <v>1268</v>
      </c>
      <c r="U1219" t="s">
        <v>1263</v>
      </c>
    </row>
    <row r="1220" spans="1:21" hidden="1">
      <c r="A1220" s="134">
        <v>1</v>
      </c>
      <c r="B1220">
        <v>2007</v>
      </c>
      <c r="C1220">
        <v>20070714</v>
      </c>
      <c r="D1220">
        <v>45</v>
      </c>
      <c r="E1220">
        <v>95</v>
      </c>
      <c r="F1220" t="s">
        <v>281</v>
      </c>
      <c r="G1220">
        <v>5.29</v>
      </c>
      <c r="H1220" t="s">
        <v>937</v>
      </c>
      <c r="I1220" t="s">
        <v>56</v>
      </c>
      <c r="J1220" t="s">
        <v>1093</v>
      </c>
      <c r="K1220" t="s">
        <v>729</v>
      </c>
      <c r="L1220">
        <v>2004</v>
      </c>
      <c r="M1220">
        <v>3</v>
      </c>
      <c r="N1220">
        <v>2006</v>
      </c>
      <c r="O1220">
        <v>633089</v>
      </c>
      <c r="P1220" t="s">
        <v>1062</v>
      </c>
      <c r="Q1220" t="str">
        <f t="shared" si="36"/>
        <v>07</v>
      </c>
      <c r="R1220">
        <v>3</v>
      </c>
      <c r="S1220" t="str">
        <f t="shared" si="37"/>
        <v>Yrl</v>
      </c>
      <c r="T1220" t="s">
        <v>1268</v>
      </c>
      <c r="U1220" t="s">
        <v>1263</v>
      </c>
    </row>
    <row r="1221" spans="1:21" hidden="1">
      <c r="A1221" s="134">
        <v>1</v>
      </c>
      <c r="B1221">
        <v>2001</v>
      </c>
      <c r="C1221">
        <v>20010521</v>
      </c>
      <c r="D1221">
        <v>45</v>
      </c>
      <c r="E1221">
        <v>95</v>
      </c>
      <c r="F1221" t="s">
        <v>289</v>
      </c>
      <c r="G1221">
        <v>3.45</v>
      </c>
      <c r="H1221" t="s">
        <v>959</v>
      </c>
      <c r="I1221" t="s">
        <v>593</v>
      </c>
      <c r="J1221" t="s">
        <v>591</v>
      </c>
      <c r="K1221" t="s">
        <v>910</v>
      </c>
      <c r="L1221">
        <v>1998</v>
      </c>
      <c r="M1221">
        <v>3</v>
      </c>
      <c r="N1221">
        <v>1999</v>
      </c>
      <c r="O1221">
        <v>631021</v>
      </c>
      <c r="P1221" t="s">
        <v>1062</v>
      </c>
      <c r="Q1221" t="str">
        <f t="shared" si="36"/>
        <v>05</v>
      </c>
      <c r="R1221">
        <v>2</v>
      </c>
      <c r="S1221" t="str">
        <f t="shared" si="37"/>
        <v>Fing</v>
      </c>
      <c r="T1221" t="s">
        <v>1287</v>
      </c>
      <c r="U1221" t="s">
        <v>1287</v>
      </c>
    </row>
    <row r="1222" spans="1:21" hidden="1">
      <c r="A1222" s="134">
        <v>1</v>
      </c>
      <c r="B1222">
        <v>2003</v>
      </c>
      <c r="C1222">
        <v>20030831</v>
      </c>
      <c r="D1222">
        <v>45</v>
      </c>
      <c r="E1222">
        <v>95</v>
      </c>
      <c r="F1222" t="s">
        <v>363</v>
      </c>
      <c r="G1222">
        <v>6.09</v>
      </c>
      <c r="H1222" t="s">
        <v>963</v>
      </c>
      <c r="I1222" t="s">
        <v>1000</v>
      </c>
      <c r="J1222" t="s">
        <v>1001</v>
      </c>
      <c r="K1222" t="s">
        <v>1002</v>
      </c>
      <c r="L1222">
        <v>1998</v>
      </c>
      <c r="M1222">
        <v>3</v>
      </c>
      <c r="N1222">
        <v>1999</v>
      </c>
      <c r="O1222">
        <v>631045</v>
      </c>
      <c r="P1222" t="s">
        <v>1062</v>
      </c>
      <c r="Q1222" t="str">
        <f t="shared" ref="Q1222:Q1285" si="38">MID(C1222,5,2)</f>
        <v>08</v>
      </c>
      <c r="R1222">
        <v>3</v>
      </c>
      <c r="S1222" t="str">
        <f t="shared" ref="S1222:S1285" si="39">IF(N1222-L1222=1,"Fing","Yrl")</f>
        <v>Fing</v>
      </c>
      <c r="T1222" t="s">
        <v>1285</v>
      </c>
      <c r="U1222" t="s">
        <v>1285</v>
      </c>
    </row>
    <row r="1223" spans="1:21" hidden="1">
      <c r="A1223" s="134">
        <v>1</v>
      </c>
      <c r="B1223">
        <v>2006</v>
      </c>
      <c r="C1223">
        <v>20060319</v>
      </c>
      <c r="D1223">
        <v>45</v>
      </c>
      <c r="E1223">
        <v>95</v>
      </c>
      <c r="F1223" t="s">
        <v>292</v>
      </c>
      <c r="G1223">
        <v>15.5</v>
      </c>
      <c r="H1223" t="s">
        <v>965</v>
      </c>
      <c r="I1223" t="s">
        <v>68</v>
      </c>
      <c r="J1223" t="s">
        <v>107</v>
      </c>
      <c r="K1223" t="s">
        <v>715</v>
      </c>
      <c r="L1223">
        <v>2003</v>
      </c>
      <c r="M1223">
        <v>3</v>
      </c>
      <c r="N1223">
        <v>2004</v>
      </c>
      <c r="O1223">
        <v>210546</v>
      </c>
      <c r="P1223" t="s">
        <v>1062</v>
      </c>
      <c r="Q1223" t="str">
        <f t="shared" si="38"/>
        <v>03</v>
      </c>
      <c r="R1223">
        <v>1</v>
      </c>
      <c r="S1223" t="str">
        <f t="shared" si="39"/>
        <v>Fing</v>
      </c>
      <c r="T1223" t="s">
        <v>1270</v>
      </c>
      <c r="U1223" t="s">
        <v>1224</v>
      </c>
    </row>
    <row r="1224" spans="1:21" hidden="1">
      <c r="A1224" s="134">
        <v>1</v>
      </c>
      <c r="B1224">
        <v>2005</v>
      </c>
      <c r="C1224">
        <v>20050928</v>
      </c>
      <c r="D1224">
        <v>45</v>
      </c>
      <c r="E1224">
        <v>95</v>
      </c>
      <c r="F1224" t="s">
        <v>281</v>
      </c>
      <c r="G1224">
        <v>4</v>
      </c>
      <c r="H1224" t="s">
        <v>937</v>
      </c>
      <c r="I1224" t="s">
        <v>68</v>
      </c>
      <c r="J1224" t="s">
        <v>107</v>
      </c>
      <c r="K1224" t="s">
        <v>715</v>
      </c>
      <c r="L1224">
        <v>2003</v>
      </c>
      <c r="M1224">
        <v>3</v>
      </c>
      <c r="N1224">
        <v>2004</v>
      </c>
      <c r="O1224">
        <v>210546</v>
      </c>
      <c r="P1224" t="s">
        <v>1062</v>
      </c>
      <c r="Q1224" t="str">
        <f t="shared" si="38"/>
        <v>09</v>
      </c>
      <c r="R1224">
        <v>3</v>
      </c>
      <c r="S1224" t="str">
        <f t="shared" si="39"/>
        <v>Fing</v>
      </c>
      <c r="T1224" t="s">
        <v>1270</v>
      </c>
      <c r="U1224" t="s">
        <v>1224</v>
      </c>
    </row>
    <row r="1225" spans="1:21" hidden="1">
      <c r="A1225" s="134">
        <v>1</v>
      </c>
      <c r="B1225">
        <v>2007</v>
      </c>
      <c r="C1225">
        <v>20070717</v>
      </c>
      <c r="D1225">
        <v>45</v>
      </c>
      <c r="E1225">
        <v>95</v>
      </c>
      <c r="F1225" t="s">
        <v>281</v>
      </c>
      <c r="G1225">
        <v>5.29</v>
      </c>
      <c r="H1225" t="s">
        <v>937</v>
      </c>
      <c r="I1225" t="s">
        <v>68</v>
      </c>
      <c r="J1225" t="s">
        <v>95</v>
      </c>
      <c r="K1225" t="s">
        <v>715</v>
      </c>
      <c r="L1225">
        <v>2004</v>
      </c>
      <c r="M1225">
        <v>3</v>
      </c>
      <c r="N1225">
        <v>2005</v>
      </c>
      <c r="O1225">
        <v>210601</v>
      </c>
      <c r="P1225" t="s">
        <v>1062</v>
      </c>
      <c r="Q1225" t="str">
        <f t="shared" si="38"/>
        <v>07</v>
      </c>
      <c r="R1225">
        <v>3</v>
      </c>
      <c r="S1225" t="str">
        <f t="shared" si="39"/>
        <v>Fing</v>
      </c>
      <c r="T1225" t="s">
        <v>1270</v>
      </c>
      <c r="U1225" t="s">
        <v>1224</v>
      </c>
    </row>
    <row r="1226" spans="1:21" hidden="1">
      <c r="A1226" s="134">
        <v>1</v>
      </c>
      <c r="B1226">
        <v>2008</v>
      </c>
      <c r="C1226">
        <v>20080315</v>
      </c>
      <c r="D1226">
        <v>45</v>
      </c>
      <c r="E1226">
        <v>95</v>
      </c>
      <c r="F1226" t="s">
        <v>289</v>
      </c>
      <c r="G1226">
        <v>7.25</v>
      </c>
      <c r="H1226" t="s">
        <v>959</v>
      </c>
      <c r="I1226" t="s">
        <v>68</v>
      </c>
      <c r="J1226" t="s">
        <v>67</v>
      </c>
      <c r="K1226" t="s">
        <v>715</v>
      </c>
      <c r="L1226">
        <v>2005</v>
      </c>
      <c r="M1226">
        <v>3</v>
      </c>
      <c r="N1226">
        <v>2006</v>
      </c>
      <c r="O1226">
        <v>633375</v>
      </c>
      <c r="P1226" t="s">
        <v>1062</v>
      </c>
      <c r="Q1226" t="str">
        <f t="shared" si="38"/>
        <v>03</v>
      </c>
      <c r="R1226">
        <v>1</v>
      </c>
      <c r="S1226" t="str">
        <f t="shared" si="39"/>
        <v>Fing</v>
      </c>
      <c r="T1226" t="s">
        <v>1270</v>
      </c>
      <c r="U1226" t="s">
        <v>1224</v>
      </c>
    </row>
    <row r="1227" spans="1:21" hidden="1">
      <c r="A1227" s="134">
        <v>1</v>
      </c>
      <c r="B1227">
        <v>2008</v>
      </c>
      <c r="C1227">
        <v>20080624</v>
      </c>
      <c r="D1227">
        <v>45</v>
      </c>
      <c r="E1227">
        <v>95</v>
      </c>
      <c r="F1227" t="s">
        <v>281</v>
      </c>
      <c r="G1227">
        <v>7.76</v>
      </c>
      <c r="H1227" t="s">
        <v>937</v>
      </c>
      <c r="I1227" t="s">
        <v>899</v>
      </c>
      <c r="J1227" t="s">
        <v>900</v>
      </c>
      <c r="K1227" t="s">
        <v>893</v>
      </c>
      <c r="L1227">
        <v>2005</v>
      </c>
      <c r="M1227">
        <v>1</v>
      </c>
      <c r="N1227">
        <v>2006</v>
      </c>
      <c r="O1227">
        <v>633364</v>
      </c>
      <c r="P1227" t="s">
        <v>1062</v>
      </c>
      <c r="Q1227" t="str">
        <f t="shared" si="38"/>
        <v>06</v>
      </c>
      <c r="R1227">
        <v>2</v>
      </c>
      <c r="S1227" t="str">
        <f t="shared" si="39"/>
        <v>Fing</v>
      </c>
      <c r="T1227" t="s">
        <v>1269</v>
      </c>
      <c r="U1227" t="s">
        <v>1297</v>
      </c>
    </row>
    <row r="1228" spans="1:21" hidden="1">
      <c r="A1228" s="134">
        <v>1</v>
      </c>
      <c r="B1228">
        <v>2006</v>
      </c>
      <c r="C1228">
        <v>20060124</v>
      </c>
      <c r="D1228">
        <v>45</v>
      </c>
      <c r="E1228">
        <v>95</v>
      </c>
      <c r="F1228" t="s">
        <v>354</v>
      </c>
      <c r="G1228">
        <v>2</v>
      </c>
      <c r="H1228" t="s">
        <v>938</v>
      </c>
      <c r="I1228" t="s">
        <v>68</v>
      </c>
      <c r="J1228" t="s">
        <v>129</v>
      </c>
      <c r="K1228" t="s">
        <v>732</v>
      </c>
      <c r="L1228">
        <v>2003</v>
      </c>
      <c r="M1228">
        <v>3</v>
      </c>
      <c r="N1228">
        <v>2004</v>
      </c>
      <c r="O1228">
        <v>632378</v>
      </c>
      <c r="P1228" t="s">
        <v>1062</v>
      </c>
      <c r="Q1228" t="str">
        <f t="shared" si="38"/>
        <v>01</v>
      </c>
      <c r="R1228">
        <v>1</v>
      </c>
      <c r="S1228" t="str">
        <f t="shared" si="39"/>
        <v>Fing</v>
      </c>
      <c r="T1228" t="s">
        <v>1281</v>
      </c>
      <c r="U1228" t="s">
        <v>1224</v>
      </c>
    </row>
    <row r="1229" spans="1:21" hidden="1">
      <c r="A1229" s="134">
        <v>1</v>
      </c>
      <c r="B1229">
        <v>1996</v>
      </c>
      <c r="C1229">
        <v>19960629</v>
      </c>
      <c r="D1229">
        <v>45</v>
      </c>
      <c r="E1229">
        <v>95</v>
      </c>
      <c r="F1229" t="s">
        <v>315</v>
      </c>
      <c r="G1229">
        <v>1.52</v>
      </c>
      <c r="H1229" t="s">
        <v>928</v>
      </c>
      <c r="I1229" t="s">
        <v>68</v>
      </c>
      <c r="J1229" t="s">
        <v>129</v>
      </c>
      <c r="K1229" t="s">
        <v>732</v>
      </c>
      <c r="L1229">
        <v>1993</v>
      </c>
      <c r="M1229">
        <v>3</v>
      </c>
      <c r="N1229">
        <v>1994</v>
      </c>
      <c r="O1229">
        <v>635318</v>
      </c>
      <c r="P1229" t="s">
        <v>1062</v>
      </c>
      <c r="Q1229" t="str">
        <f t="shared" si="38"/>
        <v>06</v>
      </c>
      <c r="R1229">
        <v>2</v>
      </c>
      <c r="S1229" t="str">
        <f t="shared" si="39"/>
        <v>Fing</v>
      </c>
      <c r="T1229" t="s">
        <v>1281</v>
      </c>
      <c r="U1229" t="s">
        <v>1224</v>
      </c>
    </row>
    <row r="1230" spans="1:21" hidden="1">
      <c r="A1230" s="134">
        <v>1</v>
      </c>
      <c r="B1230">
        <v>2006</v>
      </c>
      <c r="C1230">
        <v>20060829</v>
      </c>
      <c r="D1230">
        <v>23</v>
      </c>
      <c r="E1230">
        <v>16</v>
      </c>
      <c r="F1230" t="s">
        <v>264</v>
      </c>
      <c r="G1230">
        <v>5.87</v>
      </c>
      <c r="H1230" t="s">
        <v>895</v>
      </c>
      <c r="I1230" t="s">
        <v>56</v>
      </c>
      <c r="J1230" t="s">
        <v>1093</v>
      </c>
      <c r="K1230" t="s">
        <v>729</v>
      </c>
      <c r="L1230">
        <v>2004</v>
      </c>
      <c r="M1230">
        <v>3</v>
      </c>
      <c r="N1230">
        <v>2006</v>
      </c>
      <c r="O1230">
        <v>633089</v>
      </c>
      <c r="P1230" t="s">
        <v>889</v>
      </c>
      <c r="Q1230" t="str">
        <f t="shared" si="38"/>
        <v>08</v>
      </c>
      <c r="R1230">
        <v>3</v>
      </c>
      <c r="S1230" t="str">
        <f t="shared" si="39"/>
        <v>Yrl</v>
      </c>
      <c r="T1230" t="s">
        <v>1268</v>
      </c>
      <c r="U1230" t="s">
        <v>1263</v>
      </c>
    </row>
    <row r="1231" spans="1:21" hidden="1">
      <c r="A1231" s="134">
        <v>1</v>
      </c>
      <c r="B1231">
        <v>2007</v>
      </c>
      <c r="C1231">
        <v>20070624</v>
      </c>
      <c r="D1231">
        <v>45</v>
      </c>
      <c r="E1231">
        <v>95</v>
      </c>
      <c r="F1231" t="s">
        <v>349</v>
      </c>
      <c r="G1231">
        <v>2.29</v>
      </c>
      <c r="H1231" t="s">
        <v>935</v>
      </c>
      <c r="I1231" t="s">
        <v>68</v>
      </c>
      <c r="J1231" t="s">
        <v>129</v>
      </c>
      <c r="K1231" t="s">
        <v>732</v>
      </c>
      <c r="L1231">
        <v>2005</v>
      </c>
      <c r="M1231">
        <v>3</v>
      </c>
      <c r="N1231">
        <v>2006</v>
      </c>
      <c r="O1231">
        <v>633372</v>
      </c>
      <c r="P1231" t="s">
        <v>1062</v>
      </c>
      <c r="Q1231" t="str">
        <f t="shared" si="38"/>
        <v>06</v>
      </c>
      <c r="R1231">
        <v>2</v>
      </c>
      <c r="S1231" t="str">
        <f t="shared" si="39"/>
        <v>Fing</v>
      </c>
      <c r="T1231" t="s">
        <v>1281</v>
      </c>
      <c r="U1231" t="s">
        <v>1224</v>
      </c>
    </row>
    <row r="1232" spans="1:21" hidden="1">
      <c r="A1232" s="134">
        <v>1</v>
      </c>
      <c r="B1232">
        <v>2002</v>
      </c>
      <c r="C1232">
        <v>20020605</v>
      </c>
      <c r="D1232">
        <v>45</v>
      </c>
      <c r="E1232">
        <v>95</v>
      </c>
      <c r="F1232" t="s">
        <v>289</v>
      </c>
      <c r="G1232">
        <v>3.96</v>
      </c>
      <c r="H1232" t="s">
        <v>959</v>
      </c>
      <c r="I1232" t="s">
        <v>68</v>
      </c>
      <c r="J1232" t="s">
        <v>129</v>
      </c>
      <c r="K1232" t="s">
        <v>732</v>
      </c>
      <c r="L1232">
        <v>1999</v>
      </c>
      <c r="M1232">
        <v>3</v>
      </c>
      <c r="N1232">
        <v>2000</v>
      </c>
      <c r="O1232">
        <v>630172</v>
      </c>
      <c r="P1232" t="s">
        <v>1062</v>
      </c>
      <c r="Q1232" t="str">
        <f t="shared" si="38"/>
        <v>06</v>
      </c>
      <c r="R1232">
        <v>2</v>
      </c>
      <c r="S1232" t="str">
        <f t="shared" si="39"/>
        <v>Fing</v>
      </c>
      <c r="T1232" t="s">
        <v>1281</v>
      </c>
      <c r="U1232" t="s">
        <v>1224</v>
      </c>
    </row>
    <row r="1233" spans="1:21" hidden="1">
      <c r="A1233" s="134">
        <v>1</v>
      </c>
      <c r="B1233">
        <v>2007</v>
      </c>
      <c r="C1233">
        <v>20070807</v>
      </c>
      <c r="D1233">
        <v>23</v>
      </c>
      <c r="E1233">
        <v>17</v>
      </c>
      <c r="F1233" t="s">
        <v>345</v>
      </c>
      <c r="G1233">
        <v>2.61</v>
      </c>
      <c r="H1233" t="s">
        <v>920</v>
      </c>
      <c r="I1233" t="s">
        <v>56</v>
      </c>
      <c r="J1233" t="s">
        <v>1093</v>
      </c>
      <c r="K1233" t="s">
        <v>729</v>
      </c>
      <c r="L1233">
        <v>2004</v>
      </c>
      <c r="M1233">
        <v>3</v>
      </c>
      <c r="N1233">
        <v>2006</v>
      </c>
      <c r="O1233">
        <v>633089</v>
      </c>
      <c r="P1233" t="s">
        <v>888</v>
      </c>
      <c r="Q1233" t="str">
        <f t="shared" si="38"/>
        <v>08</v>
      </c>
      <c r="R1233">
        <v>3</v>
      </c>
      <c r="S1233" t="str">
        <f t="shared" si="39"/>
        <v>Yrl</v>
      </c>
      <c r="T1233" t="s">
        <v>1268</v>
      </c>
      <c r="U1233" t="s">
        <v>1263</v>
      </c>
    </row>
    <row r="1234" spans="1:21" hidden="1">
      <c r="A1234" s="134">
        <v>1</v>
      </c>
      <c r="B1234">
        <v>2005</v>
      </c>
      <c r="C1234">
        <v>20050822</v>
      </c>
      <c r="D1234">
        <v>45</v>
      </c>
      <c r="E1234">
        <v>95</v>
      </c>
      <c r="F1234" t="s">
        <v>296</v>
      </c>
      <c r="G1234">
        <v>5.84</v>
      </c>
      <c r="H1234" t="s">
        <v>936</v>
      </c>
      <c r="I1234" t="s">
        <v>68</v>
      </c>
      <c r="J1234" t="s">
        <v>129</v>
      </c>
      <c r="K1234" t="s">
        <v>732</v>
      </c>
      <c r="L1234">
        <v>2000</v>
      </c>
      <c r="M1234">
        <v>3</v>
      </c>
      <c r="N1234">
        <v>2001</v>
      </c>
      <c r="O1234">
        <v>630670</v>
      </c>
      <c r="P1234" t="s">
        <v>1062</v>
      </c>
      <c r="Q1234" t="str">
        <f t="shared" si="38"/>
        <v>08</v>
      </c>
      <c r="R1234">
        <v>3</v>
      </c>
      <c r="S1234" t="str">
        <f t="shared" si="39"/>
        <v>Fing</v>
      </c>
      <c r="T1234" t="s">
        <v>1281</v>
      </c>
      <c r="U1234" t="s">
        <v>1224</v>
      </c>
    </row>
    <row r="1235" spans="1:21" hidden="1">
      <c r="A1235" s="134">
        <v>1</v>
      </c>
      <c r="B1235">
        <v>2009</v>
      </c>
      <c r="C1235">
        <v>20090804</v>
      </c>
      <c r="D1235">
        <v>45</v>
      </c>
      <c r="E1235">
        <v>95</v>
      </c>
      <c r="F1235" t="s">
        <v>315</v>
      </c>
      <c r="G1235">
        <v>29.11</v>
      </c>
      <c r="H1235" t="s">
        <v>928</v>
      </c>
      <c r="I1235" t="s">
        <v>56</v>
      </c>
      <c r="J1235" t="s">
        <v>1093</v>
      </c>
      <c r="K1235" t="s">
        <v>729</v>
      </c>
      <c r="L1235">
        <v>2006</v>
      </c>
      <c r="M1235">
        <v>3</v>
      </c>
      <c r="N1235">
        <v>2008</v>
      </c>
      <c r="O1235">
        <v>633494</v>
      </c>
      <c r="P1235" t="s">
        <v>1062</v>
      </c>
      <c r="Q1235" t="str">
        <f t="shared" si="38"/>
        <v>08</v>
      </c>
      <c r="R1235">
        <v>3</v>
      </c>
      <c r="S1235" t="str">
        <f t="shared" si="39"/>
        <v>Yrl</v>
      </c>
      <c r="T1235" t="s">
        <v>1268</v>
      </c>
      <c r="U1235" t="s">
        <v>1263</v>
      </c>
    </row>
    <row r="1236" spans="1:21" hidden="1">
      <c r="A1236" s="134">
        <v>1</v>
      </c>
      <c r="B1236">
        <v>1994</v>
      </c>
      <c r="C1236">
        <v>19940916</v>
      </c>
      <c r="D1236">
        <v>23</v>
      </c>
      <c r="E1236">
        <v>16</v>
      </c>
      <c r="F1236" t="s">
        <v>302</v>
      </c>
      <c r="G1236">
        <v>7.31</v>
      </c>
      <c r="H1236" t="s">
        <v>911</v>
      </c>
      <c r="I1236" t="s">
        <v>68</v>
      </c>
      <c r="J1236" t="s">
        <v>129</v>
      </c>
      <c r="K1236" t="s">
        <v>732</v>
      </c>
      <c r="L1236">
        <v>1992</v>
      </c>
      <c r="M1236">
        <v>3</v>
      </c>
      <c r="N1236">
        <v>1993</v>
      </c>
      <c r="O1236">
        <v>634953</v>
      </c>
      <c r="P1236" t="s">
        <v>888</v>
      </c>
      <c r="Q1236" t="str">
        <f t="shared" si="38"/>
        <v>09</v>
      </c>
      <c r="R1236">
        <v>3</v>
      </c>
      <c r="S1236" t="str">
        <f t="shared" si="39"/>
        <v>Fing</v>
      </c>
      <c r="T1236" t="s">
        <v>1281</v>
      </c>
      <c r="U1236" t="s">
        <v>1224</v>
      </c>
    </row>
    <row r="1237" spans="1:21" hidden="1">
      <c r="A1237" s="134">
        <v>1</v>
      </c>
      <c r="B1237">
        <v>1998</v>
      </c>
      <c r="C1237">
        <v>19981128</v>
      </c>
      <c r="D1237">
        <v>45</v>
      </c>
      <c r="E1237">
        <v>95</v>
      </c>
      <c r="F1237" t="s">
        <v>289</v>
      </c>
      <c r="G1237">
        <v>2.73</v>
      </c>
      <c r="H1237" t="s">
        <v>959</v>
      </c>
      <c r="I1237" t="s">
        <v>68</v>
      </c>
      <c r="J1237" t="s">
        <v>129</v>
      </c>
      <c r="K1237" t="s">
        <v>732</v>
      </c>
      <c r="L1237">
        <v>1996</v>
      </c>
      <c r="M1237">
        <v>3</v>
      </c>
      <c r="N1237">
        <v>1997</v>
      </c>
      <c r="O1237">
        <v>630127</v>
      </c>
      <c r="P1237" t="s">
        <v>1062</v>
      </c>
      <c r="Q1237" t="str">
        <f t="shared" si="38"/>
        <v>11</v>
      </c>
      <c r="R1237">
        <v>1</v>
      </c>
      <c r="S1237" t="str">
        <f t="shared" si="39"/>
        <v>Fing</v>
      </c>
      <c r="T1237" t="s">
        <v>1281</v>
      </c>
      <c r="U1237" t="s">
        <v>1224</v>
      </c>
    </row>
    <row r="1238" spans="1:21" hidden="1">
      <c r="A1238" s="134">
        <v>1</v>
      </c>
      <c r="B1238">
        <v>1995</v>
      </c>
      <c r="C1238">
        <v>19951226</v>
      </c>
      <c r="D1238">
        <v>45</v>
      </c>
      <c r="E1238">
        <v>95</v>
      </c>
      <c r="F1238" t="s">
        <v>349</v>
      </c>
      <c r="G1238">
        <v>1.3</v>
      </c>
      <c r="H1238" t="s">
        <v>935</v>
      </c>
      <c r="I1238" t="s">
        <v>68</v>
      </c>
      <c r="J1238" t="s">
        <v>129</v>
      </c>
      <c r="K1238" t="s">
        <v>732</v>
      </c>
      <c r="L1238">
        <v>1993</v>
      </c>
      <c r="M1238">
        <v>3</v>
      </c>
      <c r="N1238">
        <v>1994</v>
      </c>
      <c r="O1238">
        <v>635318</v>
      </c>
      <c r="P1238" t="s">
        <v>1062</v>
      </c>
      <c r="Q1238" t="str">
        <f t="shared" si="38"/>
        <v>12</v>
      </c>
      <c r="R1238">
        <v>1</v>
      </c>
      <c r="S1238" t="str">
        <f t="shared" si="39"/>
        <v>Fing</v>
      </c>
      <c r="T1238" t="s">
        <v>1281</v>
      </c>
      <c r="U1238" t="s">
        <v>1224</v>
      </c>
    </row>
    <row r="1239" spans="1:21" hidden="1">
      <c r="A1239" s="134">
        <v>1</v>
      </c>
      <c r="B1239">
        <v>2006</v>
      </c>
      <c r="C1239">
        <v>20060928</v>
      </c>
      <c r="D1239">
        <v>23</v>
      </c>
      <c r="E1239">
        <v>12</v>
      </c>
      <c r="F1239" t="s">
        <v>302</v>
      </c>
      <c r="G1239">
        <v>4</v>
      </c>
      <c r="H1239" t="s">
        <v>911</v>
      </c>
      <c r="I1239" t="s">
        <v>56</v>
      </c>
      <c r="J1239" t="s">
        <v>1093</v>
      </c>
      <c r="K1239" t="s">
        <v>729</v>
      </c>
      <c r="L1239">
        <v>2004</v>
      </c>
      <c r="M1239">
        <v>3</v>
      </c>
      <c r="N1239">
        <v>2006</v>
      </c>
      <c r="O1239">
        <v>633089</v>
      </c>
      <c r="P1239" t="s">
        <v>888</v>
      </c>
      <c r="Q1239" t="str">
        <f t="shared" si="38"/>
        <v>09</v>
      </c>
      <c r="R1239">
        <v>3</v>
      </c>
      <c r="S1239" t="str">
        <f t="shared" si="39"/>
        <v>Yrl</v>
      </c>
      <c r="T1239" t="s">
        <v>1268</v>
      </c>
      <c r="U1239" t="s">
        <v>1263</v>
      </c>
    </row>
    <row r="1240" spans="1:21" hidden="1">
      <c r="A1240" s="134">
        <v>1</v>
      </c>
      <c r="B1240">
        <v>2007</v>
      </c>
      <c r="C1240">
        <v>20070918</v>
      </c>
      <c r="D1240">
        <v>23</v>
      </c>
      <c r="E1240">
        <v>12</v>
      </c>
      <c r="F1240" t="s">
        <v>302</v>
      </c>
      <c r="G1240">
        <v>1</v>
      </c>
      <c r="H1240" t="s">
        <v>911</v>
      </c>
      <c r="I1240" t="s">
        <v>56</v>
      </c>
      <c r="J1240" t="s">
        <v>1093</v>
      </c>
      <c r="K1240" t="s">
        <v>729</v>
      </c>
      <c r="L1240">
        <v>2004</v>
      </c>
      <c r="M1240">
        <v>3</v>
      </c>
      <c r="N1240">
        <v>2006</v>
      </c>
      <c r="O1240">
        <v>633089</v>
      </c>
      <c r="P1240" t="s">
        <v>888</v>
      </c>
      <c r="Q1240" t="str">
        <f t="shared" si="38"/>
        <v>09</v>
      </c>
      <c r="R1240">
        <v>3</v>
      </c>
      <c r="S1240" t="str">
        <f t="shared" si="39"/>
        <v>Yrl</v>
      </c>
      <c r="T1240" t="s">
        <v>1268</v>
      </c>
      <c r="U1240" t="s">
        <v>1263</v>
      </c>
    </row>
    <row r="1241" spans="1:21" hidden="1">
      <c r="A1241" s="134">
        <v>1</v>
      </c>
      <c r="B1241">
        <v>2007</v>
      </c>
      <c r="C1241">
        <v>20070919</v>
      </c>
      <c r="D1241">
        <v>23</v>
      </c>
      <c r="E1241">
        <v>12</v>
      </c>
      <c r="F1241" t="s">
        <v>302</v>
      </c>
      <c r="G1241">
        <v>1</v>
      </c>
      <c r="H1241" t="s">
        <v>911</v>
      </c>
      <c r="I1241" t="s">
        <v>56</v>
      </c>
      <c r="J1241" t="s">
        <v>1093</v>
      </c>
      <c r="K1241" t="s">
        <v>729</v>
      </c>
      <c r="L1241">
        <v>2004</v>
      </c>
      <c r="M1241">
        <v>3</v>
      </c>
      <c r="N1241">
        <v>2006</v>
      </c>
      <c r="O1241">
        <v>633089</v>
      </c>
      <c r="P1241" t="s">
        <v>888</v>
      </c>
      <c r="Q1241" t="str">
        <f t="shared" si="38"/>
        <v>09</v>
      </c>
      <c r="R1241">
        <v>3</v>
      </c>
      <c r="S1241" t="str">
        <f t="shared" si="39"/>
        <v>Yrl</v>
      </c>
      <c r="T1241" t="s">
        <v>1268</v>
      </c>
      <c r="U1241" t="s">
        <v>1263</v>
      </c>
    </row>
    <row r="1242" spans="1:21" hidden="1">
      <c r="A1242" s="134">
        <v>1</v>
      </c>
      <c r="B1242">
        <v>1993</v>
      </c>
      <c r="C1242">
        <v>19930116</v>
      </c>
      <c r="D1242">
        <v>45</v>
      </c>
      <c r="E1242">
        <v>95</v>
      </c>
      <c r="F1242" t="s">
        <v>289</v>
      </c>
      <c r="G1242">
        <v>1.01</v>
      </c>
      <c r="H1242" t="s">
        <v>959</v>
      </c>
      <c r="I1242" t="s">
        <v>616</v>
      </c>
      <c r="J1242" t="s">
        <v>930</v>
      </c>
      <c r="K1242" t="s">
        <v>931</v>
      </c>
      <c r="L1242">
        <v>1990</v>
      </c>
      <c r="N1242">
        <v>1991</v>
      </c>
      <c r="O1242">
        <v>212026</v>
      </c>
      <c r="P1242" t="s">
        <v>1062</v>
      </c>
      <c r="Q1242" t="str">
        <f t="shared" si="38"/>
        <v>01</v>
      </c>
      <c r="R1242">
        <v>1</v>
      </c>
      <c r="S1242" t="str">
        <f t="shared" si="39"/>
        <v>Fing</v>
      </c>
      <c r="T1242" t="s">
        <v>1277</v>
      </c>
      <c r="U1242" t="s">
        <v>1300</v>
      </c>
    </row>
    <row r="1243" spans="1:21" hidden="1">
      <c r="A1243" s="134">
        <v>1</v>
      </c>
      <c r="B1243">
        <v>1995</v>
      </c>
      <c r="C1243">
        <v>19950326</v>
      </c>
      <c r="D1243">
        <v>45</v>
      </c>
      <c r="E1243">
        <v>95</v>
      </c>
      <c r="F1243" t="s">
        <v>315</v>
      </c>
      <c r="G1243">
        <v>1.27</v>
      </c>
      <c r="H1243" t="s">
        <v>928</v>
      </c>
      <c r="I1243" t="s">
        <v>616</v>
      </c>
      <c r="J1243" t="s">
        <v>930</v>
      </c>
      <c r="K1243" t="s">
        <v>931</v>
      </c>
      <c r="L1243">
        <v>1992</v>
      </c>
      <c r="M1243">
        <v>2</v>
      </c>
      <c r="N1243">
        <v>1993</v>
      </c>
      <c r="O1243">
        <v>212251</v>
      </c>
      <c r="P1243" t="s">
        <v>1062</v>
      </c>
      <c r="Q1243" t="str">
        <f t="shared" si="38"/>
        <v>03</v>
      </c>
      <c r="R1243">
        <v>1</v>
      </c>
      <c r="S1243" t="str">
        <f t="shared" si="39"/>
        <v>Fing</v>
      </c>
      <c r="T1243" t="s">
        <v>1277</v>
      </c>
      <c r="U1243" t="s">
        <v>1300</v>
      </c>
    </row>
    <row r="1244" spans="1:21" hidden="1">
      <c r="A1244" s="134">
        <v>1</v>
      </c>
      <c r="B1244">
        <v>1993</v>
      </c>
      <c r="C1244">
        <v>19930414</v>
      </c>
      <c r="D1244">
        <v>45</v>
      </c>
      <c r="E1244">
        <v>95</v>
      </c>
      <c r="F1244" t="s">
        <v>289</v>
      </c>
      <c r="G1244">
        <v>1.01</v>
      </c>
      <c r="H1244" t="s">
        <v>959</v>
      </c>
      <c r="I1244" t="s">
        <v>616</v>
      </c>
      <c r="J1244" t="s">
        <v>930</v>
      </c>
      <c r="K1244" t="s">
        <v>931</v>
      </c>
      <c r="L1244">
        <v>1990</v>
      </c>
      <c r="N1244">
        <v>1991</v>
      </c>
      <c r="O1244">
        <v>212026</v>
      </c>
      <c r="P1244" t="s">
        <v>1062</v>
      </c>
      <c r="Q1244" t="str">
        <f t="shared" si="38"/>
        <v>04</v>
      </c>
      <c r="R1244">
        <v>1</v>
      </c>
      <c r="S1244" t="str">
        <f t="shared" si="39"/>
        <v>Fing</v>
      </c>
      <c r="T1244" t="s">
        <v>1277</v>
      </c>
      <c r="U1244" t="s">
        <v>1300</v>
      </c>
    </row>
    <row r="1245" spans="1:21" hidden="1">
      <c r="A1245" s="134">
        <v>1</v>
      </c>
      <c r="B1245">
        <v>1993</v>
      </c>
      <c r="C1245">
        <v>19930930</v>
      </c>
      <c r="D1245">
        <v>45</v>
      </c>
      <c r="E1245">
        <v>95</v>
      </c>
      <c r="F1245" t="s">
        <v>314</v>
      </c>
      <c r="G1245">
        <v>1.01</v>
      </c>
      <c r="H1245" t="s">
        <v>948</v>
      </c>
      <c r="I1245" t="s">
        <v>616</v>
      </c>
      <c r="J1245" t="s">
        <v>930</v>
      </c>
      <c r="K1245" t="s">
        <v>931</v>
      </c>
      <c r="L1245">
        <v>1990</v>
      </c>
      <c r="N1245">
        <v>1991</v>
      </c>
      <c r="O1245">
        <v>212026</v>
      </c>
      <c r="P1245" t="s">
        <v>1062</v>
      </c>
      <c r="Q1245" t="str">
        <f t="shared" si="38"/>
        <v>09</v>
      </c>
      <c r="R1245">
        <v>3</v>
      </c>
      <c r="S1245" t="str">
        <f t="shared" si="39"/>
        <v>Fing</v>
      </c>
      <c r="T1245" t="s">
        <v>1277</v>
      </c>
      <c r="U1245" t="s">
        <v>1300</v>
      </c>
    </row>
    <row r="1246" spans="1:21" hidden="1">
      <c r="A1246" s="134">
        <v>1</v>
      </c>
      <c r="B1246">
        <v>1997</v>
      </c>
      <c r="C1246">
        <v>19970112</v>
      </c>
      <c r="D1246">
        <v>45</v>
      </c>
      <c r="E1246">
        <v>95</v>
      </c>
      <c r="F1246" t="s">
        <v>977</v>
      </c>
      <c r="G1246">
        <v>1.02</v>
      </c>
      <c r="H1246" t="s">
        <v>978</v>
      </c>
      <c r="I1246" t="s">
        <v>616</v>
      </c>
      <c r="J1246" t="s">
        <v>947</v>
      </c>
      <c r="K1246" t="s">
        <v>979</v>
      </c>
      <c r="L1246">
        <v>1994</v>
      </c>
      <c r="M1246">
        <v>2</v>
      </c>
      <c r="N1246">
        <v>1995</v>
      </c>
      <c r="O1246">
        <v>212610</v>
      </c>
      <c r="P1246" t="s">
        <v>1062</v>
      </c>
      <c r="Q1246" t="str">
        <f t="shared" si="38"/>
        <v>01</v>
      </c>
      <c r="R1246">
        <v>1</v>
      </c>
      <c r="S1246" t="str">
        <f t="shared" si="39"/>
        <v>Fing</v>
      </c>
      <c r="T1246" t="s">
        <v>1277</v>
      </c>
      <c r="U1246" t="s">
        <v>1300</v>
      </c>
    </row>
    <row r="1247" spans="1:21" hidden="1">
      <c r="A1247" s="134">
        <v>1</v>
      </c>
      <c r="B1247">
        <v>2005</v>
      </c>
      <c r="C1247">
        <v>20050430</v>
      </c>
      <c r="D1247">
        <v>45</v>
      </c>
      <c r="E1247">
        <v>95</v>
      </c>
      <c r="F1247" t="s">
        <v>323</v>
      </c>
      <c r="G1247">
        <v>6.13</v>
      </c>
      <c r="H1247" t="s">
        <v>964</v>
      </c>
      <c r="I1247" t="s">
        <v>616</v>
      </c>
      <c r="J1247" t="s">
        <v>947</v>
      </c>
      <c r="K1247" t="s">
        <v>979</v>
      </c>
      <c r="L1247">
        <v>2001</v>
      </c>
      <c r="M1247">
        <v>2</v>
      </c>
      <c r="N1247">
        <v>2002</v>
      </c>
      <c r="O1247">
        <v>210394</v>
      </c>
      <c r="P1247" t="s">
        <v>1062</v>
      </c>
      <c r="Q1247" t="str">
        <f t="shared" si="38"/>
        <v>04</v>
      </c>
      <c r="R1247">
        <v>1</v>
      </c>
      <c r="S1247" t="str">
        <f t="shared" si="39"/>
        <v>Fing</v>
      </c>
      <c r="T1247" t="s">
        <v>1277</v>
      </c>
      <c r="U1247" t="s">
        <v>1300</v>
      </c>
    </row>
    <row r="1248" spans="1:21" hidden="1">
      <c r="A1248" s="134">
        <v>1</v>
      </c>
      <c r="B1248">
        <v>2007</v>
      </c>
      <c r="C1248">
        <v>20070907</v>
      </c>
      <c r="D1248">
        <v>45</v>
      </c>
      <c r="E1248">
        <v>95</v>
      </c>
      <c r="F1248" t="s">
        <v>288</v>
      </c>
      <c r="G1248">
        <v>22.12</v>
      </c>
      <c r="H1248" t="s">
        <v>940</v>
      </c>
      <c r="I1248" t="s">
        <v>56</v>
      </c>
      <c r="J1248" t="s">
        <v>1093</v>
      </c>
      <c r="K1248" t="s">
        <v>729</v>
      </c>
      <c r="L1248">
        <v>2004</v>
      </c>
      <c r="M1248">
        <v>3</v>
      </c>
      <c r="N1248">
        <v>2006</v>
      </c>
      <c r="O1248">
        <v>633089</v>
      </c>
      <c r="P1248" t="s">
        <v>1062</v>
      </c>
      <c r="Q1248" t="str">
        <f t="shared" si="38"/>
        <v>09</v>
      </c>
      <c r="R1248">
        <v>3</v>
      </c>
      <c r="S1248" t="str">
        <f t="shared" si="39"/>
        <v>Yrl</v>
      </c>
      <c r="T1248" t="s">
        <v>1268</v>
      </c>
      <c r="U1248" t="s">
        <v>1263</v>
      </c>
    </row>
    <row r="1249" spans="1:21" hidden="1">
      <c r="A1249" s="134">
        <v>1</v>
      </c>
      <c r="B1249">
        <v>2008</v>
      </c>
      <c r="C1249">
        <v>20080530</v>
      </c>
      <c r="D1249">
        <v>45</v>
      </c>
      <c r="E1249">
        <v>95</v>
      </c>
      <c r="F1249" t="s">
        <v>288</v>
      </c>
      <c r="G1249">
        <v>6.91</v>
      </c>
      <c r="H1249" t="s">
        <v>940</v>
      </c>
      <c r="I1249" t="s">
        <v>616</v>
      </c>
      <c r="J1249" t="s">
        <v>947</v>
      </c>
      <c r="K1249" t="s">
        <v>931</v>
      </c>
      <c r="L1249">
        <v>2005</v>
      </c>
      <c r="M1249">
        <v>2</v>
      </c>
      <c r="N1249">
        <v>2006</v>
      </c>
      <c r="O1249">
        <v>210684</v>
      </c>
      <c r="P1249" t="s">
        <v>1062</v>
      </c>
      <c r="Q1249" t="str">
        <f t="shared" si="38"/>
        <v>05</v>
      </c>
      <c r="R1249">
        <v>2</v>
      </c>
      <c r="S1249" t="str">
        <f t="shared" si="39"/>
        <v>Fing</v>
      </c>
      <c r="T1249" t="s">
        <v>1277</v>
      </c>
      <c r="U1249" t="s">
        <v>1300</v>
      </c>
    </row>
    <row r="1250" spans="1:21" hidden="1">
      <c r="A1250" s="134">
        <v>1</v>
      </c>
      <c r="B1250">
        <v>2008</v>
      </c>
      <c r="C1250">
        <v>20080622</v>
      </c>
      <c r="D1250">
        <v>45</v>
      </c>
      <c r="E1250">
        <v>95</v>
      </c>
      <c r="F1250" t="s">
        <v>281</v>
      </c>
      <c r="G1250">
        <v>7.76</v>
      </c>
      <c r="H1250" t="s">
        <v>937</v>
      </c>
      <c r="I1250" t="s">
        <v>616</v>
      </c>
      <c r="J1250" t="s">
        <v>947</v>
      </c>
      <c r="K1250" t="s">
        <v>931</v>
      </c>
      <c r="L1250">
        <v>2005</v>
      </c>
      <c r="M1250">
        <v>2</v>
      </c>
      <c r="N1250">
        <v>2006</v>
      </c>
      <c r="O1250">
        <v>210684</v>
      </c>
      <c r="P1250" t="s">
        <v>1062</v>
      </c>
      <c r="Q1250" t="str">
        <f t="shared" si="38"/>
        <v>06</v>
      </c>
      <c r="R1250">
        <v>2</v>
      </c>
      <c r="S1250" t="str">
        <f t="shared" si="39"/>
        <v>Fing</v>
      </c>
      <c r="T1250" t="s">
        <v>1277</v>
      </c>
      <c r="U1250" t="s">
        <v>1300</v>
      </c>
    </row>
    <row r="1251" spans="1:21" hidden="1">
      <c r="A1251" s="134">
        <v>1</v>
      </c>
      <c r="B1251">
        <v>1996</v>
      </c>
      <c r="C1251">
        <v>19960306</v>
      </c>
      <c r="D1251">
        <v>45</v>
      </c>
      <c r="E1251">
        <v>95</v>
      </c>
      <c r="F1251" t="s">
        <v>281</v>
      </c>
      <c r="G1251">
        <v>2.38</v>
      </c>
      <c r="H1251" t="s">
        <v>937</v>
      </c>
      <c r="I1251" t="s">
        <v>616</v>
      </c>
      <c r="J1251" t="s">
        <v>667</v>
      </c>
      <c r="K1251" t="s">
        <v>953</v>
      </c>
      <c r="L1251">
        <v>1992</v>
      </c>
      <c r="M1251">
        <v>3</v>
      </c>
      <c r="N1251">
        <v>1994</v>
      </c>
      <c r="O1251">
        <v>635230</v>
      </c>
      <c r="P1251" t="s">
        <v>1062</v>
      </c>
      <c r="Q1251" t="str">
        <f t="shared" si="38"/>
        <v>03</v>
      </c>
      <c r="R1251">
        <v>1</v>
      </c>
      <c r="S1251" t="str">
        <f t="shared" si="39"/>
        <v>Yrl</v>
      </c>
      <c r="T1251" t="s">
        <v>1294</v>
      </c>
      <c r="U1251" t="s">
        <v>1298</v>
      </c>
    </row>
    <row r="1252" spans="1:21" hidden="1">
      <c r="A1252" s="134">
        <v>1</v>
      </c>
      <c r="B1252">
        <v>2000</v>
      </c>
      <c r="C1252">
        <v>20000312</v>
      </c>
      <c r="D1252">
        <v>45</v>
      </c>
      <c r="E1252">
        <v>95</v>
      </c>
      <c r="F1252" t="s">
        <v>281</v>
      </c>
      <c r="G1252">
        <v>4.46</v>
      </c>
      <c r="H1252" t="s">
        <v>937</v>
      </c>
      <c r="I1252" t="s">
        <v>616</v>
      </c>
      <c r="J1252" t="s">
        <v>667</v>
      </c>
      <c r="K1252" t="s">
        <v>894</v>
      </c>
      <c r="L1252">
        <v>1996</v>
      </c>
      <c r="M1252">
        <v>2</v>
      </c>
      <c r="N1252">
        <v>1998</v>
      </c>
      <c r="O1252">
        <v>630160</v>
      </c>
      <c r="P1252" t="s">
        <v>1062</v>
      </c>
      <c r="Q1252" t="str">
        <f t="shared" si="38"/>
        <v>03</v>
      </c>
      <c r="R1252">
        <v>1</v>
      </c>
      <c r="S1252" t="str">
        <f t="shared" si="39"/>
        <v>Yrl</v>
      </c>
      <c r="T1252" t="s">
        <v>1294</v>
      </c>
      <c r="U1252" t="s">
        <v>1298</v>
      </c>
    </row>
    <row r="1253" spans="1:21" hidden="1">
      <c r="A1253" s="134">
        <v>1</v>
      </c>
      <c r="B1253">
        <v>2000</v>
      </c>
      <c r="C1253">
        <v>20000501</v>
      </c>
      <c r="D1253">
        <v>45</v>
      </c>
      <c r="E1253">
        <v>95</v>
      </c>
      <c r="F1253" t="s">
        <v>289</v>
      </c>
      <c r="G1253">
        <v>3.27</v>
      </c>
      <c r="H1253" t="s">
        <v>959</v>
      </c>
      <c r="I1253" t="s">
        <v>616</v>
      </c>
      <c r="J1253" t="s">
        <v>667</v>
      </c>
      <c r="K1253" t="s">
        <v>894</v>
      </c>
      <c r="L1253">
        <v>1997</v>
      </c>
      <c r="M1253">
        <v>2</v>
      </c>
      <c r="N1253">
        <v>1999</v>
      </c>
      <c r="O1253">
        <v>630626</v>
      </c>
      <c r="P1253" t="s">
        <v>1062</v>
      </c>
      <c r="Q1253" t="str">
        <f t="shared" si="38"/>
        <v>05</v>
      </c>
      <c r="R1253">
        <v>2</v>
      </c>
      <c r="S1253" t="str">
        <f t="shared" si="39"/>
        <v>Yrl</v>
      </c>
      <c r="T1253" t="s">
        <v>1294</v>
      </c>
      <c r="U1253" t="s">
        <v>1298</v>
      </c>
    </row>
    <row r="1254" spans="1:21">
      <c r="A1254" s="134">
        <v>1</v>
      </c>
      <c r="B1254">
        <v>2005</v>
      </c>
      <c r="C1254">
        <v>20050514</v>
      </c>
      <c r="D1254">
        <v>45</v>
      </c>
      <c r="E1254">
        <v>95</v>
      </c>
      <c r="F1254" t="s">
        <v>289</v>
      </c>
      <c r="G1254">
        <v>3.02</v>
      </c>
      <c r="H1254" t="s">
        <v>959</v>
      </c>
      <c r="I1254" t="s">
        <v>616</v>
      </c>
      <c r="J1254" t="s">
        <v>667</v>
      </c>
      <c r="K1254" t="s">
        <v>894</v>
      </c>
      <c r="L1254">
        <v>2002</v>
      </c>
      <c r="M1254">
        <v>2</v>
      </c>
      <c r="N1254">
        <v>2004</v>
      </c>
      <c r="O1254">
        <v>631799</v>
      </c>
      <c r="P1254" t="s">
        <v>1062</v>
      </c>
      <c r="Q1254" t="str">
        <f t="shared" si="38"/>
        <v>05</v>
      </c>
      <c r="R1254">
        <v>2</v>
      </c>
      <c r="S1254" t="str">
        <f t="shared" si="39"/>
        <v>Yrl</v>
      </c>
      <c r="T1254" t="s">
        <v>1294</v>
      </c>
      <c r="U1254" t="s">
        <v>1298</v>
      </c>
    </row>
    <row r="1255" spans="1:21">
      <c r="A1255" s="134">
        <v>1</v>
      </c>
      <c r="B1255">
        <v>2007</v>
      </c>
      <c r="C1255">
        <v>20070627</v>
      </c>
      <c r="D1255">
        <v>45</v>
      </c>
      <c r="E1255">
        <v>95</v>
      </c>
      <c r="F1255" t="s">
        <v>281</v>
      </c>
      <c r="G1255">
        <v>2.29</v>
      </c>
      <c r="H1255" t="s">
        <v>937</v>
      </c>
      <c r="I1255" t="s">
        <v>616</v>
      </c>
      <c r="J1255" t="s">
        <v>667</v>
      </c>
      <c r="K1255" t="s">
        <v>894</v>
      </c>
      <c r="L1255">
        <v>2004</v>
      </c>
      <c r="M1255">
        <v>2</v>
      </c>
      <c r="N1255">
        <v>2006</v>
      </c>
      <c r="O1255">
        <v>632876</v>
      </c>
      <c r="P1255" t="s">
        <v>1062</v>
      </c>
      <c r="Q1255" t="str">
        <f t="shared" si="38"/>
        <v>06</v>
      </c>
      <c r="R1255">
        <v>2</v>
      </c>
      <c r="S1255" t="str">
        <f t="shared" si="39"/>
        <v>Yrl</v>
      </c>
      <c r="T1255" t="s">
        <v>1294</v>
      </c>
      <c r="U1255" t="s">
        <v>1298</v>
      </c>
    </row>
    <row r="1256" spans="1:21" hidden="1">
      <c r="A1256" s="134">
        <v>1</v>
      </c>
      <c r="B1256">
        <v>1999</v>
      </c>
      <c r="C1256">
        <v>19990619</v>
      </c>
      <c r="D1256">
        <v>45</v>
      </c>
      <c r="E1256">
        <v>95</v>
      </c>
      <c r="F1256" t="s">
        <v>980</v>
      </c>
      <c r="G1256">
        <v>4.0999999999999996</v>
      </c>
      <c r="H1256" t="s">
        <v>981</v>
      </c>
      <c r="I1256" t="s">
        <v>616</v>
      </c>
      <c r="J1256" t="s">
        <v>667</v>
      </c>
      <c r="K1256" t="s">
        <v>894</v>
      </c>
      <c r="L1256">
        <v>1996</v>
      </c>
      <c r="M1256">
        <v>2</v>
      </c>
      <c r="N1256">
        <v>1998</v>
      </c>
      <c r="O1256">
        <v>635527</v>
      </c>
      <c r="P1256" t="s">
        <v>1062</v>
      </c>
      <c r="Q1256" t="str">
        <f t="shared" si="38"/>
        <v>06</v>
      </c>
      <c r="R1256">
        <v>2</v>
      </c>
      <c r="S1256" t="str">
        <f t="shared" si="39"/>
        <v>Yrl</v>
      </c>
      <c r="T1256" t="s">
        <v>1294</v>
      </c>
      <c r="U1256" t="s">
        <v>1298</v>
      </c>
    </row>
    <row r="1257" spans="1:21" hidden="1">
      <c r="A1257" s="134">
        <v>1</v>
      </c>
      <c r="B1257">
        <v>2000</v>
      </c>
      <c r="C1257">
        <v>20000727</v>
      </c>
      <c r="D1257">
        <v>45</v>
      </c>
      <c r="E1257">
        <v>95</v>
      </c>
      <c r="F1257" t="s">
        <v>315</v>
      </c>
      <c r="G1257">
        <v>2.2799999999999998</v>
      </c>
      <c r="H1257" t="s">
        <v>928</v>
      </c>
      <c r="I1257" t="s">
        <v>616</v>
      </c>
      <c r="J1257" t="s">
        <v>667</v>
      </c>
      <c r="K1257" t="s">
        <v>894</v>
      </c>
      <c r="L1257">
        <v>1997</v>
      </c>
      <c r="M1257">
        <v>2</v>
      </c>
      <c r="N1257">
        <v>1999</v>
      </c>
      <c r="O1257">
        <v>630626</v>
      </c>
      <c r="P1257" t="s">
        <v>1062</v>
      </c>
      <c r="Q1257" t="str">
        <f t="shared" si="38"/>
        <v>07</v>
      </c>
      <c r="R1257">
        <v>3</v>
      </c>
      <c r="S1257" t="str">
        <f t="shared" si="39"/>
        <v>Yrl</v>
      </c>
      <c r="T1257" t="s">
        <v>1294</v>
      </c>
      <c r="U1257" t="s">
        <v>1298</v>
      </c>
    </row>
    <row r="1258" spans="1:21" hidden="1">
      <c r="A1258" s="134">
        <v>1</v>
      </c>
      <c r="B1258">
        <v>2000</v>
      </c>
      <c r="C1258">
        <v>20000722</v>
      </c>
      <c r="D1258">
        <v>45</v>
      </c>
      <c r="E1258">
        <v>95</v>
      </c>
      <c r="F1258" t="s">
        <v>354</v>
      </c>
      <c r="G1258">
        <v>2.2799999999999998</v>
      </c>
      <c r="H1258" t="s">
        <v>938</v>
      </c>
      <c r="I1258" t="s">
        <v>616</v>
      </c>
      <c r="J1258" t="s">
        <v>667</v>
      </c>
      <c r="K1258" t="s">
        <v>894</v>
      </c>
      <c r="L1258">
        <v>1997</v>
      </c>
      <c r="M1258">
        <v>2</v>
      </c>
      <c r="N1258">
        <v>1999</v>
      </c>
      <c r="O1258">
        <v>630626</v>
      </c>
      <c r="P1258" t="s">
        <v>1062</v>
      </c>
      <c r="Q1258" t="str">
        <f t="shared" si="38"/>
        <v>07</v>
      </c>
      <c r="R1258">
        <v>3</v>
      </c>
      <c r="S1258" t="str">
        <f t="shared" si="39"/>
        <v>Yrl</v>
      </c>
      <c r="T1258" t="s">
        <v>1294</v>
      </c>
      <c r="U1258" t="s">
        <v>1298</v>
      </c>
    </row>
    <row r="1259" spans="1:21" hidden="1">
      <c r="A1259" s="134">
        <v>1</v>
      </c>
      <c r="B1259">
        <v>2000</v>
      </c>
      <c r="C1259">
        <v>20000825</v>
      </c>
      <c r="D1259">
        <v>45</v>
      </c>
      <c r="E1259">
        <v>95</v>
      </c>
      <c r="F1259" t="s">
        <v>322</v>
      </c>
      <c r="G1259">
        <v>3</v>
      </c>
      <c r="H1259" t="s">
        <v>988</v>
      </c>
      <c r="I1259" t="s">
        <v>616</v>
      </c>
      <c r="J1259" t="s">
        <v>667</v>
      </c>
      <c r="K1259" t="s">
        <v>894</v>
      </c>
      <c r="L1259">
        <v>1997</v>
      </c>
      <c r="M1259">
        <v>2</v>
      </c>
      <c r="N1259">
        <v>1999</v>
      </c>
      <c r="O1259">
        <v>630627</v>
      </c>
      <c r="P1259" t="s">
        <v>1062</v>
      </c>
      <c r="Q1259" t="str">
        <f t="shared" si="38"/>
        <v>08</v>
      </c>
      <c r="R1259">
        <v>3</v>
      </c>
      <c r="S1259" t="str">
        <f t="shared" si="39"/>
        <v>Yrl</v>
      </c>
      <c r="T1259" t="s">
        <v>1294</v>
      </c>
      <c r="U1259" t="s">
        <v>1298</v>
      </c>
    </row>
    <row r="1260" spans="1:21" hidden="1">
      <c r="A1260" s="134">
        <v>1</v>
      </c>
      <c r="B1260">
        <v>1995</v>
      </c>
      <c r="C1260">
        <v>19950806</v>
      </c>
      <c r="D1260">
        <v>45</v>
      </c>
      <c r="E1260">
        <v>95</v>
      </c>
      <c r="F1260" t="s">
        <v>996</v>
      </c>
      <c r="G1260">
        <v>1.28</v>
      </c>
      <c r="H1260" t="s">
        <v>997</v>
      </c>
      <c r="I1260" t="s">
        <v>616</v>
      </c>
      <c r="J1260" t="s">
        <v>667</v>
      </c>
      <c r="K1260" t="s">
        <v>953</v>
      </c>
      <c r="L1260">
        <v>1992</v>
      </c>
      <c r="M1260">
        <v>3</v>
      </c>
      <c r="N1260">
        <v>1994</v>
      </c>
      <c r="O1260">
        <v>635230</v>
      </c>
      <c r="P1260" t="s">
        <v>1062</v>
      </c>
      <c r="Q1260" t="str">
        <f t="shared" si="38"/>
        <v>08</v>
      </c>
      <c r="R1260">
        <v>3</v>
      </c>
      <c r="S1260" t="str">
        <f t="shared" si="39"/>
        <v>Yrl</v>
      </c>
      <c r="T1260" t="s">
        <v>1294</v>
      </c>
      <c r="U1260" t="s">
        <v>1298</v>
      </c>
    </row>
    <row r="1261" spans="1:21" hidden="1">
      <c r="A1261" s="134">
        <v>1</v>
      </c>
      <c r="B1261">
        <v>1999</v>
      </c>
      <c r="C1261">
        <v>19991015</v>
      </c>
      <c r="D1261">
        <v>45</v>
      </c>
      <c r="E1261">
        <v>95</v>
      </c>
      <c r="F1261" t="s">
        <v>281</v>
      </c>
      <c r="G1261">
        <v>3.56</v>
      </c>
      <c r="H1261" t="s">
        <v>937</v>
      </c>
      <c r="I1261" t="s">
        <v>616</v>
      </c>
      <c r="J1261" t="s">
        <v>667</v>
      </c>
      <c r="K1261" t="s">
        <v>894</v>
      </c>
      <c r="L1261">
        <v>1996</v>
      </c>
      <c r="M1261">
        <v>2</v>
      </c>
      <c r="N1261">
        <v>1998</v>
      </c>
      <c r="O1261">
        <v>630160</v>
      </c>
      <c r="P1261" t="s">
        <v>1062</v>
      </c>
      <c r="Q1261" t="str">
        <f t="shared" si="38"/>
        <v>10</v>
      </c>
      <c r="R1261">
        <v>1</v>
      </c>
      <c r="S1261" t="str">
        <f t="shared" si="39"/>
        <v>Yrl</v>
      </c>
      <c r="T1261" t="s">
        <v>1294</v>
      </c>
      <c r="U1261" t="s">
        <v>1298</v>
      </c>
    </row>
    <row r="1262" spans="1:21" hidden="1">
      <c r="A1262" s="134">
        <v>1</v>
      </c>
      <c r="B1262">
        <v>1998</v>
      </c>
      <c r="C1262">
        <v>19981216</v>
      </c>
      <c r="D1262">
        <v>45</v>
      </c>
      <c r="E1262">
        <v>95</v>
      </c>
      <c r="F1262" t="s">
        <v>289</v>
      </c>
      <c r="G1262">
        <v>3.66</v>
      </c>
      <c r="H1262" t="s">
        <v>959</v>
      </c>
      <c r="I1262" t="s">
        <v>616</v>
      </c>
      <c r="J1262" t="s">
        <v>667</v>
      </c>
      <c r="K1262" t="s">
        <v>894</v>
      </c>
      <c r="L1262">
        <v>1996</v>
      </c>
      <c r="M1262">
        <v>2</v>
      </c>
      <c r="N1262">
        <v>1998</v>
      </c>
      <c r="O1262">
        <v>630160</v>
      </c>
      <c r="P1262" t="s">
        <v>1062</v>
      </c>
      <c r="Q1262" t="str">
        <f t="shared" si="38"/>
        <v>12</v>
      </c>
      <c r="R1262">
        <v>1</v>
      </c>
      <c r="S1262" t="str">
        <f t="shared" si="39"/>
        <v>Yrl</v>
      </c>
      <c r="T1262" t="s">
        <v>1294</v>
      </c>
      <c r="U1262" t="s">
        <v>1298</v>
      </c>
    </row>
    <row r="1263" spans="1:21" hidden="1">
      <c r="A1263" s="134">
        <v>1</v>
      </c>
      <c r="B1263">
        <v>1999</v>
      </c>
      <c r="C1263">
        <v>19991226</v>
      </c>
      <c r="D1263">
        <v>45</v>
      </c>
      <c r="E1263">
        <v>95</v>
      </c>
      <c r="F1263" t="s">
        <v>289</v>
      </c>
      <c r="G1263">
        <v>6.21</v>
      </c>
      <c r="H1263" t="s">
        <v>959</v>
      </c>
      <c r="I1263" t="s">
        <v>616</v>
      </c>
      <c r="J1263" t="s">
        <v>667</v>
      </c>
      <c r="K1263" t="s">
        <v>894</v>
      </c>
      <c r="L1263">
        <v>1996</v>
      </c>
      <c r="M1263">
        <v>2</v>
      </c>
      <c r="N1263">
        <v>1998</v>
      </c>
      <c r="O1263">
        <v>635527</v>
      </c>
      <c r="P1263" t="s">
        <v>1062</v>
      </c>
      <c r="Q1263" t="str">
        <f t="shared" si="38"/>
        <v>12</v>
      </c>
      <c r="R1263">
        <v>1</v>
      </c>
      <c r="S1263" t="str">
        <f t="shared" si="39"/>
        <v>Yrl</v>
      </c>
      <c r="T1263" t="s">
        <v>1294</v>
      </c>
      <c r="U1263" t="s">
        <v>1298</v>
      </c>
    </row>
    <row r="1264" spans="1:21" hidden="1">
      <c r="A1264" s="134">
        <v>1</v>
      </c>
      <c r="B1264">
        <v>2000</v>
      </c>
      <c r="C1264">
        <v>20001213</v>
      </c>
      <c r="D1264">
        <v>45</v>
      </c>
      <c r="E1264">
        <v>95</v>
      </c>
      <c r="F1264" t="s">
        <v>354</v>
      </c>
      <c r="G1264">
        <v>1</v>
      </c>
      <c r="H1264" t="s">
        <v>938</v>
      </c>
      <c r="I1264" t="s">
        <v>616</v>
      </c>
      <c r="J1264" t="s">
        <v>667</v>
      </c>
      <c r="K1264" t="s">
        <v>894</v>
      </c>
      <c r="L1264">
        <v>1997</v>
      </c>
      <c r="M1264">
        <v>2</v>
      </c>
      <c r="N1264">
        <v>1999</v>
      </c>
      <c r="O1264">
        <v>630627</v>
      </c>
      <c r="P1264" t="s">
        <v>1062</v>
      </c>
      <c r="Q1264" t="str">
        <f t="shared" si="38"/>
        <v>12</v>
      </c>
      <c r="R1264">
        <v>1</v>
      </c>
      <c r="S1264" t="str">
        <f t="shared" si="39"/>
        <v>Yrl</v>
      </c>
      <c r="T1264" t="s">
        <v>1294</v>
      </c>
      <c r="U1264" t="s">
        <v>1298</v>
      </c>
    </row>
    <row r="1265" spans="1:21" hidden="1">
      <c r="A1265" s="134">
        <v>1</v>
      </c>
      <c r="B1265">
        <v>1995</v>
      </c>
      <c r="C1265">
        <v>19950112</v>
      </c>
      <c r="D1265">
        <v>45</v>
      </c>
      <c r="E1265">
        <v>95</v>
      </c>
      <c r="F1265" t="s">
        <v>317</v>
      </c>
      <c r="G1265">
        <v>1.24</v>
      </c>
      <c r="H1265" t="s">
        <v>934</v>
      </c>
      <c r="I1265" t="s">
        <v>68</v>
      </c>
      <c r="J1265" t="s">
        <v>77</v>
      </c>
      <c r="K1265" t="s">
        <v>896</v>
      </c>
      <c r="L1265">
        <v>1991</v>
      </c>
      <c r="M1265">
        <v>1</v>
      </c>
      <c r="N1265">
        <v>1993</v>
      </c>
      <c r="O1265">
        <v>212263</v>
      </c>
      <c r="P1265" t="s">
        <v>1062</v>
      </c>
      <c r="Q1265" t="str">
        <f t="shared" si="38"/>
        <v>01</v>
      </c>
      <c r="R1265">
        <v>1</v>
      </c>
      <c r="S1265" t="str">
        <f t="shared" si="39"/>
        <v>Yrl</v>
      </c>
      <c r="T1265" t="s">
        <v>1295</v>
      </c>
      <c r="U1265" t="s">
        <v>1299</v>
      </c>
    </row>
    <row r="1266" spans="1:21" hidden="1">
      <c r="A1266" s="134">
        <v>1</v>
      </c>
      <c r="B1266">
        <v>1994</v>
      </c>
      <c r="C1266">
        <v>19940516</v>
      </c>
      <c r="D1266">
        <v>45</v>
      </c>
      <c r="E1266">
        <v>95</v>
      </c>
      <c r="F1266" t="s">
        <v>314</v>
      </c>
      <c r="G1266">
        <v>1.6</v>
      </c>
      <c r="H1266" t="s">
        <v>948</v>
      </c>
      <c r="I1266" t="s">
        <v>616</v>
      </c>
      <c r="J1266" t="s">
        <v>654</v>
      </c>
      <c r="K1266" t="s">
        <v>910</v>
      </c>
      <c r="L1266">
        <v>1991</v>
      </c>
      <c r="M1266">
        <v>3</v>
      </c>
      <c r="N1266">
        <v>1992</v>
      </c>
      <c r="O1266">
        <v>212212</v>
      </c>
      <c r="P1266" t="s">
        <v>1062</v>
      </c>
      <c r="Q1266" t="str">
        <f t="shared" si="38"/>
        <v>05</v>
      </c>
      <c r="R1266">
        <v>2</v>
      </c>
      <c r="S1266" t="str">
        <f t="shared" si="39"/>
        <v>Fing</v>
      </c>
      <c r="T1266" t="s">
        <v>1028</v>
      </c>
      <c r="U1266" t="s">
        <v>1028</v>
      </c>
    </row>
    <row r="1267" spans="1:21" hidden="1">
      <c r="A1267" s="134">
        <v>1</v>
      </c>
      <c r="B1267">
        <v>1995</v>
      </c>
      <c r="C1267">
        <v>19950831</v>
      </c>
      <c r="D1267">
        <v>45</v>
      </c>
      <c r="E1267">
        <v>95</v>
      </c>
      <c r="F1267" t="s">
        <v>296</v>
      </c>
      <c r="G1267">
        <v>1.3</v>
      </c>
      <c r="H1267" t="s">
        <v>936</v>
      </c>
      <c r="I1267" t="s">
        <v>616</v>
      </c>
      <c r="J1267" t="s">
        <v>654</v>
      </c>
      <c r="K1267" t="s">
        <v>910</v>
      </c>
      <c r="L1267">
        <v>1991</v>
      </c>
      <c r="M1267">
        <v>3</v>
      </c>
      <c r="N1267">
        <v>1992</v>
      </c>
      <c r="O1267">
        <v>212212</v>
      </c>
      <c r="P1267" t="s">
        <v>1062</v>
      </c>
      <c r="Q1267" t="str">
        <f t="shared" si="38"/>
        <v>08</v>
      </c>
      <c r="R1267">
        <v>3</v>
      </c>
      <c r="S1267" t="str">
        <f t="shared" si="39"/>
        <v>Fing</v>
      </c>
      <c r="T1267" t="s">
        <v>1028</v>
      </c>
      <c r="U1267" t="s">
        <v>1028</v>
      </c>
    </row>
    <row r="1268" spans="1:21" hidden="1">
      <c r="A1268" s="134">
        <v>1</v>
      </c>
      <c r="B1268">
        <v>2006</v>
      </c>
      <c r="C1268">
        <v>20060805</v>
      </c>
      <c r="D1268">
        <v>45</v>
      </c>
      <c r="E1268">
        <v>95</v>
      </c>
      <c r="F1268" t="s">
        <v>288</v>
      </c>
      <c r="G1268">
        <v>7.45</v>
      </c>
      <c r="H1268" t="s">
        <v>940</v>
      </c>
      <c r="I1268" t="s">
        <v>616</v>
      </c>
      <c r="J1268" t="s">
        <v>654</v>
      </c>
      <c r="K1268" t="s">
        <v>894</v>
      </c>
      <c r="L1268">
        <v>2004</v>
      </c>
      <c r="M1268">
        <v>2</v>
      </c>
      <c r="N1268">
        <v>2005</v>
      </c>
      <c r="O1268">
        <v>210570</v>
      </c>
      <c r="P1268" t="s">
        <v>1062</v>
      </c>
      <c r="Q1268" t="str">
        <f t="shared" si="38"/>
        <v>08</v>
      </c>
      <c r="R1268">
        <v>3</v>
      </c>
      <c r="S1268" t="str">
        <f t="shared" si="39"/>
        <v>Fing</v>
      </c>
      <c r="T1268" t="s">
        <v>1028</v>
      </c>
      <c r="U1268" t="s">
        <v>1028</v>
      </c>
    </row>
    <row r="1269" spans="1:21" hidden="1">
      <c r="A1269" s="134">
        <v>1</v>
      </c>
      <c r="B1269">
        <v>1997</v>
      </c>
      <c r="C1269">
        <v>19970223</v>
      </c>
      <c r="D1269">
        <v>45</v>
      </c>
      <c r="E1269">
        <v>95</v>
      </c>
      <c r="F1269" t="s">
        <v>289</v>
      </c>
      <c r="G1269">
        <v>4.63</v>
      </c>
      <c r="H1269" t="s">
        <v>959</v>
      </c>
      <c r="I1269" t="s">
        <v>68</v>
      </c>
      <c r="J1269" t="s">
        <v>77</v>
      </c>
      <c r="K1269" t="s">
        <v>896</v>
      </c>
      <c r="L1269">
        <v>1993</v>
      </c>
      <c r="M1269">
        <v>1</v>
      </c>
      <c r="N1269">
        <v>1995</v>
      </c>
      <c r="O1269">
        <v>212509</v>
      </c>
      <c r="P1269" t="s">
        <v>1062</v>
      </c>
      <c r="Q1269" t="str">
        <f t="shared" si="38"/>
        <v>02</v>
      </c>
      <c r="R1269">
        <v>1</v>
      </c>
      <c r="S1269" t="str">
        <f t="shared" si="39"/>
        <v>Yrl</v>
      </c>
      <c r="T1269" t="s">
        <v>1295</v>
      </c>
      <c r="U1269" t="s">
        <v>1299</v>
      </c>
    </row>
    <row r="1270" spans="1:21" hidden="1">
      <c r="A1270" s="134">
        <v>1</v>
      </c>
      <c r="B1270">
        <v>1995</v>
      </c>
      <c r="C1270">
        <v>19950305</v>
      </c>
      <c r="D1270">
        <v>45</v>
      </c>
      <c r="E1270">
        <v>95</v>
      </c>
      <c r="F1270" t="s">
        <v>289</v>
      </c>
      <c r="G1270">
        <v>1.27</v>
      </c>
      <c r="H1270" t="s">
        <v>959</v>
      </c>
      <c r="I1270" t="s">
        <v>68</v>
      </c>
      <c r="J1270" t="s">
        <v>77</v>
      </c>
      <c r="K1270" t="s">
        <v>896</v>
      </c>
      <c r="L1270">
        <v>1991</v>
      </c>
      <c r="M1270">
        <v>1</v>
      </c>
      <c r="N1270">
        <v>1993</v>
      </c>
      <c r="O1270">
        <v>212263</v>
      </c>
      <c r="P1270" t="s">
        <v>1062</v>
      </c>
      <c r="Q1270" t="str">
        <f t="shared" si="38"/>
        <v>03</v>
      </c>
      <c r="R1270">
        <v>1</v>
      </c>
      <c r="S1270" t="str">
        <f t="shared" si="39"/>
        <v>Yrl</v>
      </c>
      <c r="T1270" t="s">
        <v>1295</v>
      </c>
      <c r="U1270" t="s">
        <v>1299</v>
      </c>
    </row>
    <row r="1271" spans="1:21" hidden="1">
      <c r="A1271" s="134">
        <v>1</v>
      </c>
      <c r="B1271">
        <v>2007</v>
      </c>
      <c r="C1271">
        <v>20070327</v>
      </c>
      <c r="D1271">
        <v>45</v>
      </c>
      <c r="E1271">
        <v>95</v>
      </c>
      <c r="F1271" t="s">
        <v>365</v>
      </c>
      <c r="G1271">
        <v>15.8</v>
      </c>
      <c r="H1271" t="s">
        <v>966</v>
      </c>
      <c r="I1271" t="s">
        <v>68</v>
      </c>
      <c r="J1271" t="s">
        <v>77</v>
      </c>
      <c r="K1271" t="s">
        <v>896</v>
      </c>
      <c r="L1271">
        <v>2004</v>
      </c>
      <c r="M1271">
        <v>1</v>
      </c>
      <c r="N1271">
        <v>2006</v>
      </c>
      <c r="O1271">
        <v>210595</v>
      </c>
      <c r="P1271" t="s">
        <v>1062</v>
      </c>
      <c r="Q1271" t="str">
        <f t="shared" si="38"/>
        <v>03</v>
      </c>
      <c r="R1271">
        <v>1</v>
      </c>
      <c r="S1271" t="str">
        <f t="shared" si="39"/>
        <v>Yrl</v>
      </c>
      <c r="T1271" t="s">
        <v>1295</v>
      </c>
      <c r="U1271" t="s">
        <v>1299</v>
      </c>
    </row>
    <row r="1272" spans="1:21" hidden="1">
      <c r="A1272" s="134">
        <v>1</v>
      </c>
      <c r="B1272">
        <v>1999</v>
      </c>
      <c r="C1272">
        <v>19990311</v>
      </c>
      <c r="D1272">
        <v>45</v>
      </c>
      <c r="E1272">
        <v>95</v>
      </c>
      <c r="F1272" t="s">
        <v>323</v>
      </c>
      <c r="G1272">
        <v>5.6</v>
      </c>
      <c r="H1272" t="s">
        <v>964</v>
      </c>
      <c r="I1272" t="s">
        <v>68</v>
      </c>
      <c r="J1272" t="s">
        <v>77</v>
      </c>
      <c r="K1272" t="s">
        <v>896</v>
      </c>
      <c r="L1272">
        <v>1995</v>
      </c>
      <c r="M1272">
        <v>1</v>
      </c>
      <c r="N1272">
        <v>1997</v>
      </c>
      <c r="O1272">
        <v>212941</v>
      </c>
      <c r="P1272" t="s">
        <v>1062</v>
      </c>
      <c r="Q1272" t="str">
        <f t="shared" si="38"/>
        <v>03</v>
      </c>
      <c r="R1272">
        <v>1</v>
      </c>
      <c r="S1272" t="str">
        <f t="shared" si="39"/>
        <v>Yrl</v>
      </c>
      <c r="T1272" t="s">
        <v>1295</v>
      </c>
      <c r="U1272" t="s">
        <v>1299</v>
      </c>
    </row>
    <row r="1273" spans="1:21" hidden="1">
      <c r="A1273" s="134">
        <v>1</v>
      </c>
      <c r="B1273">
        <v>1999</v>
      </c>
      <c r="C1273">
        <v>19990528</v>
      </c>
      <c r="D1273">
        <v>45</v>
      </c>
      <c r="E1273">
        <v>95</v>
      </c>
      <c r="F1273" t="s">
        <v>289</v>
      </c>
      <c r="G1273">
        <v>3.1</v>
      </c>
      <c r="H1273" t="s">
        <v>959</v>
      </c>
      <c r="I1273" t="s">
        <v>68</v>
      </c>
      <c r="J1273" t="s">
        <v>116</v>
      </c>
      <c r="K1273" t="s">
        <v>117</v>
      </c>
      <c r="L1273">
        <v>1996</v>
      </c>
      <c r="M1273">
        <v>3</v>
      </c>
      <c r="N1273">
        <v>1997</v>
      </c>
      <c r="O1273">
        <v>630118</v>
      </c>
      <c r="P1273" t="s">
        <v>1062</v>
      </c>
      <c r="Q1273" t="str">
        <f t="shared" si="38"/>
        <v>05</v>
      </c>
      <c r="R1273">
        <v>2</v>
      </c>
      <c r="S1273" t="str">
        <f t="shared" si="39"/>
        <v>Fing</v>
      </c>
      <c r="T1273" t="s">
        <v>114</v>
      </c>
      <c r="U1273" t="s">
        <v>114</v>
      </c>
    </row>
    <row r="1274" spans="1:21" hidden="1">
      <c r="A1274" s="134">
        <v>1</v>
      </c>
      <c r="B1274">
        <v>1994</v>
      </c>
      <c r="C1274">
        <v>19940227</v>
      </c>
      <c r="D1274">
        <v>45</v>
      </c>
      <c r="E1274">
        <v>95</v>
      </c>
      <c r="F1274" t="s">
        <v>281</v>
      </c>
      <c r="G1274">
        <v>1.29</v>
      </c>
      <c r="H1274" t="s">
        <v>937</v>
      </c>
      <c r="I1274" t="s">
        <v>68</v>
      </c>
      <c r="J1274" t="s">
        <v>77</v>
      </c>
      <c r="K1274" t="s">
        <v>896</v>
      </c>
      <c r="L1274">
        <v>1991</v>
      </c>
      <c r="M1274">
        <v>1</v>
      </c>
      <c r="N1274">
        <v>1992</v>
      </c>
      <c r="O1274">
        <v>212246</v>
      </c>
      <c r="P1274" t="s">
        <v>1062</v>
      </c>
      <c r="Q1274" t="str">
        <f t="shared" si="38"/>
        <v>02</v>
      </c>
      <c r="R1274">
        <v>1</v>
      </c>
      <c r="S1274" t="str">
        <f t="shared" si="39"/>
        <v>Fing</v>
      </c>
      <c r="T1274" t="s">
        <v>1295</v>
      </c>
      <c r="U1274" t="s">
        <v>1301</v>
      </c>
    </row>
    <row r="1275" spans="1:21" hidden="1">
      <c r="A1275" s="134">
        <v>1</v>
      </c>
      <c r="B1275">
        <v>1994</v>
      </c>
      <c r="C1275">
        <v>19940222</v>
      </c>
      <c r="D1275">
        <v>45</v>
      </c>
      <c r="E1275">
        <v>95</v>
      </c>
      <c r="F1275" t="s">
        <v>281</v>
      </c>
      <c r="G1275">
        <v>1.29</v>
      </c>
      <c r="H1275" t="s">
        <v>937</v>
      </c>
      <c r="I1275" t="s">
        <v>68</v>
      </c>
      <c r="J1275" t="s">
        <v>77</v>
      </c>
      <c r="K1275" t="s">
        <v>896</v>
      </c>
      <c r="L1275">
        <v>1991</v>
      </c>
      <c r="M1275">
        <v>1</v>
      </c>
      <c r="N1275">
        <v>1992</v>
      </c>
      <c r="O1275">
        <v>211659</v>
      </c>
      <c r="P1275" t="s">
        <v>1062</v>
      </c>
      <c r="Q1275" t="str">
        <f t="shared" si="38"/>
        <v>02</v>
      </c>
      <c r="R1275">
        <v>1</v>
      </c>
      <c r="S1275" t="str">
        <f t="shared" si="39"/>
        <v>Fing</v>
      </c>
      <c r="T1275" t="s">
        <v>1295</v>
      </c>
      <c r="U1275" t="s">
        <v>1301</v>
      </c>
    </row>
    <row r="1276" spans="1:21" hidden="1">
      <c r="A1276" s="134">
        <v>1</v>
      </c>
      <c r="B1276">
        <v>1994</v>
      </c>
      <c r="C1276">
        <v>19940205</v>
      </c>
      <c r="D1276">
        <v>45</v>
      </c>
      <c r="E1276">
        <v>95</v>
      </c>
      <c r="F1276" t="s">
        <v>289</v>
      </c>
      <c r="G1276">
        <v>1.29</v>
      </c>
      <c r="H1276" t="s">
        <v>959</v>
      </c>
      <c r="I1276" t="s">
        <v>68</v>
      </c>
      <c r="J1276" t="s">
        <v>77</v>
      </c>
      <c r="K1276" t="s">
        <v>896</v>
      </c>
      <c r="L1276">
        <v>1991</v>
      </c>
      <c r="M1276">
        <v>1</v>
      </c>
      <c r="N1276">
        <v>1992</v>
      </c>
      <c r="O1276">
        <v>212209</v>
      </c>
      <c r="P1276" t="s">
        <v>1062</v>
      </c>
      <c r="Q1276" t="str">
        <f t="shared" si="38"/>
        <v>02</v>
      </c>
      <c r="R1276">
        <v>1</v>
      </c>
      <c r="S1276" t="str">
        <f t="shared" si="39"/>
        <v>Fing</v>
      </c>
      <c r="T1276" t="s">
        <v>1295</v>
      </c>
      <c r="U1276" t="s">
        <v>1301</v>
      </c>
    </row>
    <row r="1277" spans="1:21" hidden="1">
      <c r="A1277" s="134">
        <v>1</v>
      </c>
      <c r="B1277">
        <v>1994</v>
      </c>
      <c r="C1277">
        <v>19940507</v>
      </c>
      <c r="D1277">
        <v>45</v>
      </c>
      <c r="E1277">
        <v>95</v>
      </c>
      <c r="F1277" t="s">
        <v>281</v>
      </c>
      <c r="G1277">
        <v>1.6</v>
      </c>
      <c r="H1277" t="s">
        <v>937</v>
      </c>
      <c r="I1277" t="s">
        <v>68</v>
      </c>
      <c r="J1277" t="s">
        <v>77</v>
      </c>
      <c r="K1277" t="s">
        <v>896</v>
      </c>
      <c r="L1277">
        <v>1990</v>
      </c>
      <c r="M1277">
        <v>1</v>
      </c>
      <c r="N1277">
        <v>1992</v>
      </c>
      <c r="O1277">
        <v>212053</v>
      </c>
      <c r="P1277" t="s">
        <v>1062</v>
      </c>
      <c r="Q1277" t="str">
        <f t="shared" si="38"/>
        <v>05</v>
      </c>
      <c r="R1277">
        <v>2</v>
      </c>
      <c r="S1277" t="str">
        <f t="shared" si="39"/>
        <v>Yrl</v>
      </c>
      <c r="T1277" t="s">
        <v>1295</v>
      </c>
      <c r="U1277" t="s">
        <v>1299</v>
      </c>
    </row>
    <row r="1278" spans="1:21" hidden="1">
      <c r="A1278" s="134">
        <v>1</v>
      </c>
      <c r="B1278">
        <v>1995</v>
      </c>
      <c r="C1278">
        <v>19950519</v>
      </c>
      <c r="D1278">
        <v>45</v>
      </c>
      <c r="E1278">
        <v>95</v>
      </c>
      <c r="F1278" t="s">
        <v>289</v>
      </c>
      <c r="G1278">
        <v>1.29</v>
      </c>
      <c r="H1278" t="s">
        <v>959</v>
      </c>
      <c r="I1278" t="s">
        <v>68</v>
      </c>
      <c r="J1278" t="s">
        <v>77</v>
      </c>
      <c r="K1278" t="s">
        <v>896</v>
      </c>
      <c r="L1278">
        <v>1991</v>
      </c>
      <c r="M1278">
        <v>1</v>
      </c>
      <c r="N1278">
        <v>1993</v>
      </c>
      <c r="O1278">
        <v>212263</v>
      </c>
      <c r="P1278" t="s">
        <v>1062</v>
      </c>
      <c r="Q1278" t="str">
        <f t="shared" si="38"/>
        <v>05</v>
      </c>
      <c r="R1278">
        <v>2</v>
      </c>
      <c r="S1278" t="str">
        <f t="shared" si="39"/>
        <v>Yrl</v>
      </c>
      <c r="T1278" t="s">
        <v>1295</v>
      </c>
      <c r="U1278" t="s">
        <v>1299</v>
      </c>
    </row>
    <row r="1279" spans="1:21" hidden="1">
      <c r="A1279" s="134">
        <v>1</v>
      </c>
      <c r="B1279">
        <v>1998</v>
      </c>
      <c r="C1279">
        <v>19980409</v>
      </c>
      <c r="D1279">
        <v>45</v>
      </c>
      <c r="E1279">
        <v>95</v>
      </c>
      <c r="F1279" t="s">
        <v>315</v>
      </c>
      <c r="G1279">
        <v>2.73</v>
      </c>
      <c r="H1279" t="s">
        <v>928</v>
      </c>
      <c r="I1279" t="s">
        <v>68</v>
      </c>
      <c r="J1279" t="s">
        <v>77</v>
      </c>
      <c r="K1279" t="s">
        <v>896</v>
      </c>
      <c r="L1279">
        <v>1994</v>
      </c>
      <c r="M1279">
        <v>1</v>
      </c>
      <c r="N1279">
        <v>1995</v>
      </c>
      <c r="O1279">
        <v>212605</v>
      </c>
      <c r="P1279" t="s">
        <v>1062</v>
      </c>
      <c r="Q1279" t="str">
        <f t="shared" si="38"/>
        <v>04</v>
      </c>
      <c r="R1279">
        <v>1</v>
      </c>
      <c r="S1279" t="str">
        <f t="shared" si="39"/>
        <v>Fing</v>
      </c>
      <c r="T1279" t="s">
        <v>1295</v>
      </c>
      <c r="U1279" t="s">
        <v>1301</v>
      </c>
    </row>
    <row r="1280" spans="1:21" hidden="1">
      <c r="A1280" s="134">
        <v>1</v>
      </c>
      <c r="B1280">
        <v>1994</v>
      </c>
      <c r="C1280">
        <v>19940429</v>
      </c>
      <c r="D1280">
        <v>45</v>
      </c>
      <c r="E1280">
        <v>95</v>
      </c>
      <c r="F1280" t="s">
        <v>314</v>
      </c>
      <c r="G1280">
        <v>1.45</v>
      </c>
      <c r="H1280" t="s">
        <v>948</v>
      </c>
      <c r="I1280" t="s">
        <v>68</v>
      </c>
      <c r="J1280" t="s">
        <v>77</v>
      </c>
      <c r="K1280" t="s">
        <v>896</v>
      </c>
      <c r="L1280">
        <v>1991</v>
      </c>
      <c r="M1280">
        <v>1</v>
      </c>
      <c r="N1280">
        <v>1992</v>
      </c>
      <c r="O1280">
        <v>212245</v>
      </c>
      <c r="P1280" t="s">
        <v>1062</v>
      </c>
      <c r="Q1280" t="str">
        <f t="shared" si="38"/>
        <v>04</v>
      </c>
      <c r="R1280">
        <v>1</v>
      </c>
      <c r="S1280" t="str">
        <f t="shared" si="39"/>
        <v>Fing</v>
      </c>
      <c r="T1280" t="s">
        <v>1295</v>
      </c>
      <c r="U1280" t="s">
        <v>1301</v>
      </c>
    </row>
    <row r="1281" spans="1:21" hidden="1">
      <c r="A1281" s="134">
        <v>1</v>
      </c>
      <c r="B1281">
        <v>2005</v>
      </c>
      <c r="C1281">
        <v>20050528</v>
      </c>
      <c r="D1281">
        <v>45</v>
      </c>
      <c r="E1281">
        <v>95</v>
      </c>
      <c r="F1281" t="s">
        <v>322</v>
      </c>
      <c r="G1281">
        <v>3.02</v>
      </c>
      <c r="H1281" t="s">
        <v>988</v>
      </c>
      <c r="I1281" t="s">
        <v>68</v>
      </c>
      <c r="J1281" t="s">
        <v>77</v>
      </c>
      <c r="K1281" t="s">
        <v>896</v>
      </c>
      <c r="L1281">
        <v>2002</v>
      </c>
      <c r="M1281">
        <v>1</v>
      </c>
      <c r="N1281">
        <v>2004</v>
      </c>
      <c r="O1281">
        <v>210512</v>
      </c>
      <c r="P1281" t="s">
        <v>1062</v>
      </c>
      <c r="Q1281" t="str">
        <f t="shared" si="38"/>
        <v>05</v>
      </c>
      <c r="R1281">
        <v>2</v>
      </c>
      <c r="S1281" t="str">
        <f t="shared" si="39"/>
        <v>Yrl</v>
      </c>
      <c r="T1281" t="s">
        <v>1295</v>
      </c>
      <c r="U1281" t="s">
        <v>1299</v>
      </c>
    </row>
    <row r="1282" spans="1:21" hidden="1">
      <c r="A1282" s="134">
        <v>1</v>
      </c>
      <c r="B1282">
        <v>2009</v>
      </c>
      <c r="C1282">
        <v>20090529</v>
      </c>
      <c r="D1282">
        <v>45</v>
      </c>
      <c r="E1282">
        <v>95</v>
      </c>
      <c r="F1282" t="s">
        <v>292</v>
      </c>
      <c r="G1282">
        <v>16.63</v>
      </c>
      <c r="H1282" t="s">
        <v>965</v>
      </c>
      <c r="I1282" t="s">
        <v>68</v>
      </c>
      <c r="J1282" t="s">
        <v>77</v>
      </c>
      <c r="K1282" t="s">
        <v>896</v>
      </c>
      <c r="L1282">
        <v>2006</v>
      </c>
      <c r="M1282">
        <v>1</v>
      </c>
      <c r="N1282">
        <v>2008</v>
      </c>
      <c r="O1282">
        <v>210723</v>
      </c>
      <c r="P1282" t="s">
        <v>1062</v>
      </c>
      <c r="Q1282" t="str">
        <f t="shared" si="38"/>
        <v>05</v>
      </c>
      <c r="R1282">
        <v>2</v>
      </c>
      <c r="S1282" t="str">
        <f t="shared" si="39"/>
        <v>Yrl</v>
      </c>
      <c r="T1282" t="s">
        <v>1295</v>
      </c>
      <c r="U1282" t="s">
        <v>1299</v>
      </c>
    </row>
    <row r="1283" spans="1:21" hidden="1">
      <c r="A1283" s="134">
        <v>1</v>
      </c>
      <c r="B1283">
        <v>2002</v>
      </c>
      <c r="C1283">
        <v>20020617</v>
      </c>
      <c r="D1283">
        <v>45</v>
      </c>
      <c r="E1283">
        <v>95</v>
      </c>
      <c r="F1283" t="s">
        <v>358</v>
      </c>
      <c r="G1283">
        <v>3.96</v>
      </c>
      <c r="H1283" t="s">
        <v>939</v>
      </c>
      <c r="I1283" t="s">
        <v>68</v>
      </c>
      <c r="J1283" t="s">
        <v>77</v>
      </c>
      <c r="K1283" t="s">
        <v>896</v>
      </c>
      <c r="L1283">
        <v>1998</v>
      </c>
      <c r="M1283">
        <v>1</v>
      </c>
      <c r="N1283">
        <v>2000</v>
      </c>
      <c r="O1283">
        <v>210163</v>
      </c>
      <c r="P1283" t="s">
        <v>1062</v>
      </c>
      <c r="Q1283" t="str">
        <f t="shared" si="38"/>
        <v>06</v>
      </c>
      <c r="R1283">
        <v>2</v>
      </c>
      <c r="S1283" t="str">
        <f t="shared" si="39"/>
        <v>Yrl</v>
      </c>
      <c r="T1283" t="s">
        <v>1295</v>
      </c>
      <c r="U1283" t="s">
        <v>1299</v>
      </c>
    </row>
    <row r="1284" spans="1:21" hidden="1">
      <c r="A1284" s="134">
        <v>1</v>
      </c>
      <c r="B1284">
        <v>2002</v>
      </c>
      <c r="C1284">
        <v>20020616</v>
      </c>
      <c r="D1284">
        <v>45</v>
      </c>
      <c r="E1284">
        <v>95</v>
      </c>
      <c r="F1284" t="s">
        <v>289</v>
      </c>
      <c r="G1284">
        <v>3.96</v>
      </c>
      <c r="H1284" t="s">
        <v>959</v>
      </c>
      <c r="I1284" t="s">
        <v>68</v>
      </c>
      <c r="J1284" t="s">
        <v>77</v>
      </c>
      <c r="K1284" t="s">
        <v>896</v>
      </c>
      <c r="L1284">
        <v>1999</v>
      </c>
      <c r="M1284">
        <v>1</v>
      </c>
      <c r="N1284">
        <v>2001</v>
      </c>
      <c r="O1284">
        <v>210181</v>
      </c>
      <c r="P1284" t="s">
        <v>1062</v>
      </c>
      <c r="Q1284" t="str">
        <f t="shared" si="38"/>
        <v>06</v>
      </c>
      <c r="R1284">
        <v>2</v>
      </c>
      <c r="S1284" t="str">
        <f t="shared" si="39"/>
        <v>Yrl</v>
      </c>
      <c r="T1284" t="s">
        <v>1295</v>
      </c>
      <c r="U1284" t="s">
        <v>1299</v>
      </c>
    </row>
    <row r="1285" spans="1:21" hidden="1">
      <c r="A1285" s="134">
        <v>1</v>
      </c>
      <c r="B1285">
        <v>2002</v>
      </c>
      <c r="C1285">
        <v>20020727</v>
      </c>
      <c r="D1285">
        <v>45</v>
      </c>
      <c r="E1285">
        <v>95</v>
      </c>
      <c r="F1285" t="s">
        <v>350</v>
      </c>
      <c r="G1285">
        <v>12.11</v>
      </c>
      <c r="H1285" t="s">
        <v>941</v>
      </c>
      <c r="I1285" t="s">
        <v>68</v>
      </c>
      <c r="J1285" t="s">
        <v>77</v>
      </c>
      <c r="K1285" t="s">
        <v>896</v>
      </c>
      <c r="L1285">
        <v>1999</v>
      </c>
      <c r="M1285">
        <v>1</v>
      </c>
      <c r="N1285">
        <v>2001</v>
      </c>
      <c r="O1285">
        <v>210181</v>
      </c>
      <c r="P1285" t="s">
        <v>1062</v>
      </c>
      <c r="Q1285" t="str">
        <f t="shared" si="38"/>
        <v>07</v>
      </c>
      <c r="R1285">
        <v>3</v>
      </c>
      <c r="S1285" t="str">
        <f t="shared" si="39"/>
        <v>Yrl</v>
      </c>
      <c r="T1285" t="s">
        <v>1295</v>
      </c>
      <c r="U1285" t="s">
        <v>1299</v>
      </c>
    </row>
    <row r="1286" spans="1:21" hidden="1">
      <c r="A1286" s="134">
        <v>1</v>
      </c>
      <c r="B1286">
        <v>1995</v>
      </c>
      <c r="C1286">
        <v>19950831</v>
      </c>
      <c r="D1286">
        <v>23</v>
      </c>
      <c r="E1286">
        <v>52</v>
      </c>
      <c r="F1286" t="s">
        <v>264</v>
      </c>
      <c r="G1286">
        <v>2.5099999999999998</v>
      </c>
      <c r="H1286" t="s">
        <v>895</v>
      </c>
      <c r="I1286" t="s">
        <v>68</v>
      </c>
      <c r="J1286" t="s">
        <v>77</v>
      </c>
      <c r="K1286" t="s">
        <v>896</v>
      </c>
      <c r="L1286">
        <v>1991</v>
      </c>
      <c r="M1286">
        <v>1</v>
      </c>
      <c r="N1286">
        <v>1993</v>
      </c>
      <c r="O1286">
        <v>212263</v>
      </c>
      <c r="P1286" t="s">
        <v>889</v>
      </c>
      <c r="Q1286" t="str">
        <f t="shared" ref="Q1286:Q1296" si="40">MID(C1286,5,2)</f>
        <v>08</v>
      </c>
      <c r="R1286">
        <v>3</v>
      </c>
      <c r="S1286" t="str">
        <f t="shared" ref="S1286:S1296" si="41">IF(N1286-L1286=1,"Fing","Yrl")</f>
        <v>Yrl</v>
      </c>
      <c r="T1286" t="s">
        <v>1295</v>
      </c>
      <c r="U1286" t="s">
        <v>1299</v>
      </c>
    </row>
    <row r="1287" spans="1:21" hidden="1">
      <c r="A1287" s="134">
        <v>1</v>
      </c>
      <c r="B1287">
        <v>1994</v>
      </c>
      <c r="C1287">
        <v>19940813</v>
      </c>
      <c r="D1287">
        <v>45</v>
      </c>
      <c r="E1287">
        <v>95</v>
      </c>
      <c r="F1287" t="s">
        <v>314</v>
      </c>
      <c r="G1287">
        <v>1.6</v>
      </c>
      <c r="H1287" t="s">
        <v>948</v>
      </c>
      <c r="I1287" t="s">
        <v>68</v>
      </c>
      <c r="J1287" t="s">
        <v>77</v>
      </c>
      <c r="K1287" t="s">
        <v>896</v>
      </c>
      <c r="L1287">
        <v>1991</v>
      </c>
      <c r="M1287">
        <v>1</v>
      </c>
      <c r="N1287">
        <v>1993</v>
      </c>
      <c r="O1287">
        <v>212263</v>
      </c>
      <c r="P1287" t="s">
        <v>1062</v>
      </c>
      <c r="Q1287" t="str">
        <f t="shared" si="40"/>
        <v>08</v>
      </c>
      <c r="R1287">
        <v>3</v>
      </c>
      <c r="S1287" t="str">
        <f t="shared" si="41"/>
        <v>Yrl</v>
      </c>
      <c r="T1287" t="s">
        <v>1295</v>
      </c>
      <c r="U1287" t="s">
        <v>1299</v>
      </c>
    </row>
    <row r="1288" spans="1:21" hidden="1">
      <c r="A1288" s="134">
        <v>1</v>
      </c>
      <c r="B1288">
        <v>2007</v>
      </c>
      <c r="C1288">
        <v>20070902</v>
      </c>
      <c r="D1288">
        <v>45</v>
      </c>
      <c r="E1288">
        <v>95</v>
      </c>
      <c r="F1288" t="s">
        <v>296</v>
      </c>
      <c r="G1288">
        <v>9.75</v>
      </c>
      <c r="H1288" t="s">
        <v>936</v>
      </c>
      <c r="I1288" t="s">
        <v>68</v>
      </c>
      <c r="J1288" t="s">
        <v>77</v>
      </c>
      <c r="K1288" t="s">
        <v>896</v>
      </c>
      <c r="L1288">
        <v>2004</v>
      </c>
      <c r="M1288">
        <v>1</v>
      </c>
      <c r="N1288">
        <v>2006</v>
      </c>
      <c r="O1288">
        <v>210595</v>
      </c>
      <c r="P1288" t="s">
        <v>1062</v>
      </c>
      <c r="Q1288" t="str">
        <f t="shared" si="40"/>
        <v>09</v>
      </c>
      <c r="R1288">
        <v>3</v>
      </c>
      <c r="S1288" t="str">
        <f t="shared" si="41"/>
        <v>Yrl</v>
      </c>
      <c r="T1288" t="s">
        <v>1295</v>
      </c>
      <c r="U1288" t="s">
        <v>1299</v>
      </c>
    </row>
    <row r="1289" spans="1:21" hidden="1">
      <c r="A1289" s="134">
        <v>1</v>
      </c>
      <c r="B1289">
        <v>1998</v>
      </c>
      <c r="C1289">
        <v>19981203</v>
      </c>
      <c r="D1289">
        <v>45</v>
      </c>
      <c r="E1289">
        <v>95</v>
      </c>
      <c r="F1289" t="s">
        <v>322</v>
      </c>
      <c r="G1289">
        <v>3.66</v>
      </c>
      <c r="H1289" t="s">
        <v>988</v>
      </c>
      <c r="I1289" t="s">
        <v>68</v>
      </c>
      <c r="J1289" t="s">
        <v>77</v>
      </c>
      <c r="K1289" t="s">
        <v>896</v>
      </c>
      <c r="L1289">
        <v>1995</v>
      </c>
      <c r="M1289">
        <v>1</v>
      </c>
      <c r="N1289">
        <v>1997</v>
      </c>
      <c r="O1289">
        <v>212941</v>
      </c>
      <c r="P1289" t="s">
        <v>1062</v>
      </c>
      <c r="Q1289" t="str">
        <f t="shared" si="40"/>
        <v>12</v>
      </c>
      <c r="R1289">
        <v>1</v>
      </c>
      <c r="S1289" t="str">
        <f t="shared" si="41"/>
        <v>Yrl</v>
      </c>
      <c r="T1289" t="s">
        <v>1295</v>
      </c>
      <c r="U1289" t="s">
        <v>1299</v>
      </c>
    </row>
    <row r="1290" spans="1:21" hidden="1">
      <c r="A1290" s="134">
        <v>1</v>
      </c>
      <c r="B1290">
        <v>1994</v>
      </c>
      <c r="C1290">
        <v>19940402</v>
      </c>
      <c r="D1290">
        <v>45</v>
      </c>
      <c r="E1290">
        <v>95</v>
      </c>
      <c r="F1290" t="s">
        <v>289</v>
      </c>
      <c r="G1290">
        <v>1.45</v>
      </c>
      <c r="H1290" t="s">
        <v>959</v>
      </c>
      <c r="I1290" t="s">
        <v>68</v>
      </c>
      <c r="J1290" t="s">
        <v>77</v>
      </c>
      <c r="K1290" t="s">
        <v>896</v>
      </c>
      <c r="L1290">
        <v>1990</v>
      </c>
      <c r="M1290">
        <v>1</v>
      </c>
      <c r="N1290">
        <v>1991</v>
      </c>
      <c r="O1290">
        <v>212044</v>
      </c>
      <c r="P1290" t="s">
        <v>1062</v>
      </c>
      <c r="Q1290" t="str">
        <f t="shared" si="40"/>
        <v>04</v>
      </c>
      <c r="R1290">
        <v>1</v>
      </c>
      <c r="S1290" t="str">
        <f t="shared" si="41"/>
        <v>Fing</v>
      </c>
      <c r="T1290" t="s">
        <v>1295</v>
      </c>
      <c r="U1290" t="s">
        <v>1301</v>
      </c>
    </row>
    <row r="1291" spans="1:21" hidden="1">
      <c r="A1291" s="134">
        <v>1</v>
      </c>
      <c r="B1291">
        <v>1994</v>
      </c>
      <c r="C1291">
        <v>19940510</v>
      </c>
      <c r="D1291">
        <v>45</v>
      </c>
      <c r="E1291">
        <v>95</v>
      </c>
      <c r="F1291" t="s">
        <v>315</v>
      </c>
      <c r="G1291">
        <v>1.6</v>
      </c>
      <c r="H1291" t="s">
        <v>928</v>
      </c>
      <c r="I1291" t="s">
        <v>68</v>
      </c>
      <c r="J1291" t="s">
        <v>77</v>
      </c>
      <c r="K1291" t="s">
        <v>896</v>
      </c>
      <c r="L1291">
        <v>1991</v>
      </c>
      <c r="M1291">
        <v>1</v>
      </c>
      <c r="N1291">
        <v>1992</v>
      </c>
      <c r="O1291">
        <v>212246</v>
      </c>
      <c r="P1291" t="s">
        <v>1062</v>
      </c>
      <c r="Q1291" t="str">
        <f t="shared" si="40"/>
        <v>05</v>
      </c>
      <c r="R1291">
        <v>2</v>
      </c>
      <c r="S1291" t="str">
        <f t="shared" si="41"/>
        <v>Fing</v>
      </c>
      <c r="T1291" t="s">
        <v>1295</v>
      </c>
      <c r="U1291" t="s">
        <v>1301</v>
      </c>
    </row>
    <row r="1292" spans="1:21" hidden="1">
      <c r="A1292" s="134">
        <v>1</v>
      </c>
      <c r="B1292">
        <v>1995</v>
      </c>
      <c r="C1292">
        <v>19950531</v>
      </c>
      <c r="D1292">
        <v>45</v>
      </c>
      <c r="E1292">
        <v>95</v>
      </c>
      <c r="F1292" t="s">
        <v>313</v>
      </c>
      <c r="G1292">
        <v>1.29</v>
      </c>
      <c r="H1292" t="s">
        <v>962</v>
      </c>
      <c r="I1292" t="s">
        <v>68</v>
      </c>
      <c r="J1292" t="s">
        <v>77</v>
      </c>
      <c r="K1292" t="s">
        <v>896</v>
      </c>
      <c r="L1292">
        <v>1991</v>
      </c>
      <c r="M1292">
        <v>1</v>
      </c>
      <c r="N1292">
        <v>1992</v>
      </c>
      <c r="O1292">
        <v>212209</v>
      </c>
      <c r="P1292" t="s">
        <v>1062</v>
      </c>
      <c r="Q1292" t="str">
        <f t="shared" si="40"/>
        <v>05</v>
      </c>
      <c r="R1292">
        <v>2</v>
      </c>
      <c r="S1292" t="str">
        <f t="shared" si="41"/>
        <v>Fing</v>
      </c>
      <c r="T1292" t="s">
        <v>1295</v>
      </c>
      <c r="U1292" t="s">
        <v>1301</v>
      </c>
    </row>
    <row r="1293" spans="1:21" hidden="1">
      <c r="A1293" s="134">
        <v>1</v>
      </c>
      <c r="B1293">
        <v>2001</v>
      </c>
      <c r="C1293">
        <v>20010527</v>
      </c>
      <c r="D1293">
        <v>45</v>
      </c>
      <c r="E1293">
        <v>95</v>
      </c>
      <c r="F1293" t="s">
        <v>322</v>
      </c>
      <c r="G1293">
        <v>3.45</v>
      </c>
      <c r="H1293" t="s">
        <v>988</v>
      </c>
      <c r="I1293" t="s">
        <v>68</v>
      </c>
      <c r="J1293" t="s">
        <v>77</v>
      </c>
      <c r="K1293" t="s">
        <v>896</v>
      </c>
      <c r="L1293">
        <v>1998</v>
      </c>
      <c r="M1293">
        <v>1</v>
      </c>
      <c r="N1293">
        <v>1999</v>
      </c>
      <c r="O1293">
        <v>210162</v>
      </c>
      <c r="P1293" t="s">
        <v>1062</v>
      </c>
      <c r="Q1293" t="str">
        <f t="shared" si="40"/>
        <v>05</v>
      </c>
      <c r="R1293">
        <v>2</v>
      </c>
      <c r="S1293" t="str">
        <f t="shared" si="41"/>
        <v>Fing</v>
      </c>
      <c r="T1293" t="s">
        <v>1295</v>
      </c>
      <c r="U1293" t="s">
        <v>1301</v>
      </c>
    </row>
    <row r="1294" spans="1:21" hidden="1">
      <c r="A1294" s="134">
        <v>1</v>
      </c>
      <c r="B1294">
        <v>1993</v>
      </c>
      <c r="C1294">
        <v>19930310</v>
      </c>
      <c r="D1294">
        <v>45</v>
      </c>
      <c r="E1294">
        <v>95</v>
      </c>
      <c r="F1294" t="s">
        <v>1235</v>
      </c>
      <c r="G1294">
        <v>1</v>
      </c>
      <c r="H1294" t="s">
        <v>1236</v>
      </c>
      <c r="I1294" t="s">
        <v>56</v>
      </c>
      <c r="J1294" t="s">
        <v>1234</v>
      </c>
      <c r="K1294" t="s">
        <v>910</v>
      </c>
      <c r="L1294">
        <v>1990</v>
      </c>
      <c r="M1294">
        <v>3</v>
      </c>
      <c r="N1294">
        <v>1992</v>
      </c>
      <c r="O1294">
        <v>633959</v>
      </c>
      <c r="P1294" t="s">
        <v>1062</v>
      </c>
      <c r="Q1294" t="str">
        <f t="shared" si="40"/>
        <v>03</v>
      </c>
      <c r="R1294">
        <v>1</v>
      </c>
      <c r="S1294" t="str">
        <f t="shared" si="41"/>
        <v>Yrl</v>
      </c>
      <c r="T1294" t="s">
        <v>1296</v>
      </c>
      <c r="U1294" t="s">
        <v>1263</v>
      </c>
    </row>
    <row r="1295" spans="1:21" hidden="1">
      <c r="A1295" s="134">
        <v>1</v>
      </c>
      <c r="B1295">
        <v>1993</v>
      </c>
      <c r="C1295">
        <v>19930829</v>
      </c>
      <c r="D1295">
        <v>45</v>
      </c>
      <c r="E1295">
        <v>95</v>
      </c>
      <c r="F1295" t="s">
        <v>1232</v>
      </c>
      <c r="G1295">
        <v>1.01</v>
      </c>
      <c r="H1295" t="s">
        <v>1233</v>
      </c>
      <c r="I1295" t="s">
        <v>56</v>
      </c>
      <c r="J1295" t="s">
        <v>1234</v>
      </c>
      <c r="K1295" t="s">
        <v>910</v>
      </c>
      <c r="L1295">
        <v>1990</v>
      </c>
      <c r="M1295">
        <v>3</v>
      </c>
      <c r="N1295">
        <v>1992</v>
      </c>
      <c r="O1295">
        <v>633959</v>
      </c>
      <c r="P1295" t="s">
        <v>1062</v>
      </c>
      <c r="Q1295" t="str">
        <f t="shared" si="40"/>
        <v>08</v>
      </c>
      <c r="R1295">
        <v>3</v>
      </c>
      <c r="S1295" t="str">
        <f t="shared" si="41"/>
        <v>Yrl</v>
      </c>
      <c r="T1295" t="s">
        <v>1296</v>
      </c>
      <c r="U1295" t="s">
        <v>1263</v>
      </c>
    </row>
    <row r="1296" spans="1:21" hidden="1">
      <c r="A1296" s="134">
        <v>1</v>
      </c>
      <c r="B1296">
        <v>1993</v>
      </c>
      <c r="C1296">
        <v>19931027</v>
      </c>
      <c r="D1296">
        <v>45</v>
      </c>
      <c r="E1296">
        <v>95</v>
      </c>
      <c r="F1296" t="s">
        <v>281</v>
      </c>
      <c r="G1296">
        <v>1.01</v>
      </c>
      <c r="H1296" t="s">
        <v>937</v>
      </c>
      <c r="I1296" t="s">
        <v>56</v>
      </c>
      <c r="J1296" t="s">
        <v>1234</v>
      </c>
      <c r="K1296" t="s">
        <v>910</v>
      </c>
      <c r="L1296">
        <v>1990</v>
      </c>
      <c r="M1296">
        <v>3</v>
      </c>
      <c r="N1296">
        <v>1992</v>
      </c>
      <c r="O1296">
        <v>633959</v>
      </c>
      <c r="P1296" t="s">
        <v>1062</v>
      </c>
      <c r="Q1296" t="str">
        <f t="shared" si="40"/>
        <v>10</v>
      </c>
      <c r="R1296">
        <v>1</v>
      </c>
      <c r="S1296" t="str">
        <f t="shared" si="41"/>
        <v>Yrl</v>
      </c>
      <c r="T1296" t="s">
        <v>1296</v>
      </c>
      <c r="U1296" t="s">
        <v>1263</v>
      </c>
    </row>
  </sheetData>
  <autoFilter ref="A5:U1296" xr:uid="{00000000-0009-0000-0000-000002000000}">
    <filterColumn colId="11">
      <filters>
        <filter val="2002"/>
        <filter val="2003"/>
        <filter val="2004"/>
      </filters>
    </filterColumn>
    <filterColumn colId="15">
      <filters>
        <filter val="13 Sport"/>
        <filter val="13A Net"/>
      </filters>
    </filterColumn>
    <filterColumn colId="20">
      <filters>
        <filter val="SNOH Y"/>
      </filters>
    </filterColumn>
  </autoFilter>
  <sortState xmlns:xlrd2="http://schemas.microsoft.com/office/spreadsheetml/2017/richdata2" ref="A6:U1296">
    <sortCondition ref="J6"/>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filterMode="1">
    <tabColor theme="8" tint="0.39997558519241921"/>
  </sheetPr>
  <dimension ref="A1:T314"/>
  <sheetViews>
    <sheetView workbookViewId="0">
      <selection activeCell="J182" sqref="J182"/>
    </sheetView>
  </sheetViews>
  <sheetFormatPr defaultRowHeight="14.4"/>
  <cols>
    <col min="16" max="16" width="29.109375" customWidth="1"/>
    <col min="17" max="17" width="31.5546875" customWidth="1"/>
  </cols>
  <sheetData>
    <row r="1" spans="1:20">
      <c r="A1" s="134" t="s">
        <v>6</v>
      </c>
      <c r="B1" t="s">
        <v>13</v>
      </c>
      <c r="C1" t="s">
        <v>14</v>
      </c>
      <c r="D1" t="s">
        <v>15</v>
      </c>
      <c r="E1" t="s">
        <v>16</v>
      </c>
      <c r="F1" t="s">
        <v>20</v>
      </c>
      <c r="G1" t="s">
        <v>27</v>
      </c>
      <c r="H1" t="s">
        <v>28</v>
      </c>
      <c r="I1" t="s">
        <v>29</v>
      </c>
      <c r="J1" t="s">
        <v>30</v>
      </c>
      <c r="K1" t="s">
        <v>31</v>
      </c>
      <c r="L1" t="s">
        <v>32</v>
      </c>
      <c r="M1" t="s">
        <v>33</v>
      </c>
      <c r="N1" t="s">
        <v>34</v>
      </c>
      <c r="O1" t="s">
        <v>41</v>
      </c>
      <c r="P1" t="s">
        <v>42</v>
      </c>
      <c r="Q1" t="s">
        <v>43</v>
      </c>
      <c r="R1" t="s">
        <v>1317</v>
      </c>
      <c r="S1" t="s">
        <v>1070</v>
      </c>
      <c r="T1" t="s">
        <v>1066</v>
      </c>
    </row>
    <row r="2" spans="1:20" hidden="1">
      <c r="A2" s="134">
        <v>210270</v>
      </c>
      <c r="B2">
        <v>3</v>
      </c>
      <c r="C2">
        <v>2002</v>
      </c>
      <c r="D2">
        <v>20030604</v>
      </c>
      <c r="E2">
        <v>20030605</v>
      </c>
      <c r="F2" t="s">
        <v>74</v>
      </c>
      <c r="G2">
        <v>5000</v>
      </c>
      <c r="H2">
        <v>49920</v>
      </c>
      <c r="I2">
        <v>0</v>
      </c>
      <c r="J2">
        <v>1392</v>
      </c>
      <c r="K2">
        <v>5000</v>
      </c>
      <c r="L2">
        <v>2892</v>
      </c>
      <c r="M2">
        <v>0</v>
      </c>
      <c r="N2">
        <v>163</v>
      </c>
      <c r="O2" t="s">
        <v>1312</v>
      </c>
      <c r="P2" t="s">
        <v>1313</v>
      </c>
      <c r="Q2" t="s">
        <v>1312</v>
      </c>
      <c r="R2" t="s">
        <v>1319</v>
      </c>
      <c r="S2" t="str">
        <f t="shared" ref="S2:S33" si="0">IF(MID(D2,1,4)-C2=1,"F","Y")</f>
        <v>F</v>
      </c>
      <c r="T2" t="e">
        <f>VLOOKUP(A2,TagCodes!A$2:C$102,3,FALSE)</f>
        <v>#N/A</v>
      </c>
    </row>
    <row r="3" spans="1:20" hidden="1">
      <c r="A3" s="134">
        <v>210271</v>
      </c>
      <c r="B3">
        <v>3</v>
      </c>
      <c r="C3">
        <v>2002</v>
      </c>
      <c r="D3">
        <v>20030825</v>
      </c>
      <c r="E3">
        <v>20030929</v>
      </c>
      <c r="F3" t="s">
        <v>72</v>
      </c>
      <c r="G3">
        <v>5000</v>
      </c>
      <c r="H3">
        <v>46775</v>
      </c>
      <c r="I3">
        <v>0</v>
      </c>
      <c r="J3">
        <v>1305</v>
      </c>
      <c r="K3">
        <v>5000</v>
      </c>
      <c r="L3">
        <v>2710</v>
      </c>
      <c r="M3">
        <v>0</v>
      </c>
      <c r="N3">
        <v>151</v>
      </c>
      <c r="O3" t="s">
        <v>1312</v>
      </c>
      <c r="P3" t="s">
        <v>1313</v>
      </c>
      <c r="Q3" t="s">
        <v>1312</v>
      </c>
      <c r="R3" t="s">
        <v>1319</v>
      </c>
      <c r="S3" t="str">
        <f t="shared" si="0"/>
        <v>F</v>
      </c>
      <c r="T3" t="e">
        <f>VLOOKUP(A3,TagCodes!A$2:C$102,3,FALSE)</f>
        <v>#N/A</v>
      </c>
    </row>
    <row r="4" spans="1:20" hidden="1">
      <c r="A4" s="203">
        <v>210342</v>
      </c>
      <c r="B4" s="141">
        <v>2</v>
      </c>
      <c r="C4" s="141">
        <v>2002</v>
      </c>
      <c r="D4" s="141">
        <v>20030515</v>
      </c>
      <c r="E4" s="141">
        <v>20030515</v>
      </c>
      <c r="F4" s="141" t="s">
        <v>74</v>
      </c>
      <c r="G4" s="141">
        <v>5500</v>
      </c>
      <c r="H4" s="141">
        <v>73163</v>
      </c>
      <c r="I4" s="141">
        <v>500</v>
      </c>
      <c r="J4" s="141">
        <v>2563</v>
      </c>
      <c r="K4" s="141">
        <v>5500</v>
      </c>
      <c r="L4" s="141">
        <v>18109</v>
      </c>
      <c r="M4" s="141">
        <v>500</v>
      </c>
      <c r="N4" s="141">
        <v>94265</v>
      </c>
      <c r="O4" s="141" t="s">
        <v>1009</v>
      </c>
      <c r="P4" s="141" t="s">
        <v>654</v>
      </c>
      <c r="Q4" s="141" t="s">
        <v>894</v>
      </c>
      <c r="R4" s="141" t="s">
        <v>1318</v>
      </c>
      <c r="S4" s="141" t="str">
        <f t="shared" si="0"/>
        <v>F</v>
      </c>
      <c r="T4" t="str">
        <f>VLOOKUP(A4,TagCodes!A$2:C$102,3,FALSE)</f>
        <v>TUL</v>
      </c>
    </row>
    <row r="5" spans="1:20" hidden="1">
      <c r="A5" s="134">
        <v>210407</v>
      </c>
      <c r="B5">
        <v>1</v>
      </c>
      <c r="C5">
        <v>2002</v>
      </c>
      <c r="D5">
        <v>20030513</v>
      </c>
      <c r="E5">
        <v>20030526</v>
      </c>
      <c r="G5">
        <v>5000</v>
      </c>
      <c r="H5">
        <v>103663</v>
      </c>
      <c r="I5">
        <v>0</v>
      </c>
      <c r="J5">
        <v>433</v>
      </c>
      <c r="K5">
        <v>5000</v>
      </c>
      <c r="L5">
        <v>4207</v>
      </c>
      <c r="O5" t="s">
        <v>1069</v>
      </c>
      <c r="P5" t="s">
        <v>1067</v>
      </c>
      <c r="Q5" t="s">
        <v>903</v>
      </c>
      <c r="R5" t="s">
        <v>1319</v>
      </c>
      <c r="S5" t="str">
        <f t="shared" si="0"/>
        <v>F</v>
      </c>
      <c r="T5" t="e">
        <f>VLOOKUP(A5,TagCodes!A$2:C$102,3,FALSE)</f>
        <v>#N/A</v>
      </c>
    </row>
    <row r="6" spans="1:20" hidden="1">
      <c r="A6" s="134">
        <v>210408</v>
      </c>
      <c r="B6">
        <v>1</v>
      </c>
      <c r="C6">
        <v>2002</v>
      </c>
      <c r="D6">
        <v>20030513</v>
      </c>
      <c r="E6">
        <v>20030526</v>
      </c>
      <c r="G6">
        <v>0</v>
      </c>
      <c r="H6">
        <v>98669</v>
      </c>
      <c r="K6">
        <v>0</v>
      </c>
      <c r="L6">
        <v>4542</v>
      </c>
      <c r="O6" t="s">
        <v>1069</v>
      </c>
      <c r="P6" t="s">
        <v>1067</v>
      </c>
      <c r="Q6" t="s">
        <v>903</v>
      </c>
      <c r="R6" t="s">
        <v>1319</v>
      </c>
      <c r="S6" t="str">
        <f t="shared" si="0"/>
        <v>F</v>
      </c>
      <c r="T6" t="e">
        <f>VLOOKUP(A6,TagCodes!A$2:C$102,3,FALSE)</f>
        <v>#N/A</v>
      </c>
    </row>
    <row r="7" spans="1:20" hidden="1">
      <c r="A7" s="134">
        <v>210445</v>
      </c>
      <c r="B7">
        <v>1</v>
      </c>
      <c r="C7">
        <v>2002</v>
      </c>
      <c r="D7">
        <v>20040412</v>
      </c>
      <c r="E7">
        <v>20040413</v>
      </c>
      <c r="F7" t="s">
        <v>51</v>
      </c>
      <c r="G7">
        <v>0</v>
      </c>
      <c r="H7">
        <v>97580</v>
      </c>
      <c r="K7">
        <v>0</v>
      </c>
      <c r="L7">
        <v>5570</v>
      </c>
      <c r="O7" t="s">
        <v>903</v>
      </c>
      <c r="P7" t="s">
        <v>1067</v>
      </c>
      <c r="Q7" t="s">
        <v>903</v>
      </c>
      <c r="R7" t="s">
        <v>1319</v>
      </c>
      <c r="S7" t="str">
        <f t="shared" si="0"/>
        <v>Y</v>
      </c>
      <c r="T7" t="e">
        <f>VLOOKUP(A7,TagCodes!A$2:C$102,3,FALSE)</f>
        <v>#N/A</v>
      </c>
    </row>
    <row r="8" spans="1:20" hidden="1">
      <c r="A8" s="134">
        <v>210446</v>
      </c>
      <c r="B8">
        <v>1</v>
      </c>
      <c r="C8">
        <v>2002</v>
      </c>
      <c r="D8">
        <v>20040401</v>
      </c>
      <c r="E8">
        <v>20040401</v>
      </c>
      <c r="F8" t="s">
        <v>51</v>
      </c>
      <c r="G8">
        <v>0</v>
      </c>
      <c r="H8">
        <v>97607</v>
      </c>
      <c r="K8">
        <v>0</v>
      </c>
      <c r="L8">
        <v>4173</v>
      </c>
      <c r="O8" t="s">
        <v>1008</v>
      </c>
      <c r="P8" t="s">
        <v>902</v>
      </c>
      <c r="Q8" t="s">
        <v>903</v>
      </c>
      <c r="R8" t="s">
        <v>1319</v>
      </c>
      <c r="S8" t="str">
        <f t="shared" si="0"/>
        <v>Y</v>
      </c>
      <c r="T8" t="e">
        <f>VLOOKUP(A8,TagCodes!A$2:C$102,3,FALSE)</f>
        <v>#N/A</v>
      </c>
    </row>
    <row r="9" spans="1:20" hidden="1">
      <c r="A9" s="134">
        <v>210478</v>
      </c>
      <c r="B9">
        <v>2</v>
      </c>
      <c r="C9">
        <v>2002</v>
      </c>
      <c r="D9">
        <v>20030421</v>
      </c>
      <c r="E9">
        <v>20030611</v>
      </c>
      <c r="F9" t="s">
        <v>74</v>
      </c>
      <c r="G9">
        <v>0</v>
      </c>
      <c r="H9">
        <v>175336</v>
      </c>
      <c r="K9">
        <v>0</v>
      </c>
      <c r="L9">
        <v>7799</v>
      </c>
      <c r="O9" t="s">
        <v>1010</v>
      </c>
      <c r="P9" t="s">
        <v>947</v>
      </c>
      <c r="Q9" t="s">
        <v>931</v>
      </c>
      <c r="R9" t="s">
        <v>1319</v>
      </c>
      <c r="S9" t="str">
        <f t="shared" si="0"/>
        <v>F</v>
      </c>
      <c r="T9" t="e">
        <f>VLOOKUP(A9,TagCodes!A$2:C$102,3,FALSE)</f>
        <v>#N/A</v>
      </c>
    </row>
    <row r="10" spans="1:20">
      <c r="A10" s="134">
        <v>210479</v>
      </c>
      <c r="B10">
        <v>3</v>
      </c>
      <c r="C10">
        <v>2002</v>
      </c>
      <c r="D10">
        <v>20030515</v>
      </c>
      <c r="E10">
        <v>20030528</v>
      </c>
      <c r="F10" t="s">
        <v>74</v>
      </c>
      <c r="G10">
        <v>5000</v>
      </c>
      <c r="H10">
        <v>198987</v>
      </c>
      <c r="I10">
        <v>0</v>
      </c>
      <c r="J10">
        <v>720</v>
      </c>
      <c r="K10">
        <v>5000</v>
      </c>
      <c r="L10">
        <v>360</v>
      </c>
      <c r="O10" t="s">
        <v>87</v>
      </c>
      <c r="P10" t="s">
        <v>87</v>
      </c>
      <c r="Q10" t="s">
        <v>707</v>
      </c>
      <c r="R10" t="s">
        <v>1318</v>
      </c>
      <c r="S10" t="str">
        <f t="shared" si="0"/>
        <v>F</v>
      </c>
      <c r="T10" t="str">
        <f>VLOOKUP(A10,TagCodes!A$2:C$102,3,FALSE)</f>
        <v>GRO</v>
      </c>
    </row>
    <row r="11" spans="1:20" hidden="1">
      <c r="A11" s="134">
        <v>210480</v>
      </c>
      <c r="B11">
        <v>3</v>
      </c>
      <c r="C11">
        <v>2002</v>
      </c>
      <c r="D11">
        <v>20030605</v>
      </c>
      <c r="E11">
        <v>20030609</v>
      </c>
      <c r="F11" t="s">
        <v>74</v>
      </c>
      <c r="G11">
        <v>5000</v>
      </c>
      <c r="H11">
        <v>203669</v>
      </c>
      <c r="I11">
        <v>0</v>
      </c>
      <c r="J11">
        <v>397</v>
      </c>
      <c r="K11">
        <v>5000</v>
      </c>
      <c r="L11">
        <v>5125</v>
      </c>
      <c r="M11">
        <v>0</v>
      </c>
      <c r="N11">
        <v>13146</v>
      </c>
      <c r="O11" t="s">
        <v>1312</v>
      </c>
      <c r="P11" t="s">
        <v>1313</v>
      </c>
      <c r="Q11" t="s">
        <v>1312</v>
      </c>
      <c r="R11" t="s">
        <v>1319</v>
      </c>
      <c r="S11" t="str">
        <f t="shared" si="0"/>
        <v>F</v>
      </c>
      <c r="T11" t="e">
        <f>VLOOKUP(A11,TagCodes!A$2:C$102,3,FALSE)</f>
        <v>#N/A</v>
      </c>
    </row>
    <row r="12" spans="1:20" hidden="1">
      <c r="A12" s="134">
        <v>210482</v>
      </c>
      <c r="B12">
        <v>2</v>
      </c>
      <c r="C12">
        <v>2002</v>
      </c>
      <c r="D12">
        <v>20030523</v>
      </c>
      <c r="E12">
        <v>20030526</v>
      </c>
      <c r="G12">
        <v>5000</v>
      </c>
      <c r="H12">
        <v>199401</v>
      </c>
      <c r="K12">
        <v>5000</v>
      </c>
      <c r="L12">
        <v>801</v>
      </c>
      <c r="O12" t="s">
        <v>893</v>
      </c>
      <c r="P12" t="s">
        <v>907</v>
      </c>
      <c r="Q12" t="s">
        <v>893</v>
      </c>
      <c r="R12" t="s">
        <v>1319</v>
      </c>
      <c r="S12" t="str">
        <f t="shared" si="0"/>
        <v>F</v>
      </c>
      <c r="T12" t="e">
        <f>VLOOKUP(A12,TagCodes!A$2:C$102,3,FALSE)</f>
        <v>#N/A</v>
      </c>
    </row>
    <row r="13" spans="1:20" hidden="1">
      <c r="A13" s="134">
        <v>210483</v>
      </c>
      <c r="B13">
        <v>3</v>
      </c>
      <c r="C13">
        <v>2002</v>
      </c>
      <c r="D13">
        <v>20030509</v>
      </c>
      <c r="E13">
        <v>20030603</v>
      </c>
      <c r="F13" t="s">
        <v>74</v>
      </c>
      <c r="G13">
        <v>5000</v>
      </c>
      <c r="H13">
        <v>88909</v>
      </c>
      <c r="K13">
        <v>5000</v>
      </c>
      <c r="L13">
        <v>465257</v>
      </c>
      <c r="M13">
        <v>0</v>
      </c>
      <c r="N13">
        <v>16857</v>
      </c>
      <c r="O13" t="s">
        <v>710</v>
      </c>
      <c r="P13" t="s">
        <v>92</v>
      </c>
      <c r="Q13" t="s">
        <v>710</v>
      </c>
      <c r="R13" t="s">
        <v>1318</v>
      </c>
      <c r="S13" t="str">
        <f t="shared" si="0"/>
        <v>F</v>
      </c>
      <c r="T13" t="str">
        <f>VLOOKUP(A13,TagCodes!A$2:C$102,3,FALSE)</f>
        <v>NIS</v>
      </c>
    </row>
    <row r="14" spans="1:20" hidden="1">
      <c r="A14" s="134">
        <v>210484</v>
      </c>
      <c r="B14">
        <v>3</v>
      </c>
      <c r="C14">
        <v>2002</v>
      </c>
      <c r="D14">
        <v>20030509</v>
      </c>
      <c r="E14">
        <v>20030611</v>
      </c>
      <c r="F14" t="s">
        <v>74</v>
      </c>
      <c r="G14">
        <v>5000</v>
      </c>
      <c r="H14">
        <v>91385</v>
      </c>
      <c r="I14">
        <v>0</v>
      </c>
      <c r="J14">
        <v>306</v>
      </c>
      <c r="K14">
        <v>5000</v>
      </c>
      <c r="L14">
        <v>1814781</v>
      </c>
      <c r="M14">
        <v>0</v>
      </c>
      <c r="N14">
        <v>193154</v>
      </c>
      <c r="O14" t="s">
        <v>710</v>
      </c>
      <c r="P14" t="s">
        <v>92</v>
      </c>
      <c r="Q14" t="s">
        <v>710</v>
      </c>
      <c r="R14" t="s">
        <v>1318</v>
      </c>
      <c r="S14" t="str">
        <f t="shared" si="0"/>
        <v>F</v>
      </c>
      <c r="T14" t="str">
        <f>VLOOKUP(A14,TagCodes!A$2:C$102,3,FALSE)</f>
        <v>NIS</v>
      </c>
    </row>
    <row r="15" spans="1:20" hidden="1">
      <c r="A15" s="203">
        <v>210485</v>
      </c>
      <c r="B15" s="141">
        <v>3</v>
      </c>
      <c r="C15" s="141">
        <v>2002</v>
      </c>
      <c r="D15" s="141">
        <v>20030602</v>
      </c>
      <c r="E15" s="141">
        <v>20030602</v>
      </c>
      <c r="F15" s="141" t="s">
        <v>74</v>
      </c>
      <c r="G15" s="141">
        <v>5000</v>
      </c>
      <c r="H15" s="141">
        <v>176757</v>
      </c>
      <c r="I15" s="141">
        <v>0</v>
      </c>
      <c r="J15" s="141">
        <v>13073</v>
      </c>
      <c r="K15" s="141">
        <v>5000</v>
      </c>
      <c r="L15" s="141">
        <v>9610</v>
      </c>
      <c r="M15" s="141">
        <v>0</v>
      </c>
      <c r="N15" s="141">
        <v>760</v>
      </c>
      <c r="O15" s="141" t="s">
        <v>95</v>
      </c>
      <c r="P15" s="141" t="s">
        <v>95</v>
      </c>
      <c r="Q15" s="141" t="s">
        <v>715</v>
      </c>
      <c r="R15" s="141" t="s">
        <v>1319</v>
      </c>
      <c r="S15" t="str">
        <f t="shared" si="0"/>
        <v>F</v>
      </c>
      <c r="T15" t="e">
        <f>VLOOKUP(A15,TagCodes!A$2:C$102,3,FALSE)</f>
        <v>#N/A</v>
      </c>
    </row>
    <row r="16" spans="1:20" hidden="1">
      <c r="A16" s="203">
        <v>210493</v>
      </c>
      <c r="B16" s="141">
        <v>3</v>
      </c>
      <c r="C16" s="141">
        <v>2002</v>
      </c>
      <c r="D16" s="141">
        <v>20030515</v>
      </c>
      <c r="E16" s="141">
        <v>20030515</v>
      </c>
      <c r="F16" s="141" t="s">
        <v>74</v>
      </c>
      <c r="G16" s="141">
        <v>5500</v>
      </c>
      <c r="H16" s="141">
        <v>74623</v>
      </c>
      <c r="I16" s="141">
        <v>500</v>
      </c>
      <c r="J16" s="141">
        <v>3005</v>
      </c>
      <c r="K16" s="141">
        <v>5500</v>
      </c>
      <c r="L16" s="141">
        <v>17808</v>
      </c>
      <c r="M16" s="141">
        <v>500</v>
      </c>
      <c r="N16" s="141">
        <v>1155122</v>
      </c>
      <c r="O16" s="141" t="s">
        <v>1009</v>
      </c>
      <c r="P16" s="141" t="s">
        <v>654</v>
      </c>
      <c r="Q16" s="141" t="s">
        <v>1314</v>
      </c>
      <c r="R16" s="141" t="s">
        <v>1319</v>
      </c>
      <c r="S16" t="str">
        <f t="shared" si="0"/>
        <v>F</v>
      </c>
      <c r="T16" t="e">
        <f>VLOOKUP(A16,TagCodes!A$2:C$102,3,FALSE)</f>
        <v>#N/A</v>
      </c>
    </row>
    <row r="17" spans="1:20" hidden="1">
      <c r="A17" s="134">
        <v>210506</v>
      </c>
      <c r="B17">
        <v>3</v>
      </c>
      <c r="C17">
        <v>2002</v>
      </c>
      <c r="D17">
        <v>20030507</v>
      </c>
      <c r="E17">
        <v>20030605</v>
      </c>
      <c r="F17" t="s">
        <v>74</v>
      </c>
      <c r="G17">
        <v>5000</v>
      </c>
      <c r="H17">
        <v>95101</v>
      </c>
      <c r="I17">
        <v>0</v>
      </c>
      <c r="J17">
        <v>1758</v>
      </c>
      <c r="K17">
        <v>5000</v>
      </c>
      <c r="L17">
        <v>536298</v>
      </c>
      <c r="M17">
        <v>0</v>
      </c>
      <c r="N17">
        <v>16734</v>
      </c>
      <c r="O17" t="s">
        <v>713</v>
      </c>
      <c r="P17" t="s">
        <v>96</v>
      </c>
      <c r="Q17" t="s">
        <v>713</v>
      </c>
      <c r="R17" t="s">
        <v>1318</v>
      </c>
      <c r="S17" t="str">
        <f t="shared" si="0"/>
        <v>F</v>
      </c>
      <c r="T17" t="str">
        <f>VLOOKUP(A17,TagCodes!A$2:C$102,3,FALSE)</f>
        <v>NIS</v>
      </c>
    </row>
    <row r="18" spans="1:20" hidden="1">
      <c r="A18" s="134">
        <v>210507</v>
      </c>
      <c r="B18">
        <v>2</v>
      </c>
      <c r="C18">
        <v>2002</v>
      </c>
      <c r="D18">
        <v>20030417</v>
      </c>
      <c r="E18">
        <v>20030611</v>
      </c>
      <c r="F18" t="s">
        <v>74</v>
      </c>
      <c r="G18">
        <v>5000</v>
      </c>
      <c r="H18">
        <v>77572</v>
      </c>
      <c r="I18">
        <v>0</v>
      </c>
      <c r="J18">
        <v>21510</v>
      </c>
      <c r="K18">
        <v>5000</v>
      </c>
      <c r="L18">
        <v>2056</v>
      </c>
      <c r="M18">
        <v>0</v>
      </c>
      <c r="N18">
        <v>5166</v>
      </c>
      <c r="O18" t="s">
        <v>1010</v>
      </c>
      <c r="P18" t="s">
        <v>947</v>
      </c>
      <c r="Q18" t="s">
        <v>931</v>
      </c>
      <c r="R18" t="s">
        <v>1319</v>
      </c>
      <c r="S18" t="str">
        <f t="shared" si="0"/>
        <v>F</v>
      </c>
      <c r="T18" t="e">
        <f>VLOOKUP(A18,TagCodes!A$2:C$102,3,FALSE)</f>
        <v>#N/A</v>
      </c>
    </row>
    <row r="19" spans="1:20" hidden="1">
      <c r="A19" s="134">
        <v>210510</v>
      </c>
      <c r="B19">
        <v>3</v>
      </c>
      <c r="C19">
        <v>2002</v>
      </c>
      <c r="D19">
        <v>20030527</v>
      </c>
      <c r="E19">
        <v>20030530</v>
      </c>
      <c r="G19">
        <v>5000</v>
      </c>
      <c r="H19">
        <v>34161</v>
      </c>
      <c r="K19">
        <v>5000</v>
      </c>
      <c r="L19">
        <v>158</v>
      </c>
      <c r="O19" t="s">
        <v>1316</v>
      </c>
      <c r="P19" t="s">
        <v>900</v>
      </c>
      <c r="Q19" t="s">
        <v>893</v>
      </c>
      <c r="R19" t="s">
        <v>1319</v>
      </c>
      <c r="S19" t="str">
        <f t="shared" si="0"/>
        <v>F</v>
      </c>
      <c r="T19" t="e">
        <f>VLOOKUP(A19,TagCodes!A$2:C$102,3,FALSE)</f>
        <v>#N/A</v>
      </c>
    </row>
    <row r="20" spans="1:20" hidden="1">
      <c r="A20" s="134">
        <v>210511</v>
      </c>
      <c r="B20">
        <v>1</v>
      </c>
      <c r="C20">
        <v>2002</v>
      </c>
      <c r="D20">
        <v>20030527</v>
      </c>
      <c r="E20">
        <v>20030604</v>
      </c>
      <c r="F20" t="s">
        <v>74</v>
      </c>
      <c r="G20">
        <v>0</v>
      </c>
      <c r="H20">
        <v>268679</v>
      </c>
      <c r="K20">
        <v>0</v>
      </c>
      <c r="L20">
        <v>12867</v>
      </c>
      <c r="O20" t="s">
        <v>896</v>
      </c>
      <c r="P20" t="s">
        <v>77</v>
      </c>
      <c r="Q20" t="s">
        <v>896</v>
      </c>
      <c r="R20" t="s">
        <v>1319</v>
      </c>
      <c r="S20" t="str">
        <f t="shared" si="0"/>
        <v>F</v>
      </c>
      <c r="T20" t="e">
        <f>VLOOKUP(A20,TagCodes!A$2:C$102,3,FALSE)</f>
        <v>#N/A</v>
      </c>
    </row>
    <row r="21" spans="1:20" hidden="1">
      <c r="A21" s="134">
        <v>210512</v>
      </c>
      <c r="B21">
        <v>1</v>
      </c>
      <c r="C21">
        <v>2002</v>
      </c>
      <c r="D21">
        <v>20040411</v>
      </c>
      <c r="E21">
        <v>20040503</v>
      </c>
      <c r="F21" t="s">
        <v>99</v>
      </c>
      <c r="G21">
        <v>0</v>
      </c>
      <c r="H21">
        <v>86964</v>
      </c>
      <c r="K21">
        <v>0</v>
      </c>
      <c r="L21">
        <v>4770</v>
      </c>
      <c r="O21" t="s">
        <v>896</v>
      </c>
      <c r="P21" t="s">
        <v>77</v>
      </c>
      <c r="Q21" t="s">
        <v>896</v>
      </c>
      <c r="R21" t="s">
        <v>1318</v>
      </c>
      <c r="S21" t="str">
        <f t="shared" si="0"/>
        <v>Y</v>
      </c>
      <c r="T21" t="str">
        <f>VLOOKUP(A21,TagCodes!A$2:C$102,3,FALSE)</f>
        <v>WHITE Y</v>
      </c>
    </row>
    <row r="22" spans="1:20" hidden="1">
      <c r="A22" s="134">
        <v>210516</v>
      </c>
      <c r="B22">
        <v>3</v>
      </c>
      <c r="C22">
        <v>2002</v>
      </c>
      <c r="D22">
        <v>20030527</v>
      </c>
      <c r="E22">
        <v>20030527</v>
      </c>
      <c r="F22" t="s">
        <v>74</v>
      </c>
      <c r="G22">
        <v>5000</v>
      </c>
      <c r="H22">
        <v>45946</v>
      </c>
      <c r="I22">
        <v>0</v>
      </c>
      <c r="J22">
        <v>1281</v>
      </c>
      <c r="K22">
        <v>5000</v>
      </c>
      <c r="L22">
        <v>2662</v>
      </c>
      <c r="M22">
        <v>0</v>
      </c>
      <c r="N22">
        <v>150</v>
      </c>
      <c r="O22" t="s">
        <v>1315</v>
      </c>
      <c r="P22" t="s">
        <v>1313</v>
      </c>
      <c r="Q22" t="s">
        <v>1312</v>
      </c>
      <c r="R22" t="s">
        <v>1319</v>
      </c>
      <c r="S22" t="str">
        <f t="shared" si="0"/>
        <v>F</v>
      </c>
      <c r="T22" t="e">
        <f>VLOOKUP(A22,TagCodes!A$2:C$102,3,FALSE)</f>
        <v>#N/A</v>
      </c>
    </row>
    <row r="23" spans="1:20" hidden="1">
      <c r="A23" s="134">
        <v>210517</v>
      </c>
      <c r="B23">
        <v>1</v>
      </c>
      <c r="C23">
        <v>2002</v>
      </c>
      <c r="D23">
        <v>20031008</v>
      </c>
      <c r="E23">
        <v>20031009</v>
      </c>
      <c r="G23">
        <v>0</v>
      </c>
      <c r="H23">
        <v>98930</v>
      </c>
      <c r="K23">
        <v>0</v>
      </c>
      <c r="L23">
        <v>3270</v>
      </c>
      <c r="O23" t="s">
        <v>903</v>
      </c>
      <c r="P23" t="s">
        <v>1067</v>
      </c>
      <c r="Q23" t="s">
        <v>903</v>
      </c>
      <c r="R23" t="s">
        <v>1319</v>
      </c>
      <c r="S23" t="str">
        <f t="shared" si="0"/>
        <v>F</v>
      </c>
      <c r="T23" t="e">
        <f>VLOOKUP(A23,TagCodes!A$2:C$102,3,FALSE)</f>
        <v>#N/A</v>
      </c>
    </row>
    <row r="24" spans="1:20" hidden="1">
      <c r="A24" s="134">
        <v>210519</v>
      </c>
      <c r="B24">
        <v>2</v>
      </c>
      <c r="C24">
        <v>2003</v>
      </c>
      <c r="D24">
        <v>20040506</v>
      </c>
      <c r="E24">
        <v>20040506</v>
      </c>
      <c r="F24" t="s">
        <v>74</v>
      </c>
      <c r="G24">
        <v>5500</v>
      </c>
      <c r="H24">
        <v>84623</v>
      </c>
      <c r="I24">
        <v>500</v>
      </c>
      <c r="J24">
        <v>4437</v>
      </c>
      <c r="K24">
        <v>5500</v>
      </c>
      <c r="L24">
        <v>8557</v>
      </c>
      <c r="M24">
        <v>500</v>
      </c>
      <c r="N24">
        <v>1544146</v>
      </c>
      <c r="O24" t="s">
        <v>1009</v>
      </c>
      <c r="P24" t="s">
        <v>654</v>
      </c>
      <c r="Q24" t="s">
        <v>894</v>
      </c>
      <c r="R24" t="s">
        <v>1318</v>
      </c>
      <c r="S24" t="str">
        <f t="shared" si="0"/>
        <v>F</v>
      </c>
      <c r="T24" t="str">
        <f>VLOOKUP(A24,TagCodes!A$2:C$102,3,FALSE)</f>
        <v>TUL</v>
      </c>
    </row>
    <row r="25" spans="1:20" hidden="1">
      <c r="A25" s="203">
        <v>210520</v>
      </c>
      <c r="B25" s="141">
        <v>3</v>
      </c>
      <c r="C25" s="141">
        <v>2003</v>
      </c>
      <c r="D25" s="141">
        <v>20040506</v>
      </c>
      <c r="E25" s="141">
        <v>20040506</v>
      </c>
      <c r="F25" s="141" t="s">
        <v>74</v>
      </c>
      <c r="G25" s="141">
        <v>5500</v>
      </c>
      <c r="H25" s="141">
        <v>87195</v>
      </c>
      <c r="I25" s="141">
        <v>500</v>
      </c>
      <c r="J25" s="141">
        <v>1246</v>
      </c>
      <c r="K25" s="141">
        <v>5500</v>
      </c>
      <c r="L25" s="141">
        <v>5294</v>
      </c>
      <c r="M25" s="141">
        <v>500</v>
      </c>
      <c r="N25" s="141">
        <v>152199</v>
      </c>
      <c r="O25" s="141" t="s">
        <v>1009</v>
      </c>
      <c r="P25" s="141" t="s">
        <v>654</v>
      </c>
      <c r="Q25" s="141" t="s">
        <v>1314</v>
      </c>
      <c r="R25" s="141" t="s">
        <v>1319</v>
      </c>
      <c r="S25" t="str">
        <f t="shared" si="0"/>
        <v>F</v>
      </c>
      <c r="T25" t="e">
        <f>VLOOKUP(A25,TagCodes!A$2:C$102,3,FALSE)</f>
        <v>#N/A</v>
      </c>
    </row>
    <row r="26" spans="1:20" hidden="1">
      <c r="A26" s="134">
        <v>210541</v>
      </c>
      <c r="B26">
        <v>3</v>
      </c>
      <c r="C26">
        <v>2003</v>
      </c>
      <c r="D26">
        <v>20040610</v>
      </c>
      <c r="E26">
        <v>20040614</v>
      </c>
      <c r="G26">
        <v>5000</v>
      </c>
      <c r="H26">
        <v>237325</v>
      </c>
      <c r="I26">
        <v>0</v>
      </c>
      <c r="J26">
        <v>1266</v>
      </c>
      <c r="K26">
        <v>5000</v>
      </c>
      <c r="L26">
        <v>309</v>
      </c>
      <c r="O26" t="s">
        <v>1316</v>
      </c>
      <c r="P26" t="s">
        <v>900</v>
      </c>
      <c r="Q26" t="s">
        <v>893</v>
      </c>
      <c r="R26" t="s">
        <v>1319</v>
      </c>
      <c r="S26" t="str">
        <f t="shared" si="0"/>
        <v>F</v>
      </c>
      <c r="T26" t="e">
        <f>VLOOKUP(A26,TagCodes!A$2:C$102,3,FALSE)</f>
        <v>#N/A</v>
      </c>
    </row>
    <row r="27" spans="1:20" hidden="1">
      <c r="A27" s="134">
        <v>210542</v>
      </c>
      <c r="B27">
        <v>2</v>
      </c>
      <c r="C27">
        <v>2003</v>
      </c>
      <c r="D27">
        <v>20040428</v>
      </c>
      <c r="E27">
        <v>20040628</v>
      </c>
      <c r="F27" t="s">
        <v>74</v>
      </c>
      <c r="G27">
        <v>5000</v>
      </c>
      <c r="H27">
        <v>188233</v>
      </c>
      <c r="I27">
        <v>0</v>
      </c>
      <c r="J27">
        <v>5249</v>
      </c>
      <c r="K27">
        <v>5000</v>
      </c>
      <c r="L27">
        <v>9181</v>
      </c>
      <c r="O27" t="s">
        <v>1010</v>
      </c>
      <c r="P27" t="s">
        <v>947</v>
      </c>
      <c r="Q27" t="s">
        <v>931</v>
      </c>
      <c r="R27" t="s">
        <v>1319</v>
      </c>
      <c r="S27" t="str">
        <f t="shared" si="0"/>
        <v>F</v>
      </c>
      <c r="T27" t="e">
        <f>VLOOKUP(A27,TagCodes!A$2:C$102,3,FALSE)</f>
        <v>#N/A</v>
      </c>
    </row>
    <row r="28" spans="1:20" hidden="1">
      <c r="A28" s="134">
        <v>210543</v>
      </c>
      <c r="B28">
        <v>3</v>
      </c>
      <c r="C28">
        <v>2003</v>
      </c>
      <c r="D28">
        <v>20040607</v>
      </c>
      <c r="E28">
        <v>20040623</v>
      </c>
      <c r="F28" t="s">
        <v>74</v>
      </c>
      <c r="G28">
        <v>5000</v>
      </c>
      <c r="H28">
        <v>182174</v>
      </c>
      <c r="I28">
        <v>0</v>
      </c>
      <c r="J28">
        <v>7757</v>
      </c>
      <c r="K28">
        <v>5000</v>
      </c>
      <c r="L28">
        <v>11511</v>
      </c>
      <c r="M28">
        <v>0</v>
      </c>
      <c r="N28">
        <v>2288</v>
      </c>
      <c r="O28" t="s">
        <v>1312</v>
      </c>
      <c r="P28" t="s">
        <v>1313</v>
      </c>
      <c r="Q28" t="s">
        <v>1312</v>
      </c>
      <c r="R28" t="s">
        <v>1319</v>
      </c>
      <c r="S28" t="str">
        <f t="shared" si="0"/>
        <v>F</v>
      </c>
      <c r="T28" t="e">
        <f>VLOOKUP(A28,TagCodes!A$2:C$102,3,FALSE)</f>
        <v>#N/A</v>
      </c>
    </row>
    <row r="29" spans="1:20" hidden="1">
      <c r="A29" s="203">
        <v>210544</v>
      </c>
      <c r="B29" s="141">
        <v>3</v>
      </c>
      <c r="C29" s="141">
        <v>2003</v>
      </c>
      <c r="D29" s="141">
        <v>20040503</v>
      </c>
      <c r="E29" s="141">
        <v>20040506</v>
      </c>
      <c r="F29" s="141" t="s">
        <v>74</v>
      </c>
      <c r="G29" s="141">
        <v>0</v>
      </c>
      <c r="H29" s="141">
        <v>151492</v>
      </c>
      <c r="I29" s="141"/>
      <c r="J29" s="141"/>
      <c r="K29" s="141">
        <v>0</v>
      </c>
      <c r="L29" s="141">
        <v>22193</v>
      </c>
      <c r="M29" s="141"/>
      <c r="N29" s="141"/>
      <c r="O29" s="141" t="s">
        <v>87</v>
      </c>
      <c r="P29" s="141" t="s">
        <v>87</v>
      </c>
      <c r="Q29" s="141" t="s">
        <v>707</v>
      </c>
      <c r="R29" s="141" t="s">
        <v>1319</v>
      </c>
      <c r="S29" s="141" t="str">
        <f t="shared" si="0"/>
        <v>F</v>
      </c>
      <c r="T29" t="e">
        <f>VLOOKUP(A29,TagCodes!A$2:C$102,3,FALSE)</f>
        <v>#N/A</v>
      </c>
    </row>
    <row r="30" spans="1:20" hidden="1">
      <c r="A30" s="134">
        <v>210546</v>
      </c>
      <c r="B30">
        <v>3</v>
      </c>
      <c r="C30">
        <v>2003</v>
      </c>
      <c r="D30">
        <v>20040528</v>
      </c>
      <c r="E30">
        <v>20040615</v>
      </c>
      <c r="F30" t="s">
        <v>74</v>
      </c>
      <c r="G30">
        <v>5000</v>
      </c>
      <c r="H30">
        <v>198321</v>
      </c>
      <c r="I30">
        <v>0</v>
      </c>
      <c r="J30">
        <v>1059</v>
      </c>
      <c r="K30">
        <v>5000</v>
      </c>
      <c r="L30">
        <v>500</v>
      </c>
      <c r="O30" t="s">
        <v>107</v>
      </c>
      <c r="P30" t="s">
        <v>107</v>
      </c>
      <c r="Q30" t="s">
        <v>715</v>
      </c>
      <c r="R30" t="s">
        <v>1318</v>
      </c>
      <c r="S30" t="str">
        <f t="shared" si="0"/>
        <v>F</v>
      </c>
      <c r="T30" t="str">
        <f>VLOOKUP(A30,TagCodes!A$2:C$102,3,FALSE)</f>
        <v>PUY</v>
      </c>
    </row>
    <row r="31" spans="1:20" hidden="1">
      <c r="A31" s="134">
        <v>210547</v>
      </c>
      <c r="B31">
        <v>3</v>
      </c>
      <c r="C31">
        <v>2003</v>
      </c>
      <c r="D31">
        <v>20040506</v>
      </c>
      <c r="E31">
        <v>20040604</v>
      </c>
      <c r="F31" t="s">
        <v>74</v>
      </c>
      <c r="G31">
        <v>5000</v>
      </c>
      <c r="H31">
        <v>104893</v>
      </c>
      <c r="I31">
        <v>0</v>
      </c>
      <c r="J31">
        <v>955</v>
      </c>
      <c r="K31">
        <v>5000</v>
      </c>
      <c r="L31">
        <v>2380892</v>
      </c>
      <c r="M31">
        <v>0</v>
      </c>
      <c r="N31">
        <v>77430</v>
      </c>
      <c r="O31" t="s">
        <v>710</v>
      </c>
      <c r="P31" t="s">
        <v>92</v>
      </c>
      <c r="Q31" t="s">
        <v>710</v>
      </c>
      <c r="R31" t="s">
        <v>1318</v>
      </c>
      <c r="S31" t="str">
        <f t="shared" si="0"/>
        <v>F</v>
      </c>
      <c r="T31" t="str">
        <f>VLOOKUP(A31,TagCodes!A$2:C$102,3,FALSE)</f>
        <v>NIS</v>
      </c>
    </row>
    <row r="32" spans="1:20" hidden="1">
      <c r="A32" s="134">
        <v>210548</v>
      </c>
      <c r="B32">
        <v>3</v>
      </c>
      <c r="C32">
        <v>2003</v>
      </c>
      <c r="D32">
        <v>20040506</v>
      </c>
      <c r="E32">
        <v>20040604</v>
      </c>
      <c r="F32" t="s">
        <v>74</v>
      </c>
      <c r="G32">
        <v>5000</v>
      </c>
      <c r="H32">
        <v>103082</v>
      </c>
      <c r="I32">
        <v>0</v>
      </c>
      <c r="J32">
        <v>310</v>
      </c>
      <c r="K32">
        <v>5000</v>
      </c>
      <c r="L32">
        <v>103</v>
      </c>
      <c r="O32" t="s">
        <v>710</v>
      </c>
      <c r="P32" t="s">
        <v>92</v>
      </c>
      <c r="Q32" t="s">
        <v>710</v>
      </c>
      <c r="R32" t="s">
        <v>1318</v>
      </c>
      <c r="S32" t="str">
        <f t="shared" si="0"/>
        <v>F</v>
      </c>
      <c r="T32" t="str">
        <f>VLOOKUP(A32,TagCodes!A$2:C$102,3,FALSE)</f>
        <v>NIS</v>
      </c>
    </row>
    <row r="33" spans="1:20" hidden="1">
      <c r="A33" s="134">
        <v>210555</v>
      </c>
      <c r="B33">
        <v>1</v>
      </c>
      <c r="C33">
        <v>2003</v>
      </c>
      <c r="D33">
        <v>20040601</v>
      </c>
      <c r="E33">
        <v>20040603</v>
      </c>
      <c r="F33" t="s">
        <v>74</v>
      </c>
      <c r="G33">
        <v>0</v>
      </c>
      <c r="H33">
        <v>254203</v>
      </c>
      <c r="K33">
        <v>0</v>
      </c>
      <c r="L33">
        <v>20314</v>
      </c>
      <c r="O33" t="s">
        <v>896</v>
      </c>
      <c r="P33" t="s">
        <v>77</v>
      </c>
      <c r="Q33" t="s">
        <v>896</v>
      </c>
      <c r="R33" t="s">
        <v>1319</v>
      </c>
      <c r="S33" t="str">
        <f t="shared" si="0"/>
        <v>F</v>
      </c>
      <c r="T33" t="e">
        <f>VLOOKUP(A33,TagCodes!A$2:C$102,3,FALSE)</f>
        <v>#N/A</v>
      </c>
    </row>
    <row r="34" spans="1:20" hidden="1">
      <c r="A34" s="134">
        <v>210556</v>
      </c>
      <c r="B34">
        <v>1</v>
      </c>
      <c r="C34">
        <v>2003</v>
      </c>
      <c r="D34">
        <v>20050414</v>
      </c>
      <c r="E34">
        <v>20050427</v>
      </c>
      <c r="F34" t="s">
        <v>99</v>
      </c>
      <c r="G34">
        <v>0</v>
      </c>
      <c r="H34">
        <v>80005</v>
      </c>
      <c r="K34">
        <v>0</v>
      </c>
      <c r="L34">
        <v>9360</v>
      </c>
      <c r="O34" t="s">
        <v>896</v>
      </c>
      <c r="P34" t="s">
        <v>77</v>
      </c>
      <c r="Q34" t="s">
        <v>896</v>
      </c>
      <c r="R34" t="s">
        <v>1318</v>
      </c>
      <c r="S34" t="str">
        <f t="shared" ref="S34:S65" si="1">IF(MID(D34,1,4)-C34=1,"F","Y")</f>
        <v>Y</v>
      </c>
      <c r="T34" t="str">
        <f>VLOOKUP(A34,TagCodes!A$2:C$102,3,FALSE)</f>
        <v>WHITE Y</v>
      </c>
    </row>
    <row r="35" spans="1:20" hidden="1">
      <c r="A35" s="134">
        <v>210558</v>
      </c>
      <c r="B35">
        <v>2</v>
      </c>
      <c r="C35">
        <v>2003</v>
      </c>
      <c r="D35">
        <v>20040524</v>
      </c>
      <c r="E35">
        <v>20040528</v>
      </c>
      <c r="G35">
        <v>5000</v>
      </c>
      <c r="H35">
        <v>226702</v>
      </c>
      <c r="I35">
        <v>0</v>
      </c>
      <c r="J35">
        <v>3459</v>
      </c>
      <c r="K35">
        <v>5000</v>
      </c>
      <c r="L35">
        <v>432</v>
      </c>
      <c r="O35" t="s">
        <v>893</v>
      </c>
      <c r="P35" t="s">
        <v>907</v>
      </c>
      <c r="Q35" t="s">
        <v>893</v>
      </c>
      <c r="R35" t="s">
        <v>1319</v>
      </c>
      <c r="S35" t="str">
        <f t="shared" si="1"/>
        <v>F</v>
      </c>
      <c r="T35" t="e">
        <f>VLOOKUP(A35,TagCodes!A$2:C$102,3,FALSE)</f>
        <v>#N/A</v>
      </c>
    </row>
    <row r="36" spans="1:20" hidden="1">
      <c r="A36" s="134">
        <v>210559</v>
      </c>
      <c r="B36">
        <v>3</v>
      </c>
      <c r="C36">
        <v>2003</v>
      </c>
      <c r="D36">
        <v>20040514</v>
      </c>
      <c r="E36">
        <v>20040601</v>
      </c>
      <c r="F36" t="s">
        <v>74</v>
      </c>
      <c r="G36">
        <v>5000</v>
      </c>
      <c r="H36">
        <v>96131</v>
      </c>
      <c r="I36">
        <v>0</v>
      </c>
      <c r="J36">
        <v>342</v>
      </c>
      <c r="K36">
        <v>5000</v>
      </c>
      <c r="L36">
        <v>528737</v>
      </c>
      <c r="M36">
        <v>0</v>
      </c>
      <c r="N36">
        <v>1790</v>
      </c>
      <c r="O36" t="s">
        <v>713</v>
      </c>
      <c r="P36" t="s">
        <v>96</v>
      </c>
      <c r="Q36" t="s">
        <v>713</v>
      </c>
      <c r="R36" t="s">
        <v>1318</v>
      </c>
      <c r="S36" t="str">
        <f t="shared" si="1"/>
        <v>F</v>
      </c>
      <c r="T36" t="str">
        <f>VLOOKUP(A36,TagCodes!A$2:C$102,3,FALSE)</f>
        <v>NIS</v>
      </c>
    </row>
    <row r="37" spans="1:20" hidden="1">
      <c r="A37" s="134">
        <v>210560</v>
      </c>
      <c r="B37">
        <v>1</v>
      </c>
      <c r="C37">
        <v>2003</v>
      </c>
      <c r="D37">
        <v>20050406</v>
      </c>
      <c r="E37">
        <v>20050407</v>
      </c>
      <c r="F37" t="s">
        <v>51</v>
      </c>
      <c r="G37">
        <v>0</v>
      </c>
      <c r="H37">
        <v>45036</v>
      </c>
      <c r="K37">
        <v>0</v>
      </c>
      <c r="L37">
        <v>2824</v>
      </c>
      <c r="O37" t="s">
        <v>903</v>
      </c>
      <c r="P37" t="s">
        <v>1067</v>
      </c>
      <c r="Q37" t="s">
        <v>903</v>
      </c>
      <c r="R37" t="s">
        <v>1319</v>
      </c>
      <c r="S37" t="str">
        <f t="shared" si="1"/>
        <v>Y</v>
      </c>
      <c r="T37" t="e">
        <f>VLOOKUP(A37,TagCodes!A$2:C$102,3,FALSE)</f>
        <v>#N/A</v>
      </c>
    </row>
    <row r="38" spans="1:20" hidden="1">
      <c r="A38" s="134">
        <v>210561</v>
      </c>
      <c r="B38">
        <v>1</v>
      </c>
      <c r="C38">
        <v>2004</v>
      </c>
      <c r="D38">
        <v>20060405</v>
      </c>
      <c r="E38">
        <v>20060405</v>
      </c>
      <c r="F38" t="s">
        <v>51</v>
      </c>
      <c r="G38">
        <v>0</v>
      </c>
      <c r="H38">
        <v>36926</v>
      </c>
      <c r="K38">
        <v>0</v>
      </c>
      <c r="L38">
        <v>74</v>
      </c>
      <c r="O38" t="s">
        <v>903</v>
      </c>
      <c r="P38" t="s">
        <v>1067</v>
      </c>
      <c r="Q38" t="s">
        <v>903</v>
      </c>
      <c r="R38" t="s">
        <v>1319</v>
      </c>
      <c r="S38" t="str">
        <f t="shared" si="1"/>
        <v>Y</v>
      </c>
      <c r="T38" t="e">
        <f>VLOOKUP(A38,TagCodes!A$2:C$102,3,FALSE)</f>
        <v>#N/A</v>
      </c>
    </row>
    <row r="39" spans="1:20" hidden="1">
      <c r="A39" s="134">
        <v>210562</v>
      </c>
      <c r="B39">
        <v>1</v>
      </c>
      <c r="C39">
        <v>2004</v>
      </c>
      <c r="D39">
        <v>20060405</v>
      </c>
      <c r="E39">
        <v>20060405</v>
      </c>
      <c r="F39" t="s">
        <v>51</v>
      </c>
      <c r="G39">
        <v>0</v>
      </c>
      <c r="H39">
        <v>24350</v>
      </c>
      <c r="K39">
        <v>0</v>
      </c>
      <c r="L39">
        <v>73</v>
      </c>
      <c r="O39" t="s">
        <v>1008</v>
      </c>
      <c r="P39" t="s">
        <v>902</v>
      </c>
      <c r="Q39" t="s">
        <v>903</v>
      </c>
      <c r="R39" t="s">
        <v>1319</v>
      </c>
      <c r="S39" t="str">
        <f t="shared" si="1"/>
        <v>Y</v>
      </c>
      <c r="T39" t="e">
        <f>VLOOKUP(A39,TagCodes!A$2:C$102,3,FALSE)</f>
        <v>#N/A</v>
      </c>
    </row>
    <row r="40" spans="1:20" hidden="1">
      <c r="A40" s="134">
        <v>210564</v>
      </c>
      <c r="B40">
        <v>3</v>
      </c>
      <c r="C40">
        <v>2003</v>
      </c>
      <c r="D40">
        <v>20040810</v>
      </c>
      <c r="E40">
        <v>20040810</v>
      </c>
      <c r="F40" t="s">
        <v>72</v>
      </c>
      <c r="G40">
        <v>5000</v>
      </c>
      <c r="H40">
        <v>34404</v>
      </c>
      <c r="I40">
        <v>0</v>
      </c>
      <c r="J40">
        <v>1133</v>
      </c>
      <c r="K40">
        <v>5000</v>
      </c>
      <c r="L40">
        <v>4442</v>
      </c>
      <c r="O40" t="s">
        <v>1312</v>
      </c>
      <c r="P40" t="s">
        <v>1313</v>
      </c>
      <c r="Q40" t="s">
        <v>1312</v>
      </c>
      <c r="R40" t="s">
        <v>1319</v>
      </c>
      <c r="S40" t="str">
        <f t="shared" si="1"/>
        <v>F</v>
      </c>
      <c r="T40" t="e">
        <f>VLOOKUP(A40,TagCodes!A$2:C$102,3,FALSE)</f>
        <v>#N/A</v>
      </c>
    </row>
    <row r="41" spans="1:20" hidden="1">
      <c r="A41" s="134">
        <v>210565</v>
      </c>
      <c r="B41">
        <v>3</v>
      </c>
      <c r="C41">
        <v>2003</v>
      </c>
      <c r="D41">
        <v>20040524</v>
      </c>
      <c r="E41">
        <v>20040525</v>
      </c>
      <c r="F41" t="s">
        <v>74</v>
      </c>
      <c r="G41">
        <v>5000</v>
      </c>
      <c r="H41">
        <v>44012</v>
      </c>
      <c r="I41">
        <v>0</v>
      </c>
      <c r="J41">
        <v>1449</v>
      </c>
      <c r="K41">
        <v>5000</v>
      </c>
      <c r="L41">
        <v>5682</v>
      </c>
      <c r="M41">
        <v>0</v>
      </c>
      <c r="N41">
        <v>9160</v>
      </c>
      <c r="O41" t="s">
        <v>1312</v>
      </c>
      <c r="P41" t="s">
        <v>1313</v>
      </c>
      <c r="Q41" t="s">
        <v>1312</v>
      </c>
      <c r="R41" t="s">
        <v>1319</v>
      </c>
      <c r="S41" t="str">
        <f t="shared" si="1"/>
        <v>F</v>
      </c>
      <c r="T41" t="e">
        <f>VLOOKUP(A41,TagCodes!A$2:C$102,3,FALSE)</f>
        <v>#N/A</v>
      </c>
    </row>
    <row r="42" spans="1:20" hidden="1">
      <c r="A42" s="134">
        <v>210570</v>
      </c>
      <c r="B42">
        <v>2</v>
      </c>
      <c r="C42">
        <v>2004</v>
      </c>
      <c r="D42">
        <v>20050504</v>
      </c>
      <c r="E42">
        <v>20050504</v>
      </c>
      <c r="F42" t="s">
        <v>74</v>
      </c>
      <c r="G42">
        <v>5500</v>
      </c>
      <c r="H42">
        <v>108269</v>
      </c>
      <c r="K42">
        <v>5500</v>
      </c>
      <c r="L42">
        <v>762783</v>
      </c>
      <c r="M42">
        <v>500</v>
      </c>
      <c r="N42">
        <v>383007</v>
      </c>
      <c r="O42" t="s">
        <v>1009</v>
      </c>
      <c r="P42" t="s">
        <v>654</v>
      </c>
      <c r="Q42" t="s">
        <v>894</v>
      </c>
      <c r="R42" t="s">
        <v>1318</v>
      </c>
      <c r="S42" t="str">
        <f t="shared" si="1"/>
        <v>F</v>
      </c>
      <c r="T42" t="str">
        <f>VLOOKUP(A42,TagCodes!A$2:C$102,3,FALSE)</f>
        <v>TUL</v>
      </c>
    </row>
    <row r="43" spans="1:20" hidden="1">
      <c r="A43" s="134">
        <v>210573</v>
      </c>
      <c r="B43">
        <v>3</v>
      </c>
      <c r="C43">
        <v>2004</v>
      </c>
      <c r="D43">
        <v>20050616</v>
      </c>
      <c r="E43">
        <v>20050616</v>
      </c>
      <c r="F43" t="s">
        <v>74</v>
      </c>
      <c r="G43">
        <v>5000</v>
      </c>
      <c r="H43">
        <v>5470</v>
      </c>
      <c r="I43">
        <v>0</v>
      </c>
      <c r="J43">
        <v>74</v>
      </c>
      <c r="K43">
        <v>5000</v>
      </c>
      <c r="L43">
        <v>27</v>
      </c>
      <c r="M43">
        <v>0</v>
      </c>
      <c r="N43">
        <v>60</v>
      </c>
      <c r="O43" t="s">
        <v>1312</v>
      </c>
      <c r="P43" t="s">
        <v>1313</v>
      </c>
      <c r="Q43" t="s">
        <v>1312</v>
      </c>
      <c r="R43" t="s">
        <v>1319</v>
      </c>
      <c r="S43" t="str">
        <f t="shared" si="1"/>
        <v>F</v>
      </c>
      <c r="T43" t="e">
        <f>VLOOKUP(A43,TagCodes!A$2:C$102,3,FALSE)</f>
        <v>#N/A</v>
      </c>
    </row>
    <row r="44" spans="1:20" hidden="1">
      <c r="A44" s="134">
        <v>210582</v>
      </c>
      <c r="B44">
        <v>1</v>
      </c>
      <c r="C44">
        <v>2004</v>
      </c>
      <c r="D44">
        <v>20060405</v>
      </c>
      <c r="E44">
        <v>20060405</v>
      </c>
      <c r="F44" t="s">
        <v>51</v>
      </c>
      <c r="G44">
        <v>0</v>
      </c>
      <c r="H44">
        <v>24434</v>
      </c>
      <c r="K44">
        <v>0</v>
      </c>
      <c r="L44">
        <v>74</v>
      </c>
      <c r="O44" t="s">
        <v>1008</v>
      </c>
      <c r="P44" t="s">
        <v>902</v>
      </c>
      <c r="Q44" t="s">
        <v>903</v>
      </c>
      <c r="R44" t="s">
        <v>1319</v>
      </c>
      <c r="S44" t="str">
        <f t="shared" si="1"/>
        <v>Y</v>
      </c>
      <c r="T44" t="e">
        <f>VLOOKUP(A44,TagCodes!A$2:C$102,3,FALSE)</f>
        <v>#N/A</v>
      </c>
    </row>
    <row r="45" spans="1:20" hidden="1">
      <c r="A45" s="134">
        <v>210588</v>
      </c>
      <c r="B45">
        <v>2</v>
      </c>
      <c r="C45">
        <v>2004</v>
      </c>
      <c r="D45">
        <v>20050419</v>
      </c>
      <c r="E45">
        <v>20050616</v>
      </c>
      <c r="F45" t="s">
        <v>74</v>
      </c>
      <c r="G45">
        <v>5000</v>
      </c>
      <c r="H45">
        <v>125222</v>
      </c>
      <c r="I45">
        <v>0</v>
      </c>
      <c r="J45">
        <v>9407</v>
      </c>
      <c r="K45">
        <v>5000</v>
      </c>
      <c r="L45">
        <v>7944</v>
      </c>
      <c r="M45">
        <v>0</v>
      </c>
      <c r="N45">
        <v>3124</v>
      </c>
      <c r="O45" t="s">
        <v>1010</v>
      </c>
      <c r="P45" t="s">
        <v>947</v>
      </c>
      <c r="Q45" t="s">
        <v>931</v>
      </c>
      <c r="R45" t="s">
        <v>1319</v>
      </c>
      <c r="S45" t="str">
        <f t="shared" si="1"/>
        <v>F</v>
      </c>
      <c r="T45" t="e">
        <f>VLOOKUP(A45,TagCodes!A$2:C$102,3,FALSE)</f>
        <v>#N/A</v>
      </c>
    </row>
    <row r="46" spans="1:20" hidden="1">
      <c r="A46" s="134">
        <v>210589</v>
      </c>
      <c r="B46">
        <v>3</v>
      </c>
      <c r="C46">
        <v>2004</v>
      </c>
      <c r="D46">
        <v>20050502</v>
      </c>
      <c r="E46">
        <v>20050601</v>
      </c>
      <c r="F46" t="s">
        <v>74</v>
      </c>
      <c r="G46">
        <v>0</v>
      </c>
      <c r="H46">
        <v>209905</v>
      </c>
      <c r="K46">
        <v>0</v>
      </c>
      <c r="L46">
        <v>1218</v>
      </c>
      <c r="O46" t="s">
        <v>710</v>
      </c>
      <c r="P46" t="s">
        <v>92</v>
      </c>
      <c r="Q46" t="s">
        <v>710</v>
      </c>
      <c r="R46" t="s">
        <v>1319</v>
      </c>
      <c r="S46" t="str">
        <f t="shared" si="1"/>
        <v>F</v>
      </c>
      <c r="T46" t="e">
        <f>VLOOKUP(A46,TagCodes!A$2:C$102,3,FALSE)</f>
        <v>#N/A</v>
      </c>
    </row>
    <row r="47" spans="1:20" hidden="1">
      <c r="A47" s="134">
        <v>210590</v>
      </c>
      <c r="B47">
        <v>3</v>
      </c>
      <c r="C47">
        <v>2004</v>
      </c>
      <c r="D47">
        <v>20050608</v>
      </c>
      <c r="E47">
        <v>20050616</v>
      </c>
      <c r="F47" t="s">
        <v>74</v>
      </c>
      <c r="G47">
        <v>5000</v>
      </c>
      <c r="H47">
        <v>205826</v>
      </c>
      <c r="I47">
        <v>0</v>
      </c>
      <c r="J47">
        <v>2768</v>
      </c>
      <c r="K47">
        <v>5000</v>
      </c>
      <c r="L47">
        <v>1007</v>
      </c>
      <c r="M47">
        <v>0</v>
      </c>
      <c r="N47">
        <v>23598</v>
      </c>
      <c r="O47" t="s">
        <v>1312</v>
      </c>
      <c r="P47" t="s">
        <v>1313</v>
      </c>
      <c r="Q47" t="s">
        <v>1312</v>
      </c>
      <c r="R47" t="s">
        <v>1319</v>
      </c>
      <c r="S47" t="str">
        <f t="shared" si="1"/>
        <v>F</v>
      </c>
      <c r="T47" t="e">
        <f>VLOOKUP(A47,TagCodes!A$2:C$102,3,FALSE)</f>
        <v>#N/A</v>
      </c>
    </row>
    <row r="48" spans="1:20" hidden="1">
      <c r="A48" s="134">
        <v>210591</v>
      </c>
      <c r="B48">
        <v>2</v>
      </c>
      <c r="C48">
        <v>2004</v>
      </c>
      <c r="D48">
        <v>20050527</v>
      </c>
      <c r="E48">
        <v>20050527</v>
      </c>
      <c r="G48">
        <v>5000</v>
      </c>
      <c r="H48">
        <v>191654</v>
      </c>
      <c r="K48">
        <v>5000</v>
      </c>
      <c r="L48">
        <v>346</v>
      </c>
      <c r="O48" t="s">
        <v>893</v>
      </c>
      <c r="P48" t="s">
        <v>907</v>
      </c>
      <c r="Q48" t="s">
        <v>893</v>
      </c>
      <c r="R48" t="s">
        <v>1319</v>
      </c>
      <c r="S48" t="str">
        <f t="shared" si="1"/>
        <v>F</v>
      </c>
      <c r="T48" t="e">
        <f>VLOOKUP(A48,TagCodes!A$2:C$102,3,FALSE)</f>
        <v>#N/A</v>
      </c>
    </row>
    <row r="49" spans="1:20">
      <c r="A49" s="134">
        <v>210592</v>
      </c>
      <c r="B49">
        <v>3</v>
      </c>
      <c r="C49">
        <v>2004</v>
      </c>
      <c r="D49">
        <v>20050512</v>
      </c>
      <c r="E49">
        <v>20050519</v>
      </c>
      <c r="F49" t="s">
        <v>74</v>
      </c>
      <c r="G49">
        <v>5000</v>
      </c>
      <c r="H49">
        <v>118197</v>
      </c>
      <c r="K49">
        <v>5000</v>
      </c>
      <c r="L49">
        <v>19203</v>
      </c>
      <c r="M49">
        <v>0</v>
      </c>
      <c r="N49">
        <v>331</v>
      </c>
      <c r="O49" t="s">
        <v>87</v>
      </c>
      <c r="P49" t="s">
        <v>87</v>
      </c>
      <c r="Q49" t="s">
        <v>707</v>
      </c>
      <c r="R49" t="s">
        <v>1318</v>
      </c>
      <c r="S49" t="str">
        <f t="shared" si="1"/>
        <v>F</v>
      </c>
      <c r="T49" t="str">
        <f>VLOOKUP(A49,TagCodes!A$2:C$102,3,FALSE)</f>
        <v>GRO</v>
      </c>
    </row>
    <row r="50" spans="1:20" hidden="1">
      <c r="A50" s="134">
        <v>210594</v>
      </c>
      <c r="B50">
        <v>1</v>
      </c>
      <c r="C50">
        <v>2004</v>
      </c>
      <c r="D50">
        <v>20050519</v>
      </c>
      <c r="E50">
        <v>20050602</v>
      </c>
      <c r="F50" t="s">
        <v>74</v>
      </c>
      <c r="G50">
        <v>0</v>
      </c>
      <c r="H50">
        <v>273036</v>
      </c>
      <c r="K50">
        <v>0</v>
      </c>
      <c r="L50">
        <v>1432</v>
      </c>
      <c r="O50" t="s">
        <v>896</v>
      </c>
      <c r="P50" t="s">
        <v>77</v>
      </c>
      <c r="Q50" t="s">
        <v>896</v>
      </c>
      <c r="R50" t="s">
        <v>1319</v>
      </c>
      <c r="S50" t="str">
        <f t="shared" si="1"/>
        <v>F</v>
      </c>
      <c r="T50" t="e">
        <f>VLOOKUP(A50,TagCodes!A$2:C$102,3,FALSE)</f>
        <v>#N/A</v>
      </c>
    </row>
    <row r="51" spans="1:20" hidden="1">
      <c r="A51" s="134">
        <v>210595</v>
      </c>
      <c r="B51">
        <v>1</v>
      </c>
      <c r="C51">
        <v>2004</v>
      </c>
      <c r="D51">
        <v>20060414</v>
      </c>
      <c r="E51">
        <v>20060417</v>
      </c>
      <c r="F51" t="s">
        <v>99</v>
      </c>
      <c r="G51">
        <v>0</v>
      </c>
      <c r="H51">
        <v>90899</v>
      </c>
      <c r="K51">
        <v>0</v>
      </c>
      <c r="L51">
        <v>831</v>
      </c>
      <c r="O51" t="s">
        <v>896</v>
      </c>
      <c r="P51" t="s">
        <v>77</v>
      </c>
      <c r="Q51" t="s">
        <v>896</v>
      </c>
      <c r="R51" t="s">
        <v>1318</v>
      </c>
      <c r="S51" t="str">
        <f t="shared" si="1"/>
        <v>Y</v>
      </c>
      <c r="T51" t="str">
        <f>VLOOKUP(A51,TagCodes!A$2:C$102,3,FALSE)</f>
        <v>WHITE Y</v>
      </c>
    </row>
    <row r="52" spans="1:20" hidden="1">
      <c r="A52" s="134">
        <v>210598</v>
      </c>
      <c r="B52">
        <v>3</v>
      </c>
      <c r="C52">
        <v>2004</v>
      </c>
      <c r="D52">
        <v>20050515</v>
      </c>
      <c r="E52">
        <v>20050609</v>
      </c>
      <c r="F52" t="s">
        <v>74</v>
      </c>
      <c r="G52">
        <v>5000</v>
      </c>
      <c r="H52">
        <v>56177</v>
      </c>
      <c r="I52">
        <v>0</v>
      </c>
      <c r="J52">
        <v>2859</v>
      </c>
      <c r="K52">
        <v>5000</v>
      </c>
      <c r="L52">
        <v>423498</v>
      </c>
      <c r="M52">
        <v>0</v>
      </c>
      <c r="N52">
        <v>18926</v>
      </c>
      <c r="O52" t="s">
        <v>713</v>
      </c>
      <c r="P52" t="s">
        <v>96</v>
      </c>
      <c r="Q52" t="s">
        <v>713</v>
      </c>
      <c r="R52" t="s">
        <v>1318</v>
      </c>
      <c r="S52" t="str">
        <f t="shared" si="1"/>
        <v>F</v>
      </c>
      <c r="T52" t="str">
        <f>VLOOKUP(A52,TagCodes!A$2:C$102,3,FALSE)</f>
        <v>NIS</v>
      </c>
    </row>
    <row r="53" spans="1:20" hidden="1">
      <c r="A53" s="134">
        <v>210599</v>
      </c>
      <c r="B53">
        <v>3</v>
      </c>
      <c r="C53">
        <v>2004</v>
      </c>
      <c r="D53">
        <v>20050617</v>
      </c>
      <c r="E53">
        <v>20050617</v>
      </c>
      <c r="G53">
        <v>5000</v>
      </c>
      <c r="H53">
        <v>154999</v>
      </c>
      <c r="K53">
        <v>5000</v>
      </c>
      <c r="L53">
        <v>2201</v>
      </c>
      <c r="O53" t="s">
        <v>1316</v>
      </c>
      <c r="P53" t="s">
        <v>900</v>
      </c>
      <c r="Q53" t="s">
        <v>893</v>
      </c>
      <c r="R53" t="s">
        <v>1319</v>
      </c>
      <c r="S53" t="str">
        <f t="shared" si="1"/>
        <v>F</v>
      </c>
      <c r="T53" t="e">
        <f>VLOOKUP(A53,TagCodes!A$2:C$102,3,FALSE)</f>
        <v>#N/A</v>
      </c>
    </row>
    <row r="54" spans="1:20" hidden="1">
      <c r="A54" s="203">
        <v>210601</v>
      </c>
      <c r="B54" s="141">
        <v>3</v>
      </c>
      <c r="C54" s="141">
        <v>2004</v>
      </c>
      <c r="D54" s="141">
        <v>20050601</v>
      </c>
      <c r="E54" s="141">
        <v>20050601</v>
      </c>
      <c r="F54" s="141" t="s">
        <v>74</v>
      </c>
      <c r="G54" s="141">
        <v>5000</v>
      </c>
      <c r="H54" s="141">
        <v>97952</v>
      </c>
      <c r="I54" s="141">
        <v>0</v>
      </c>
      <c r="J54" s="141">
        <v>1399</v>
      </c>
      <c r="K54" s="141">
        <v>5000</v>
      </c>
      <c r="L54" s="141">
        <v>1049</v>
      </c>
      <c r="M54" s="141"/>
      <c r="N54" s="141"/>
      <c r="O54" s="141" t="s">
        <v>95</v>
      </c>
      <c r="P54" s="141" t="s">
        <v>95</v>
      </c>
      <c r="Q54" s="141" t="s">
        <v>715</v>
      </c>
      <c r="R54" s="141" t="s">
        <v>1319</v>
      </c>
      <c r="S54" s="141" t="str">
        <f t="shared" si="1"/>
        <v>F</v>
      </c>
      <c r="T54" t="e">
        <f>VLOOKUP(A54,TagCodes!A$2:C$102,3,FALSE)</f>
        <v>#N/A</v>
      </c>
    </row>
    <row r="55" spans="1:20" hidden="1">
      <c r="A55" s="134">
        <v>630285</v>
      </c>
      <c r="B55">
        <v>3</v>
      </c>
      <c r="C55">
        <v>2002</v>
      </c>
      <c r="D55">
        <v>20030402</v>
      </c>
      <c r="E55">
        <v>20030402</v>
      </c>
      <c r="F55" t="s">
        <v>99</v>
      </c>
      <c r="G55">
        <v>0</v>
      </c>
      <c r="H55">
        <v>6895</v>
      </c>
      <c r="O55" t="s">
        <v>729</v>
      </c>
      <c r="P55" t="s">
        <v>128</v>
      </c>
      <c r="Q55" t="s">
        <v>729</v>
      </c>
      <c r="R55" t="s">
        <v>1319</v>
      </c>
      <c r="S55" t="str">
        <f t="shared" si="1"/>
        <v>F</v>
      </c>
      <c r="T55" t="e">
        <f>VLOOKUP(A55,TagCodes!A$2:C$102,3,FALSE)</f>
        <v>#N/A</v>
      </c>
    </row>
    <row r="56" spans="1:20" hidden="1">
      <c r="A56" s="134">
        <v>630874</v>
      </c>
      <c r="B56">
        <v>1</v>
      </c>
      <c r="C56">
        <v>2002</v>
      </c>
      <c r="D56">
        <v>20040405</v>
      </c>
      <c r="E56">
        <v>20040423</v>
      </c>
      <c r="F56" t="s">
        <v>51</v>
      </c>
      <c r="G56">
        <v>0</v>
      </c>
      <c r="H56">
        <v>60000</v>
      </c>
      <c r="O56" t="s">
        <v>1012</v>
      </c>
      <c r="P56" t="s">
        <v>900</v>
      </c>
      <c r="Q56" t="s">
        <v>893</v>
      </c>
      <c r="R56" t="s">
        <v>1318</v>
      </c>
      <c r="S56" t="str">
        <f t="shared" si="1"/>
        <v>Y</v>
      </c>
      <c r="T56" t="str">
        <f>VLOOKUP(A56,TagCodes!A$2:C$102,3,FALSE)</f>
        <v>SKS</v>
      </c>
    </row>
    <row r="57" spans="1:20" hidden="1">
      <c r="A57" s="134">
        <v>630992</v>
      </c>
      <c r="B57">
        <v>3</v>
      </c>
      <c r="C57">
        <v>2002</v>
      </c>
      <c r="D57">
        <v>20030528</v>
      </c>
      <c r="E57">
        <v>20030528</v>
      </c>
      <c r="G57">
        <v>5000</v>
      </c>
      <c r="H57">
        <v>50691</v>
      </c>
      <c r="K57">
        <v>5000</v>
      </c>
      <c r="L57">
        <v>306</v>
      </c>
      <c r="O57" t="s">
        <v>684</v>
      </c>
      <c r="P57" t="s">
        <v>70</v>
      </c>
      <c r="Q57" t="s">
        <v>684</v>
      </c>
      <c r="R57" t="s">
        <v>1318</v>
      </c>
      <c r="S57" t="str">
        <f t="shared" si="1"/>
        <v>F</v>
      </c>
      <c r="T57" t="str">
        <f>VLOOKUP(A57,TagCodes!A$2:C$102,3,FALSE)</f>
        <v>ISS</v>
      </c>
    </row>
    <row r="58" spans="1:20" hidden="1">
      <c r="A58" s="134">
        <v>630993</v>
      </c>
      <c r="B58">
        <v>2</v>
      </c>
      <c r="C58">
        <v>2002</v>
      </c>
      <c r="D58">
        <v>20030618</v>
      </c>
      <c r="E58">
        <v>20030620</v>
      </c>
      <c r="G58">
        <v>5000</v>
      </c>
      <c r="H58">
        <v>49436</v>
      </c>
      <c r="I58">
        <v>0</v>
      </c>
      <c r="J58">
        <v>504</v>
      </c>
      <c r="O58" t="s">
        <v>1011</v>
      </c>
      <c r="P58" t="s">
        <v>667</v>
      </c>
      <c r="Q58" t="s">
        <v>894</v>
      </c>
      <c r="R58" t="s">
        <v>1319</v>
      </c>
      <c r="S58" t="str">
        <f t="shared" si="1"/>
        <v>F</v>
      </c>
      <c r="T58" t="str">
        <f>VLOOKUP(A58,TagCodes!A$2:C$102,3,FALSE)</f>
        <v>SKY</v>
      </c>
    </row>
    <row r="59" spans="1:20" hidden="1">
      <c r="A59" s="134">
        <v>631371</v>
      </c>
      <c r="B59">
        <v>3</v>
      </c>
      <c r="C59">
        <v>2002</v>
      </c>
      <c r="D59">
        <v>20030515</v>
      </c>
      <c r="E59">
        <v>20030515</v>
      </c>
      <c r="G59">
        <v>5500</v>
      </c>
      <c r="H59">
        <v>209531</v>
      </c>
      <c r="K59">
        <v>5500</v>
      </c>
      <c r="L59">
        <v>8051</v>
      </c>
      <c r="O59" t="s">
        <v>677</v>
      </c>
      <c r="P59" t="s">
        <v>1097</v>
      </c>
      <c r="Q59" t="s">
        <v>66</v>
      </c>
      <c r="R59" t="s">
        <v>1318</v>
      </c>
      <c r="S59" t="str">
        <f t="shared" si="1"/>
        <v>F</v>
      </c>
      <c r="T59" t="str">
        <f>VLOOKUP(A59,TagCodes!A$2:C$102,3,FALSE)</f>
        <v>GAD</v>
      </c>
    </row>
    <row r="60" spans="1:20" hidden="1">
      <c r="A60" s="134">
        <v>631372</v>
      </c>
      <c r="B60">
        <v>3</v>
      </c>
      <c r="C60">
        <v>2002</v>
      </c>
      <c r="D60">
        <v>20030515</v>
      </c>
      <c r="E60">
        <v>20030515</v>
      </c>
      <c r="G60">
        <v>500</v>
      </c>
      <c r="H60">
        <v>208727</v>
      </c>
      <c r="K60">
        <v>500</v>
      </c>
      <c r="L60">
        <v>8020</v>
      </c>
      <c r="O60" t="s">
        <v>677</v>
      </c>
      <c r="P60" t="s">
        <v>1097</v>
      </c>
      <c r="Q60" t="s">
        <v>66</v>
      </c>
      <c r="R60" t="s">
        <v>1319</v>
      </c>
      <c r="S60" t="str">
        <f t="shared" si="1"/>
        <v>F</v>
      </c>
      <c r="T60" t="e">
        <f>VLOOKUP(A60,TagCodes!A$2:C$102,3,FALSE)</f>
        <v>#N/A</v>
      </c>
    </row>
    <row r="61" spans="1:20" hidden="1">
      <c r="A61" s="134">
        <v>631386</v>
      </c>
      <c r="B61">
        <v>3</v>
      </c>
      <c r="C61">
        <v>2002</v>
      </c>
      <c r="D61">
        <v>20030527</v>
      </c>
      <c r="E61">
        <v>20030527</v>
      </c>
      <c r="G61">
        <v>5000</v>
      </c>
      <c r="H61">
        <v>150896</v>
      </c>
      <c r="K61">
        <v>5000</v>
      </c>
      <c r="L61">
        <v>499</v>
      </c>
      <c r="O61" t="s">
        <v>684</v>
      </c>
      <c r="P61" t="s">
        <v>70</v>
      </c>
      <c r="Q61" t="s">
        <v>684</v>
      </c>
      <c r="R61" t="s">
        <v>1318</v>
      </c>
      <c r="S61" t="str">
        <f t="shared" si="1"/>
        <v>F</v>
      </c>
      <c r="T61" t="str">
        <f>VLOOKUP(A61,TagCodes!A$2:C$102,3,FALSE)</f>
        <v>ISS</v>
      </c>
    </row>
    <row r="62" spans="1:20" hidden="1">
      <c r="A62" s="134">
        <v>631387</v>
      </c>
      <c r="B62">
        <v>2</v>
      </c>
      <c r="C62">
        <v>2002</v>
      </c>
      <c r="D62">
        <v>20030618</v>
      </c>
      <c r="E62">
        <v>20030620</v>
      </c>
      <c r="G62">
        <v>5000</v>
      </c>
      <c r="H62">
        <v>145639</v>
      </c>
      <c r="I62">
        <v>0</v>
      </c>
      <c r="J62">
        <v>1116</v>
      </c>
      <c r="K62">
        <v>5000</v>
      </c>
      <c r="L62">
        <v>835</v>
      </c>
      <c r="M62">
        <v>0</v>
      </c>
      <c r="N62">
        <v>6</v>
      </c>
      <c r="O62" t="s">
        <v>1011</v>
      </c>
      <c r="P62" t="s">
        <v>667</v>
      </c>
      <c r="Q62" t="s">
        <v>894</v>
      </c>
      <c r="R62" t="s">
        <v>1319</v>
      </c>
      <c r="S62" t="str">
        <f t="shared" si="1"/>
        <v>F</v>
      </c>
      <c r="T62" t="str">
        <f>VLOOKUP(A62,TagCodes!A$2:C$102,3,FALSE)</f>
        <v>SKY</v>
      </c>
    </row>
    <row r="63" spans="1:20" hidden="1">
      <c r="A63" s="134">
        <v>631388</v>
      </c>
      <c r="B63">
        <v>2</v>
      </c>
      <c r="C63">
        <v>2002</v>
      </c>
      <c r="D63">
        <v>20030618</v>
      </c>
      <c r="E63">
        <v>20030620</v>
      </c>
      <c r="G63">
        <v>0</v>
      </c>
      <c r="H63">
        <v>146802</v>
      </c>
      <c r="K63">
        <v>0</v>
      </c>
      <c r="L63">
        <v>619</v>
      </c>
      <c r="O63" t="s">
        <v>1011</v>
      </c>
      <c r="P63" t="s">
        <v>667</v>
      </c>
      <c r="Q63" t="s">
        <v>894</v>
      </c>
      <c r="R63" t="s">
        <v>1319</v>
      </c>
      <c r="S63" t="str">
        <f t="shared" si="1"/>
        <v>F</v>
      </c>
      <c r="T63" t="e">
        <f>VLOOKUP(A63,TagCodes!A$2:C$102,3,FALSE)</f>
        <v>#N/A</v>
      </c>
    </row>
    <row r="64" spans="1:20" hidden="1">
      <c r="A64" s="134">
        <v>631409</v>
      </c>
      <c r="B64">
        <v>1</v>
      </c>
      <c r="C64">
        <v>2002</v>
      </c>
      <c r="D64">
        <v>20040305</v>
      </c>
      <c r="E64">
        <v>20040326</v>
      </c>
      <c r="F64" t="s">
        <v>51</v>
      </c>
      <c r="G64">
        <v>0</v>
      </c>
      <c r="H64">
        <v>89397</v>
      </c>
      <c r="K64">
        <v>0</v>
      </c>
      <c r="L64">
        <v>503</v>
      </c>
      <c r="O64" t="s">
        <v>723</v>
      </c>
      <c r="P64" t="s">
        <v>120</v>
      </c>
      <c r="Q64" t="s">
        <v>896</v>
      </c>
      <c r="R64" t="s">
        <v>1319</v>
      </c>
      <c r="S64" t="str">
        <f t="shared" si="1"/>
        <v>Y</v>
      </c>
      <c r="T64" t="e">
        <f>VLOOKUP(A64,TagCodes!A$2:C$102,3,FALSE)</f>
        <v>#N/A</v>
      </c>
    </row>
    <row r="65" spans="1:20" hidden="1">
      <c r="A65" s="134">
        <v>631414</v>
      </c>
      <c r="B65">
        <v>1</v>
      </c>
      <c r="C65">
        <v>2002</v>
      </c>
      <c r="D65">
        <v>20040405</v>
      </c>
      <c r="E65">
        <v>20040423</v>
      </c>
      <c r="F65" t="s">
        <v>51</v>
      </c>
      <c r="G65">
        <v>5000</v>
      </c>
      <c r="H65">
        <v>59777</v>
      </c>
      <c r="K65">
        <v>5000</v>
      </c>
      <c r="L65">
        <v>223</v>
      </c>
      <c r="O65" t="s">
        <v>1012</v>
      </c>
      <c r="P65" t="s">
        <v>900</v>
      </c>
      <c r="Q65" t="s">
        <v>893</v>
      </c>
      <c r="R65" t="s">
        <v>1318</v>
      </c>
      <c r="S65" t="str">
        <f t="shared" si="1"/>
        <v>Y</v>
      </c>
      <c r="T65" t="str">
        <f>VLOOKUP(A65,TagCodes!A$2:C$102,3,FALSE)</f>
        <v>SKS</v>
      </c>
    </row>
    <row r="66" spans="1:20" hidden="1">
      <c r="A66" s="134">
        <v>631443</v>
      </c>
      <c r="B66">
        <v>3</v>
      </c>
      <c r="C66">
        <v>2002</v>
      </c>
      <c r="D66">
        <v>20030509</v>
      </c>
      <c r="E66">
        <v>20030603</v>
      </c>
      <c r="F66" t="s">
        <v>74</v>
      </c>
      <c r="G66">
        <v>0</v>
      </c>
      <c r="H66">
        <v>99688</v>
      </c>
      <c r="K66">
        <v>0</v>
      </c>
      <c r="L66">
        <v>703</v>
      </c>
      <c r="O66" t="s">
        <v>710</v>
      </c>
      <c r="P66" t="s">
        <v>92</v>
      </c>
      <c r="Q66" t="s">
        <v>710</v>
      </c>
      <c r="R66" t="s">
        <v>1319</v>
      </c>
      <c r="S66" t="str">
        <f t="shared" ref="S66:S97" si="2">IF(MID(D66,1,4)-C66=1,"F","Y")</f>
        <v>F</v>
      </c>
      <c r="T66" t="e">
        <f>VLOOKUP(A66,TagCodes!A$2:C$102,3,FALSE)</f>
        <v>#N/A</v>
      </c>
    </row>
    <row r="67" spans="1:20" hidden="1">
      <c r="A67" s="134">
        <v>631445</v>
      </c>
      <c r="B67">
        <v>3</v>
      </c>
      <c r="C67">
        <v>2002</v>
      </c>
      <c r="D67">
        <v>20030509</v>
      </c>
      <c r="E67">
        <v>20030611</v>
      </c>
      <c r="F67" t="s">
        <v>74</v>
      </c>
      <c r="G67">
        <v>0</v>
      </c>
      <c r="H67">
        <v>92560</v>
      </c>
      <c r="K67">
        <v>0</v>
      </c>
      <c r="L67">
        <v>533</v>
      </c>
      <c r="O67" t="s">
        <v>710</v>
      </c>
      <c r="P67" t="s">
        <v>92</v>
      </c>
      <c r="Q67" t="s">
        <v>710</v>
      </c>
      <c r="R67" t="s">
        <v>1319</v>
      </c>
      <c r="S67" t="str">
        <f t="shared" si="2"/>
        <v>F</v>
      </c>
      <c r="T67" t="e">
        <f>VLOOKUP(A67,TagCodes!A$2:C$102,3,FALSE)</f>
        <v>#N/A</v>
      </c>
    </row>
    <row r="68" spans="1:20" hidden="1">
      <c r="A68" s="134">
        <v>631541</v>
      </c>
      <c r="B68">
        <v>2</v>
      </c>
      <c r="C68">
        <v>2002</v>
      </c>
      <c r="D68">
        <v>20030618</v>
      </c>
      <c r="E68">
        <v>20030620</v>
      </c>
      <c r="G68">
        <v>0</v>
      </c>
      <c r="H68">
        <v>50303</v>
      </c>
      <c r="O68" t="s">
        <v>1011</v>
      </c>
      <c r="P68" t="s">
        <v>667</v>
      </c>
      <c r="Q68" t="s">
        <v>894</v>
      </c>
      <c r="R68" t="s">
        <v>1319</v>
      </c>
      <c r="S68" t="str">
        <f t="shared" si="2"/>
        <v>F</v>
      </c>
      <c r="T68" t="e">
        <f>VLOOKUP(A68,TagCodes!A$2:C$102,3,FALSE)</f>
        <v>#N/A</v>
      </c>
    </row>
    <row r="69" spans="1:20" hidden="1">
      <c r="A69" s="134">
        <v>631547</v>
      </c>
      <c r="B69">
        <v>3</v>
      </c>
      <c r="C69">
        <v>2002</v>
      </c>
      <c r="D69">
        <v>20030505</v>
      </c>
      <c r="E69">
        <v>20030531</v>
      </c>
      <c r="G69">
        <v>5000</v>
      </c>
      <c r="H69">
        <v>188929</v>
      </c>
      <c r="I69">
        <v>0</v>
      </c>
      <c r="J69">
        <v>3300</v>
      </c>
      <c r="K69">
        <v>5000</v>
      </c>
      <c r="L69">
        <v>208</v>
      </c>
      <c r="O69" t="s">
        <v>720</v>
      </c>
      <c r="P69" t="s">
        <v>79</v>
      </c>
      <c r="Q69" t="s">
        <v>720</v>
      </c>
      <c r="R69" t="s">
        <v>1318</v>
      </c>
      <c r="S69" t="str">
        <f t="shared" si="2"/>
        <v>F</v>
      </c>
      <c r="T69" t="str">
        <f>VLOOKUP(A69,TagCodes!A$2:C$102,3,FALSE)</f>
        <v>SPS</v>
      </c>
    </row>
    <row r="70" spans="1:20" hidden="1">
      <c r="A70" s="203">
        <v>631552</v>
      </c>
      <c r="B70" s="141">
        <v>3</v>
      </c>
      <c r="C70" s="141">
        <v>2002</v>
      </c>
      <c r="D70" s="141">
        <v>20040415</v>
      </c>
      <c r="E70" s="141">
        <v>20040415</v>
      </c>
      <c r="F70" s="141" t="s">
        <v>51</v>
      </c>
      <c r="G70" s="141">
        <v>5000</v>
      </c>
      <c r="H70" s="141">
        <v>71064</v>
      </c>
      <c r="I70" s="141"/>
      <c r="J70" s="141"/>
      <c r="K70" s="141">
        <v>5000</v>
      </c>
      <c r="L70" s="141">
        <v>936</v>
      </c>
      <c r="M70" s="141"/>
      <c r="N70" s="141"/>
      <c r="O70" s="141" t="s">
        <v>673</v>
      </c>
      <c r="P70" s="141" t="s">
        <v>113</v>
      </c>
      <c r="Q70" s="141" t="s">
        <v>66</v>
      </c>
      <c r="R70" s="141" t="s">
        <v>1319</v>
      </c>
      <c r="S70" s="141" t="s">
        <v>58</v>
      </c>
      <c r="T70" s="141" t="e">
        <f>VLOOKUP(A70,TagCodes!A$2:C$102,3,FALSE)</f>
        <v>#N/A</v>
      </c>
    </row>
    <row r="71" spans="1:20">
      <c r="A71" s="200">
        <v>631553</v>
      </c>
      <c r="B71" s="201">
        <v>3</v>
      </c>
      <c r="C71" s="201">
        <v>2002</v>
      </c>
      <c r="D71" s="201">
        <v>20030522</v>
      </c>
      <c r="E71" s="201">
        <v>20030613</v>
      </c>
      <c r="F71" s="201" t="s">
        <v>74</v>
      </c>
      <c r="G71" s="201">
        <v>5000</v>
      </c>
      <c r="H71" s="201">
        <v>97137</v>
      </c>
      <c r="I71" s="201">
        <v>0</v>
      </c>
      <c r="J71" s="201">
        <v>3984</v>
      </c>
      <c r="K71" s="201">
        <v>5000</v>
      </c>
      <c r="L71" s="201">
        <v>793758</v>
      </c>
      <c r="M71" s="201">
        <v>0</v>
      </c>
      <c r="N71" s="201">
        <v>32557</v>
      </c>
      <c r="O71" s="201" t="s">
        <v>618</v>
      </c>
      <c r="P71" s="201" t="s">
        <v>98</v>
      </c>
      <c r="Q71" s="201" t="s">
        <v>707</v>
      </c>
      <c r="R71" s="201" t="s">
        <v>1318</v>
      </c>
      <c r="S71" s="201" t="str">
        <f t="shared" si="2"/>
        <v>F</v>
      </c>
      <c r="T71" s="201" t="e">
        <f>VLOOKUP(A71,TagCodes!A$2:C$102,3,FALSE)</f>
        <v>#N/A</v>
      </c>
    </row>
    <row r="72" spans="1:20" hidden="1">
      <c r="A72" s="200">
        <v>631555</v>
      </c>
      <c r="B72" s="201">
        <v>3</v>
      </c>
      <c r="C72" s="201">
        <v>2002</v>
      </c>
      <c r="D72" s="201">
        <v>20030520</v>
      </c>
      <c r="E72" s="201">
        <v>20030520</v>
      </c>
      <c r="F72" s="201" t="s">
        <v>99</v>
      </c>
      <c r="G72" s="201">
        <v>5000</v>
      </c>
      <c r="H72" s="201">
        <v>101350</v>
      </c>
      <c r="I72" s="201"/>
      <c r="J72" s="201"/>
      <c r="K72" s="201">
        <v>5000</v>
      </c>
      <c r="L72" s="201">
        <v>1014</v>
      </c>
      <c r="M72" s="201"/>
      <c r="N72" s="201"/>
      <c r="O72" s="201" t="s">
        <v>1228</v>
      </c>
      <c r="P72" s="201" t="s">
        <v>124</v>
      </c>
      <c r="Q72" s="201" t="s">
        <v>1228</v>
      </c>
      <c r="R72" s="201" t="s">
        <v>1319</v>
      </c>
      <c r="S72" s="201" t="str">
        <f t="shared" si="2"/>
        <v>F</v>
      </c>
      <c r="T72" s="201" t="e">
        <f>VLOOKUP(A72,TagCodes!A$2:C$102,3,FALSE)</f>
        <v>#N/A</v>
      </c>
    </row>
    <row r="73" spans="1:20" hidden="1">
      <c r="A73" s="134">
        <v>631558</v>
      </c>
      <c r="B73">
        <v>3</v>
      </c>
      <c r="C73">
        <v>2002</v>
      </c>
      <c r="D73">
        <v>20030512</v>
      </c>
      <c r="E73">
        <v>20030513</v>
      </c>
      <c r="G73">
        <v>5000</v>
      </c>
      <c r="H73">
        <v>192690</v>
      </c>
      <c r="I73">
        <v>0</v>
      </c>
      <c r="J73">
        <v>2407</v>
      </c>
      <c r="K73">
        <v>5000</v>
      </c>
      <c r="L73">
        <v>5551</v>
      </c>
      <c r="O73" t="s">
        <v>723</v>
      </c>
      <c r="P73" t="s">
        <v>103</v>
      </c>
      <c r="Q73" t="s">
        <v>723</v>
      </c>
      <c r="R73" t="s">
        <v>1318</v>
      </c>
      <c r="S73" t="str">
        <f t="shared" si="2"/>
        <v>F</v>
      </c>
      <c r="T73" t="str">
        <f>VLOOKUP(A73,TagCodes!A$2:C$102,3,FALSE)</f>
        <v>SPS</v>
      </c>
    </row>
    <row r="74" spans="1:20" hidden="1">
      <c r="A74" s="134">
        <v>631766</v>
      </c>
      <c r="B74">
        <v>1</v>
      </c>
      <c r="C74">
        <v>2002</v>
      </c>
      <c r="D74">
        <v>20030606</v>
      </c>
      <c r="E74">
        <v>20030606</v>
      </c>
      <c r="G74">
        <v>0</v>
      </c>
      <c r="H74">
        <v>258663</v>
      </c>
      <c r="K74">
        <v>0</v>
      </c>
      <c r="L74">
        <v>1457</v>
      </c>
      <c r="O74" t="s">
        <v>723</v>
      </c>
      <c r="P74" t="s">
        <v>120</v>
      </c>
      <c r="Q74" t="s">
        <v>896</v>
      </c>
      <c r="R74" t="s">
        <v>1319</v>
      </c>
      <c r="S74" t="str">
        <f t="shared" si="2"/>
        <v>F</v>
      </c>
      <c r="T74" t="e">
        <f>VLOOKUP(A74,TagCodes!A$2:C$102,3,FALSE)</f>
        <v>#N/A</v>
      </c>
    </row>
    <row r="75" spans="1:20" hidden="1">
      <c r="A75" s="134">
        <v>631767</v>
      </c>
      <c r="B75">
        <v>1</v>
      </c>
      <c r="C75">
        <v>2002</v>
      </c>
      <c r="D75">
        <v>20030603</v>
      </c>
      <c r="E75">
        <v>20030604</v>
      </c>
      <c r="G75">
        <v>5000</v>
      </c>
      <c r="H75">
        <v>249812</v>
      </c>
      <c r="I75">
        <v>0</v>
      </c>
      <c r="J75">
        <v>2523</v>
      </c>
      <c r="O75" t="s">
        <v>1012</v>
      </c>
      <c r="P75" t="s">
        <v>900</v>
      </c>
      <c r="Q75" t="s">
        <v>893</v>
      </c>
      <c r="R75" t="s">
        <v>1318</v>
      </c>
      <c r="S75" t="str">
        <f t="shared" si="2"/>
        <v>F</v>
      </c>
      <c r="T75" t="str">
        <f>VLOOKUP(A75,TagCodes!A$2:C$102,3,FALSE)</f>
        <v>SKF</v>
      </c>
    </row>
    <row r="76" spans="1:20" hidden="1">
      <c r="A76" s="134">
        <v>631771</v>
      </c>
      <c r="B76">
        <v>3</v>
      </c>
      <c r="C76">
        <v>2002</v>
      </c>
      <c r="D76">
        <v>20030402</v>
      </c>
      <c r="E76">
        <v>20030423</v>
      </c>
      <c r="G76">
        <v>5000</v>
      </c>
      <c r="H76">
        <v>58260</v>
      </c>
      <c r="K76">
        <v>5000</v>
      </c>
      <c r="L76">
        <v>117</v>
      </c>
      <c r="O76" t="s">
        <v>115</v>
      </c>
      <c r="P76" t="s">
        <v>116</v>
      </c>
      <c r="Q76" t="s">
        <v>117</v>
      </c>
      <c r="R76" t="s">
        <v>1319</v>
      </c>
      <c r="S76" t="str">
        <f t="shared" si="2"/>
        <v>F</v>
      </c>
      <c r="T76" t="e">
        <f>VLOOKUP(A76,TagCodes!A$2:C$102,3,FALSE)</f>
        <v>#N/A</v>
      </c>
    </row>
    <row r="77" spans="1:20" hidden="1">
      <c r="A77" s="134">
        <v>631772</v>
      </c>
      <c r="B77">
        <v>3</v>
      </c>
      <c r="C77">
        <v>2002</v>
      </c>
      <c r="D77">
        <v>20030402</v>
      </c>
      <c r="E77">
        <v>20030423</v>
      </c>
      <c r="G77">
        <v>5000</v>
      </c>
      <c r="H77">
        <v>41100</v>
      </c>
      <c r="K77">
        <v>5000</v>
      </c>
      <c r="L77">
        <v>1</v>
      </c>
      <c r="O77" t="s">
        <v>115</v>
      </c>
      <c r="P77" t="s">
        <v>116</v>
      </c>
      <c r="Q77" t="s">
        <v>117</v>
      </c>
      <c r="R77" t="s">
        <v>1319</v>
      </c>
      <c r="S77" t="str">
        <f t="shared" si="2"/>
        <v>F</v>
      </c>
      <c r="T77" t="e">
        <f>VLOOKUP(A77,TagCodes!A$2:C$102,3,FALSE)</f>
        <v>#N/A</v>
      </c>
    </row>
    <row r="78" spans="1:20" hidden="1">
      <c r="A78" s="134">
        <v>631773</v>
      </c>
      <c r="B78">
        <v>3</v>
      </c>
      <c r="C78">
        <v>2002</v>
      </c>
      <c r="D78">
        <v>20030402</v>
      </c>
      <c r="E78">
        <v>20030423</v>
      </c>
      <c r="G78">
        <v>5000</v>
      </c>
      <c r="H78">
        <v>12093</v>
      </c>
      <c r="O78" t="s">
        <v>115</v>
      </c>
      <c r="P78" t="s">
        <v>116</v>
      </c>
      <c r="Q78" t="s">
        <v>117</v>
      </c>
      <c r="R78" t="s">
        <v>1319</v>
      </c>
      <c r="S78" t="str">
        <f t="shared" si="2"/>
        <v>F</v>
      </c>
      <c r="T78" t="e">
        <f>VLOOKUP(A78,TagCodes!A$2:C$102,3,FALSE)</f>
        <v>#N/A</v>
      </c>
    </row>
    <row r="79" spans="1:20" hidden="1">
      <c r="A79" s="134">
        <v>631776</v>
      </c>
      <c r="B79">
        <v>3</v>
      </c>
      <c r="C79">
        <v>2002</v>
      </c>
      <c r="D79">
        <v>20030515</v>
      </c>
      <c r="E79">
        <v>20030528</v>
      </c>
      <c r="F79" t="s">
        <v>74</v>
      </c>
      <c r="G79">
        <v>0</v>
      </c>
      <c r="H79">
        <v>194233</v>
      </c>
      <c r="K79">
        <v>0</v>
      </c>
      <c r="L79">
        <v>12289</v>
      </c>
      <c r="O79" t="s">
        <v>87</v>
      </c>
      <c r="P79" t="s">
        <v>87</v>
      </c>
      <c r="Q79" t="s">
        <v>707</v>
      </c>
      <c r="R79" t="s">
        <v>1319</v>
      </c>
      <c r="S79" t="str">
        <f t="shared" si="2"/>
        <v>F</v>
      </c>
      <c r="T79" t="e">
        <f>VLOOKUP(A79,TagCodes!A$2:C$102,3,FALSE)</f>
        <v>#N/A</v>
      </c>
    </row>
    <row r="80" spans="1:20" hidden="1">
      <c r="A80" s="134">
        <v>631777</v>
      </c>
      <c r="B80">
        <v>3</v>
      </c>
      <c r="C80">
        <v>2002</v>
      </c>
      <c r="D80">
        <v>20030601</v>
      </c>
      <c r="E80">
        <v>20030601</v>
      </c>
      <c r="G80">
        <v>5000</v>
      </c>
      <c r="H80">
        <v>200052</v>
      </c>
      <c r="K80">
        <v>5000</v>
      </c>
      <c r="L80">
        <v>1573</v>
      </c>
      <c r="O80" t="s">
        <v>726</v>
      </c>
      <c r="P80" t="s">
        <v>61</v>
      </c>
      <c r="Q80" t="s">
        <v>726</v>
      </c>
      <c r="R80" t="s">
        <v>1318</v>
      </c>
      <c r="S80" t="str">
        <f t="shared" si="2"/>
        <v>F</v>
      </c>
      <c r="T80" t="str">
        <f>VLOOKUP(A80,TagCodes!A$2:C$102,3,FALSE)</f>
        <v>HDF</v>
      </c>
    </row>
    <row r="81" spans="1:20" hidden="1">
      <c r="A81" s="134">
        <v>631780</v>
      </c>
      <c r="B81">
        <v>3</v>
      </c>
      <c r="C81">
        <v>2002</v>
      </c>
      <c r="D81">
        <v>20030601</v>
      </c>
      <c r="E81">
        <v>20030603</v>
      </c>
      <c r="G81">
        <v>5000</v>
      </c>
      <c r="H81">
        <v>183518</v>
      </c>
      <c r="I81">
        <v>0</v>
      </c>
      <c r="J81">
        <v>9362</v>
      </c>
      <c r="K81">
        <v>5000</v>
      </c>
      <c r="L81">
        <v>8026</v>
      </c>
      <c r="O81" t="s">
        <v>715</v>
      </c>
      <c r="P81" t="s">
        <v>67</v>
      </c>
      <c r="Q81" t="s">
        <v>715</v>
      </c>
      <c r="R81" t="s">
        <v>1318</v>
      </c>
      <c r="S81" t="str">
        <f t="shared" si="2"/>
        <v>F</v>
      </c>
      <c r="T81" t="str">
        <f>VLOOKUP(A81,TagCodes!A$2:C$102,3,FALSE)</f>
        <v>PUY</v>
      </c>
    </row>
    <row r="82" spans="1:20" hidden="1">
      <c r="A82" s="134">
        <v>631781</v>
      </c>
      <c r="B82">
        <v>3</v>
      </c>
      <c r="C82">
        <v>2002</v>
      </c>
      <c r="D82">
        <v>20030519</v>
      </c>
      <c r="E82">
        <v>20030519</v>
      </c>
      <c r="G82">
        <v>5000</v>
      </c>
      <c r="H82">
        <v>175984</v>
      </c>
      <c r="I82">
        <v>0</v>
      </c>
      <c r="J82">
        <v>11346</v>
      </c>
      <c r="K82">
        <v>5000</v>
      </c>
      <c r="L82">
        <v>1778</v>
      </c>
      <c r="O82" t="s">
        <v>729</v>
      </c>
      <c r="P82" t="s">
        <v>1093</v>
      </c>
      <c r="Q82" t="s">
        <v>729</v>
      </c>
      <c r="R82" t="s">
        <v>1318</v>
      </c>
      <c r="S82" t="str">
        <f t="shared" si="2"/>
        <v>F</v>
      </c>
      <c r="T82" t="str">
        <f>VLOOKUP(A82,TagCodes!A$2:C$102,3,FALSE)</f>
        <v>SPS</v>
      </c>
    </row>
    <row r="83" spans="1:20" hidden="1">
      <c r="A83" s="134">
        <v>631783</v>
      </c>
      <c r="B83">
        <v>3</v>
      </c>
      <c r="C83">
        <v>2002</v>
      </c>
      <c r="D83">
        <v>20030522</v>
      </c>
      <c r="E83">
        <v>20030523</v>
      </c>
      <c r="G83">
        <v>0</v>
      </c>
      <c r="H83">
        <v>198321</v>
      </c>
      <c r="K83">
        <v>0</v>
      </c>
      <c r="L83">
        <v>1479</v>
      </c>
      <c r="O83" t="s">
        <v>732</v>
      </c>
      <c r="P83" t="s">
        <v>129</v>
      </c>
      <c r="Q83" t="s">
        <v>732</v>
      </c>
      <c r="R83" t="s">
        <v>1319</v>
      </c>
      <c r="S83" t="str">
        <f t="shared" si="2"/>
        <v>F</v>
      </c>
      <c r="T83" t="e">
        <f>VLOOKUP(A83,TagCodes!A$2:C$102,3,FALSE)</f>
        <v>#N/A</v>
      </c>
    </row>
    <row r="84" spans="1:20" hidden="1">
      <c r="A84" s="134">
        <v>631784</v>
      </c>
      <c r="B84">
        <v>3</v>
      </c>
      <c r="C84">
        <v>2002</v>
      </c>
      <c r="D84">
        <v>20030522</v>
      </c>
      <c r="E84">
        <v>20030523</v>
      </c>
      <c r="G84">
        <v>5000</v>
      </c>
      <c r="H84">
        <v>192443</v>
      </c>
      <c r="I84">
        <v>0</v>
      </c>
      <c r="J84">
        <v>2662</v>
      </c>
      <c r="K84">
        <v>5000</v>
      </c>
      <c r="L84">
        <v>4995</v>
      </c>
      <c r="O84" t="s">
        <v>732</v>
      </c>
      <c r="P84" t="s">
        <v>129</v>
      </c>
      <c r="Q84" t="s">
        <v>732</v>
      </c>
      <c r="R84" t="s">
        <v>1318</v>
      </c>
      <c r="S84" t="str">
        <f t="shared" si="2"/>
        <v>F</v>
      </c>
      <c r="T84" t="str">
        <f>VLOOKUP(A84,TagCodes!A$2:C$102,3,FALSE)</f>
        <v>GRN</v>
      </c>
    </row>
    <row r="85" spans="1:20" hidden="1">
      <c r="A85" s="134">
        <v>631785</v>
      </c>
      <c r="B85">
        <v>3</v>
      </c>
      <c r="C85">
        <v>2002</v>
      </c>
      <c r="D85">
        <v>20030610</v>
      </c>
      <c r="E85">
        <v>20030617</v>
      </c>
      <c r="G85">
        <v>0</v>
      </c>
      <c r="H85">
        <v>199782</v>
      </c>
      <c r="K85">
        <v>0</v>
      </c>
      <c r="L85">
        <v>1597</v>
      </c>
      <c r="O85" t="s">
        <v>961</v>
      </c>
      <c r="P85" t="s">
        <v>1068</v>
      </c>
      <c r="Q85" t="s">
        <v>961</v>
      </c>
      <c r="R85" t="s">
        <v>1318</v>
      </c>
      <c r="S85" t="str">
        <f t="shared" si="2"/>
        <v>F</v>
      </c>
      <c r="T85" t="str">
        <f>VLOOKUP(A85,TagCodes!A$2:C$102,3,FALSE)</f>
        <v>JDF</v>
      </c>
    </row>
    <row r="86" spans="1:20">
      <c r="A86" s="200">
        <v>631795</v>
      </c>
      <c r="B86" s="201">
        <v>3</v>
      </c>
      <c r="C86" s="201">
        <v>2002</v>
      </c>
      <c r="D86" s="201">
        <v>20030522</v>
      </c>
      <c r="E86" s="201">
        <v>20030613</v>
      </c>
      <c r="F86" s="201" t="s">
        <v>74</v>
      </c>
      <c r="G86" s="201">
        <v>5000</v>
      </c>
      <c r="H86" s="201">
        <v>93456</v>
      </c>
      <c r="I86" s="201">
        <v>0</v>
      </c>
      <c r="J86" s="201">
        <v>7034</v>
      </c>
      <c r="K86" s="201">
        <v>5000</v>
      </c>
      <c r="L86" s="201">
        <v>860808</v>
      </c>
      <c r="M86" s="201">
        <v>0</v>
      </c>
      <c r="N86" s="201">
        <v>64792</v>
      </c>
      <c r="O86" s="201" t="s">
        <v>618</v>
      </c>
      <c r="P86" s="201" t="s">
        <v>98</v>
      </c>
      <c r="Q86" s="201" t="s">
        <v>707</v>
      </c>
      <c r="R86" s="201" t="s">
        <v>1318</v>
      </c>
      <c r="S86" s="201" t="str">
        <f t="shared" si="2"/>
        <v>F</v>
      </c>
      <c r="T86" s="201" t="e">
        <f>VLOOKUP(A86,TagCodes!A$2:C$102,3,FALSE)</f>
        <v>#N/A</v>
      </c>
    </row>
    <row r="87" spans="1:20" hidden="1">
      <c r="A87" s="134">
        <v>631798</v>
      </c>
      <c r="B87">
        <v>3</v>
      </c>
      <c r="C87">
        <v>2002</v>
      </c>
      <c r="D87">
        <v>20040501</v>
      </c>
      <c r="E87">
        <v>20040501</v>
      </c>
      <c r="F87" t="s">
        <v>51</v>
      </c>
      <c r="G87">
        <v>5000</v>
      </c>
      <c r="H87">
        <v>99939</v>
      </c>
      <c r="K87">
        <v>5000</v>
      </c>
      <c r="L87">
        <v>1625</v>
      </c>
      <c r="O87" t="s">
        <v>726</v>
      </c>
      <c r="P87" t="s">
        <v>61</v>
      </c>
      <c r="Q87" t="s">
        <v>726</v>
      </c>
      <c r="R87" t="s">
        <v>1318</v>
      </c>
      <c r="S87" t="str">
        <f t="shared" si="2"/>
        <v>Y</v>
      </c>
      <c r="T87" t="str">
        <f>VLOOKUP(A87,TagCodes!A$2:C$102,3,FALSE)</f>
        <v>HDY</v>
      </c>
    </row>
    <row r="88" spans="1:20" hidden="1">
      <c r="A88" s="134">
        <v>631799</v>
      </c>
      <c r="B88">
        <v>2</v>
      </c>
      <c r="C88">
        <v>2002</v>
      </c>
      <c r="D88">
        <v>20040419</v>
      </c>
      <c r="E88">
        <v>20040425</v>
      </c>
      <c r="F88" t="s">
        <v>51</v>
      </c>
      <c r="G88">
        <v>5000</v>
      </c>
      <c r="H88">
        <v>38053</v>
      </c>
      <c r="I88">
        <v>0</v>
      </c>
      <c r="J88">
        <v>6673</v>
      </c>
      <c r="K88">
        <v>5000</v>
      </c>
      <c r="L88">
        <v>115</v>
      </c>
      <c r="M88">
        <v>0</v>
      </c>
      <c r="N88">
        <v>20</v>
      </c>
      <c r="O88" t="s">
        <v>1011</v>
      </c>
      <c r="P88" t="s">
        <v>667</v>
      </c>
      <c r="Q88" t="s">
        <v>894</v>
      </c>
      <c r="R88" t="s">
        <v>1319</v>
      </c>
      <c r="S88" t="str">
        <f t="shared" si="2"/>
        <v>Y</v>
      </c>
      <c r="T88" t="e">
        <f>VLOOKUP(A88,TagCodes!A$2:C$102,3,FALSE)</f>
        <v>#N/A</v>
      </c>
    </row>
    <row r="89" spans="1:20" hidden="1">
      <c r="A89" s="134">
        <v>631864</v>
      </c>
      <c r="B89">
        <v>3</v>
      </c>
      <c r="C89">
        <v>2002</v>
      </c>
      <c r="D89">
        <v>20040501</v>
      </c>
      <c r="E89">
        <v>20040503</v>
      </c>
      <c r="F89" t="s">
        <v>51</v>
      </c>
      <c r="G89">
        <v>5000</v>
      </c>
      <c r="H89">
        <v>78521</v>
      </c>
      <c r="I89">
        <v>0</v>
      </c>
      <c r="J89">
        <v>893</v>
      </c>
      <c r="K89">
        <v>5000</v>
      </c>
      <c r="L89">
        <v>1786</v>
      </c>
      <c r="O89" t="s">
        <v>607</v>
      </c>
      <c r="P89" t="s">
        <v>101</v>
      </c>
      <c r="Q89" t="s">
        <v>732</v>
      </c>
      <c r="R89" t="s">
        <v>1318</v>
      </c>
      <c r="S89" t="str">
        <f t="shared" si="2"/>
        <v>Y</v>
      </c>
      <c r="T89" t="str">
        <f>VLOOKUP(A89,TagCodes!A$2:C$102,3,FALSE)</f>
        <v>SPY</v>
      </c>
    </row>
    <row r="90" spans="1:20" hidden="1">
      <c r="A90" s="134">
        <v>631867</v>
      </c>
      <c r="B90">
        <v>3</v>
      </c>
      <c r="C90">
        <v>2002</v>
      </c>
      <c r="D90">
        <v>20040401</v>
      </c>
      <c r="E90">
        <v>20040416</v>
      </c>
      <c r="F90" t="s">
        <v>51</v>
      </c>
      <c r="G90">
        <v>5000</v>
      </c>
      <c r="H90">
        <v>73109</v>
      </c>
      <c r="I90">
        <v>0</v>
      </c>
      <c r="J90">
        <v>48</v>
      </c>
      <c r="K90">
        <v>5000</v>
      </c>
      <c r="L90">
        <v>663</v>
      </c>
      <c r="O90" t="s">
        <v>720</v>
      </c>
      <c r="P90" t="s">
        <v>130</v>
      </c>
      <c r="Q90" t="s">
        <v>729</v>
      </c>
      <c r="R90" t="s">
        <v>1318</v>
      </c>
      <c r="S90" t="str">
        <f t="shared" si="2"/>
        <v>Y</v>
      </c>
      <c r="T90" t="str">
        <f>VLOOKUP(A90,TagCodes!A$2:C$102,3,FALSE)</f>
        <v>SPY</v>
      </c>
    </row>
    <row r="91" spans="1:20" hidden="1">
      <c r="A91" s="134">
        <v>631871</v>
      </c>
      <c r="B91">
        <v>1</v>
      </c>
      <c r="C91">
        <v>2003</v>
      </c>
      <c r="D91">
        <v>20050328</v>
      </c>
      <c r="E91">
        <v>20050408</v>
      </c>
      <c r="F91" t="s">
        <v>51</v>
      </c>
      <c r="G91">
        <v>0</v>
      </c>
      <c r="H91">
        <v>90278</v>
      </c>
      <c r="K91">
        <v>0</v>
      </c>
      <c r="L91">
        <v>1282</v>
      </c>
      <c r="O91" t="s">
        <v>723</v>
      </c>
      <c r="P91" t="s">
        <v>120</v>
      </c>
      <c r="Q91" t="s">
        <v>896</v>
      </c>
      <c r="R91" t="s">
        <v>1319</v>
      </c>
      <c r="S91" t="str">
        <f t="shared" si="2"/>
        <v>Y</v>
      </c>
      <c r="T91" t="e">
        <f>VLOOKUP(A91,TagCodes!A$2:C$102,3,FALSE)</f>
        <v>#N/A</v>
      </c>
    </row>
    <row r="92" spans="1:20" hidden="1">
      <c r="A92" s="134">
        <v>631876</v>
      </c>
      <c r="B92">
        <v>1</v>
      </c>
      <c r="C92">
        <v>2003</v>
      </c>
      <c r="D92">
        <v>20040608</v>
      </c>
      <c r="E92">
        <v>20040609</v>
      </c>
      <c r="G92">
        <v>0</v>
      </c>
      <c r="H92">
        <v>78277</v>
      </c>
      <c r="K92">
        <v>0</v>
      </c>
      <c r="L92">
        <v>943</v>
      </c>
      <c r="O92" t="s">
        <v>723</v>
      </c>
      <c r="P92" t="s">
        <v>120</v>
      </c>
      <c r="Q92" t="s">
        <v>896</v>
      </c>
      <c r="R92" t="s">
        <v>1319</v>
      </c>
      <c r="S92" t="str">
        <f t="shared" si="2"/>
        <v>F</v>
      </c>
      <c r="T92" t="e">
        <f>VLOOKUP(A92,TagCodes!A$2:C$102,3,FALSE)</f>
        <v>#N/A</v>
      </c>
    </row>
    <row r="93" spans="1:20" hidden="1">
      <c r="A93" s="134">
        <v>631879</v>
      </c>
      <c r="B93">
        <v>3</v>
      </c>
      <c r="C93">
        <v>2003</v>
      </c>
      <c r="D93">
        <v>20040507</v>
      </c>
      <c r="E93">
        <v>20040507</v>
      </c>
      <c r="G93">
        <v>5000</v>
      </c>
      <c r="H93">
        <v>42191</v>
      </c>
      <c r="I93">
        <v>0</v>
      </c>
      <c r="J93">
        <v>6153</v>
      </c>
      <c r="K93">
        <v>5000</v>
      </c>
      <c r="L93">
        <v>1680</v>
      </c>
      <c r="O93" t="s">
        <v>720</v>
      </c>
      <c r="P93" t="s">
        <v>79</v>
      </c>
      <c r="Q93" t="s">
        <v>720</v>
      </c>
      <c r="R93" t="s">
        <v>1318</v>
      </c>
      <c r="S93" t="str">
        <f t="shared" si="2"/>
        <v>F</v>
      </c>
      <c r="T93" t="str">
        <f>VLOOKUP(A93,TagCodes!A$2:C$102,3,FALSE)</f>
        <v>SPS</v>
      </c>
    </row>
    <row r="94" spans="1:20" hidden="1">
      <c r="A94" s="134">
        <v>631880</v>
      </c>
      <c r="B94">
        <v>3</v>
      </c>
      <c r="C94">
        <v>2003</v>
      </c>
      <c r="D94">
        <v>20040513</v>
      </c>
      <c r="E94">
        <v>20040517</v>
      </c>
      <c r="G94">
        <v>5000</v>
      </c>
      <c r="H94">
        <v>41248</v>
      </c>
      <c r="I94">
        <v>0</v>
      </c>
      <c r="J94">
        <v>6242</v>
      </c>
      <c r="K94">
        <v>5000</v>
      </c>
      <c r="L94">
        <v>3258</v>
      </c>
      <c r="O94" t="s">
        <v>720</v>
      </c>
      <c r="P94" t="s">
        <v>79</v>
      </c>
      <c r="Q94" t="s">
        <v>720</v>
      </c>
      <c r="R94" t="s">
        <v>1318</v>
      </c>
      <c r="S94" t="str">
        <f t="shared" si="2"/>
        <v>F</v>
      </c>
      <c r="T94" t="str">
        <f>VLOOKUP(A94,TagCodes!A$2:C$102,3,FALSE)</f>
        <v>SPS</v>
      </c>
    </row>
    <row r="95" spans="1:20" hidden="1">
      <c r="A95" s="134">
        <v>631893</v>
      </c>
      <c r="B95">
        <v>1</v>
      </c>
      <c r="C95">
        <v>2003</v>
      </c>
      <c r="D95">
        <v>20040609</v>
      </c>
      <c r="E95">
        <v>20040609</v>
      </c>
      <c r="G95">
        <v>0</v>
      </c>
      <c r="H95">
        <v>165721</v>
      </c>
      <c r="K95">
        <v>0</v>
      </c>
      <c r="L95">
        <v>7229</v>
      </c>
      <c r="O95" t="s">
        <v>723</v>
      </c>
      <c r="P95" t="s">
        <v>103</v>
      </c>
      <c r="Q95" t="s">
        <v>896</v>
      </c>
      <c r="R95" t="s">
        <v>1319</v>
      </c>
      <c r="S95" t="str">
        <f t="shared" si="2"/>
        <v>F</v>
      </c>
      <c r="T95" t="e">
        <f>VLOOKUP(A95,TagCodes!A$2:C$102,3,FALSE)</f>
        <v>#N/A</v>
      </c>
    </row>
    <row r="96" spans="1:20" hidden="1">
      <c r="A96" s="134">
        <v>631895</v>
      </c>
      <c r="B96">
        <v>3</v>
      </c>
      <c r="C96">
        <v>2003</v>
      </c>
      <c r="D96">
        <v>20040506</v>
      </c>
      <c r="E96">
        <v>20040604</v>
      </c>
      <c r="F96" t="s">
        <v>74</v>
      </c>
      <c r="G96">
        <v>0</v>
      </c>
      <c r="H96">
        <v>102659</v>
      </c>
      <c r="K96">
        <v>5000</v>
      </c>
      <c r="L96">
        <v>626498</v>
      </c>
      <c r="M96">
        <v>0</v>
      </c>
      <c r="N96">
        <v>40505</v>
      </c>
      <c r="O96" t="s">
        <v>710</v>
      </c>
      <c r="P96" t="s">
        <v>92</v>
      </c>
      <c r="Q96" t="s">
        <v>710</v>
      </c>
      <c r="R96" t="s">
        <v>1319</v>
      </c>
      <c r="S96" t="str">
        <f t="shared" si="2"/>
        <v>F</v>
      </c>
      <c r="T96" t="e">
        <f>VLOOKUP(A96,TagCodes!A$2:C$102,3,FALSE)</f>
        <v>#N/A</v>
      </c>
    </row>
    <row r="97" spans="1:20" hidden="1">
      <c r="A97" s="134">
        <v>631896</v>
      </c>
      <c r="B97">
        <v>3</v>
      </c>
      <c r="C97">
        <v>2003</v>
      </c>
      <c r="D97">
        <v>20040506</v>
      </c>
      <c r="E97">
        <v>20040604</v>
      </c>
      <c r="F97" t="s">
        <v>74</v>
      </c>
      <c r="G97">
        <v>0</v>
      </c>
      <c r="H97">
        <v>100965</v>
      </c>
      <c r="K97">
        <v>0</v>
      </c>
      <c r="L97">
        <v>892</v>
      </c>
      <c r="O97" t="s">
        <v>710</v>
      </c>
      <c r="P97" t="s">
        <v>92</v>
      </c>
      <c r="Q97" t="s">
        <v>710</v>
      </c>
      <c r="R97" t="s">
        <v>1319</v>
      </c>
      <c r="S97" t="str">
        <f t="shared" si="2"/>
        <v>F</v>
      </c>
      <c r="T97" t="e">
        <f>VLOOKUP(A97,TagCodes!A$2:C$102,3,FALSE)</f>
        <v>#N/A</v>
      </c>
    </row>
    <row r="98" spans="1:20" hidden="1">
      <c r="A98" s="134">
        <v>631897</v>
      </c>
      <c r="B98">
        <v>2</v>
      </c>
      <c r="C98">
        <v>2003</v>
      </c>
      <c r="D98">
        <v>20050315</v>
      </c>
      <c r="E98">
        <v>20050331</v>
      </c>
      <c r="F98" t="s">
        <v>51</v>
      </c>
      <c r="G98">
        <v>5000</v>
      </c>
      <c r="H98">
        <v>52340</v>
      </c>
      <c r="I98">
        <v>0</v>
      </c>
      <c r="J98">
        <v>411</v>
      </c>
      <c r="O98" t="s">
        <v>1011</v>
      </c>
      <c r="P98" t="s">
        <v>667</v>
      </c>
      <c r="Q98" t="s">
        <v>894</v>
      </c>
      <c r="R98" t="s">
        <v>1319</v>
      </c>
      <c r="S98" t="str">
        <f t="shared" ref="S98:S129" si="3">IF(MID(D98,1,4)-C98=1,"F","Y")</f>
        <v>Y</v>
      </c>
      <c r="T98" t="e">
        <f>VLOOKUP(A98,TagCodes!A$2:C$102,3,FALSE)</f>
        <v>#N/A</v>
      </c>
    </row>
    <row r="99" spans="1:20" hidden="1">
      <c r="A99" s="134">
        <v>631964</v>
      </c>
      <c r="B99">
        <v>3</v>
      </c>
      <c r="C99">
        <v>2002</v>
      </c>
      <c r="D99">
        <v>20040402</v>
      </c>
      <c r="E99">
        <v>20040413</v>
      </c>
      <c r="F99" t="s">
        <v>51</v>
      </c>
      <c r="G99">
        <v>5000</v>
      </c>
      <c r="H99">
        <v>16344</v>
      </c>
      <c r="I99">
        <v>0</v>
      </c>
      <c r="J99">
        <v>18</v>
      </c>
      <c r="K99">
        <v>5000</v>
      </c>
      <c r="L99">
        <v>33</v>
      </c>
      <c r="O99" t="s">
        <v>53</v>
      </c>
      <c r="P99" t="s">
        <v>54</v>
      </c>
      <c r="Q99" t="s">
        <v>729</v>
      </c>
      <c r="R99" t="s">
        <v>1318</v>
      </c>
      <c r="S99" t="str">
        <f t="shared" si="3"/>
        <v>Y</v>
      </c>
      <c r="T99" t="str">
        <f>VLOOKUP(A99,TagCodes!A$2:C$102,3,FALSE)</f>
        <v>SPY</v>
      </c>
    </row>
    <row r="100" spans="1:20" hidden="1">
      <c r="A100" s="134">
        <v>631965</v>
      </c>
      <c r="B100">
        <v>3</v>
      </c>
      <c r="C100">
        <v>2002</v>
      </c>
      <c r="D100">
        <v>20040402</v>
      </c>
      <c r="E100">
        <v>20040413</v>
      </c>
      <c r="F100" t="s">
        <v>51</v>
      </c>
      <c r="G100">
        <v>5000</v>
      </c>
      <c r="H100">
        <v>25357</v>
      </c>
      <c r="I100">
        <v>0</v>
      </c>
      <c r="J100">
        <v>101</v>
      </c>
      <c r="K100">
        <v>5000</v>
      </c>
      <c r="L100">
        <v>277</v>
      </c>
      <c r="O100" t="s">
        <v>53</v>
      </c>
      <c r="P100" t="s">
        <v>54</v>
      </c>
      <c r="Q100" t="s">
        <v>729</v>
      </c>
      <c r="R100" t="s">
        <v>1318</v>
      </c>
      <c r="S100" t="str">
        <f t="shared" si="3"/>
        <v>Y</v>
      </c>
      <c r="T100" t="str">
        <f>VLOOKUP(A100,TagCodes!A$2:C$102,3,FALSE)</f>
        <v>SPY</v>
      </c>
    </row>
    <row r="101" spans="1:20" hidden="1">
      <c r="A101" s="134">
        <v>631966</v>
      </c>
      <c r="B101">
        <v>3</v>
      </c>
      <c r="C101">
        <v>2002</v>
      </c>
      <c r="D101">
        <v>20040402</v>
      </c>
      <c r="E101">
        <v>20040413</v>
      </c>
      <c r="F101" t="s">
        <v>51</v>
      </c>
      <c r="G101">
        <v>5000</v>
      </c>
      <c r="H101">
        <v>28875</v>
      </c>
      <c r="I101">
        <v>0</v>
      </c>
      <c r="J101">
        <v>18</v>
      </c>
      <c r="K101">
        <v>5000</v>
      </c>
      <c r="L101">
        <v>67</v>
      </c>
      <c r="O101" t="s">
        <v>53</v>
      </c>
      <c r="P101" t="s">
        <v>54</v>
      </c>
      <c r="Q101" t="s">
        <v>729</v>
      </c>
      <c r="R101" t="s">
        <v>1318</v>
      </c>
      <c r="S101" t="str">
        <f t="shared" si="3"/>
        <v>Y</v>
      </c>
      <c r="T101" t="str">
        <f>VLOOKUP(A101,TagCodes!A$2:C$102,3,FALSE)</f>
        <v>SPY</v>
      </c>
    </row>
    <row r="102" spans="1:20" hidden="1">
      <c r="A102" s="134">
        <v>631971</v>
      </c>
      <c r="B102">
        <v>3</v>
      </c>
      <c r="C102">
        <v>2002</v>
      </c>
      <c r="D102">
        <v>20040402</v>
      </c>
      <c r="E102">
        <v>20040413</v>
      </c>
      <c r="F102" t="s">
        <v>51</v>
      </c>
      <c r="G102">
        <v>5000</v>
      </c>
      <c r="H102">
        <v>19527</v>
      </c>
      <c r="I102">
        <v>0</v>
      </c>
      <c r="J102">
        <v>52</v>
      </c>
      <c r="K102">
        <v>5000</v>
      </c>
      <c r="L102">
        <v>121</v>
      </c>
      <c r="O102" t="s">
        <v>53</v>
      </c>
      <c r="P102" t="s">
        <v>54</v>
      </c>
      <c r="Q102" t="s">
        <v>729</v>
      </c>
      <c r="R102" t="s">
        <v>1318</v>
      </c>
      <c r="S102" t="str">
        <f t="shared" si="3"/>
        <v>Y</v>
      </c>
      <c r="T102" t="str">
        <f>VLOOKUP(A102,TagCodes!A$2:C$102,3,FALSE)</f>
        <v>SPY</v>
      </c>
    </row>
    <row r="103" spans="1:20" hidden="1">
      <c r="A103" s="134">
        <v>631977</v>
      </c>
      <c r="B103">
        <v>1</v>
      </c>
      <c r="C103">
        <v>2003</v>
      </c>
      <c r="D103">
        <v>20040608</v>
      </c>
      <c r="E103">
        <v>20040608</v>
      </c>
      <c r="G103">
        <v>5000</v>
      </c>
      <c r="H103">
        <v>262922</v>
      </c>
      <c r="I103">
        <v>0</v>
      </c>
      <c r="J103">
        <v>4089</v>
      </c>
      <c r="K103">
        <v>5000</v>
      </c>
      <c r="L103">
        <v>237</v>
      </c>
      <c r="O103" t="s">
        <v>1012</v>
      </c>
      <c r="P103" t="s">
        <v>900</v>
      </c>
      <c r="Q103" t="s">
        <v>893</v>
      </c>
      <c r="R103" t="s">
        <v>1318</v>
      </c>
      <c r="S103" t="str">
        <f t="shared" si="3"/>
        <v>F</v>
      </c>
      <c r="T103" t="str">
        <f>VLOOKUP(A103,TagCodes!A$2:C$102,3,FALSE)</f>
        <v>SKF</v>
      </c>
    </row>
    <row r="104" spans="1:20" hidden="1">
      <c r="A104" s="134">
        <v>632166</v>
      </c>
      <c r="B104">
        <v>3</v>
      </c>
      <c r="C104">
        <v>2003</v>
      </c>
      <c r="D104">
        <v>20040607</v>
      </c>
      <c r="E104">
        <v>20040614</v>
      </c>
      <c r="G104">
        <v>5000</v>
      </c>
      <c r="H104">
        <v>68326</v>
      </c>
      <c r="I104">
        <v>0</v>
      </c>
      <c r="J104">
        <v>1143</v>
      </c>
      <c r="K104">
        <v>5000</v>
      </c>
      <c r="L104">
        <v>5756</v>
      </c>
      <c r="O104" t="s">
        <v>720</v>
      </c>
      <c r="P104" t="s">
        <v>79</v>
      </c>
      <c r="Q104" t="s">
        <v>720</v>
      </c>
      <c r="R104" t="s">
        <v>1318</v>
      </c>
      <c r="S104" t="str">
        <f t="shared" si="3"/>
        <v>F</v>
      </c>
      <c r="T104" t="str">
        <f>VLOOKUP(A104,TagCodes!A$2:C$102,3,FALSE)</f>
        <v>SPS</v>
      </c>
    </row>
    <row r="105" spans="1:20" hidden="1">
      <c r="A105" s="134">
        <v>632273</v>
      </c>
      <c r="B105">
        <v>1</v>
      </c>
      <c r="C105">
        <v>2003</v>
      </c>
      <c r="D105">
        <v>20050429</v>
      </c>
      <c r="E105">
        <v>20050430</v>
      </c>
      <c r="F105" t="s">
        <v>51</v>
      </c>
      <c r="G105">
        <v>5000</v>
      </c>
      <c r="H105">
        <v>74590</v>
      </c>
      <c r="I105">
        <v>0</v>
      </c>
      <c r="J105">
        <v>142</v>
      </c>
      <c r="K105">
        <v>5000</v>
      </c>
      <c r="L105">
        <v>142</v>
      </c>
      <c r="O105" t="s">
        <v>1012</v>
      </c>
      <c r="P105" t="s">
        <v>900</v>
      </c>
      <c r="Q105" t="s">
        <v>893</v>
      </c>
      <c r="R105" t="s">
        <v>1318</v>
      </c>
      <c r="S105" t="str">
        <f t="shared" si="3"/>
        <v>Y</v>
      </c>
      <c r="T105" t="str">
        <f>VLOOKUP(A105,TagCodes!A$2:C$102,3,FALSE)</f>
        <v>SKS</v>
      </c>
    </row>
    <row r="106" spans="1:20" hidden="1">
      <c r="A106" s="134">
        <v>632274</v>
      </c>
      <c r="B106">
        <v>1</v>
      </c>
      <c r="C106">
        <v>2003</v>
      </c>
      <c r="D106">
        <v>20050429</v>
      </c>
      <c r="E106">
        <v>20050430</v>
      </c>
      <c r="F106" t="s">
        <v>51</v>
      </c>
      <c r="G106">
        <v>0</v>
      </c>
      <c r="H106">
        <v>75418</v>
      </c>
      <c r="K106">
        <v>0</v>
      </c>
      <c r="L106">
        <v>708</v>
      </c>
      <c r="O106" t="s">
        <v>1012</v>
      </c>
      <c r="P106" t="s">
        <v>900</v>
      </c>
      <c r="Q106" t="s">
        <v>893</v>
      </c>
      <c r="R106" t="s">
        <v>1318</v>
      </c>
      <c r="S106" t="str">
        <f t="shared" si="3"/>
        <v>Y</v>
      </c>
      <c r="T106" t="str">
        <f>VLOOKUP(A106,TagCodes!A$2:C$102,3,FALSE)</f>
        <v>SKS</v>
      </c>
    </row>
    <row r="107" spans="1:20" hidden="1">
      <c r="A107" s="134">
        <v>632277</v>
      </c>
      <c r="B107">
        <v>3</v>
      </c>
      <c r="C107">
        <v>2003</v>
      </c>
      <c r="D107">
        <v>20040524</v>
      </c>
      <c r="E107">
        <v>20040610</v>
      </c>
      <c r="G107">
        <v>5000</v>
      </c>
      <c r="H107">
        <v>77649</v>
      </c>
      <c r="I107">
        <v>0</v>
      </c>
      <c r="J107">
        <v>9139</v>
      </c>
      <c r="K107">
        <v>5000</v>
      </c>
      <c r="L107">
        <v>243</v>
      </c>
      <c r="O107" t="s">
        <v>720</v>
      </c>
      <c r="P107" t="s">
        <v>79</v>
      </c>
      <c r="Q107" t="s">
        <v>720</v>
      </c>
      <c r="R107" t="s">
        <v>1318</v>
      </c>
      <c r="S107" t="str">
        <f t="shared" si="3"/>
        <v>F</v>
      </c>
      <c r="T107" t="str">
        <f>VLOOKUP(A107,TagCodes!A$2:C$102,3,FALSE)</f>
        <v>SPS</v>
      </c>
    </row>
    <row r="108" spans="1:20">
      <c r="A108" s="200">
        <v>632278</v>
      </c>
      <c r="B108" s="201">
        <v>3</v>
      </c>
      <c r="C108" s="201">
        <v>2003</v>
      </c>
      <c r="D108" s="201">
        <v>20040510</v>
      </c>
      <c r="E108" s="201">
        <v>20040618</v>
      </c>
      <c r="F108" s="201" t="s">
        <v>74</v>
      </c>
      <c r="G108" s="201">
        <v>5000</v>
      </c>
      <c r="H108" s="201">
        <v>81034</v>
      </c>
      <c r="I108" s="201">
        <v>0</v>
      </c>
      <c r="J108" s="201">
        <v>20921</v>
      </c>
      <c r="K108" s="201">
        <v>5000</v>
      </c>
      <c r="L108" s="201">
        <v>313362</v>
      </c>
      <c r="M108" s="201">
        <v>0</v>
      </c>
      <c r="N108" s="201">
        <v>80903</v>
      </c>
      <c r="O108" s="201" t="s">
        <v>618</v>
      </c>
      <c r="P108" s="201" t="s">
        <v>98</v>
      </c>
      <c r="Q108" s="201" t="s">
        <v>707</v>
      </c>
      <c r="R108" s="201" t="s">
        <v>1318</v>
      </c>
      <c r="S108" s="201" t="str">
        <f t="shared" si="3"/>
        <v>F</v>
      </c>
      <c r="T108" s="201" t="e">
        <f>VLOOKUP(A108,TagCodes!A$2:C$102,3,FALSE)</f>
        <v>#N/A</v>
      </c>
    </row>
    <row r="109" spans="1:20">
      <c r="A109" s="200">
        <v>632279</v>
      </c>
      <c r="B109" s="201">
        <v>3</v>
      </c>
      <c r="C109" s="201">
        <v>2003</v>
      </c>
      <c r="D109" s="201">
        <v>20040510</v>
      </c>
      <c r="E109" s="201">
        <v>20040618</v>
      </c>
      <c r="F109" s="201" t="s">
        <v>74</v>
      </c>
      <c r="G109" s="201">
        <v>5000</v>
      </c>
      <c r="H109" s="201">
        <v>81139</v>
      </c>
      <c r="I109" s="201">
        <v>0</v>
      </c>
      <c r="J109" s="201">
        <v>20948</v>
      </c>
      <c r="K109" s="201">
        <v>5000</v>
      </c>
      <c r="L109" s="201">
        <v>468822</v>
      </c>
      <c r="M109" s="201">
        <v>0</v>
      </c>
      <c r="N109" s="201">
        <v>121040</v>
      </c>
      <c r="O109" s="201" t="s">
        <v>618</v>
      </c>
      <c r="P109" s="201" t="s">
        <v>98</v>
      </c>
      <c r="Q109" s="201" t="s">
        <v>707</v>
      </c>
      <c r="R109" s="201" t="s">
        <v>1318</v>
      </c>
      <c r="S109" s="201" t="str">
        <f t="shared" si="3"/>
        <v>F</v>
      </c>
      <c r="T109" s="201" t="e">
        <f>VLOOKUP(A109,TagCodes!A$2:C$102,3,FALSE)</f>
        <v>#N/A</v>
      </c>
    </row>
    <row r="110" spans="1:20" hidden="1">
      <c r="A110" s="134">
        <v>632280</v>
      </c>
      <c r="B110">
        <v>2</v>
      </c>
      <c r="C110">
        <v>2003</v>
      </c>
      <c r="D110">
        <v>20040616</v>
      </c>
      <c r="E110">
        <v>20040616</v>
      </c>
      <c r="G110">
        <v>0</v>
      </c>
      <c r="H110">
        <v>173116</v>
      </c>
      <c r="K110">
        <v>0</v>
      </c>
      <c r="L110">
        <v>4130</v>
      </c>
      <c r="O110" t="s">
        <v>1011</v>
      </c>
      <c r="P110" t="s">
        <v>667</v>
      </c>
      <c r="Q110" t="s">
        <v>894</v>
      </c>
      <c r="R110" t="s">
        <v>1319</v>
      </c>
      <c r="S110" t="str">
        <f t="shared" si="3"/>
        <v>F</v>
      </c>
      <c r="T110" t="e">
        <f>VLOOKUP(A110,TagCodes!A$2:C$102,3,FALSE)</f>
        <v>#N/A</v>
      </c>
    </row>
    <row r="111" spans="1:20" hidden="1">
      <c r="A111" s="134">
        <v>632281</v>
      </c>
      <c r="B111">
        <v>2</v>
      </c>
      <c r="C111">
        <v>2003</v>
      </c>
      <c r="D111">
        <v>20040616</v>
      </c>
      <c r="E111">
        <v>20040616</v>
      </c>
      <c r="G111">
        <v>5000</v>
      </c>
      <c r="H111">
        <v>176427</v>
      </c>
      <c r="I111">
        <v>0</v>
      </c>
      <c r="J111">
        <v>602</v>
      </c>
      <c r="K111">
        <v>5000</v>
      </c>
      <c r="L111">
        <v>1495</v>
      </c>
      <c r="M111">
        <v>0</v>
      </c>
      <c r="N111">
        <v>5</v>
      </c>
      <c r="O111" t="s">
        <v>1011</v>
      </c>
      <c r="P111" t="s">
        <v>667</v>
      </c>
      <c r="Q111" t="s">
        <v>894</v>
      </c>
      <c r="R111" t="s">
        <v>1319</v>
      </c>
      <c r="S111" t="str">
        <f t="shared" si="3"/>
        <v>F</v>
      </c>
      <c r="T111" t="str">
        <f>VLOOKUP(A111,TagCodes!A$2:C$102,3,FALSE)</f>
        <v>SKY</v>
      </c>
    </row>
    <row r="112" spans="1:20" hidden="1">
      <c r="A112" s="134">
        <v>632282</v>
      </c>
      <c r="B112">
        <v>3</v>
      </c>
      <c r="C112">
        <v>2003</v>
      </c>
      <c r="D112">
        <v>20040611</v>
      </c>
      <c r="E112">
        <v>20040611</v>
      </c>
      <c r="G112">
        <v>5000</v>
      </c>
      <c r="H112">
        <v>190366</v>
      </c>
      <c r="I112">
        <v>0</v>
      </c>
      <c r="J112">
        <v>10224</v>
      </c>
      <c r="K112">
        <v>5000</v>
      </c>
      <c r="L112">
        <v>280</v>
      </c>
      <c r="O112" t="s">
        <v>729</v>
      </c>
      <c r="P112" t="s">
        <v>1093</v>
      </c>
      <c r="Q112" t="s">
        <v>729</v>
      </c>
      <c r="R112" t="s">
        <v>1318</v>
      </c>
      <c r="S112" t="str">
        <f t="shared" si="3"/>
        <v>F</v>
      </c>
      <c r="T112" t="str">
        <f>VLOOKUP(A112,TagCodes!A$2:C$102,3,FALSE)</f>
        <v>SPS</v>
      </c>
    </row>
    <row r="113" spans="1:20">
      <c r="A113" s="134">
        <v>632283</v>
      </c>
      <c r="B113">
        <v>3</v>
      </c>
      <c r="C113">
        <v>2003</v>
      </c>
      <c r="D113">
        <v>20040503</v>
      </c>
      <c r="E113">
        <v>20040506</v>
      </c>
      <c r="F113" t="s">
        <v>74</v>
      </c>
      <c r="G113">
        <v>5000</v>
      </c>
      <c r="H113">
        <v>163799</v>
      </c>
      <c r="I113">
        <v>0</v>
      </c>
      <c r="J113">
        <v>2159</v>
      </c>
      <c r="K113">
        <v>5000</v>
      </c>
      <c r="L113">
        <v>50151</v>
      </c>
      <c r="M113">
        <v>0</v>
      </c>
      <c r="N113">
        <v>1143</v>
      </c>
      <c r="O113" t="s">
        <v>87</v>
      </c>
      <c r="P113" t="s">
        <v>87</v>
      </c>
      <c r="Q113" t="s">
        <v>707</v>
      </c>
      <c r="R113" t="s">
        <v>1318</v>
      </c>
      <c r="S113" t="str">
        <f t="shared" si="3"/>
        <v>F</v>
      </c>
      <c r="T113" t="str">
        <f>VLOOKUP(A113,TagCodes!A$2:C$102,3,FALSE)</f>
        <v>GRO</v>
      </c>
    </row>
    <row r="114" spans="1:20" hidden="1">
      <c r="A114" s="134">
        <v>632284</v>
      </c>
      <c r="B114">
        <v>3</v>
      </c>
      <c r="C114">
        <v>2003</v>
      </c>
      <c r="D114">
        <v>20040507</v>
      </c>
      <c r="E114">
        <v>20040510</v>
      </c>
      <c r="G114">
        <v>5000</v>
      </c>
      <c r="H114">
        <v>196942</v>
      </c>
      <c r="I114">
        <v>0</v>
      </c>
      <c r="J114">
        <v>810</v>
      </c>
      <c r="K114">
        <v>5000</v>
      </c>
      <c r="L114">
        <v>4863</v>
      </c>
      <c r="O114" t="s">
        <v>723</v>
      </c>
      <c r="P114" t="s">
        <v>103</v>
      </c>
      <c r="Q114" t="s">
        <v>723</v>
      </c>
      <c r="R114" t="s">
        <v>1318</v>
      </c>
      <c r="S114" t="str">
        <f t="shared" si="3"/>
        <v>F</v>
      </c>
      <c r="T114" t="str">
        <f>VLOOKUP(A114,TagCodes!A$2:C$102,3,FALSE)</f>
        <v>SPS</v>
      </c>
    </row>
    <row r="115" spans="1:20" hidden="1">
      <c r="A115" s="134">
        <v>632372</v>
      </c>
      <c r="B115">
        <v>1</v>
      </c>
      <c r="C115">
        <v>2004</v>
      </c>
      <c r="D115">
        <v>20050603</v>
      </c>
      <c r="E115">
        <v>20050603</v>
      </c>
      <c r="G115">
        <v>0</v>
      </c>
      <c r="H115">
        <v>235028</v>
      </c>
      <c r="O115" t="s">
        <v>723</v>
      </c>
      <c r="P115" t="s">
        <v>103</v>
      </c>
      <c r="Q115" t="s">
        <v>896</v>
      </c>
      <c r="R115" t="s">
        <v>1319</v>
      </c>
      <c r="S115" t="str">
        <f t="shared" si="3"/>
        <v>F</v>
      </c>
      <c r="T115" t="e">
        <f>VLOOKUP(A115,TagCodes!A$2:C$102,3,FALSE)</f>
        <v>#N/A</v>
      </c>
    </row>
    <row r="116" spans="1:20" hidden="1">
      <c r="A116" s="134">
        <v>632374</v>
      </c>
      <c r="B116">
        <v>3</v>
      </c>
      <c r="C116">
        <v>2003</v>
      </c>
      <c r="D116">
        <v>20040514</v>
      </c>
      <c r="E116">
        <v>20040514</v>
      </c>
      <c r="G116">
        <v>0</v>
      </c>
      <c r="H116">
        <v>223637</v>
      </c>
      <c r="K116">
        <v>0</v>
      </c>
      <c r="L116">
        <v>2579</v>
      </c>
      <c r="O116" t="s">
        <v>677</v>
      </c>
      <c r="P116" t="s">
        <v>1097</v>
      </c>
      <c r="Q116" t="s">
        <v>66</v>
      </c>
      <c r="R116" t="s">
        <v>1319</v>
      </c>
      <c r="S116" t="str">
        <f t="shared" si="3"/>
        <v>F</v>
      </c>
      <c r="T116" t="e">
        <f>VLOOKUP(A116,TagCodes!A$2:C$102,3,FALSE)</f>
        <v>#N/A</v>
      </c>
    </row>
    <row r="117" spans="1:20" hidden="1">
      <c r="A117" s="134">
        <v>632375</v>
      </c>
      <c r="B117">
        <v>3</v>
      </c>
      <c r="C117">
        <v>2003</v>
      </c>
      <c r="D117">
        <v>20040514</v>
      </c>
      <c r="E117">
        <v>20040514</v>
      </c>
      <c r="G117">
        <v>5000</v>
      </c>
      <c r="H117">
        <v>224905</v>
      </c>
      <c r="I117">
        <v>0</v>
      </c>
      <c r="J117">
        <v>339</v>
      </c>
      <c r="K117">
        <v>5000</v>
      </c>
      <c r="L117">
        <v>972</v>
      </c>
      <c r="O117" t="s">
        <v>677</v>
      </c>
      <c r="P117" t="s">
        <v>1097</v>
      </c>
      <c r="Q117" t="s">
        <v>66</v>
      </c>
      <c r="R117" t="s">
        <v>1318</v>
      </c>
      <c r="S117" t="str">
        <f t="shared" si="3"/>
        <v>F</v>
      </c>
      <c r="T117" t="str">
        <f>VLOOKUP(A117,TagCodes!A$2:C$102,3,FALSE)</f>
        <v>GAD</v>
      </c>
    </row>
    <row r="118" spans="1:20" hidden="1">
      <c r="A118" s="134">
        <v>632378</v>
      </c>
      <c r="B118">
        <v>3</v>
      </c>
      <c r="C118">
        <v>2003</v>
      </c>
      <c r="D118">
        <v>20040518</v>
      </c>
      <c r="E118">
        <v>20040531</v>
      </c>
      <c r="G118">
        <v>5000</v>
      </c>
      <c r="H118">
        <v>197726</v>
      </c>
      <c r="I118">
        <v>0</v>
      </c>
      <c r="J118">
        <v>520</v>
      </c>
      <c r="K118">
        <v>5000</v>
      </c>
      <c r="L118">
        <v>1554</v>
      </c>
      <c r="O118" t="s">
        <v>732</v>
      </c>
      <c r="P118" t="s">
        <v>129</v>
      </c>
      <c r="Q118" t="s">
        <v>732</v>
      </c>
      <c r="R118" t="s">
        <v>1318</v>
      </c>
      <c r="S118" t="str">
        <f t="shared" si="3"/>
        <v>F</v>
      </c>
      <c r="T118" t="str">
        <f>VLOOKUP(A118,TagCodes!A$2:C$102,3,FALSE)</f>
        <v>GRN</v>
      </c>
    </row>
    <row r="119" spans="1:20" hidden="1">
      <c r="A119" s="134">
        <v>632379</v>
      </c>
      <c r="B119">
        <v>3</v>
      </c>
      <c r="C119">
        <v>2003</v>
      </c>
      <c r="D119">
        <v>20040518</v>
      </c>
      <c r="E119">
        <v>20040531</v>
      </c>
      <c r="G119">
        <v>0</v>
      </c>
      <c r="H119">
        <v>197541</v>
      </c>
      <c r="K119">
        <v>0</v>
      </c>
      <c r="L119">
        <v>2359</v>
      </c>
      <c r="O119" t="s">
        <v>732</v>
      </c>
      <c r="P119" t="s">
        <v>129</v>
      </c>
      <c r="Q119" t="s">
        <v>732</v>
      </c>
      <c r="R119" t="s">
        <v>1319</v>
      </c>
      <c r="S119" t="str">
        <f t="shared" si="3"/>
        <v>F</v>
      </c>
      <c r="T119" t="e">
        <f>VLOOKUP(A119,TagCodes!A$2:C$102,3,FALSE)</f>
        <v>#N/A</v>
      </c>
    </row>
    <row r="120" spans="1:20" hidden="1">
      <c r="A120" s="134">
        <v>632385</v>
      </c>
      <c r="B120">
        <v>3</v>
      </c>
      <c r="C120">
        <v>2003</v>
      </c>
      <c r="D120">
        <v>20040526</v>
      </c>
      <c r="E120">
        <v>20040526</v>
      </c>
      <c r="G120">
        <v>5000</v>
      </c>
      <c r="H120">
        <v>198848</v>
      </c>
      <c r="I120">
        <v>0</v>
      </c>
      <c r="J120">
        <v>807</v>
      </c>
      <c r="K120">
        <v>5000</v>
      </c>
      <c r="L120">
        <v>2009</v>
      </c>
      <c r="O120" t="s">
        <v>715</v>
      </c>
      <c r="P120" t="s">
        <v>67</v>
      </c>
      <c r="Q120" t="s">
        <v>715</v>
      </c>
      <c r="R120" t="s">
        <v>1318</v>
      </c>
      <c r="S120" t="str">
        <f t="shared" si="3"/>
        <v>F</v>
      </c>
      <c r="T120" t="str">
        <f>VLOOKUP(A120,TagCodes!A$2:C$102,3,FALSE)</f>
        <v>PUY</v>
      </c>
    </row>
    <row r="121" spans="1:20" hidden="1">
      <c r="A121" s="134">
        <v>632388</v>
      </c>
      <c r="B121">
        <v>3</v>
      </c>
      <c r="C121">
        <v>2003</v>
      </c>
      <c r="D121">
        <v>20040511</v>
      </c>
      <c r="E121">
        <v>20040511</v>
      </c>
      <c r="G121">
        <v>5000</v>
      </c>
      <c r="H121">
        <v>190548</v>
      </c>
      <c r="I121">
        <v>0</v>
      </c>
      <c r="J121">
        <v>9533</v>
      </c>
      <c r="K121">
        <v>5000</v>
      </c>
      <c r="L121">
        <v>190</v>
      </c>
      <c r="O121" t="s">
        <v>684</v>
      </c>
      <c r="P121" t="s">
        <v>70</v>
      </c>
      <c r="Q121" t="s">
        <v>684</v>
      </c>
      <c r="R121" t="s">
        <v>1318</v>
      </c>
      <c r="S121" t="str">
        <f t="shared" si="3"/>
        <v>F</v>
      </c>
      <c r="T121" t="str">
        <f>VLOOKUP(A121,TagCodes!A$2:C$102,3,FALSE)</f>
        <v>ISS</v>
      </c>
    </row>
    <row r="122" spans="1:20" hidden="1">
      <c r="A122" s="134">
        <v>632389</v>
      </c>
      <c r="B122">
        <v>3</v>
      </c>
      <c r="C122">
        <v>2003</v>
      </c>
      <c r="D122">
        <v>20040601</v>
      </c>
      <c r="E122">
        <v>20040601</v>
      </c>
      <c r="G122">
        <v>5000</v>
      </c>
      <c r="H122">
        <v>200930</v>
      </c>
      <c r="I122">
        <v>0</v>
      </c>
      <c r="J122">
        <v>364</v>
      </c>
      <c r="K122">
        <v>5000</v>
      </c>
      <c r="L122">
        <v>706</v>
      </c>
      <c r="O122" t="s">
        <v>726</v>
      </c>
      <c r="P122" t="s">
        <v>61</v>
      </c>
      <c r="Q122" t="s">
        <v>726</v>
      </c>
      <c r="R122" t="s">
        <v>1318</v>
      </c>
      <c r="S122" t="str">
        <f t="shared" si="3"/>
        <v>F</v>
      </c>
      <c r="T122" t="str">
        <f>VLOOKUP(A122,TagCodes!A$2:C$102,3,FALSE)</f>
        <v>HDF</v>
      </c>
    </row>
    <row r="123" spans="1:20" hidden="1">
      <c r="A123" s="134">
        <v>632391</v>
      </c>
      <c r="B123">
        <v>1</v>
      </c>
      <c r="C123">
        <v>2004</v>
      </c>
      <c r="D123">
        <v>20050606</v>
      </c>
      <c r="E123">
        <v>20050606</v>
      </c>
      <c r="G123">
        <v>5000</v>
      </c>
      <c r="H123">
        <v>154486</v>
      </c>
      <c r="K123">
        <v>5000</v>
      </c>
      <c r="L123">
        <v>294</v>
      </c>
      <c r="O123" t="s">
        <v>1012</v>
      </c>
      <c r="P123" t="s">
        <v>900</v>
      </c>
      <c r="Q123" t="s">
        <v>893</v>
      </c>
      <c r="R123" t="s">
        <v>1318</v>
      </c>
      <c r="S123" t="str">
        <f t="shared" si="3"/>
        <v>F</v>
      </c>
      <c r="T123" t="str">
        <f>VLOOKUP(A123,TagCodes!A$2:C$102,3,FALSE)</f>
        <v>SKF</v>
      </c>
    </row>
    <row r="124" spans="1:20" hidden="1">
      <c r="A124" s="134">
        <v>632464</v>
      </c>
      <c r="B124">
        <v>3</v>
      </c>
      <c r="C124">
        <v>2003</v>
      </c>
      <c r="D124">
        <v>20050503</v>
      </c>
      <c r="E124">
        <v>20050513</v>
      </c>
      <c r="F124" t="s">
        <v>51</v>
      </c>
      <c r="G124">
        <v>5000</v>
      </c>
      <c r="H124">
        <v>77996</v>
      </c>
      <c r="I124">
        <v>0</v>
      </c>
      <c r="J124">
        <v>589</v>
      </c>
      <c r="O124" t="s">
        <v>607</v>
      </c>
      <c r="P124" t="s">
        <v>101</v>
      </c>
      <c r="Q124" t="s">
        <v>732</v>
      </c>
      <c r="R124" t="s">
        <v>1318</v>
      </c>
      <c r="S124" t="str">
        <f t="shared" si="3"/>
        <v>Y</v>
      </c>
      <c r="T124" t="str">
        <f>VLOOKUP(A124,TagCodes!A$2:C$102,3,FALSE)</f>
        <v>SPY</v>
      </c>
    </row>
    <row r="125" spans="1:20" hidden="1">
      <c r="A125" s="203">
        <v>632468</v>
      </c>
      <c r="B125" s="141">
        <v>3</v>
      </c>
      <c r="C125" s="141">
        <v>2003</v>
      </c>
      <c r="D125" s="141">
        <v>20050415</v>
      </c>
      <c r="E125" s="141">
        <v>20050415</v>
      </c>
      <c r="F125" s="141" t="s">
        <v>51</v>
      </c>
      <c r="G125" s="141">
        <v>5000</v>
      </c>
      <c r="H125" s="141">
        <v>71586</v>
      </c>
      <c r="I125" s="141"/>
      <c r="J125" s="141"/>
      <c r="K125" s="141">
        <v>5000</v>
      </c>
      <c r="L125" s="141">
        <v>914</v>
      </c>
      <c r="M125" s="141"/>
      <c r="N125" s="141"/>
      <c r="O125" s="141" t="s">
        <v>673</v>
      </c>
      <c r="P125" s="141" t="s">
        <v>113</v>
      </c>
      <c r="Q125" s="141" t="s">
        <v>66</v>
      </c>
      <c r="R125" s="141" t="s">
        <v>1319</v>
      </c>
      <c r="S125" s="141" t="str">
        <f t="shared" si="3"/>
        <v>Y</v>
      </c>
      <c r="T125" s="141" t="e">
        <f>VLOOKUP(A125,TagCodes!A$2:C$102,3,FALSE)</f>
        <v>#N/A</v>
      </c>
    </row>
    <row r="126" spans="1:20" hidden="1">
      <c r="A126" s="134">
        <v>632471</v>
      </c>
      <c r="B126">
        <v>3</v>
      </c>
      <c r="C126">
        <v>2003</v>
      </c>
      <c r="D126">
        <v>20050427</v>
      </c>
      <c r="E126">
        <v>20050427</v>
      </c>
      <c r="F126" t="s">
        <v>51</v>
      </c>
      <c r="G126">
        <v>5000</v>
      </c>
      <c r="H126">
        <v>100676</v>
      </c>
      <c r="I126">
        <v>0</v>
      </c>
      <c r="J126">
        <v>162</v>
      </c>
      <c r="K126">
        <v>5000</v>
      </c>
      <c r="L126">
        <v>162</v>
      </c>
      <c r="O126" t="s">
        <v>726</v>
      </c>
      <c r="P126" t="s">
        <v>61</v>
      </c>
      <c r="Q126" t="s">
        <v>726</v>
      </c>
      <c r="R126" t="s">
        <v>1318</v>
      </c>
      <c r="S126" t="str">
        <f t="shared" si="3"/>
        <v>Y</v>
      </c>
      <c r="T126" t="str">
        <f>VLOOKUP(A126,TagCodes!A$2:C$102,3,FALSE)</f>
        <v>HDY</v>
      </c>
    </row>
    <row r="127" spans="1:20" hidden="1">
      <c r="A127" s="134">
        <v>632472</v>
      </c>
      <c r="B127">
        <v>3</v>
      </c>
      <c r="C127">
        <v>2003</v>
      </c>
      <c r="D127">
        <v>20040909</v>
      </c>
      <c r="E127">
        <v>20040910</v>
      </c>
      <c r="G127">
        <v>5000</v>
      </c>
      <c r="H127">
        <v>82240</v>
      </c>
      <c r="I127">
        <v>0</v>
      </c>
      <c r="J127">
        <v>577</v>
      </c>
      <c r="K127">
        <v>5000</v>
      </c>
      <c r="L127">
        <v>13258</v>
      </c>
      <c r="O127" t="s">
        <v>720</v>
      </c>
      <c r="P127" t="s">
        <v>79</v>
      </c>
      <c r="Q127" t="s">
        <v>720</v>
      </c>
      <c r="R127" t="s">
        <v>1318</v>
      </c>
      <c r="S127" t="str">
        <f t="shared" si="3"/>
        <v>F</v>
      </c>
      <c r="T127" t="str">
        <f>VLOOKUP(A127,TagCodes!A$2:C$102,3,FALSE)</f>
        <v>SPY</v>
      </c>
    </row>
    <row r="128" spans="1:20" hidden="1">
      <c r="A128" s="134">
        <v>632473</v>
      </c>
      <c r="B128">
        <v>1</v>
      </c>
      <c r="C128">
        <v>2004</v>
      </c>
      <c r="D128">
        <v>20060323</v>
      </c>
      <c r="E128">
        <v>20060330</v>
      </c>
      <c r="F128" t="s">
        <v>51</v>
      </c>
      <c r="G128">
        <v>0</v>
      </c>
      <c r="H128">
        <v>92305</v>
      </c>
      <c r="K128">
        <v>0</v>
      </c>
      <c r="L128">
        <v>1845</v>
      </c>
      <c r="O128" t="s">
        <v>723</v>
      </c>
      <c r="P128" t="s">
        <v>120</v>
      </c>
      <c r="Q128" t="s">
        <v>896</v>
      </c>
      <c r="R128" t="s">
        <v>1319</v>
      </c>
      <c r="S128" t="str">
        <f t="shared" si="3"/>
        <v>Y</v>
      </c>
      <c r="T128" t="e">
        <f>VLOOKUP(A128,TagCodes!A$2:C$102,3,FALSE)</f>
        <v>#N/A</v>
      </c>
    </row>
    <row r="129" spans="1:20" hidden="1">
      <c r="A129" s="134">
        <v>632479</v>
      </c>
      <c r="B129">
        <v>3</v>
      </c>
      <c r="C129">
        <v>2003</v>
      </c>
      <c r="D129">
        <v>20050411</v>
      </c>
      <c r="E129">
        <v>20050421</v>
      </c>
      <c r="F129" t="s">
        <v>51</v>
      </c>
      <c r="G129">
        <v>5000</v>
      </c>
      <c r="H129">
        <v>66768</v>
      </c>
      <c r="K129">
        <v>5000</v>
      </c>
      <c r="L129">
        <v>376</v>
      </c>
      <c r="O129" t="s">
        <v>53</v>
      </c>
      <c r="P129" t="s">
        <v>54</v>
      </c>
      <c r="Q129" t="s">
        <v>729</v>
      </c>
      <c r="R129" t="s">
        <v>1318</v>
      </c>
      <c r="S129" t="str">
        <f t="shared" si="3"/>
        <v>Y</v>
      </c>
      <c r="T129" t="str">
        <f>VLOOKUP(A129,TagCodes!A$2:C$102,3,FALSE)</f>
        <v>SPY</v>
      </c>
    </row>
    <row r="130" spans="1:20" hidden="1">
      <c r="A130" s="134">
        <v>632486</v>
      </c>
      <c r="B130">
        <v>3</v>
      </c>
      <c r="C130">
        <v>2003</v>
      </c>
      <c r="D130">
        <v>20040522</v>
      </c>
      <c r="E130">
        <v>20040522</v>
      </c>
      <c r="G130">
        <v>5000</v>
      </c>
      <c r="H130">
        <v>10067</v>
      </c>
      <c r="I130">
        <v>0</v>
      </c>
      <c r="J130">
        <v>10</v>
      </c>
      <c r="O130" t="s">
        <v>115</v>
      </c>
      <c r="P130" t="s">
        <v>116</v>
      </c>
      <c r="Q130" t="s">
        <v>117</v>
      </c>
      <c r="R130" t="s">
        <v>1319</v>
      </c>
      <c r="S130" t="str">
        <f t="shared" ref="S130:S161" si="4">IF(MID(D130,1,4)-C130=1,"F","Y")</f>
        <v>F</v>
      </c>
      <c r="T130" t="e">
        <f>VLOOKUP(A130,TagCodes!A$2:C$102,3,FALSE)</f>
        <v>#N/A</v>
      </c>
    </row>
    <row r="131" spans="1:20" hidden="1">
      <c r="A131" s="134">
        <v>632487</v>
      </c>
      <c r="B131">
        <v>3</v>
      </c>
      <c r="C131">
        <v>2003</v>
      </c>
      <c r="D131">
        <v>20040522</v>
      </c>
      <c r="E131">
        <v>20040522</v>
      </c>
      <c r="G131">
        <v>5000</v>
      </c>
      <c r="H131">
        <v>11575</v>
      </c>
      <c r="I131">
        <v>0</v>
      </c>
      <c r="J131">
        <v>12</v>
      </c>
      <c r="O131" t="s">
        <v>115</v>
      </c>
      <c r="P131" t="s">
        <v>116</v>
      </c>
      <c r="Q131" t="s">
        <v>117</v>
      </c>
      <c r="R131" t="s">
        <v>1319</v>
      </c>
      <c r="S131" t="str">
        <f t="shared" si="4"/>
        <v>F</v>
      </c>
      <c r="T131" t="e">
        <f>VLOOKUP(A131,TagCodes!A$2:C$102,3,FALSE)</f>
        <v>#N/A</v>
      </c>
    </row>
    <row r="132" spans="1:20" hidden="1">
      <c r="A132" s="134">
        <v>632488</v>
      </c>
      <c r="B132">
        <v>3</v>
      </c>
      <c r="C132">
        <v>2003</v>
      </c>
      <c r="D132">
        <v>20040522</v>
      </c>
      <c r="E132">
        <v>20040522</v>
      </c>
      <c r="G132">
        <v>5000</v>
      </c>
      <c r="H132">
        <v>11817</v>
      </c>
      <c r="O132" t="s">
        <v>115</v>
      </c>
      <c r="P132" t="s">
        <v>116</v>
      </c>
      <c r="Q132" t="s">
        <v>117</v>
      </c>
      <c r="R132" t="s">
        <v>1319</v>
      </c>
      <c r="S132" t="str">
        <f t="shared" si="4"/>
        <v>F</v>
      </c>
      <c r="T132" t="e">
        <f>VLOOKUP(A132,TagCodes!A$2:C$102,3,FALSE)</f>
        <v>#N/A</v>
      </c>
    </row>
    <row r="133" spans="1:20" hidden="1">
      <c r="A133" s="134">
        <v>632489</v>
      </c>
      <c r="B133">
        <v>3</v>
      </c>
      <c r="C133">
        <v>2003</v>
      </c>
      <c r="D133">
        <v>20040522</v>
      </c>
      <c r="E133">
        <v>20040522</v>
      </c>
      <c r="G133">
        <v>5000</v>
      </c>
      <c r="H133">
        <v>11052</v>
      </c>
      <c r="I133">
        <v>0</v>
      </c>
      <c r="J133">
        <v>11</v>
      </c>
      <c r="O133" t="s">
        <v>115</v>
      </c>
      <c r="P133" t="s">
        <v>116</v>
      </c>
      <c r="Q133" t="s">
        <v>117</v>
      </c>
      <c r="R133" t="s">
        <v>1319</v>
      </c>
      <c r="S133" t="str">
        <f t="shared" si="4"/>
        <v>F</v>
      </c>
      <c r="T133" t="e">
        <f>VLOOKUP(A133,TagCodes!A$2:C$102,3,FALSE)</f>
        <v>#N/A</v>
      </c>
    </row>
    <row r="134" spans="1:20" hidden="1">
      <c r="A134" s="134">
        <v>632490</v>
      </c>
      <c r="B134">
        <v>3</v>
      </c>
      <c r="C134">
        <v>2003</v>
      </c>
      <c r="D134">
        <v>20040522</v>
      </c>
      <c r="E134">
        <v>20040522</v>
      </c>
      <c r="G134">
        <v>5000</v>
      </c>
      <c r="H134">
        <v>10610</v>
      </c>
      <c r="I134">
        <v>0</v>
      </c>
      <c r="J134">
        <v>11</v>
      </c>
      <c r="O134" t="s">
        <v>115</v>
      </c>
      <c r="P134" t="s">
        <v>116</v>
      </c>
      <c r="Q134" t="s">
        <v>117</v>
      </c>
      <c r="R134" t="s">
        <v>1319</v>
      </c>
      <c r="S134" t="str">
        <f t="shared" si="4"/>
        <v>F</v>
      </c>
      <c r="T134" t="e">
        <f>VLOOKUP(A134,TagCodes!A$2:C$102,3,FALSE)</f>
        <v>#N/A</v>
      </c>
    </row>
    <row r="135" spans="1:20" hidden="1">
      <c r="A135" s="134">
        <v>632491</v>
      </c>
      <c r="B135">
        <v>3</v>
      </c>
      <c r="C135">
        <v>2003</v>
      </c>
      <c r="D135">
        <v>20040522</v>
      </c>
      <c r="E135">
        <v>20040522</v>
      </c>
      <c r="G135">
        <v>5000</v>
      </c>
      <c r="H135">
        <v>11952</v>
      </c>
      <c r="I135">
        <v>0</v>
      </c>
      <c r="J135">
        <v>12</v>
      </c>
      <c r="O135" t="s">
        <v>115</v>
      </c>
      <c r="P135" t="s">
        <v>116</v>
      </c>
      <c r="Q135" t="s">
        <v>117</v>
      </c>
      <c r="R135" t="s">
        <v>1319</v>
      </c>
      <c r="S135" t="str">
        <f t="shared" si="4"/>
        <v>F</v>
      </c>
      <c r="T135" t="e">
        <f>VLOOKUP(A135,TagCodes!A$2:C$102,3,FALSE)</f>
        <v>#N/A</v>
      </c>
    </row>
    <row r="136" spans="1:20" hidden="1">
      <c r="A136" s="134">
        <v>632492</v>
      </c>
      <c r="B136">
        <v>3</v>
      </c>
      <c r="C136">
        <v>2003</v>
      </c>
      <c r="D136">
        <v>20040522</v>
      </c>
      <c r="E136">
        <v>20040522</v>
      </c>
      <c r="G136">
        <v>5000</v>
      </c>
      <c r="H136">
        <v>10199</v>
      </c>
      <c r="I136">
        <v>0</v>
      </c>
      <c r="J136">
        <v>10</v>
      </c>
      <c r="O136" t="s">
        <v>115</v>
      </c>
      <c r="P136" t="s">
        <v>116</v>
      </c>
      <c r="Q136" t="s">
        <v>117</v>
      </c>
      <c r="R136" t="s">
        <v>1319</v>
      </c>
      <c r="S136" t="str">
        <f t="shared" si="4"/>
        <v>F</v>
      </c>
      <c r="T136" t="e">
        <f>VLOOKUP(A136,TagCodes!A$2:C$102,3,FALSE)</f>
        <v>#N/A</v>
      </c>
    </row>
    <row r="137" spans="1:20" hidden="1">
      <c r="A137" s="134">
        <v>632493</v>
      </c>
      <c r="B137">
        <v>3</v>
      </c>
      <c r="C137">
        <v>2003</v>
      </c>
      <c r="D137">
        <v>20040522</v>
      </c>
      <c r="E137">
        <v>20040522</v>
      </c>
      <c r="G137">
        <v>5000</v>
      </c>
      <c r="H137">
        <v>8095</v>
      </c>
      <c r="I137">
        <v>0</v>
      </c>
      <c r="J137">
        <v>8</v>
      </c>
      <c r="O137" t="s">
        <v>115</v>
      </c>
      <c r="P137" t="s">
        <v>116</v>
      </c>
      <c r="Q137" t="s">
        <v>117</v>
      </c>
      <c r="R137" t="s">
        <v>1319</v>
      </c>
      <c r="S137" t="str">
        <f t="shared" si="4"/>
        <v>F</v>
      </c>
      <c r="T137" t="e">
        <f>VLOOKUP(A137,TagCodes!A$2:C$102,3,FALSE)</f>
        <v>#N/A</v>
      </c>
    </row>
    <row r="138" spans="1:20" hidden="1">
      <c r="A138" s="134">
        <v>632494</v>
      </c>
      <c r="B138">
        <v>3</v>
      </c>
      <c r="C138">
        <v>2003</v>
      </c>
      <c r="D138">
        <v>20040522</v>
      </c>
      <c r="E138">
        <v>20040522</v>
      </c>
      <c r="G138">
        <v>5000</v>
      </c>
      <c r="H138">
        <v>7075</v>
      </c>
      <c r="I138">
        <v>0</v>
      </c>
      <c r="J138">
        <v>7</v>
      </c>
      <c r="O138" t="s">
        <v>115</v>
      </c>
      <c r="P138" t="s">
        <v>116</v>
      </c>
      <c r="Q138" t="s">
        <v>117</v>
      </c>
      <c r="R138" t="s">
        <v>1319</v>
      </c>
      <c r="S138" t="str">
        <f t="shared" si="4"/>
        <v>F</v>
      </c>
      <c r="T138" t="e">
        <f>VLOOKUP(A138,TagCodes!A$2:C$102,3,FALSE)</f>
        <v>#N/A</v>
      </c>
    </row>
    <row r="139" spans="1:20" hidden="1">
      <c r="A139" s="134">
        <v>632576</v>
      </c>
      <c r="B139">
        <v>3</v>
      </c>
      <c r="C139">
        <v>2003</v>
      </c>
      <c r="D139">
        <v>20040613</v>
      </c>
      <c r="E139">
        <v>20040613</v>
      </c>
      <c r="G139">
        <v>0</v>
      </c>
      <c r="H139">
        <v>193502</v>
      </c>
      <c r="K139">
        <v>0</v>
      </c>
      <c r="L139">
        <v>7832</v>
      </c>
      <c r="O139" t="s">
        <v>1320</v>
      </c>
      <c r="P139" t="s">
        <v>1068</v>
      </c>
      <c r="Q139" t="s">
        <v>961</v>
      </c>
      <c r="R139" t="s">
        <v>1318</v>
      </c>
      <c r="S139" t="str">
        <f t="shared" si="4"/>
        <v>F</v>
      </c>
      <c r="T139" t="str">
        <f>VLOOKUP(A139,TagCodes!A$2:C$102,3,FALSE)</f>
        <v>JDF</v>
      </c>
    </row>
    <row r="140" spans="1:20" hidden="1">
      <c r="A140" s="134">
        <v>632582</v>
      </c>
      <c r="B140">
        <v>3</v>
      </c>
      <c r="C140">
        <v>2003</v>
      </c>
      <c r="D140">
        <v>20050401</v>
      </c>
      <c r="E140">
        <v>20050401</v>
      </c>
      <c r="F140" t="s">
        <v>51</v>
      </c>
      <c r="G140">
        <v>5000</v>
      </c>
      <c r="H140">
        <v>92508</v>
      </c>
      <c r="I140">
        <v>0</v>
      </c>
      <c r="J140">
        <v>1175</v>
      </c>
      <c r="K140">
        <v>5000</v>
      </c>
      <c r="L140">
        <v>5895</v>
      </c>
      <c r="O140" t="s">
        <v>720</v>
      </c>
      <c r="P140" t="s">
        <v>131</v>
      </c>
      <c r="Q140" t="s">
        <v>729</v>
      </c>
      <c r="R140" t="s">
        <v>1318</v>
      </c>
      <c r="S140" t="str">
        <f t="shared" si="4"/>
        <v>Y</v>
      </c>
      <c r="T140" t="str">
        <f>VLOOKUP(A140,TagCodes!A$2:C$102,3,FALSE)</f>
        <v>SPY</v>
      </c>
    </row>
    <row r="141" spans="1:20">
      <c r="A141" s="134">
        <v>632583</v>
      </c>
      <c r="B141">
        <v>3</v>
      </c>
      <c r="C141">
        <v>2003</v>
      </c>
      <c r="D141">
        <v>20050415</v>
      </c>
      <c r="E141">
        <v>20050415</v>
      </c>
      <c r="F141" t="s">
        <v>99</v>
      </c>
      <c r="G141">
        <v>5000</v>
      </c>
      <c r="H141">
        <v>97808</v>
      </c>
      <c r="I141">
        <v>0</v>
      </c>
      <c r="J141">
        <v>1800</v>
      </c>
      <c r="K141">
        <v>5000</v>
      </c>
      <c r="L141">
        <v>4392</v>
      </c>
      <c r="O141" t="s">
        <v>618</v>
      </c>
      <c r="P141" t="s">
        <v>98</v>
      </c>
      <c r="Q141" t="s">
        <v>707</v>
      </c>
      <c r="R141" t="s">
        <v>1318</v>
      </c>
      <c r="S141" t="str">
        <f t="shared" si="4"/>
        <v>Y</v>
      </c>
      <c r="T141" t="str">
        <f>VLOOKUP(A141,TagCodes!A$2:C$102,3,FALSE)</f>
        <v>SPY</v>
      </c>
    </row>
    <row r="142" spans="1:20" hidden="1">
      <c r="A142" s="134">
        <v>632779</v>
      </c>
      <c r="B142">
        <v>3</v>
      </c>
      <c r="C142">
        <v>2003</v>
      </c>
      <c r="D142">
        <v>20050412</v>
      </c>
      <c r="E142">
        <v>20050414</v>
      </c>
      <c r="F142" t="s">
        <v>51</v>
      </c>
      <c r="G142">
        <v>0</v>
      </c>
      <c r="H142">
        <v>102599</v>
      </c>
      <c r="K142">
        <v>0</v>
      </c>
      <c r="L142">
        <v>3501</v>
      </c>
      <c r="O142" t="s">
        <v>1013</v>
      </c>
      <c r="P142" t="s">
        <v>960</v>
      </c>
      <c r="Q142" t="s">
        <v>961</v>
      </c>
      <c r="R142" t="s">
        <v>1318</v>
      </c>
      <c r="S142" t="str">
        <f t="shared" si="4"/>
        <v>Y</v>
      </c>
      <c r="T142" t="str">
        <f>VLOOKUP(A142,TagCodes!A$2:C$102,3,FALSE)</f>
        <v>JDF</v>
      </c>
    </row>
    <row r="143" spans="1:20" hidden="1">
      <c r="A143" s="134">
        <v>632780</v>
      </c>
      <c r="B143">
        <v>3</v>
      </c>
      <c r="C143">
        <v>2003</v>
      </c>
      <c r="D143">
        <v>20050401</v>
      </c>
      <c r="E143">
        <v>20050405</v>
      </c>
      <c r="F143" t="s">
        <v>51</v>
      </c>
      <c r="G143">
        <v>0</v>
      </c>
      <c r="H143">
        <v>109312</v>
      </c>
      <c r="K143">
        <v>0</v>
      </c>
      <c r="L143">
        <v>2918</v>
      </c>
      <c r="O143" t="s">
        <v>961</v>
      </c>
      <c r="P143" t="s">
        <v>1068</v>
      </c>
      <c r="Q143" t="s">
        <v>961</v>
      </c>
      <c r="R143" t="s">
        <v>1318</v>
      </c>
      <c r="S143" t="str">
        <f t="shared" si="4"/>
        <v>Y</v>
      </c>
      <c r="T143" t="str">
        <f>VLOOKUP(A143,TagCodes!A$2:C$102,3,FALSE)</f>
        <v>JDF</v>
      </c>
    </row>
    <row r="144" spans="1:20" hidden="1">
      <c r="A144" s="134">
        <v>632783</v>
      </c>
      <c r="B144">
        <v>3</v>
      </c>
      <c r="C144">
        <v>2004</v>
      </c>
      <c r="D144">
        <v>20050502</v>
      </c>
      <c r="E144">
        <v>20050601</v>
      </c>
      <c r="F144" t="s">
        <v>74</v>
      </c>
      <c r="G144">
        <v>5000</v>
      </c>
      <c r="H144">
        <v>208724</v>
      </c>
      <c r="I144">
        <v>0</v>
      </c>
      <c r="J144">
        <v>1202</v>
      </c>
      <c r="K144">
        <v>5000</v>
      </c>
      <c r="L144">
        <v>2354207</v>
      </c>
      <c r="M144">
        <v>0</v>
      </c>
      <c r="N144">
        <v>167158</v>
      </c>
      <c r="O144" t="s">
        <v>710</v>
      </c>
      <c r="P144" t="s">
        <v>92</v>
      </c>
      <c r="Q144" t="s">
        <v>710</v>
      </c>
      <c r="R144" t="s">
        <v>1318</v>
      </c>
      <c r="S144" t="str">
        <f t="shared" si="4"/>
        <v>F</v>
      </c>
      <c r="T144" t="str">
        <f>VLOOKUP(A144,TagCodes!A$2:C$102,3,FALSE)</f>
        <v>NIS</v>
      </c>
    </row>
    <row r="145" spans="1:20" hidden="1">
      <c r="A145" s="134">
        <v>632786</v>
      </c>
      <c r="B145">
        <v>3</v>
      </c>
      <c r="C145">
        <v>2004</v>
      </c>
      <c r="D145">
        <v>20050510</v>
      </c>
      <c r="E145">
        <v>20050607</v>
      </c>
      <c r="G145">
        <v>5000</v>
      </c>
      <c r="H145">
        <v>179549</v>
      </c>
      <c r="I145">
        <v>0</v>
      </c>
      <c r="J145">
        <v>3789</v>
      </c>
      <c r="K145">
        <v>5000</v>
      </c>
      <c r="L145">
        <v>13061</v>
      </c>
      <c r="O145" t="s">
        <v>720</v>
      </c>
      <c r="P145" t="s">
        <v>79</v>
      </c>
      <c r="Q145" t="s">
        <v>729</v>
      </c>
      <c r="R145" t="s">
        <v>1318</v>
      </c>
      <c r="S145" t="str">
        <f t="shared" si="4"/>
        <v>F</v>
      </c>
      <c r="T145" t="str">
        <f>VLOOKUP(A145,TagCodes!A$2:C$102,3,FALSE)</f>
        <v>SPS</v>
      </c>
    </row>
    <row r="146" spans="1:20" hidden="1">
      <c r="A146" s="134">
        <v>632788</v>
      </c>
      <c r="B146">
        <v>2</v>
      </c>
      <c r="C146">
        <v>2004</v>
      </c>
      <c r="D146">
        <v>20050601</v>
      </c>
      <c r="E146">
        <v>20050602</v>
      </c>
      <c r="G146">
        <v>0</v>
      </c>
      <c r="H146">
        <v>199529</v>
      </c>
      <c r="K146">
        <v>0</v>
      </c>
      <c r="L146">
        <v>1771</v>
      </c>
      <c r="O146" t="s">
        <v>1011</v>
      </c>
      <c r="P146" t="s">
        <v>667</v>
      </c>
      <c r="Q146" t="s">
        <v>894</v>
      </c>
      <c r="R146" t="s">
        <v>1319</v>
      </c>
      <c r="S146" t="str">
        <f t="shared" si="4"/>
        <v>F</v>
      </c>
      <c r="T146" t="e">
        <f>VLOOKUP(A146,TagCodes!A$2:C$102,3,FALSE)</f>
        <v>#N/A</v>
      </c>
    </row>
    <row r="147" spans="1:20" hidden="1">
      <c r="A147" s="134">
        <v>632789</v>
      </c>
      <c r="B147">
        <v>2</v>
      </c>
      <c r="C147">
        <v>2004</v>
      </c>
      <c r="D147">
        <v>20050601</v>
      </c>
      <c r="E147">
        <v>20050602</v>
      </c>
      <c r="G147">
        <v>5000</v>
      </c>
      <c r="H147">
        <v>200398</v>
      </c>
      <c r="I147">
        <v>0</v>
      </c>
      <c r="J147">
        <v>402</v>
      </c>
      <c r="O147" t="s">
        <v>1011</v>
      </c>
      <c r="P147" t="s">
        <v>667</v>
      </c>
      <c r="Q147" t="s">
        <v>894</v>
      </c>
      <c r="R147" t="s">
        <v>1319</v>
      </c>
      <c r="S147" t="str">
        <f t="shared" si="4"/>
        <v>F</v>
      </c>
      <c r="T147" t="str">
        <f>VLOOKUP(A147,TagCodes!A$2:C$102,3,FALSE)</f>
        <v>SKY</v>
      </c>
    </row>
    <row r="148" spans="1:20" hidden="1">
      <c r="A148" s="134">
        <v>632790</v>
      </c>
      <c r="B148">
        <v>3</v>
      </c>
      <c r="C148">
        <v>2004</v>
      </c>
      <c r="D148">
        <v>20050512</v>
      </c>
      <c r="E148">
        <v>20050519</v>
      </c>
      <c r="F148" t="s">
        <v>74</v>
      </c>
      <c r="G148">
        <v>0</v>
      </c>
      <c r="H148">
        <v>133455</v>
      </c>
      <c r="K148">
        <v>0</v>
      </c>
      <c r="L148">
        <v>16094</v>
      </c>
      <c r="O148" t="s">
        <v>87</v>
      </c>
      <c r="P148" t="s">
        <v>87</v>
      </c>
      <c r="Q148" t="s">
        <v>707</v>
      </c>
      <c r="R148" t="s">
        <v>1319</v>
      </c>
      <c r="S148" t="str">
        <f t="shared" si="4"/>
        <v>F</v>
      </c>
      <c r="T148" t="e">
        <f>VLOOKUP(A148,TagCodes!A$2:C$102,3,FALSE)</f>
        <v>#N/A</v>
      </c>
    </row>
    <row r="149" spans="1:20" hidden="1">
      <c r="A149" s="134">
        <v>632796</v>
      </c>
      <c r="B149">
        <v>3</v>
      </c>
      <c r="C149">
        <v>2004</v>
      </c>
      <c r="D149">
        <v>20050518</v>
      </c>
      <c r="E149">
        <v>20050518</v>
      </c>
      <c r="G149">
        <v>0</v>
      </c>
      <c r="H149">
        <v>223927</v>
      </c>
      <c r="K149">
        <v>0</v>
      </c>
      <c r="L149">
        <v>1193</v>
      </c>
      <c r="O149" t="s">
        <v>677</v>
      </c>
      <c r="P149" t="s">
        <v>1097</v>
      </c>
      <c r="Q149" t="s">
        <v>66</v>
      </c>
      <c r="R149" t="s">
        <v>1319</v>
      </c>
      <c r="S149" t="str">
        <f t="shared" si="4"/>
        <v>F</v>
      </c>
      <c r="T149" t="e">
        <f>VLOOKUP(A149,TagCodes!A$2:C$102,3,FALSE)</f>
        <v>#N/A</v>
      </c>
    </row>
    <row r="150" spans="1:20" hidden="1">
      <c r="A150" s="134">
        <v>632870</v>
      </c>
      <c r="B150">
        <v>3</v>
      </c>
      <c r="C150">
        <v>2004</v>
      </c>
      <c r="D150">
        <v>20050621</v>
      </c>
      <c r="E150">
        <v>20050623</v>
      </c>
      <c r="G150">
        <v>5000</v>
      </c>
      <c r="H150">
        <v>87154</v>
      </c>
      <c r="I150">
        <v>0</v>
      </c>
      <c r="J150">
        <v>718</v>
      </c>
      <c r="K150">
        <v>5000</v>
      </c>
      <c r="L150">
        <v>9128</v>
      </c>
      <c r="O150" t="s">
        <v>720</v>
      </c>
      <c r="P150" t="s">
        <v>79</v>
      </c>
      <c r="Q150" t="s">
        <v>729</v>
      </c>
      <c r="R150" t="s">
        <v>1318</v>
      </c>
      <c r="S150" t="str">
        <f t="shared" si="4"/>
        <v>F</v>
      </c>
      <c r="T150" t="str">
        <f>VLOOKUP(A150,TagCodes!A$2:C$102,3,FALSE)</f>
        <v>SPS</v>
      </c>
    </row>
    <row r="151" spans="1:20" hidden="1">
      <c r="A151" s="134">
        <v>632871</v>
      </c>
      <c r="B151">
        <v>3</v>
      </c>
      <c r="C151">
        <v>2004</v>
      </c>
      <c r="D151">
        <v>20050908</v>
      </c>
      <c r="E151">
        <v>20050909</v>
      </c>
      <c r="G151">
        <v>5000</v>
      </c>
      <c r="H151">
        <v>76244</v>
      </c>
      <c r="I151">
        <v>0</v>
      </c>
      <c r="J151">
        <v>2565</v>
      </c>
      <c r="K151">
        <v>5000</v>
      </c>
      <c r="L151">
        <v>15146</v>
      </c>
      <c r="O151" t="s">
        <v>720</v>
      </c>
      <c r="P151" t="s">
        <v>79</v>
      </c>
      <c r="Q151" t="s">
        <v>720</v>
      </c>
      <c r="R151" t="s">
        <v>1318</v>
      </c>
      <c r="S151" t="str">
        <f t="shared" si="4"/>
        <v>F</v>
      </c>
      <c r="T151" t="str">
        <f>VLOOKUP(A151,TagCodes!A$2:C$102,3,FALSE)</f>
        <v>SPY</v>
      </c>
    </row>
    <row r="152" spans="1:20" hidden="1">
      <c r="A152" s="134">
        <v>632872</v>
      </c>
      <c r="B152">
        <v>3</v>
      </c>
      <c r="C152">
        <v>2004</v>
      </c>
      <c r="D152">
        <v>20050411</v>
      </c>
      <c r="E152">
        <v>20050411</v>
      </c>
      <c r="G152">
        <v>5000</v>
      </c>
      <c r="H152">
        <v>100023</v>
      </c>
      <c r="I152">
        <v>0</v>
      </c>
      <c r="J152">
        <v>788</v>
      </c>
      <c r="K152">
        <v>5000</v>
      </c>
      <c r="L152">
        <v>172</v>
      </c>
      <c r="O152" t="s">
        <v>729</v>
      </c>
      <c r="P152" t="s">
        <v>1093</v>
      </c>
      <c r="Q152" t="s">
        <v>729</v>
      </c>
      <c r="R152" t="s">
        <v>1318</v>
      </c>
      <c r="S152" t="str">
        <f t="shared" si="4"/>
        <v>F</v>
      </c>
      <c r="T152" t="str">
        <f>VLOOKUP(A152,TagCodes!A$2:C$102,3,FALSE)</f>
        <v>SPS</v>
      </c>
    </row>
    <row r="153" spans="1:20" hidden="1">
      <c r="A153" s="134">
        <v>632873</v>
      </c>
      <c r="B153">
        <v>3</v>
      </c>
      <c r="C153">
        <v>2004</v>
      </c>
      <c r="D153">
        <v>20050529</v>
      </c>
      <c r="E153">
        <v>20050530</v>
      </c>
      <c r="G153">
        <v>5000</v>
      </c>
      <c r="H153">
        <v>99107</v>
      </c>
      <c r="I153">
        <v>0</v>
      </c>
      <c r="J153">
        <v>780</v>
      </c>
      <c r="K153">
        <v>5000</v>
      </c>
      <c r="L153">
        <v>170</v>
      </c>
      <c r="O153" t="s">
        <v>729</v>
      </c>
      <c r="P153" t="s">
        <v>1093</v>
      </c>
      <c r="Q153" t="s">
        <v>729</v>
      </c>
      <c r="R153" t="s">
        <v>1318</v>
      </c>
      <c r="S153" t="str">
        <f t="shared" si="4"/>
        <v>F</v>
      </c>
      <c r="T153" t="str">
        <f>VLOOKUP(A153,TagCodes!A$2:C$102,3,FALSE)</f>
        <v>SPS</v>
      </c>
    </row>
    <row r="154" spans="1:20" hidden="1">
      <c r="A154" s="203">
        <v>632874</v>
      </c>
      <c r="B154" s="141">
        <v>3</v>
      </c>
      <c r="C154" s="141">
        <v>2004</v>
      </c>
      <c r="D154" s="141">
        <v>20060501</v>
      </c>
      <c r="E154" s="141">
        <v>20060619</v>
      </c>
      <c r="F154" s="141" t="s">
        <v>51</v>
      </c>
      <c r="G154" s="141">
        <v>5000</v>
      </c>
      <c r="H154" s="141">
        <v>99540</v>
      </c>
      <c r="I154" s="141"/>
      <c r="J154" s="141"/>
      <c r="K154" s="141">
        <v>5000</v>
      </c>
      <c r="L154" s="141">
        <v>170</v>
      </c>
      <c r="M154" s="141"/>
      <c r="N154" s="141"/>
      <c r="O154" s="141" t="s">
        <v>673</v>
      </c>
      <c r="P154" s="141" t="s">
        <v>113</v>
      </c>
      <c r="Q154" s="141" t="s">
        <v>66</v>
      </c>
      <c r="R154" s="141" t="s">
        <v>1319</v>
      </c>
      <c r="S154" s="141" t="str">
        <f t="shared" si="4"/>
        <v>Y</v>
      </c>
      <c r="T154" s="141" t="e">
        <f>VLOOKUP(A154,TagCodes!A$2:C$102,3,FALSE)</f>
        <v>#N/A</v>
      </c>
    </row>
    <row r="155" spans="1:20" hidden="1">
      <c r="A155" s="134">
        <v>632875</v>
      </c>
      <c r="B155">
        <v>1</v>
      </c>
      <c r="C155">
        <v>2004</v>
      </c>
      <c r="D155">
        <v>20050606</v>
      </c>
      <c r="E155">
        <v>20050606</v>
      </c>
      <c r="G155">
        <v>5000</v>
      </c>
      <c r="H155">
        <v>99940</v>
      </c>
      <c r="I155">
        <v>0</v>
      </c>
      <c r="J155">
        <v>243</v>
      </c>
      <c r="K155">
        <v>5000</v>
      </c>
      <c r="L155">
        <v>1227</v>
      </c>
      <c r="O155" t="s">
        <v>1012</v>
      </c>
      <c r="P155" t="s">
        <v>900</v>
      </c>
      <c r="Q155" t="s">
        <v>893</v>
      </c>
      <c r="R155" t="s">
        <v>1318</v>
      </c>
      <c r="S155" t="str">
        <f t="shared" si="4"/>
        <v>F</v>
      </c>
      <c r="T155" t="str">
        <f>VLOOKUP(A155,TagCodes!A$2:C$102,3,FALSE)</f>
        <v>SKF</v>
      </c>
    </row>
    <row r="156" spans="1:20" hidden="1">
      <c r="A156" s="134">
        <v>632876</v>
      </c>
      <c r="B156">
        <v>2</v>
      </c>
      <c r="C156">
        <v>2004</v>
      </c>
      <c r="D156">
        <v>20060401</v>
      </c>
      <c r="E156">
        <v>20060406</v>
      </c>
      <c r="F156" t="s">
        <v>51</v>
      </c>
      <c r="G156">
        <v>5000</v>
      </c>
      <c r="H156">
        <v>50287</v>
      </c>
      <c r="K156">
        <v>5000</v>
      </c>
      <c r="L156">
        <v>426</v>
      </c>
      <c r="O156" t="s">
        <v>1011</v>
      </c>
      <c r="P156" t="s">
        <v>667</v>
      </c>
      <c r="Q156" t="s">
        <v>894</v>
      </c>
      <c r="R156" t="s">
        <v>1319</v>
      </c>
      <c r="S156" t="str">
        <f t="shared" si="4"/>
        <v>Y</v>
      </c>
      <c r="T156" t="e">
        <f>VLOOKUP(A156,TagCodes!A$2:C$102,3,FALSE)</f>
        <v>#N/A</v>
      </c>
    </row>
    <row r="157" spans="1:20" hidden="1">
      <c r="A157" s="134">
        <v>632877</v>
      </c>
      <c r="B157">
        <v>3</v>
      </c>
      <c r="C157">
        <v>2004</v>
      </c>
      <c r="D157">
        <v>20060418</v>
      </c>
      <c r="E157">
        <v>20060430</v>
      </c>
      <c r="F157" t="s">
        <v>51</v>
      </c>
      <c r="G157">
        <v>5000</v>
      </c>
      <c r="H157">
        <v>63177</v>
      </c>
      <c r="I157">
        <v>0</v>
      </c>
      <c r="J157">
        <v>7729</v>
      </c>
      <c r="O157" t="s">
        <v>607</v>
      </c>
      <c r="P157" t="s">
        <v>101</v>
      </c>
      <c r="Q157" t="s">
        <v>732</v>
      </c>
      <c r="R157" t="s">
        <v>1318</v>
      </c>
      <c r="S157" t="str">
        <f t="shared" si="4"/>
        <v>Y</v>
      </c>
      <c r="T157" t="str">
        <f>VLOOKUP(A157,TagCodes!A$2:C$102,3,FALSE)</f>
        <v>SPY</v>
      </c>
    </row>
    <row r="158" spans="1:20" hidden="1">
      <c r="A158" s="134">
        <v>632879</v>
      </c>
      <c r="B158">
        <v>3</v>
      </c>
      <c r="C158">
        <v>2004</v>
      </c>
      <c r="D158">
        <v>20060419</v>
      </c>
      <c r="E158">
        <v>20060419</v>
      </c>
      <c r="F158" t="s">
        <v>51</v>
      </c>
      <c r="G158">
        <v>5000</v>
      </c>
      <c r="H158">
        <v>100294</v>
      </c>
      <c r="K158">
        <v>5000</v>
      </c>
      <c r="L158">
        <v>955</v>
      </c>
      <c r="O158" t="s">
        <v>726</v>
      </c>
      <c r="P158" t="s">
        <v>61</v>
      </c>
      <c r="Q158" t="s">
        <v>726</v>
      </c>
      <c r="R158" t="s">
        <v>1318</v>
      </c>
      <c r="S158" t="str">
        <f t="shared" si="4"/>
        <v>Y</v>
      </c>
      <c r="T158" t="str">
        <f>VLOOKUP(A158,TagCodes!A$2:C$102,3,FALSE)</f>
        <v>HDY</v>
      </c>
    </row>
    <row r="159" spans="1:20">
      <c r="A159" s="134">
        <v>632880</v>
      </c>
      <c r="B159">
        <v>3</v>
      </c>
      <c r="C159">
        <v>2004</v>
      </c>
      <c r="D159">
        <v>20060419</v>
      </c>
      <c r="E159">
        <v>20060419</v>
      </c>
      <c r="F159" t="s">
        <v>99</v>
      </c>
      <c r="G159">
        <v>5000</v>
      </c>
      <c r="H159">
        <v>71474</v>
      </c>
      <c r="K159">
        <v>5000</v>
      </c>
      <c r="L159">
        <v>1780</v>
      </c>
      <c r="O159" t="s">
        <v>618</v>
      </c>
      <c r="P159" t="s">
        <v>98</v>
      </c>
      <c r="Q159" t="s">
        <v>707</v>
      </c>
      <c r="R159" t="s">
        <v>1318</v>
      </c>
      <c r="S159" t="str">
        <f t="shared" si="4"/>
        <v>Y</v>
      </c>
      <c r="T159" t="str">
        <f>VLOOKUP(A159,TagCodes!A$2:C$102,3,FALSE)</f>
        <v>SPY</v>
      </c>
    </row>
    <row r="160" spans="1:20" hidden="1">
      <c r="A160" s="134">
        <v>632888</v>
      </c>
      <c r="B160">
        <v>1</v>
      </c>
      <c r="C160">
        <v>2004</v>
      </c>
      <c r="D160">
        <v>20060414</v>
      </c>
      <c r="E160">
        <v>20060416</v>
      </c>
      <c r="F160" t="s">
        <v>51</v>
      </c>
      <c r="G160">
        <v>0</v>
      </c>
      <c r="H160">
        <v>71942</v>
      </c>
      <c r="K160">
        <v>0</v>
      </c>
      <c r="L160">
        <v>391</v>
      </c>
      <c r="O160" t="s">
        <v>1012</v>
      </c>
      <c r="P160" t="s">
        <v>900</v>
      </c>
      <c r="Q160" t="s">
        <v>893</v>
      </c>
      <c r="R160" t="s">
        <v>1318</v>
      </c>
      <c r="S160" t="str">
        <f t="shared" si="4"/>
        <v>Y</v>
      </c>
      <c r="T160" t="str">
        <f>VLOOKUP(A160,TagCodes!A$2:C$102,3,FALSE)</f>
        <v>SKS</v>
      </c>
    </row>
    <row r="161" spans="1:20" hidden="1">
      <c r="A161" s="134">
        <v>632889</v>
      </c>
      <c r="B161">
        <v>1</v>
      </c>
      <c r="C161">
        <v>2004</v>
      </c>
      <c r="D161">
        <v>20060414</v>
      </c>
      <c r="E161">
        <v>20060416</v>
      </c>
      <c r="F161" t="s">
        <v>51</v>
      </c>
      <c r="G161">
        <v>5000</v>
      </c>
      <c r="H161">
        <v>73668</v>
      </c>
      <c r="I161">
        <v>0</v>
      </c>
      <c r="J161">
        <v>603</v>
      </c>
      <c r="K161">
        <v>5000</v>
      </c>
      <c r="L161">
        <v>149</v>
      </c>
      <c r="O161" t="s">
        <v>1012</v>
      </c>
      <c r="P161" t="s">
        <v>900</v>
      </c>
      <c r="Q161" t="s">
        <v>893</v>
      </c>
      <c r="R161" t="s">
        <v>1318</v>
      </c>
      <c r="S161" t="str">
        <f t="shared" si="4"/>
        <v>Y</v>
      </c>
      <c r="T161" t="str">
        <f>VLOOKUP(A161,TagCodes!A$2:C$102,3,FALSE)</f>
        <v>SKS</v>
      </c>
    </row>
    <row r="162" spans="1:20" hidden="1">
      <c r="A162" s="203">
        <v>632890</v>
      </c>
      <c r="B162" s="141">
        <v>3</v>
      </c>
      <c r="C162" s="141">
        <v>2004</v>
      </c>
      <c r="D162" s="141">
        <v>20050628</v>
      </c>
      <c r="E162" s="141">
        <v>20050628</v>
      </c>
      <c r="F162" s="141"/>
      <c r="G162" s="141">
        <v>5000</v>
      </c>
      <c r="H162" s="141">
        <v>70354</v>
      </c>
      <c r="I162" s="141"/>
      <c r="J162" s="141"/>
      <c r="K162" s="141"/>
      <c r="L162" s="141"/>
      <c r="M162" s="141"/>
      <c r="N162" s="141"/>
      <c r="O162" s="141" t="s">
        <v>679</v>
      </c>
      <c r="P162" s="141" t="s">
        <v>126</v>
      </c>
      <c r="Q162" s="141" t="s">
        <v>66</v>
      </c>
      <c r="R162" s="141" t="s">
        <v>1319</v>
      </c>
      <c r="S162" s="141" t="str">
        <f t="shared" ref="S162:S175" si="5">IF(MID(D162,1,4)-C162=1,"F","Y")</f>
        <v>F</v>
      </c>
      <c r="T162" s="141" t="e">
        <f>VLOOKUP(A162,TagCodes!A$2:C$102,3,FALSE)</f>
        <v>#N/A</v>
      </c>
    </row>
    <row r="163" spans="1:20" hidden="1">
      <c r="A163" s="203">
        <v>632897</v>
      </c>
      <c r="B163" s="141">
        <v>3</v>
      </c>
      <c r="C163" s="141">
        <v>2004</v>
      </c>
      <c r="D163" s="141">
        <v>20050518</v>
      </c>
      <c r="E163" s="141">
        <v>20050518</v>
      </c>
      <c r="F163" s="141"/>
      <c r="G163" s="141">
        <v>5000</v>
      </c>
      <c r="H163" s="141">
        <v>224882</v>
      </c>
      <c r="I163" s="141"/>
      <c r="J163" s="141"/>
      <c r="K163" s="141"/>
      <c r="L163" s="141"/>
      <c r="M163" s="141"/>
      <c r="N163" s="141"/>
      <c r="O163" s="141" t="s">
        <v>677</v>
      </c>
      <c r="P163" s="141" t="s">
        <v>1097</v>
      </c>
      <c r="Q163" s="141" t="s">
        <v>66</v>
      </c>
      <c r="R163" s="141" t="s">
        <v>1318</v>
      </c>
      <c r="S163" s="141" t="str">
        <f t="shared" si="5"/>
        <v>F</v>
      </c>
      <c r="T163" s="141" t="str">
        <f>VLOOKUP(A163,TagCodes!A$2:C$102,3,FALSE)</f>
        <v>GAD</v>
      </c>
    </row>
    <row r="164" spans="1:20" hidden="1">
      <c r="A164" s="134">
        <v>632964</v>
      </c>
      <c r="B164">
        <v>3</v>
      </c>
      <c r="C164">
        <v>2004</v>
      </c>
      <c r="D164">
        <v>20050525</v>
      </c>
      <c r="E164">
        <v>20050531</v>
      </c>
      <c r="G164">
        <v>5000</v>
      </c>
      <c r="H164">
        <v>200883</v>
      </c>
      <c r="K164">
        <v>5000</v>
      </c>
      <c r="L164">
        <v>1559</v>
      </c>
      <c r="O164" t="s">
        <v>715</v>
      </c>
      <c r="P164" t="s">
        <v>67</v>
      </c>
      <c r="Q164" t="s">
        <v>715</v>
      </c>
      <c r="R164" t="s">
        <v>1318</v>
      </c>
      <c r="S164" t="str">
        <f t="shared" si="5"/>
        <v>F</v>
      </c>
      <c r="T164" t="str">
        <f>VLOOKUP(A164,TagCodes!A$2:C$102,3,FALSE)</f>
        <v>PUY</v>
      </c>
    </row>
    <row r="165" spans="1:20" hidden="1">
      <c r="A165" s="134">
        <v>632965</v>
      </c>
      <c r="B165">
        <v>3</v>
      </c>
      <c r="C165">
        <v>2004</v>
      </c>
      <c r="D165">
        <v>20050509</v>
      </c>
      <c r="E165">
        <v>20050511</v>
      </c>
      <c r="G165">
        <v>5000</v>
      </c>
      <c r="H165">
        <v>199863</v>
      </c>
      <c r="I165">
        <v>0</v>
      </c>
      <c r="J165">
        <v>1395</v>
      </c>
      <c r="K165">
        <v>5000</v>
      </c>
      <c r="L165">
        <v>708</v>
      </c>
      <c r="O165" t="s">
        <v>723</v>
      </c>
      <c r="P165" t="s">
        <v>103</v>
      </c>
      <c r="Q165" t="s">
        <v>723</v>
      </c>
      <c r="R165" t="s">
        <v>1318</v>
      </c>
      <c r="S165" t="str">
        <f t="shared" si="5"/>
        <v>F</v>
      </c>
      <c r="T165" t="str">
        <f>VLOOKUP(A165,TagCodes!A$2:C$102,3,FALSE)</f>
        <v>SPS</v>
      </c>
    </row>
    <row r="166" spans="1:20" hidden="1">
      <c r="A166" s="134">
        <v>632966</v>
      </c>
      <c r="B166">
        <v>3</v>
      </c>
      <c r="C166">
        <v>2004</v>
      </c>
      <c r="D166">
        <v>20050502</v>
      </c>
      <c r="E166">
        <v>20050527</v>
      </c>
      <c r="G166">
        <v>0</v>
      </c>
      <c r="H166">
        <v>204269</v>
      </c>
      <c r="K166">
        <v>0</v>
      </c>
      <c r="L166">
        <v>820</v>
      </c>
      <c r="O166" t="s">
        <v>732</v>
      </c>
      <c r="P166" t="s">
        <v>129</v>
      </c>
      <c r="Q166" t="s">
        <v>732</v>
      </c>
      <c r="R166" t="s">
        <v>1319</v>
      </c>
      <c r="S166" t="str">
        <f t="shared" si="5"/>
        <v>F</v>
      </c>
      <c r="T166" t="e">
        <f>VLOOKUP(A166,TagCodes!A$2:C$102,3,FALSE)</f>
        <v>#N/A</v>
      </c>
    </row>
    <row r="167" spans="1:20" hidden="1">
      <c r="A167" s="134">
        <v>632967</v>
      </c>
      <c r="B167">
        <v>3</v>
      </c>
      <c r="C167">
        <v>2004</v>
      </c>
      <c r="D167">
        <v>20050502</v>
      </c>
      <c r="E167">
        <v>20050527</v>
      </c>
      <c r="G167">
        <v>5000</v>
      </c>
      <c r="H167">
        <v>204698</v>
      </c>
      <c r="K167">
        <v>5000</v>
      </c>
      <c r="L167">
        <v>492</v>
      </c>
      <c r="O167" t="s">
        <v>732</v>
      </c>
      <c r="P167" t="s">
        <v>129</v>
      </c>
      <c r="Q167" t="s">
        <v>732</v>
      </c>
      <c r="R167" t="s">
        <v>1318</v>
      </c>
      <c r="S167" t="str">
        <f t="shared" si="5"/>
        <v>F</v>
      </c>
      <c r="T167" t="str">
        <f>VLOOKUP(A167,TagCodes!A$2:C$102,3,FALSE)</f>
        <v>GRN</v>
      </c>
    </row>
    <row r="168" spans="1:20" hidden="1">
      <c r="A168" s="134">
        <v>632972</v>
      </c>
      <c r="B168">
        <v>3</v>
      </c>
      <c r="C168">
        <v>2004</v>
      </c>
      <c r="D168">
        <v>20050605</v>
      </c>
      <c r="E168">
        <v>20050605</v>
      </c>
      <c r="G168">
        <v>5000</v>
      </c>
      <c r="H168">
        <v>201951</v>
      </c>
      <c r="I168">
        <v>0</v>
      </c>
      <c r="J168">
        <v>1649</v>
      </c>
      <c r="O168" t="s">
        <v>684</v>
      </c>
      <c r="P168" t="s">
        <v>70</v>
      </c>
      <c r="Q168" t="s">
        <v>684</v>
      </c>
      <c r="R168" t="s">
        <v>1318</v>
      </c>
      <c r="S168" t="str">
        <f t="shared" si="5"/>
        <v>F</v>
      </c>
      <c r="T168" t="str">
        <f>VLOOKUP(A168,TagCodes!A$2:C$102,3,FALSE)</f>
        <v>ISS</v>
      </c>
    </row>
    <row r="169" spans="1:20" hidden="1">
      <c r="A169" s="134">
        <v>632973</v>
      </c>
      <c r="B169">
        <v>3</v>
      </c>
      <c r="C169">
        <v>2004</v>
      </c>
      <c r="D169">
        <v>20050526</v>
      </c>
      <c r="E169">
        <v>20050526</v>
      </c>
      <c r="G169">
        <v>5000</v>
      </c>
      <c r="H169">
        <v>202083</v>
      </c>
      <c r="O169" t="s">
        <v>726</v>
      </c>
      <c r="P169" t="s">
        <v>61</v>
      </c>
      <c r="Q169" t="s">
        <v>726</v>
      </c>
      <c r="R169" t="s">
        <v>1318</v>
      </c>
      <c r="S169" t="str">
        <f t="shared" si="5"/>
        <v>F</v>
      </c>
      <c r="T169" t="str">
        <f>VLOOKUP(A169,TagCodes!A$2:C$102,3,FALSE)</f>
        <v>HDF</v>
      </c>
    </row>
    <row r="170" spans="1:20" hidden="1">
      <c r="A170" s="134">
        <v>632978</v>
      </c>
      <c r="B170">
        <v>3</v>
      </c>
      <c r="C170">
        <v>2004</v>
      </c>
      <c r="D170">
        <v>20060403</v>
      </c>
      <c r="E170">
        <v>20060403</v>
      </c>
      <c r="F170" t="s">
        <v>51</v>
      </c>
      <c r="G170">
        <v>5000</v>
      </c>
      <c r="H170">
        <v>93734</v>
      </c>
      <c r="I170">
        <v>0</v>
      </c>
      <c r="J170">
        <v>661</v>
      </c>
      <c r="O170" t="s">
        <v>720</v>
      </c>
      <c r="P170" t="s">
        <v>131</v>
      </c>
      <c r="Q170" t="s">
        <v>729</v>
      </c>
      <c r="R170" t="s">
        <v>1318</v>
      </c>
      <c r="S170" t="str">
        <f t="shared" si="5"/>
        <v>Y</v>
      </c>
      <c r="T170" t="str">
        <f>VLOOKUP(A170,TagCodes!A$2:C$102,3,FALSE)</f>
        <v>SPY</v>
      </c>
    </row>
    <row r="171" spans="1:20" hidden="1">
      <c r="A171" s="134">
        <v>632980</v>
      </c>
      <c r="B171">
        <v>3</v>
      </c>
      <c r="C171">
        <v>2004</v>
      </c>
      <c r="D171">
        <v>20060417</v>
      </c>
      <c r="E171">
        <v>20060419</v>
      </c>
      <c r="F171" t="s">
        <v>51</v>
      </c>
      <c r="G171">
        <v>0</v>
      </c>
      <c r="H171">
        <v>98698</v>
      </c>
      <c r="K171">
        <v>0</v>
      </c>
      <c r="L171">
        <v>165</v>
      </c>
      <c r="O171" t="s">
        <v>1013</v>
      </c>
      <c r="P171" t="s">
        <v>960</v>
      </c>
      <c r="Q171" t="s">
        <v>961</v>
      </c>
      <c r="R171" t="s">
        <v>1318</v>
      </c>
      <c r="S171" t="str">
        <f t="shared" si="5"/>
        <v>Y</v>
      </c>
      <c r="T171" t="str">
        <f>VLOOKUP(A171,TagCodes!A$2:C$102,3,FALSE)</f>
        <v>JDF</v>
      </c>
    </row>
    <row r="172" spans="1:20" hidden="1">
      <c r="A172" s="134">
        <v>632981</v>
      </c>
      <c r="B172">
        <v>3</v>
      </c>
      <c r="C172">
        <v>2004</v>
      </c>
      <c r="D172">
        <v>20060417</v>
      </c>
      <c r="E172">
        <v>20060419</v>
      </c>
      <c r="F172" t="s">
        <v>51</v>
      </c>
      <c r="G172">
        <v>0</v>
      </c>
      <c r="H172">
        <v>81439</v>
      </c>
      <c r="K172">
        <v>0</v>
      </c>
      <c r="L172">
        <v>1098</v>
      </c>
      <c r="O172" t="s">
        <v>1013</v>
      </c>
      <c r="P172" t="s">
        <v>960</v>
      </c>
      <c r="Q172" t="s">
        <v>961</v>
      </c>
      <c r="R172" t="s">
        <v>1318</v>
      </c>
      <c r="S172" t="str">
        <f t="shared" si="5"/>
        <v>Y</v>
      </c>
      <c r="T172" t="str">
        <f>VLOOKUP(A172,TagCodes!A$2:C$102,3,FALSE)</f>
        <v>JDF</v>
      </c>
    </row>
    <row r="173" spans="1:20" hidden="1">
      <c r="A173" s="134">
        <v>633074</v>
      </c>
      <c r="B173">
        <v>3</v>
      </c>
      <c r="C173">
        <v>2004</v>
      </c>
      <c r="D173">
        <v>20050610</v>
      </c>
      <c r="E173">
        <v>20050615</v>
      </c>
      <c r="G173">
        <v>0</v>
      </c>
      <c r="H173">
        <v>203343</v>
      </c>
      <c r="K173">
        <v>0</v>
      </c>
      <c r="L173">
        <v>2532</v>
      </c>
      <c r="O173" t="s">
        <v>961</v>
      </c>
      <c r="P173" t="s">
        <v>1068</v>
      </c>
      <c r="Q173" t="s">
        <v>961</v>
      </c>
      <c r="R173" t="s">
        <v>1318</v>
      </c>
      <c r="S173" t="str">
        <f t="shared" si="5"/>
        <v>F</v>
      </c>
      <c r="T173" t="str">
        <f>VLOOKUP(A173,TagCodes!A$2:C$102,3,FALSE)</f>
        <v>JDF</v>
      </c>
    </row>
    <row r="174" spans="1:20" hidden="1">
      <c r="A174" s="134">
        <v>633077</v>
      </c>
      <c r="B174">
        <v>3</v>
      </c>
      <c r="C174">
        <v>2004</v>
      </c>
      <c r="D174">
        <v>20060401</v>
      </c>
      <c r="E174">
        <v>20060401</v>
      </c>
      <c r="F174" t="s">
        <v>51</v>
      </c>
      <c r="G174">
        <v>0</v>
      </c>
      <c r="H174">
        <v>173409</v>
      </c>
      <c r="K174">
        <v>0</v>
      </c>
      <c r="L174">
        <v>1091</v>
      </c>
      <c r="O174" t="s">
        <v>961</v>
      </c>
      <c r="P174" t="s">
        <v>1068</v>
      </c>
      <c r="Q174" t="s">
        <v>961</v>
      </c>
      <c r="R174" t="s">
        <v>1318</v>
      </c>
      <c r="S174" t="str">
        <f t="shared" si="5"/>
        <v>Y</v>
      </c>
      <c r="T174" t="str">
        <f>VLOOKUP(A174,TagCodes!A$2:C$102,3,FALSE)</f>
        <v>JDF</v>
      </c>
    </row>
    <row r="175" spans="1:20" hidden="1">
      <c r="A175" s="134">
        <v>633089</v>
      </c>
      <c r="B175">
        <v>3</v>
      </c>
      <c r="C175">
        <v>2004</v>
      </c>
      <c r="D175">
        <v>20060331</v>
      </c>
      <c r="E175">
        <v>20060331</v>
      </c>
      <c r="F175" t="s">
        <v>51</v>
      </c>
      <c r="G175">
        <v>5000</v>
      </c>
      <c r="H175">
        <v>72880</v>
      </c>
      <c r="I175">
        <v>0</v>
      </c>
      <c r="J175">
        <v>607</v>
      </c>
      <c r="K175">
        <v>5000</v>
      </c>
      <c r="L175">
        <v>2433</v>
      </c>
      <c r="O175" t="s">
        <v>729</v>
      </c>
      <c r="P175" t="s">
        <v>1093</v>
      </c>
      <c r="Q175" t="s">
        <v>729</v>
      </c>
      <c r="R175" t="s">
        <v>1318</v>
      </c>
      <c r="S175" t="str">
        <f t="shared" si="5"/>
        <v>Y</v>
      </c>
      <c r="T175" t="str">
        <f>VLOOKUP(A175,TagCodes!A$2:C$102,3,FALSE)</f>
        <v>SPY</v>
      </c>
    </row>
    <row r="176" spans="1:20">
      <c r="A176" s="134"/>
    </row>
    <row r="177" spans="1:1">
      <c r="A177" s="134"/>
    </row>
    <row r="178" spans="1:1">
      <c r="A178" s="134"/>
    </row>
    <row r="179" spans="1:1">
      <c r="A179" s="134"/>
    </row>
    <row r="180" spans="1:1">
      <c r="A180" s="134"/>
    </row>
    <row r="181" spans="1:1">
      <c r="A181" s="134"/>
    </row>
    <row r="182" spans="1:1">
      <c r="A182" s="134"/>
    </row>
    <row r="183" spans="1:1">
      <c r="A183" s="134"/>
    </row>
    <row r="184" spans="1:1">
      <c r="A184" s="134"/>
    </row>
    <row r="185" spans="1:1">
      <c r="A185" s="134"/>
    </row>
    <row r="186" spans="1:1">
      <c r="A186" s="134"/>
    </row>
    <row r="187" spans="1:1">
      <c r="A187" s="134"/>
    </row>
    <row r="188" spans="1:1">
      <c r="A188" s="134"/>
    </row>
    <row r="189" spans="1:1">
      <c r="A189" s="134"/>
    </row>
    <row r="190" spans="1:1">
      <c r="A190" s="134"/>
    </row>
    <row r="191" spans="1:1">
      <c r="A191" s="134"/>
    </row>
    <row r="192" spans="1:1">
      <c r="A192" s="134"/>
    </row>
    <row r="193" spans="1:1">
      <c r="A193" s="134"/>
    </row>
    <row r="194" spans="1:1">
      <c r="A194" s="134"/>
    </row>
    <row r="195" spans="1:1">
      <c r="A195" s="134"/>
    </row>
    <row r="196" spans="1:1">
      <c r="A196" s="134"/>
    </row>
    <row r="197" spans="1:1">
      <c r="A197" s="134"/>
    </row>
    <row r="198" spans="1:1">
      <c r="A198" s="134"/>
    </row>
    <row r="199" spans="1:1">
      <c r="A199" s="134"/>
    </row>
    <row r="200" spans="1:1">
      <c r="A200" s="134"/>
    </row>
    <row r="201" spans="1:1">
      <c r="A201" s="134"/>
    </row>
    <row r="202" spans="1:1">
      <c r="A202" s="134"/>
    </row>
    <row r="203" spans="1:1">
      <c r="A203" s="134"/>
    </row>
    <row r="204" spans="1:1">
      <c r="A204" s="134"/>
    </row>
    <row r="205" spans="1:1">
      <c r="A205" s="134"/>
    </row>
    <row r="206" spans="1:1">
      <c r="A206" s="134"/>
    </row>
    <row r="207" spans="1:1">
      <c r="A207" s="134"/>
    </row>
    <row r="208" spans="1:1">
      <c r="A208" s="134"/>
    </row>
    <row r="209" spans="1:1">
      <c r="A209" s="134"/>
    </row>
    <row r="210" spans="1:1">
      <c r="A210" s="134"/>
    </row>
    <row r="211" spans="1:1">
      <c r="A211" s="134"/>
    </row>
    <row r="212" spans="1:1">
      <c r="A212" s="134"/>
    </row>
    <row r="213" spans="1:1">
      <c r="A213" s="134"/>
    </row>
    <row r="214" spans="1:1">
      <c r="A214" s="134"/>
    </row>
    <row r="215" spans="1:1">
      <c r="A215" s="134"/>
    </row>
    <row r="216" spans="1:1">
      <c r="A216" s="134"/>
    </row>
    <row r="217" spans="1:1">
      <c r="A217" s="134"/>
    </row>
    <row r="218" spans="1:1">
      <c r="A218" s="134"/>
    </row>
    <row r="219" spans="1:1">
      <c r="A219" s="134"/>
    </row>
    <row r="220" spans="1:1">
      <c r="A220" s="134"/>
    </row>
    <row r="221" spans="1:1">
      <c r="A221" s="134"/>
    </row>
    <row r="222" spans="1:1">
      <c r="A222" s="134"/>
    </row>
    <row r="223" spans="1:1">
      <c r="A223" s="134"/>
    </row>
    <row r="224" spans="1:1">
      <c r="A224" s="134"/>
    </row>
    <row r="225" spans="1:1">
      <c r="A225" s="134"/>
    </row>
    <row r="226" spans="1:1">
      <c r="A226" s="134"/>
    </row>
    <row r="227" spans="1:1">
      <c r="A227" s="134"/>
    </row>
    <row r="228" spans="1:1">
      <c r="A228" s="134"/>
    </row>
    <row r="229" spans="1:1">
      <c r="A229" s="134"/>
    </row>
    <row r="230" spans="1:1">
      <c r="A230" s="134"/>
    </row>
    <row r="231" spans="1:1">
      <c r="A231" s="134"/>
    </row>
    <row r="232" spans="1:1">
      <c r="A232" s="134"/>
    </row>
    <row r="233" spans="1:1">
      <c r="A233" s="134"/>
    </row>
    <row r="234" spans="1:1">
      <c r="A234" s="134"/>
    </row>
    <row r="235" spans="1:1">
      <c r="A235" s="134"/>
    </row>
    <row r="236" spans="1:1">
      <c r="A236" s="134"/>
    </row>
    <row r="237" spans="1:1">
      <c r="A237" s="134"/>
    </row>
    <row r="238" spans="1:1">
      <c r="A238" s="134"/>
    </row>
    <row r="239" spans="1:1">
      <c r="A239" s="134"/>
    </row>
    <row r="240" spans="1:1">
      <c r="A240" s="134"/>
    </row>
    <row r="241" spans="1:1">
      <c r="A241" s="134"/>
    </row>
    <row r="242" spans="1:1">
      <c r="A242" s="134"/>
    </row>
    <row r="243" spans="1:1">
      <c r="A243" s="134"/>
    </row>
    <row r="244" spans="1:1">
      <c r="A244" s="134"/>
    </row>
    <row r="245" spans="1:1">
      <c r="A245" s="134"/>
    </row>
    <row r="246" spans="1:1">
      <c r="A246" s="134"/>
    </row>
    <row r="247" spans="1:1">
      <c r="A247" s="134"/>
    </row>
    <row r="248" spans="1:1">
      <c r="A248" s="134"/>
    </row>
    <row r="249" spans="1:1">
      <c r="A249" s="134"/>
    </row>
    <row r="250" spans="1:1">
      <c r="A250" s="134"/>
    </row>
    <row r="251" spans="1:1">
      <c r="A251" s="134"/>
    </row>
    <row r="252" spans="1:1">
      <c r="A252" s="134"/>
    </row>
    <row r="253" spans="1:1">
      <c r="A253" s="134"/>
    </row>
    <row r="254" spans="1:1">
      <c r="A254" s="134"/>
    </row>
    <row r="255" spans="1:1">
      <c r="A255" s="134"/>
    </row>
    <row r="256" spans="1:1">
      <c r="A256" s="134"/>
    </row>
    <row r="257" spans="1:1">
      <c r="A257" s="134"/>
    </row>
    <row r="258" spans="1:1">
      <c r="A258" s="134"/>
    </row>
    <row r="259" spans="1:1">
      <c r="A259" s="134"/>
    </row>
    <row r="260" spans="1:1">
      <c r="A260" s="134"/>
    </row>
    <row r="261" spans="1:1">
      <c r="A261" s="134"/>
    </row>
    <row r="262" spans="1:1">
      <c r="A262" s="134"/>
    </row>
    <row r="263" spans="1:1">
      <c r="A263" s="134"/>
    </row>
    <row r="264" spans="1:1">
      <c r="A264" s="134"/>
    </row>
    <row r="265" spans="1:1">
      <c r="A265" s="134"/>
    </row>
    <row r="266" spans="1:1">
      <c r="A266" s="134"/>
    </row>
    <row r="267" spans="1:1">
      <c r="A267" s="134"/>
    </row>
    <row r="268" spans="1:1">
      <c r="A268" s="134"/>
    </row>
    <row r="269" spans="1:1">
      <c r="A269" s="134"/>
    </row>
    <row r="270" spans="1:1">
      <c r="A270" s="134"/>
    </row>
    <row r="271" spans="1:1">
      <c r="A271" s="134"/>
    </row>
    <row r="272" spans="1:1">
      <c r="A272" s="134"/>
    </row>
    <row r="273" spans="1:1">
      <c r="A273" s="134"/>
    </row>
    <row r="274" spans="1:1">
      <c r="A274" s="134"/>
    </row>
    <row r="275" spans="1:1">
      <c r="A275" s="134"/>
    </row>
    <row r="276" spans="1:1">
      <c r="A276" s="134"/>
    </row>
    <row r="277" spans="1:1">
      <c r="A277" s="134"/>
    </row>
    <row r="278" spans="1:1">
      <c r="A278" s="134"/>
    </row>
    <row r="279" spans="1:1">
      <c r="A279" s="134"/>
    </row>
    <row r="280" spans="1:1">
      <c r="A280" s="134"/>
    </row>
    <row r="281" spans="1:1">
      <c r="A281" s="134"/>
    </row>
    <row r="282" spans="1:1">
      <c r="A282" s="134"/>
    </row>
    <row r="283" spans="1:1">
      <c r="A283" s="134"/>
    </row>
    <row r="284" spans="1:1">
      <c r="A284" s="134"/>
    </row>
    <row r="285" spans="1:1">
      <c r="A285" s="134"/>
    </row>
    <row r="286" spans="1:1">
      <c r="A286" s="134"/>
    </row>
    <row r="287" spans="1:1">
      <c r="A287" s="134"/>
    </row>
    <row r="288" spans="1:1">
      <c r="A288" s="134"/>
    </row>
    <row r="289" spans="1:1">
      <c r="A289" s="134"/>
    </row>
    <row r="290" spans="1:1">
      <c r="A290" s="134"/>
    </row>
    <row r="291" spans="1:1">
      <c r="A291" s="134"/>
    </row>
    <row r="292" spans="1:1">
      <c r="A292" s="134"/>
    </row>
    <row r="293" spans="1:1">
      <c r="A293" s="134"/>
    </row>
    <row r="294" spans="1:1">
      <c r="A294" s="134"/>
    </row>
    <row r="295" spans="1:1">
      <c r="A295" s="134"/>
    </row>
    <row r="296" spans="1:1">
      <c r="A296" s="134"/>
    </row>
    <row r="297" spans="1:1">
      <c r="A297" s="134"/>
    </row>
    <row r="298" spans="1:1">
      <c r="A298" s="134"/>
    </row>
    <row r="299" spans="1:1">
      <c r="A299" s="134"/>
    </row>
    <row r="300" spans="1:1">
      <c r="A300" s="134"/>
    </row>
    <row r="301" spans="1:1">
      <c r="A301" s="134"/>
    </row>
    <row r="302" spans="1:1">
      <c r="A302" s="134"/>
    </row>
    <row r="303" spans="1:1">
      <c r="A303" s="134"/>
    </row>
    <row r="304" spans="1:1">
      <c r="A304" s="134"/>
    </row>
    <row r="305" spans="1:1">
      <c r="A305" s="134"/>
    </row>
    <row r="306" spans="1:1">
      <c r="A306" s="134"/>
    </row>
    <row r="307" spans="1:1">
      <c r="A307" s="134"/>
    </row>
    <row r="308" spans="1:1">
      <c r="A308" s="134"/>
    </row>
    <row r="309" spans="1:1">
      <c r="A309" s="134"/>
    </row>
    <row r="310" spans="1:1">
      <c r="A310" s="134"/>
    </row>
    <row r="311" spans="1:1">
      <c r="A311" s="134"/>
    </row>
    <row r="312" spans="1:1">
      <c r="A312" s="134"/>
    </row>
    <row r="313" spans="1:1">
      <c r="A313" s="134"/>
    </row>
    <row r="314" spans="1:1">
      <c r="A314" s="134"/>
    </row>
  </sheetData>
  <autoFilter ref="A1:T175" xr:uid="{00000000-0009-0000-0000-000003000000}">
    <filterColumn colId="14">
      <filters>
        <filter val="GORST CR     15.0216"/>
        <filter val="GROVERS CR HATCHERY"/>
      </filters>
    </filterColumn>
    <filterColumn colId="17">
      <filters>
        <filter val="Yes"/>
      </filters>
    </filterColumn>
  </autoFilter>
  <sortState xmlns:xlrd2="http://schemas.microsoft.com/office/spreadsheetml/2017/richdata2" ref="A2:S175">
    <sortCondition ref="A81"/>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tabColor theme="5"/>
  </sheetPr>
  <dimension ref="A1:M35"/>
  <sheetViews>
    <sheetView tabSelected="1" topLeftCell="A13" workbookViewId="0">
      <selection activeCell="A36" sqref="A36"/>
    </sheetView>
  </sheetViews>
  <sheetFormatPr defaultRowHeight="14.4"/>
  <sheetData>
    <row r="1" spans="1:13">
      <c r="A1" s="112"/>
      <c r="B1" s="112"/>
      <c r="C1" s="112"/>
      <c r="D1" s="112"/>
      <c r="E1" s="112"/>
      <c r="F1" s="112"/>
      <c r="G1" s="112"/>
      <c r="H1" s="112"/>
      <c r="I1" s="112"/>
      <c r="J1" s="112"/>
      <c r="K1" s="112"/>
    </row>
    <row r="2" spans="1:13">
      <c r="A2" s="112" t="s">
        <v>1261</v>
      </c>
      <c r="B2" s="112"/>
      <c r="C2" s="112"/>
      <c r="D2" s="112"/>
      <c r="E2" s="112"/>
      <c r="F2" s="112"/>
      <c r="G2" s="112"/>
      <c r="H2" s="112"/>
      <c r="I2" s="112"/>
      <c r="J2" s="112"/>
      <c r="K2" s="112"/>
    </row>
    <row r="3" spans="1:13">
      <c r="A3" s="112" t="s">
        <v>1254</v>
      </c>
      <c r="B3" s="112"/>
      <c r="C3" s="112"/>
      <c r="D3" s="112"/>
      <c r="E3" s="112"/>
      <c r="F3" s="112"/>
      <c r="G3" s="112"/>
      <c r="H3" s="112"/>
      <c r="I3" s="112"/>
      <c r="J3" s="112"/>
      <c r="K3" s="112"/>
    </row>
    <row r="4" spans="1:13">
      <c r="A4" s="112" t="s">
        <v>1251</v>
      </c>
      <c r="B4" s="112"/>
      <c r="C4" s="112"/>
      <c r="D4" s="112"/>
      <c r="E4" s="112"/>
      <c r="F4" s="112"/>
      <c r="G4" s="112"/>
      <c r="H4" s="112"/>
      <c r="I4" s="112"/>
      <c r="J4" s="112"/>
      <c r="K4" s="112"/>
    </row>
    <row r="5" spans="1:13">
      <c r="A5" s="112" t="s">
        <v>1255</v>
      </c>
      <c r="B5" s="112"/>
      <c r="C5" s="112"/>
      <c r="D5" s="112"/>
      <c r="E5" s="112"/>
      <c r="F5" s="112"/>
      <c r="G5" s="112"/>
      <c r="H5" s="112"/>
      <c r="I5" s="112"/>
      <c r="J5" s="112"/>
      <c r="K5" s="112"/>
    </row>
    <row r="6" spans="1:13">
      <c r="A6" s="112" t="s">
        <v>1256</v>
      </c>
      <c r="B6" s="112"/>
      <c r="C6" s="112"/>
      <c r="D6" s="112"/>
      <c r="E6" s="112"/>
      <c r="F6" s="112"/>
      <c r="G6" s="112"/>
      <c r="H6" s="112"/>
      <c r="I6" s="112"/>
      <c r="J6" s="112"/>
      <c r="K6" s="112"/>
    </row>
    <row r="7" spans="1:13">
      <c r="A7" s="112"/>
      <c r="B7" s="112"/>
      <c r="C7" s="112"/>
      <c r="D7" s="112"/>
      <c r="E7" s="112"/>
      <c r="F7" s="112"/>
      <c r="G7" s="112"/>
      <c r="H7" s="112"/>
      <c r="I7" s="112"/>
      <c r="J7" s="112"/>
      <c r="K7" s="112"/>
    </row>
    <row r="8" spans="1:13">
      <c r="A8" s="112"/>
      <c r="B8" s="112"/>
      <c r="C8" s="112"/>
      <c r="D8" s="112"/>
      <c r="E8" s="112"/>
      <c r="F8" s="112"/>
      <c r="G8" s="112"/>
      <c r="H8" s="112"/>
      <c r="I8" s="112"/>
      <c r="J8" s="112"/>
      <c r="K8" s="112"/>
    </row>
    <row r="9" spans="1:13">
      <c r="A9" s="112" t="s">
        <v>1309</v>
      </c>
      <c r="B9" s="112"/>
      <c r="C9" s="112"/>
      <c r="D9" s="112"/>
      <c r="E9" s="112"/>
      <c r="F9" s="112"/>
      <c r="G9" s="112"/>
      <c r="H9" s="112"/>
      <c r="I9" s="112"/>
      <c r="J9" s="112"/>
      <c r="K9" s="112"/>
    </row>
    <row r="10" spans="1:13">
      <c r="A10" s="112" t="s">
        <v>1310</v>
      </c>
      <c r="B10" s="112"/>
      <c r="C10" s="112"/>
      <c r="D10" s="112"/>
      <c r="E10" s="112"/>
      <c r="F10" s="112"/>
      <c r="G10" s="112"/>
      <c r="H10" s="112"/>
      <c r="I10" s="112"/>
      <c r="J10" s="112"/>
      <c r="K10" s="112"/>
    </row>
    <row r="11" spans="1:13">
      <c r="A11" s="112" t="s">
        <v>1311</v>
      </c>
      <c r="B11" s="112"/>
      <c r="C11" s="112"/>
      <c r="D11" s="112"/>
      <c r="E11" s="112"/>
      <c r="F11" s="112"/>
      <c r="G11" s="112"/>
      <c r="H11" s="112"/>
      <c r="I11" s="112"/>
      <c r="J11" s="112"/>
      <c r="K11" s="112"/>
    </row>
    <row r="12" spans="1:13">
      <c r="A12" s="112" t="s">
        <v>1360</v>
      </c>
      <c r="B12" s="112"/>
      <c r="C12" s="112"/>
      <c r="D12" s="112"/>
      <c r="E12" s="112" t="s">
        <v>1031</v>
      </c>
      <c r="F12" s="112" t="s">
        <v>1032</v>
      </c>
      <c r="G12" s="112" t="s">
        <v>1033</v>
      </c>
      <c r="H12" s="112" t="s">
        <v>1034</v>
      </c>
      <c r="I12" s="112" t="s">
        <v>1035</v>
      </c>
      <c r="J12" s="112" t="s">
        <v>1253</v>
      </c>
      <c r="K12" s="112" t="s">
        <v>1304</v>
      </c>
      <c r="L12" t="s">
        <v>1305</v>
      </c>
      <c r="M12" t="s">
        <v>1063</v>
      </c>
    </row>
    <row r="13" spans="1:13">
      <c r="A13" s="208" t="s">
        <v>1361</v>
      </c>
      <c r="B13" s="112"/>
      <c r="C13" s="112"/>
      <c r="D13" s="112"/>
      <c r="E13" s="112"/>
      <c r="F13" s="112"/>
      <c r="G13" s="112"/>
      <c r="H13" s="112"/>
      <c r="I13" s="112"/>
      <c r="J13" s="112"/>
      <c r="K13" s="112"/>
    </row>
    <row r="14" spans="1:13">
      <c r="A14" s="112" t="s">
        <v>1362</v>
      </c>
      <c r="B14" s="112"/>
      <c r="C14" s="112"/>
      <c r="D14" s="112"/>
      <c r="E14" s="112"/>
      <c r="F14" s="112"/>
      <c r="G14" s="112"/>
      <c r="H14" s="112"/>
      <c r="I14" s="112"/>
      <c r="J14" s="112"/>
      <c r="K14" s="112"/>
    </row>
    <row r="15" spans="1:13">
      <c r="A15" s="112" t="s">
        <v>1363</v>
      </c>
      <c r="B15" s="112"/>
      <c r="C15" s="112"/>
      <c r="D15" s="112"/>
      <c r="E15" s="112"/>
      <c r="F15" s="112"/>
      <c r="G15" s="112"/>
      <c r="H15" s="112"/>
      <c r="I15" s="112"/>
      <c r="J15" s="112"/>
      <c r="K15" s="112"/>
    </row>
    <row r="16" spans="1:13">
      <c r="A16" s="112" t="s">
        <v>1364</v>
      </c>
      <c r="B16" s="112"/>
      <c r="C16" s="112"/>
      <c r="D16" s="112"/>
      <c r="E16" s="112"/>
      <c r="F16" s="112"/>
      <c r="G16" s="112"/>
      <c r="H16" s="112"/>
      <c r="I16" s="112"/>
      <c r="J16" s="112"/>
      <c r="K16" s="112"/>
    </row>
    <row r="17" spans="1:11">
      <c r="A17" s="112"/>
      <c r="B17" s="112"/>
      <c r="C17" s="112"/>
      <c r="D17" s="112"/>
      <c r="E17" s="112"/>
      <c r="F17" s="112"/>
      <c r="G17" s="112"/>
      <c r="H17" s="112"/>
      <c r="I17" s="112"/>
      <c r="J17" s="112"/>
      <c r="K17" s="112"/>
    </row>
    <row r="18" spans="1:11">
      <c r="A18" s="112"/>
      <c r="B18" s="112"/>
      <c r="C18" s="112"/>
      <c r="D18" s="112"/>
      <c r="E18" s="112"/>
      <c r="F18" s="112"/>
      <c r="G18" s="112"/>
      <c r="H18" s="112"/>
      <c r="I18" s="112"/>
      <c r="J18" s="112"/>
      <c r="K18" s="112"/>
    </row>
    <row r="19" spans="1:11">
      <c r="A19" s="112" t="s">
        <v>1359</v>
      </c>
      <c r="B19" s="112"/>
      <c r="C19" s="112"/>
      <c r="D19" s="112"/>
      <c r="E19" s="112"/>
      <c r="F19" s="112"/>
      <c r="G19" s="112"/>
      <c r="H19" s="112"/>
      <c r="I19" s="112"/>
      <c r="J19" s="112"/>
      <c r="K19" s="112"/>
    </row>
    <row r="20" spans="1:11">
      <c r="A20" s="112" t="s">
        <v>1365</v>
      </c>
      <c r="B20" s="112"/>
      <c r="C20" s="112"/>
      <c r="D20" s="112"/>
      <c r="E20" s="112"/>
      <c r="F20" s="112"/>
      <c r="G20" s="112"/>
      <c r="H20" s="112"/>
      <c r="I20" s="112"/>
      <c r="J20" s="112"/>
      <c r="K20" s="112"/>
    </row>
    <row r="21" spans="1:11">
      <c r="A21" s="112" t="s">
        <v>1366</v>
      </c>
      <c r="B21" s="112"/>
      <c r="C21" s="112"/>
      <c r="D21" s="112"/>
      <c r="E21" s="112"/>
      <c r="F21" s="112"/>
      <c r="G21" s="112"/>
      <c r="H21" s="112"/>
      <c r="I21" s="112"/>
      <c r="J21" s="112"/>
      <c r="K21" s="112"/>
    </row>
    <row r="22" spans="1:11">
      <c r="A22" s="112" t="s">
        <v>1369</v>
      </c>
      <c r="B22" s="112"/>
      <c r="C22" s="112"/>
      <c r="D22" s="112"/>
      <c r="E22" s="112"/>
      <c r="F22" s="112"/>
      <c r="G22" s="112"/>
      <c r="H22" s="112"/>
      <c r="I22" s="112"/>
      <c r="J22" s="112"/>
      <c r="K22" s="112"/>
    </row>
    <row r="23" spans="1:11">
      <c r="A23" s="112"/>
      <c r="B23" s="112"/>
      <c r="C23" s="112"/>
      <c r="D23" s="112"/>
      <c r="E23" s="112"/>
      <c r="F23" s="112"/>
      <c r="G23" s="112"/>
      <c r="H23" s="112"/>
      <c r="I23" s="112"/>
      <c r="J23" s="112"/>
      <c r="K23" s="112"/>
    </row>
    <row r="24" spans="1:11">
      <c r="A24" s="112"/>
      <c r="B24" s="112"/>
      <c r="C24" s="112"/>
      <c r="D24" s="112"/>
      <c r="E24" s="112"/>
      <c r="F24" s="112"/>
      <c r="G24" s="112"/>
      <c r="H24" s="112"/>
      <c r="I24" s="112"/>
      <c r="J24" s="112"/>
      <c r="K24" s="112"/>
    </row>
    <row r="25" spans="1:11">
      <c r="A25" s="112" t="s">
        <v>1383</v>
      </c>
      <c r="B25" s="112"/>
      <c r="C25" s="112"/>
      <c r="D25" s="112"/>
      <c r="E25" s="112"/>
      <c r="F25" s="112"/>
      <c r="G25" s="112"/>
      <c r="H25" s="112"/>
      <c r="I25" s="112"/>
      <c r="J25" s="112"/>
      <c r="K25" s="112"/>
    </row>
    <row r="26" spans="1:11">
      <c r="A26" s="112" t="s">
        <v>1384</v>
      </c>
      <c r="B26" s="112"/>
      <c r="C26" s="112"/>
      <c r="D26" s="112"/>
      <c r="E26" s="112"/>
      <c r="F26" s="112"/>
      <c r="G26" s="112"/>
      <c r="H26" s="112"/>
      <c r="I26" s="112"/>
      <c r="J26" s="112"/>
      <c r="K26" s="112"/>
    </row>
    <row r="27" spans="1:11">
      <c r="A27" s="112" t="s">
        <v>1370</v>
      </c>
      <c r="B27" s="112"/>
      <c r="C27" s="112"/>
      <c r="D27" s="112"/>
      <c r="E27" s="112"/>
      <c r="F27" s="112"/>
      <c r="G27" s="112"/>
      <c r="H27" s="112"/>
      <c r="I27" s="112"/>
      <c r="J27" s="112"/>
      <c r="K27" s="112"/>
    </row>
    <row r="28" spans="1:11">
      <c r="A28" s="112" t="s">
        <v>1385</v>
      </c>
      <c r="B28" s="112"/>
      <c r="C28" s="112"/>
      <c r="D28" s="112"/>
      <c r="E28" s="112"/>
      <c r="F28" s="112"/>
      <c r="G28" s="112"/>
      <c r="H28" s="112"/>
      <c r="I28" s="112"/>
      <c r="J28" s="112"/>
      <c r="K28" s="112"/>
    </row>
    <row r="29" spans="1:11">
      <c r="A29" s="112"/>
      <c r="B29" s="112"/>
      <c r="C29" s="112"/>
      <c r="D29" s="112"/>
      <c r="E29" s="112"/>
      <c r="F29" s="112"/>
      <c r="G29" s="112"/>
      <c r="H29" s="112"/>
      <c r="I29" s="112"/>
      <c r="J29" s="112"/>
      <c r="K29" s="112"/>
    </row>
    <row r="30" spans="1:11">
      <c r="A30" s="112" t="s">
        <v>1371</v>
      </c>
      <c r="B30" s="112"/>
      <c r="C30" s="112"/>
      <c r="D30" s="112"/>
      <c r="E30" s="112"/>
      <c r="F30" s="112"/>
      <c r="G30" s="112"/>
      <c r="H30" s="112"/>
      <c r="I30" s="112"/>
      <c r="J30" s="112"/>
      <c r="K30" s="112"/>
    </row>
    <row r="31" spans="1:11">
      <c r="A31" s="112" t="s">
        <v>1374</v>
      </c>
      <c r="B31" s="112"/>
      <c r="C31" s="112"/>
      <c r="D31" s="112"/>
      <c r="E31" s="112"/>
      <c r="F31" s="112"/>
      <c r="G31" s="112"/>
      <c r="H31" s="112"/>
      <c r="I31" s="112"/>
      <c r="J31" s="112"/>
      <c r="K31" s="112"/>
    </row>
    <row r="32" spans="1:11">
      <c r="A32" s="112"/>
      <c r="B32" s="112"/>
      <c r="C32" s="112"/>
      <c r="D32" s="112"/>
      <c r="E32" s="112"/>
      <c r="F32" s="112"/>
      <c r="G32" s="112"/>
      <c r="H32" s="112"/>
      <c r="I32" s="112"/>
      <c r="J32" s="112"/>
      <c r="K32" s="112"/>
    </row>
    <row r="33" spans="1:11">
      <c r="A33" s="112" t="s">
        <v>1367</v>
      </c>
      <c r="B33" s="112"/>
      <c r="C33" s="112"/>
      <c r="D33" s="112"/>
      <c r="E33" s="112"/>
      <c r="F33" s="112"/>
      <c r="G33" s="112"/>
      <c r="H33" s="112"/>
      <c r="I33" s="112"/>
      <c r="J33" s="112"/>
      <c r="K33" s="112"/>
    </row>
    <row r="35" spans="1:11">
      <c r="A35" t="s">
        <v>1386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3:E12"/>
  <sheetViews>
    <sheetView workbookViewId="0">
      <selection activeCell="A13" sqref="A13"/>
    </sheetView>
  </sheetViews>
  <sheetFormatPr defaultRowHeight="14.4"/>
  <cols>
    <col min="1" max="1" width="18.88671875" bestFit="1" customWidth="1"/>
    <col min="2" max="2" width="15.5546875" bestFit="1" customWidth="1"/>
    <col min="3" max="4" width="5" customWidth="1"/>
    <col min="5" max="5" width="10.77734375" bestFit="1" customWidth="1"/>
  </cols>
  <sheetData>
    <row r="3" spans="1:5">
      <c r="B3" s="1" t="s">
        <v>877</v>
      </c>
    </row>
    <row r="4" spans="1:5">
      <c r="B4">
        <v>2002</v>
      </c>
      <c r="C4">
        <v>2003</v>
      </c>
      <c r="D4">
        <v>2004</v>
      </c>
      <c r="E4" t="s">
        <v>133</v>
      </c>
    </row>
    <row r="5" spans="1:5">
      <c r="A5" t="s">
        <v>1376</v>
      </c>
      <c r="B5" s="3">
        <v>1697</v>
      </c>
      <c r="C5" s="3">
        <v>206</v>
      </c>
      <c r="D5" s="3">
        <v>744</v>
      </c>
      <c r="E5" s="3">
        <v>2647</v>
      </c>
    </row>
    <row r="8" spans="1:5">
      <c r="B8" s="209">
        <f>GETPIVOTDATA("recovery_id",$A$3,"brood_year",2002)/GETPIVOTDATA("recovery_id",$A$3,"brood_year",2002)</f>
        <v>1</v>
      </c>
      <c r="C8" s="209">
        <f>GETPIVOTDATA("recovery_id",$A$3,"brood_year",2002)/GETPIVOTDATA("recovery_id",$A$3,"brood_year",2003)</f>
        <v>8.2378640776699026</v>
      </c>
      <c r="D8" s="209">
        <f>GETPIVOTDATA("recovery_id",$A$3,"brood_year",2002)/GETPIVOTDATA("recovery_id",$A$3,"brood_year",2004)</f>
        <v>2.2809139784946235</v>
      </c>
    </row>
    <row r="10" spans="1:5">
      <c r="A10">
        <v>2002</v>
      </c>
      <c r="B10" s="118">
        <v>1</v>
      </c>
    </row>
    <row r="11" spans="1:5">
      <c r="A11">
        <v>2003</v>
      </c>
      <c r="B11" s="118">
        <v>8.2378640776699026</v>
      </c>
    </row>
    <row r="12" spans="1:5">
      <c r="A12">
        <v>2004</v>
      </c>
      <c r="B12" s="118">
        <v>2.2809139784946235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theme="9"/>
  </sheetPr>
  <dimension ref="A1:R2648"/>
  <sheetViews>
    <sheetView workbookViewId="0">
      <selection activeCell="B1473" sqref="B1473"/>
    </sheetView>
  </sheetViews>
  <sheetFormatPr defaultRowHeight="14.4"/>
  <cols>
    <col min="7" max="7" width="21.5546875" customWidth="1"/>
  </cols>
  <sheetData>
    <row r="1" spans="1:18">
      <c r="A1" s="134" t="s">
        <v>738</v>
      </c>
      <c r="B1" t="s">
        <v>739</v>
      </c>
      <c r="C1" t="s">
        <v>740</v>
      </c>
      <c r="D1" t="s">
        <v>555</v>
      </c>
      <c r="E1" t="s">
        <v>741</v>
      </c>
      <c r="F1" t="s">
        <v>742</v>
      </c>
      <c r="G1" t="s">
        <v>743</v>
      </c>
      <c r="H1" t="s">
        <v>583</v>
      </c>
      <c r="I1" t="s">
        <v>744</v>
      </c>
      <c r="J1" t="s">
        <v>745</v>
      </c>
      <c r="K1" t="s">
        <v>42</v>
      </c>
      <c r="L1" t="s">
        <v>43</v>
      </c>
      <c r="M1" t="s">
        <v>14</v>
      </c>
      <c r="N1" t="s">
        <v>221</v>
      </c>
      <c r="O1" t="s">
        <v>1017</v>
      </c>
      <c r="P1" t="s">
        <v>1191</v>
      </c>
      <c r="Q1" t="s">
        <v>1377</v>
      </c>
      <c r="R1" t="s">
        <v>148</v>
      </c>
    </row>
    <row r="2" spans="1:18" hidden="1">
      <c r="A2" s="134">
        <v>1822010</v>
      </c>
      <c r="B2">
        <v>2006</v>
      </c>
      <c r="C2">
        <v>20060107</v>
      </c>
      <c r="D2">
        <v>45</v>
      </c>
      <c r="E2">
        <v>95</v>
      </c>
      <c r="F2" t="s">
        <v>58</v>
      </c>
      <c r="G2" t="s">
        <v>287</v>
      </c>
      <c r="H2">
        <v>210512</v>
      </c>
      <c r="I2">
        <v>6.44</v>
      </c>
      <c r="J2" t="s">
        <v>1192</v>
      </c>
      <c r="K2" t="s">
        <v>77</v>
      </c>
      <c r="L2" t="s">
        <v>896</v>
      </c>
      <c r="M2">
        <v>2002</v>
      </c>
      <c r="N2">
        <v>56</v>
      </c>
      <c r="O2">
        <v>1</v>
      </c>
      <c r="P2" t="str">
        <f t="shared" ref="P2:P65" si="0">MID(C2,5,2)</f>
        <v>01</v>
      </c>
      <c r="Q2" s="118">
        <f>VLOOKUP(M2,WeightWhite!A$10:B$12,2,FALSE)*I2</f>
        <v>6.44</v>
      </c>
      <c r="R2">
        <f>B2-M2</f>
        <v>4</v>
      </c>
    </row>
    <row r="3" spans="1:18" hidden="1">
      <c r="A3" s="134">
        <v>1880040</v>
      </c>
      <c r="B3">
        <v>2006</v>
      </c>
      <c r="C3">
        <v>20060108</v>
      </c>
      <c r="D3">
        <v>45</v>
      </c>
      <c r="E3">
        <v>95</v>
      </c>
      <c r="F3" t="s">
        <v>58</v>
      </c>
      <c r="G3" t="s">
        <v>310</v>
      </c>
      <c r="H3">
        <v>210512</v>
      </c>
      <c r="I3">
        <v>6.44</v>
      </c>
      <c r="J3" t="s">
        <v>1193</v>
      </c>
      <c r="K3" t="s">
        <v>77</v>
      </c>
      <c r="L3" t="s">
        <v>896</v>
      </c>
      <c r="M3">
        <v>2002</v>
      </c>
      <c r="N3">
        <v>56</v>
      </c>
      <c r="O3">
        <v>1</v>
      </c>
      <c r="P3" t="str">
        <f t="shared" si="0"/>
        <v>01</v>
      </c>
      <c r="Q3" s="118">
        <f>VLOOKUP(M3,WeightWhite!A$10:B$12,2,FALSE)*I3</f>
        <v>6.44</v>
      </c>
      <c r="R3">
        <f t="shared" ref="R3:R66" si="1">B3-M3</f>
        <v>4</v>
      </c>
    </row>
    <row r="4" spans="1:18" hidden="1">
      <c r="A4" s="134">
        <v>1820183</v>
      </c>
      <c r="B4">
        <v>2006</v>
      </c>
      <c r="C4">
        <v>20060225</v>
      </c>
      <c r="D4">
        <v>45</v>
      </c>
      <c r="E4">
        <v>95</v>
      </c>
      <c r="F4" t="s">
        <v>58</v>
      </c>
      <c r="G4" t="s">
        <v>297</v>
      </c>
      <c r="H4">
        <v>210512</v>
      </c>
      <c r="I4">
        <v>2.89</v>
      </c>
      <c r="J4" t="s">
        <v>1090</v>
      </c>
      <c r="K4" t="s">
        <v>77</v>
      </c>
      <c r="L4" t="s">
        <v>896</v>
      </c>
      <c r="M4">
        <v>2002</v>
      </c>
      <c r="N4">
        <v>53</v>
      </c>
      <c r="O4">
        <v>1</v>
      </c>
      <c r="P4" t="str">
        <f t="shared" si="0"/>
        <v>02</v>
      </c>
      <c r="Q4" s="118">
        <f>VLOOKUP(M4,WeightWhite!A$10:B$12,2,FALSE)*I4</f>
        <v>2.89</v>
      </c>
      <c r="R4">
        <f t="shared" si="1"/>
        <v>4</v>
      </c>
    </row>
    <row r="5" spans="1:18" hidden="1">
      <c r="A5" s="134">
        <v>1931842</v>
      </c>
      <c r="B5">
        <v>2007</v>
      </c>
      <c r="C5">
        <v>20070203</v>
      </c>
      <c r="D5">
        <v>45</v>
      </c>
      <c r="E5">
        <v>95</v>
      </c>
      <c r="F5" t="s">
        <v>58</v>
      </c>
      <c r="G5" t="s">
        <v>297</v>
      </c>
      <c r="H5">
        <v>210512</v>
      </c>
      <c r="I5">
        <v>2.38</v>
      </c>
      <c r="J5" t="s">
        <v>1090</v>
      </c>
      <c r="K5" t="s">
        <v>77</v>
      </c>
      <c r="L5" t="s">
        <v>896</v>
      </c>
      <c r="M5">
        <v>2002</v>
      </c>
      <c r="N5">
        <v>53</v>
      </c>
      <c r="O5">
        <v>1</v>
      </c>
      <c r="P5" t="str">
        <f t="shared" si="0"/>
        <v>02</v>
      </c>
      <c r="Q5" s="118">
        <f>VLOOKUP(M5,WeightWhite!A$10:B$12,2,FALSE)*I5</f>
        <v>2.38</v>
      </c>
      <c r="R5">
        <f t="shared" si="1"/>
        <v>5</v>
      </c>
    </row>
    <row r="6" spans="1:18" hidden="1">
      <c r="A6" s="134">
        <v>1819541</v>
      </c>
      <c r="B6">
        <v>2006</v>
      </c>
      <c r="C6">
        <v>20060218</v>
      </c>
      <c r="D6">
        <v>45</v>
      </c>
      <c r="E6">
        <v>95</v>
      </c>
      <c r="F6" t="s">
        <v>58</v>
      </c>
      <c r="G6" t="s">
        <v>307</v>
      </c>
      <c r="H6">
        <v>210512</v>
      </c>
      <c r="I6">
        <v>2.89</v>
      </c>
      <c r="J6" t="s">
        <v>1095</v>
      </c>
      <c r="K6" t="s">
        <v>77</v>
      </c>
      <c r="L6" t="s">
        <v>896</v>
      </c>
      <c r="M6">
        <v>2002</v>
      </c>
      <c r="N6">
        <v>53</v>
      </c>
      <c r="O6">
        <v>1</v>
      </c>
      <c r="P6" t="str">
        <f t="shared" si="0"/>
        <v>02</v>
      </c>
      <c r="Q6" s="118">
        <f>VLOOKUP(M6,WeightWhite!A$10:B$12,2,FALSE)*I6</f>
        <v>2.89</v>
      </c>
      <c r="R6">
        <f t="shared" si="1"/>
        <v>4</v>
      </c>
    </row>
    <row r="7" spans="1:18" hidden="1">
      <c r="A7" s="134">
        <v>1881330</v>
      </c>
      <c r="B7">
        <v>2006</v>
      </c>
      <c r="C7">
        <v>20060221</v>
      </c>
      <c r="D7">
        <v>45</v>
      </c>
      <c r="E7">
        <v>95</v>
      </c>
      <c r="F7" t="s">
        <v>58</v>
      </c>
      <c r="G7" t="s">
        <v>301</v>
      </c>
      <c r="H7">
        <v>210512</v>
      </c>
      <c r="I7">
        <v>4.46</v>
      </c>
      <c r="J7" t="s">
        <v>1194</v>
      </c>
      <c r="K7" t="s">
        <v>77</v>
      </c>
      <c r="L7" t="s">
        <v>896</v>
      </c>
      <c r="M7">
        <v>2002</v>
      </c>
      <c r="N7">
        <v>57</v>
      </c>
      <c r="O7">
        <v>1</v>
      </c>
      <c r="P7" t="str">
        <f t="shared" si="0"/>
        <v>02</v>
      </c>
      <c r="Q7" s="118">
        <f>VLOOKUP(M7,WeightWhite!A$10:B$12,2,FALSE)*I7</f>
        <v>4.46</v>
      </c>
      <c r="R7">
        <f t="shared" si="1"/>
        <v>4</v>
      </c>
    </row>
    <row r="8" spans="1:18" hidden="1">
      <c r="A8" s="134" t="s">
        <v>1195</v>
      </c>
      <c r="B8">
        <v>2007</v>
      </c>
      <c r="C8">
        <v>20070331</v>
      </c>
      <c r="D8">
        <v>10</v>
      </c>
      <c r="E8">
        <v>33</v>
      </c>
      <c r="G8" t="s">
        <v>368</v>
      </c>
      <c r="H8">
        <v>210512</v>
      </c>
      <c r="I8">
        <v>2.81</v>
      </c>
      <c r="J8" t="s">
        <v>1196</v>
      </c>
      <c r="K8" t="s">
        <v>77</v>
      </c>
      <c r="L8" t="s">
        <v>896</v>
      </c>
      <c r="M8">
        <v>2002</v>
      </c>
      <c r="N8">
        <v>9</v>
      </c>
      <c r="O8">
        <v>1</v>
      </c>
      <c r="P8" t="str">
        <f t="shared" si="0"/>
        <v>03</v>
      </c>
      <c r="Q8" s="118">
        <f>VLOOKUP(M8,WeightWhite!A$10:B$12,2,FALSE)*I8</f>
        <v>2.81</v>
      </c>
      <c r="R8">
        <f t="shared" si="1"/>
        <v>5</v>
      </c>
    </row>
    <row r="9" spans="1:18" hidden="1">
      <c r="A9" s="134">
        <v>1993442</v>
      </c>
      <c r="B9">
        <v>2008</v>
      </c>
      <c r="C9">
        <v>20080309</v>
      </c>
      <c r="D9">
        <v>45</v>
      </c>
      <c r="E9">
        <v>95</v>
      </c>
      <c r="F9" t="s">
        <v>58</v>
      </c>
      <c r="G9" t="s">
        <v>273</v>
      </c>
      <c r="H9">
        <v>210595</v>
      </c>
      <c r="I9">
        <v>4.5999999999999996</v>
      </c>
      <c r="J9" t="s">
        <v>1092</v>
      </c>
      <c r="K9" t="s">
        <v>77</v>
      </c>
      <c r="L9" t="s">
        <v>896</v>
      </c>
      <c r="M9">
        <v>2004</v>
      </c>
      <c r="N9">
        <v>54</v>
      </c>
      <c r="O9">
        <v>1</v>
      </c>
      <c r="P9" t="str">
        <f t="shared" si="0"/>
        <v>03</v>
      </c>
      <c r="Q9" s="118">
        <f>VLOOKUP(M9,WeightWhite!A$10:B$12,2,FALSE)*I9</f>
        <v>10.492204301075267</v>
      </c>
      <c r="R9">
        <f t="shared" si="1"/>
        <v>4</v>
      </c>
    </row>
    <row r="10" spans="1:18" hidden="1">
      <c r="A10" s="134">
        <v>1821475</v>
      </c>
      <c r="B10">
        <v>2006</v>
      </c>
      <c r="C10">
        <v>20060319</v>
      </c>
      <c r="D10">
        <v>45</v>
      </c>
      <c r="E10">
        <v>95</v>
      </c>
      <c r="F10" t="s">
        <v>58</v>
      </c>
      <c r="G10" t="s">
        <v>280</v>
      </c>
      <c r="H10">
        <v>210512</v>
      </c>
      <c r="I10">
        <v>8.5399999999999991</v>
      </c>
      <c r="J10" t="s">
        <v>1091</v>
      </c>
      <c r="K10" t="s">
        <v>77</v>
      </c>
      <c r="L10" t="s">
        <v>896</v>
      </c>
      <c r="M10">
        <v>2002</v>
      </c>
      <c r="N10">
        <v>57</v>
      </c>
      <c r="O10">
        <v>1</v>
      </c>
      <c r="P10" t="str">
        <f t="shared" si="0"/>
        <v>03</v>
      </c>
      <c r="Q10" s="118">
        <f>VLOOKUP(M10,WeightWhite!A$10:B$12,2,FALSE)*I10</f>
        <v>8.5399999999999991</v>
      </c>
      <c r="R10">
        <f t="shared" si="1"/>
        <v>4</v>
      </c>
    </row>
    <row r="11" spans="1:18">
      <c r="A11" s="134">
        <v>1964812</v>
      </c>
      <c r="B11">
        <v>2007</v>
      </c>
      <c r="C11">
        <v>20070327</v>
      </c>
      <c r="D11">
        <v>45</v>
      </c>
      <c r="E11">
        <v>95</v>
      </c>
      <c r="F11" t="s">
        <v>58</v>
      </c>
      <c r="G11" t="s">
        <v>365</v>
      </c>
      <c r="H11">
        <v>210595</v>
      </c>
      <c r="I11">
        <v>15.8</v>
      </c>
      <c r="J11" t="s">
        <v>966</v>
      </c>
      <c r="K11" t="s">
        <v>77</v>
      </c>
      <c r="L11" t="s">
        <v>896</v>
      </c>
      <c r="M11">
        <v>2004</v>
      </c>
      <c r="N11">
        <v>67</v>
      </c>
      <c r="O11">
        <v>1</v>
      </c>
      <c r="P11" t="str">
        <f t="shared" si="0"/>
        <v>03</v>
      </c>
      <c r="Q11" s="118">
        <f>VLOOKUP(M11,WeightWhite!A$10:B$12,2,FALSE)*I11</f>
        <v>36.038440860215054</v>
      </c>
      <c r="R11">
        <f t="shared" si="1"/>
        <v>3</v>
      </c>
    </row>
    <row r="12" spans="1:18" hidden="1">
      <c r="A12" s="134">
        <v>1867331</v>
      </c>
      <c r="B12">
        <v>2006</v>
      </c>
      <c r="C12">
        <v>20060304</v>
      </c>
      <c r="D12">
        <v>45</v>
      </c>
      <c r="E12">
        <v>95</v>
      </c>
      <c r="F12" t="s">
        <v>58</v>
      </c>
      <c r="G12" t="s">
        <v>319</v>
      </c>
      <c r="H12">
        <v>210512</v>
      </c>
      <c r="I12">
        <v>4.1399999999999997</v>
      </c>
      <c r="J12" t="s">
        <v>1197</v>
      </c>
      <c r="K12" t="s">
        <v>77</v>
      </c>
      <c r="L12" t="s">
        <v>896</v>
      </c>
      <c r="M12">
        <v>2002</v>
      </c>
      <c r="N12">
        <v>64</v>
      </c>
      <c r="O12">
        <v>1</v>
      </c>
      <c r="P12" t="str">
        <f t="shared" si="0"/>
        <v>03</v>
      </c>
      <c r="Q12" s="118">
        <f>VLOOKUP(M12,WeightWhite!A$10:B$12,2,FALSE)*I12</f>
        <v>4.1399999999999997</v>
      </c>
      <c r="R12">
        <f t="shared" si="1"/>
        <v>4</v>
      </c>
    </row>
    <row r="13" spans="1:18" hidden="1">
      <c r="A13" s="134" t="s">
        <v>1198</v>
      </c>
      <c r="B13">
        <v>2006</v>
      </c>
      <c r="C13">
        <v>20060408</v>
      </c>
      <c r="D13">
        <v>10</v>
      </c>
      <c r="E13">
        <v>33</v>
      </c>
      <c r="G13" t="s">
        <v>244</v>
      </c>
      <c r="H13">
        <v>210512</v>
      </c>
      <c r="I13">
        <v>4.45</v>
      </c>
      <c r="J13" t="s">
        <v>1079</v>
      </c>
      <c r="K13" t="s">
        <v>77</v>
      </c>
      <c r="L13" t="s">
        <v>896</v>
      </c>
      <c r="M13">
        <v>2002</v>
      </c>
      <c r="N13">
        <v>9</v>
      </c>
      <c r="O13">
        <v>1</v>
      </c>
      <c r="P13" t="str">
        <f t="shared" si="0"/>
        <v>04</v>
      </c>
      <c r="Q13" s="118">
        <f>VLOOKUP(M13,WeightWhite!A$10:B$12,2,FALSE)*I13</f>
        <v>4.45</v>
      </c>
      <c r="R13">
        <f t="shared" si="1"/>
        <v>4</v>
      </c>
    </row>
    <row r="14" spans="1:18" hidden="1">
      <c r="A14" s="134" t="s">
        <v>1199</v>
      </c>
      <c r="B14">
        <v>2006</v>
      </c>
      <c r="C14">
        <v>20060429</v>
      </c>
      <c r="D14">
        <v>10</v>
      </c>
      <c r="E14">
        <v>33</v>
      </c>
      <c r="G14" t="s">
        <v>245</v>
      </c>
      <c r="H14">
        <v>210512</v>
      </c>
      <c r="I14">
        <v>4.59</v>
      </c>
      <c r="J14" t="s">
        <v>1081</v>
      </c>
      <c r="K14" t="s">
        <v>77</v>
      </c>
      <c r="L14" t="s">
        <v>896</v>
      </c>
      <c r="M14">
        <v>2002</v>
      </c>
      <c r="N14">
        <v>9</v>
      </c>
      <c r="O14">
        <v>1</v>
      </c>
      <c r="P14" t="str">
        <f t="shared" si="0"/>
        <v>04</v>
      </c>
      <c r="Q14" s="118">
        <f>VLOOKUP(M14,WeightWhite!A$10:B$12,2,FALSE)*I14</f>
        <v>4.59</v>
      </c>
      <c r="R14">
        <f t="shared" si="1"/>
        <v>4</v>
      </c>
    </row>
    <row r="15" spans="1:18" hidden="1">
      <c r="A15" s="134">
        <v>9421360020</v>
      </c>
      <c r="B15">
        <v>2010</v>
      </c>
      <c r="C15">
        <v>20100407</v>
      </c>
      <c r="D15">
        <v>50</v>
      </c>
      <c r="E15">
        <v>50</v>
      </c>
      <c r="F15" t="s">
        <v>58</v>
      </c>
      <c r="G15" t="s">
        <v>308</v>
      </c>
      <c r="H15">
        <v>210595</v>
      </c>
      <c r="I15">
        <v>1.01</v>
      </c>
      <c r="J15" t="s">
        <v>77</v>
      </c>
      <c r="K15" t="s">
        <v>77</v>
      </c>
      <c r="L15" t="s">
        <v>896</v>
      </c>
      <c r="M15">
        <v>2004</v>
      </c>
      <c r="N15">
        <v>74</v>
      </c>
      <c r="O15">
        <v>1</v>
      </c>
      <c r="P15" t="str">
        <f t="shared" si="0"/>
        <v>04</v>
      </c>
      <c r="Q15" s="118">
        <f>VLOOKUP(M15,WeightWhite!A$10:B$12,2,FALSE)*I15</f>
        <v>2.3037231182795699</v>
      </c>
      <c r="R15">
        <f t="shared" si="1"/>
        <v>6</v>
      </c>
    </row>
    <row r="16" spans="1:18" hidden="1">
      <c r="A16" s="134">
        <v>1814650</v>
      </c>
      <c r="B16">
        <v>2006</v>
      </c>
      <c r="C16">
        <v>20060408</v>
      </c>
      <c r="D16">
        <v>45</v>
      </c>
      <c r="E16">
        <v>95</v>
      </c>
      <c r="F16" t="s">
        <v>58</v>
      </c>
      <c r="G16" t="s">
        <v>258</v>
      </c>
      <c r="H16">
        <v>210512</v>
      </c>
      <c r="I16">
        <v>2.81</v>
      </c>
      <c r="J16" t="s">
        <v>1088</v>
      </c>
      <c r="K16" t="s">
        <v>77</v>
      </c>
      <c r="L16" t="s">
        <v>896</v>
      </c>
      <c r="M16">
        <v>2002</v>
      </c>
      <c r="N16">
        <v>42</v>
      </c>
      <c r="O16">
        <v>1</v>
      </c>
      <c r="P16" t="str">
        <f t="shared" si="0"/>
        <v>04</v>
      </c>
      <c r="Q16" s="118">
        <f>VLOOKUP(M16,WeightWhite!A$10:B$12,2,FALSE)*I16</f>
        <v>2.81</v>
      </c>
      <c r="R16">
        <f t="shared" si="1"/>
        <v>4</v>
      </c>
    </row>
    <row r="17" spans="1:18" hidden="1">
      <c r="A17" s="134">
        <v>1797429</v>
      </c>
      <c r="B17">
        <v>2005</v>
      </c>
      <c r="C17">
        <v>20050409</v>
      </c>
      <c r="D17">
        <v>45</v>
      </c>
      <c r="E17">
        <v>95</v>
      </c>
      <c r="F17" t="s">
        <v>58</v>
      </c>
      <c r="G17" t="s">
        <v>306</v>
      </c>
      <c r="H17">
        <v>210512</v>
      </c>
      <c r="I17">
        <v>3.07</v>
      </c>
      <c r="J17" t="s">
        <v>1200</v>
      </c>
      <c r="K17" t="s">
        <v>77</v>
      </c>
      <c r="L17" t="s">
        <v>896</v>
      </c>
      <c r="M17">
        <v>2002</v>
      </c>
      <c r="N17">
        <v>45</v>
      </c>
      <c r="O17">
        <v>1</v>
      </c>
      <c r="P17" t="str">
        <f t="shared" si="0"/>
        <v>04</v>
      </c>
      <c r="Q17" s="118">
        <f>VLOOKUP(M17,WeightWhite!A$10:B$12,2,FALSE)*I17</f>
        <v>3.07</v>
      </c>
      <c r="R17">
        <f t="shared" si="1"/>
        <v>3</v>
      </c>
    </row>
    <row r="18" spans="1:18" hidden="1">
      <c r="A18" s="134">
        <v>1943835</v>
      </c>
      <c r="B18">
        <v>2007</v>
      </c>
      <c r="C18">
        <v>20070415</v>
      </c>
      <c r="D18">
        <v>45</v>
      </c>
      <c r="E18">
        <v>95</v>
      </c>
      <c r="F18" t="s">
        <v>58</v>
      </c>
      <c r="G18" t="s">
        <v>304</v>
      </c>
      <c r="H18">
        <v>210595</v>
      </c>
      <c r="I18">
        <v>4.63</v>
      </c>
      <c r="J18" t="s">
        <v>1094</v>
      </c>
      <c r="K18" t="s">
        <v>77</v>
      </c>
      <c r="L18" t="s">
        <v>896</v>
      </c>
      <c r="M18">
        <v>2004</v>
      </c>
      <c r="N18">
        <v>53</v>
      </c>
      <c r="O18">
        <v>1</v>
      </c>
      <c r="P18" t="str">
        <f t="shared" si="0"/>
        <v>04</v>
      </c>
      <c r="Q18" s="118">
        <f>VLOOKUP(M18,WeightWhite!A$10:B$12,2,FALSE)*I18</f>
        <v>10.560631720430107</v>
      </c>
      <c r="R18">
        <f t="shared" si="1"/>
        <v>3</v>
      </c>
    </row>
    <row r="19" spans="1:18" hidden="1">
      <c r="A19" s="134">
        <v>1762337</v>
      </c>
      <c r="B19">
        <v>2005</v>
      </c>
      <c r="C19">
        <v>20050413</v>
      </c>
      <c r="D19">
        <v>45</v>
      </c>
      <c r="E19">
        <v>95</v>
      </c>
      <c r="F19" t="s">
        <v>58</v>
      </c>
      <c r="G19" t="s">
        <v>282</v>
      </c>
      <c r="H19">
        <v>210512</v>
      </c>
      <c r="I19">
        <v>2.0699999999999998</v>
      </c>
      <c r="J19" t="s">
        <v>1096</v>
      </c>
      <c r="K19" t="s">
        <v>77</v>
      </c>
      <c r="L19" t="s">
        <v>896</v>
      </c>
      <c r="M19">
        <v>2002</v>
      </c>
      <c r="N19">
        <v>53</v>
      </c>
      <c r="O19">
        <v>1</v>
      </c>
      <c r="P19" t="str">
        <f t="shared" si="0"/>
        <v>04</v>
      </c>
      <c r="Q19" s="118">
        <f>VLOOKUP(M19,WeightWhite!A$10:B$12,2,FALSE)*I19</f>
        <v>2.0699999999999998</v>
      </c>
      <c r="R19">
        <f t="shared" si="1"/>
        <v>3</v>
      </c>
    </row>
    <row r="20" spans="1:18" hidden="1">
      <c r="A20" s="134">
        <v>1901741</v>
      </c>
      <c r="B20">
        <v>2007</v>
      </c>
      <c r="C20">
        <v>20070407</v>
      </c>
      <c r="D20">
        <v>45</v>
      </c>
      <c r="E20">
        <v>95</v>
      </c>
      <c r="F20" t="s">
        <v>58</v>
      </c>
      <c r="G20" t="s">
        <v>282</v>
      </c>
      <c r="H20">
        <v>210512</v>
      </c>
      <c r="I20">
        <v>4.63</v>
      </c>
      <c r="J20" t="s">
        <v>1096</v>
      </c>
      <c r="K20" t="s">
        <v>77</v>
      </c>
      <c r="L20" t="s">
        <v>896</v>
      </c>
      <c r="M20">
        <v>2002</v>
      </c>
      <c r="N20">
        <v>53</v>
      </c>
      <c r="O20">
        <v>1</v>
      </c>
      <c r="P20" t="str">
        <f t="shared" si="0"/>
        <v>04</v>
      </c>
      <c r="Q20" s="118">
        <f>VLOOKUP(M20,WeightWhite!A$10:B$12,2,FALSE)*I20</f>
        <v>4.63</v>
      </c>
      <c r="R20">
        <f t="shared" si="1"/>
        <v>5</v>
      </c>
    </row>
    <row r="21" spans="1:18" hidden="1">
      <c r="A21" s="134" t="s">
        <v>1202</v>
      </c>
      <c r="B21">
        <v>2006</v>
      </c>
      <c r="C21">
        <v>20060506</v>
      </c>
      <c r="D21">
        <v>10</v>
      </c>
      <c r="E21">
        <v>33</v>
      </c>
      <c r="G21" t="s">
        <v>245</v>
      </c>
      <c r="H21">
        <v>210512</v>
      </c>
      <c r="I21">
        <v>4.59</v>
      </c>
      <c r="J21" t="s">
        <v>1081</v>
      </c>
      <c r="K21" t="s">
        <v>77</v>
      </c>
      <c r="L21" t="s">
        <v>896</v>
      </c>
      <c r="M21">
        <v>2002</v>
      </c>
      <c r="N21">
        <v>9</v>
      </c>
      <c r="O21">
        <v>1</v>
      </c>
      <c r="P21" t="str">
        <f t="shared" si="0"/>
        <v>05</v>
      </c>
      <c r="Q21" s="118">
        <f>VLOOKUP(M21,WeightWhite!A$10:B$12,2,FALSE)*I21</f>
        <v>4.59</v>
      </c>
      <c r="R21">
        <f t="shared" si="1"/>
        <v>4</v>
      </c>
    </row>
    <row r="22" spans="1:18">
      <c r="A22" s="134">
        <v>1753211</v>
      </c>
      <c r="B22">
        <v>2005</v>
      </c>
      <c r="C22">
        <v>20050528</v>
      </c>
      <c r="D22">
        <v>45</v>
      </c>
      <c r="E22">
        <v>95</v>
      </c>
      <c r="F22" t="s">
        <v>58</v>
      </c>
      <c r="G22" t="s">
        <v>322</v>
      </c>
      <c r="H22">
        <v>210512</v>
      </c>
      <c r="I22">
        <v>3.02</v>
      </c>
      <c r="J22" t="s">
        <v>988</v>
      </c>
      <c r="K22" t="s">
        <v>77</v>
      </c>
      <c r="L22" t="s">
        <v>896</v>
      </c>
      <c r="M22">
        <v>2002</v>
      </c>
      <c r="N22">
        <v>67</v>
      </c>
      <c r="O22">
        <v>2</v>
      </c>
      <c r="P22" t="str">
        <f t="shared" si="0"/>
        <v>05</v>
      </c>
      <c r="Q22" s="118">
        <f>VLOOKUP(M22,WeightWhite!A$10:B$12,2,FALSE)*I22</f>
        <v>3.02</v>
      </c>
      <c r="R22">
        <f t="shared" si="1"/>
        <v>3</v>
      </c>
    </row>
    <row r="23" spans="1:18" hidden="1">
      <c r="A23" s="134">
        <v>1847384</v>
      </c>
      <c r="B23">
        <v>2006</v>
      </c>
      <c r="C23">
        <v>20060522</v>
      </c>
      <c r="D23">
        <v>10</v>
      </c>
      <c r="E23">
        <v>41</v>
      </c>
      <c r="F23" t="s">
        <v>58</v>
      </c>
      <c r="G23" t="s">
        <v>269</v>
      </c>
      <c r="H23">
        <v>210512</v>
      </c>
      <c r="I23">
        <v>1.36</v>
      </c>
      <c r="J23" t="s">
        <v>1084</v>
      </c>
      <c r="K23" t="s">
        <v>77</v>
      </c>
      <c r="L23" t="s">
        <v>896</v>
      </c>
      <c r="M23">
        <v>2002</v>
      </c>
      <c r="N23">
        <v>26</v>
      </c>
      <c r="O23">
        <v>2</v>
      </c>
      <c r="P23" t="str">
        <f t="shared" si="0"/>
        <v>05</v>
      </c>
      <c r="Q23" s="118">
        <f>VLOOKUP(M23,WeightWhite!A$10:B$12,2,FALSE)*I23</f>
        <v>1.36</v>
      </c>
      <c r="R23">
        <f t="shared" si="1"/>
        <v>4</v>
      </c>
    </row>
    <row r="24" spans="1:18" hidden="1">
      <c r="A24" s="134" t="s">
        <v>1203</v>
      </c>
      <c r="B24">
        <v>2008</v>
      </c>
      <c r="C24">
        <v>20080607</v>
      </c>
      <c r="D24">
        <v>10</v>
      </c>
      <c r="E24">
        <v>33</v>
      </c>
      <c r="F24" t="s">
        <v>58</v>
      </c>
      <c r="G24" t="s">
        <v>251</v>
      </c>
      <c r="H24">
        <v>210595</v>
      </c>
      <c r="I24">
        <v>5.1100000000000003</v>
      </c>
      <c r="J24" t="s">
        <v>1080</v>
      </c>
      <c r="K24" t="s">
        <v>77</v>
      </c>
      <c r="L24" t="s">
        <v>896</v>
      </c>
      <c r="M24">
        <v>2004</v>
      </c>
      <c r="N24">
        <v>9</v>
      </c>
      <c r="O24">
        <v>2</v>
      </c>
      <c r="P24" t="str">
        <f t="shared" si="0"/>
        <v>06</v>
      </c>
      <c r="Q24" s="118">
        <f>VLOOKUP(M24,WeightWhite!A$10:B$12,2,FALSE)*I24</f>
        <v>11.655470430107528</v>
      </c>
      <c r="R24">
        <f t="shared" si="1"/>
        <v>4</v>
      </c>
    </row>
    <row r="25" spans="1:18" hidden="1">
      <c r="A25" s="134" t="s">
        <v>1204</v>
      </c>
      <c r="B25">
        <v>2007</v>
      </c>
      <c r="C25">
        <v>20070609</v>
      </c>
      <c r="D25">
        <v>10</v>
      </c>
      <c r="E25">
        <v>33</v>
      </c>
      <c r="G25" t="s">
        <v>252</v>
      </c>
      <c r="H25">
        <v>210512</v>
      </c>
      <c r="I25">
        <v>2.79</v>
      </c>
      <c r="J25" t="s">
        <v>1082</v>
      </c>
      <c r="K25" t="s">
        <v>77</v>
      </c>
      <c r="L25" t="s">
        <v>896</v>
      </c>
      <c r="M25">
        <v>2002</v>
      </c>
      <c r="N25">
        <v>9</v>
      </c>
      <c r="O25">
        <v>2</v>
      </c>
      <c r="P25" t="str">
        <f t="shared" si="0"/>
        <v>06</v>
      </c>
      <c r="Q25" s="118">
        <f>VLOOKUP(M25,WeightWhite!A$10:B$12,2,FALSE)*I25</f>
        <v>2.79</v>
      </c>
      <c r="R25">
        <f t="shared" si="1"/>
        <v>5</v>
      </c>
    </row>
    <row r="26" spans="1:18" hidden="1">
      <c r="A26" s="134">
        <v>1780819</v>
      </c>
      <c r="B26">
        <v>2005</v>
      </c>
      <c r="C26">
        <v>20050617</v>
      </c>
      <c r="D26">
        <v>23</v>
      </c>
      <c r="E26">
        <v>17</v>
      </c>
      <c r="F26" t="s">
        <v>58</v>
      </c>
      <c r="G26" t="s">
        <v>265</v>
      </c>
      <c r="H26">
        <v>210512</v>
      </c>
      <c r="I26">
        <v>1</v>
      </c>
      <c r="J26" t="s">
        <v>690</v>
      </c>
      <c r="K26" t="s">
        <v>77</v>
      </c>
      <c r="L26" t="s">
        <v>896</v>
      </c>
      <c r="M26">
        <v>2002</v>
      </c>
      <c r="N26">
        <v>73</v>
      </c>
      <c r="O26">
        <v>2</v>
      </c>
      <c r="P26" t="str">
        <f t="shared" si="0"/>
        <v>06</v>
      </c>
      <c r="Q26" s="118">
        <f>VLOOKUP(M26,WeightWhite!A$10:B$12,2,FALSE)*I26</f>
        <v>1</v>
      </c>
      <c r="R26">
        <f t="shared" si="1"/>
        <v>3</v>
      </c>
    </row>
    <row r="27" spans="1:18" hidden="1">
      <c r="A27" s="134">
        <v>1780844</v>
      </c>
      <c r="B27">
        <v>2005</v>
      </c>
      <c r="C27">
        <v>20050623</v>
      </c>
      <c r="D27">
        <v>23</v>
      </c>
      <c r="E27">
        <v>17</v>
      </c>
      <c r="F27" t="s">
        <v>58</v>
      </c>
      <c r="G27" t="s">
        <v>265</v>
      </c>
      <c r="H27">
        <v>210512</v>
      </c>
      <c r="I27">
        <v>1</v>
      </c>
      <c r="J27" t="s">
        <v>690</v>
      </c>
      <c r="K27" t="s">
        <v>77</v>
      </c>
      <c r="L27" t="s">
        <v>896</v>
      </c>
      <c r="M27">
        <v>2002</v>
      </c>
      <c r="N27">
        <v>73</v>
      </c>
      <c r="O27">
        <v>2</v>
      </c>
      <c r="P27" t="str">
        <f t="shared" si="0"/>
        <v>06</v>
      </c>
      <c r="Q27" s="118">
        <f>VLOOKUP(M27,WeightWhite!A$10:B$12,2,FALSE)*I27</f>
        <v>1</v>
      </c>
      <c r="R27">
        <f t="shared" si="1"/>
        <v>3</v>
      </c>
    </row>
    <row r="28" spans="1:18" hidden="1">
      <c r="A28" s="134">
        <v>1780848</v>
      </c>
      <c r="B28">
        <v>2005</v>
      </c>
      <c r="C28">
        <v>20050623</v>
      </c>
      <c r="D28">
        <v>23</v>
      </c>
      <c r="E28">
        <v>17</v>
      </c>
      <c r="F28" t="s">
        <v>58</v>
      </c>
      <c r="G28" t="s">
        <v>265</v>
      </c>
      <c r="H28">
        <v>210512</v>
      </c>
      <c r="I28">
        <v>1</v>
      </c>
      <c r="J28" t="s">
        <v>690</v>
      </c>
      <c r="K28" t="s">
        <v>77</v>
      </c>
      <c r="L28" t="s">
        <v>896</v>
      </c>
      <c r="M28">
        <v>2002</v>
      </c>
      <c r="N28">
        <v>73</v>
      </c>
      <c r="O28">
        <v>2</v>
      </c>
      <c r="P28" t="str">
        <f t="shared" si="0"/>
        <v>06</v>
      </c>
      <c r="Q28" s="118">
        <f>VLOOKUP(M28,WeightWhite!A$10:B$12,2,FALSE)*I28</f>
        <v>1</v>
      </c>
      <c r="R28">
        <f t="shared" si="1"/>
        <v>3</v>
      </c>
    </row>
    <row r="29" spans="1:18" hidden="1">
      <c r="A29" s="134">
        <v>1780868</v>
      </c>
      <c r="B29">
        <v>2005</v>
      </c>
      <c r="C29">
        <v>20050630</v>
      </c>
      <c r="D29">
        <v>23</v>
      </c>
      <c r="E29">
        <v>17</v>
      </c>
      <c r="F29" t="s">
        <v>58</v>
      </c>
      <c r="G29" t="s">
        <v>265</v>
      </c>
      <c r="H29">
        <v>210512</v>
      </c>
      <c r="I29">
        <v>1</v>
      </c>
      <c r="J29" t="s">
        <v>690</v>
      </c>
      <c r="K29" t="s">
        <v>77</v>
      </c>
      <c r="L29" t="s">
        <v>896</v>
      </c>
      <c r="M29">
        <v>2002</v>
      </c>
      <c r="N29">
        <v>73</v>
      </c>
      <c r="O29">
        <v>2</v>
      </c>
      <c r="P29" t="str">
        <f t="shared" si="0"/>
        <v>06</v>
      </c>
      <c r="Q29" s="118">
        <f>VLOOKUP(M29,WeightWhite!A$10:B$12,2,FALSE)*I29</f>
        <v>1</v>
      </c>
      <c r="R29">
        <f t="shared" si="1"/>
        <v>3</v>
      </c>
    </row>
    <row r="30" spans="1:18" hidden="1">
      <c r="A30" s="134">
        <v>1855158</v>
      </c>
      <c r="B30">
        <v>2006</v>
      </c>
      <c r="C30">
        <v>20060623</v>
      </c>
      <c r="D30">
        <v>23</v>
      </c>
      <c r="E30">
        <v>17</v>
      </c>
      <c r="F30" t="s">
        <v>58</v>
      </c>
      <c r="G30" t="s">
        <v>265</v>
      </c>
      <c r="H30">
        <v>210512</v>
      </c>
      <c r="I30">
        <v>1</v>
      </c>
      <c r="J30" t="s">
        <v>690</v>
      </c>
      <c r="K30" t="s">
        <v>77</v>
      </c>
      <c r="L30" t="s">
        <v>896</v>
      </c>
      <c r="M30">
        <v>2002</v>
      </c>
      <c r="N30">
        <v>73</v>
      </c>
      <c r="O30">
        <v>2</v>
      </c>
      <c r="P30" t="str">
        <f t="shared" si="0"/>
        <v>06</v>
      </c>
      <c r="Q30" s="118">
        <f>VLOOKUP(M30,WeightWhite!A$10:B$12,2,FALSE)*I30</f>
        <v>1</v>
      </c>
      <c r="R30">
        <f t="shared" si="1"/>
        <v>4</v>
      </c>
    </row>
    <row r="31" spans="1:18" hidden="1">
      <c r="A31" s="134">
        <v>1855260</v>
      </c>
      <c r="B31">
        <v>2006</v>
      </c>
      <c r="C31">
        <v>20060623</v>
      </c>
      <c r="D31">
        <v>23</v>
      </c>
      <c r="E31">
        <v>17</v>
      </c>
      <c r="F31" t="s">
        <v>58</v>
      </c>
      <c r="G31" t="s">
        <v>265</v>
      </c>
      <c r="H31">
        <v>210512</v>
      </c>
      <c r="I31">
        <v>1</v>
      </c>
      <c r="J31" t="s">
        <v>690</v>
      </c>
      <c r="K31" t="s">
        <v>77</v>
      </c>
      <c r="L31" t="s">
        <v>896</v>
      </c>
      <c r="M31">
        <v>2002</v>
      </c>
      <c r="N31">
        <v>73</v>
      </c>
      <c r="O31">
        <v>2</v>
      </c>
      <c r="P31" t="str">
        <f t="shared" si="0"/>
        <v>06</v>
      </c>
      <c r="Q31" s="118">
        <f>VLOOKUP(M31,WeightWhite!A$10:B$12,2,FALSE)*I31</f>
        <v>1</v>
      </c>
      <c r="R31">
        <f t="shared" si="1"/>
        <v>4</v>
      </c>
    </row>
    <row r="32" spans="1:18" hidden="1">
      <c r="A32" s="134">
        <v>1855146</v>
      </c>
      <c r="B32">
        <v>2006</v>
      </c>
      <c r="C32">
        <v>20060623</v>
      </c>
      <c r="D32">
        <v>23</v>
      </c>
      <c r="E32">
        <v>17</v>
      </c>
      <c r="F32" t="s">
        <v>58</v>
      </c>
      <c r="G32" t="s">
        <v>265</v>
      </c>
      <c r="H32">
        <v>210512</v>
      </c>
      <c r="I32">
        <v>1</v>
      </c>
      <c r="J32" t="s">
        <v>690</v>
      </c>
      <c r="K32" t="s">
        <v>77</v>
      </c>
      <c r="L32" t="s">
        <v>896</v>
      </c>
      <c r="M32">
        <v>2002</v>
      </c>
      <c r="N32">
        <v>73</v>
      </c>
      <c r="O32">
        <v>2</v>
      </c>
      <c r="P32" t="str">
        <f t="shared" si="0"/>
        <v>06</v>
      </c>
      <c r="Q32" s="118">
        <f>VLOOKUP(M32,WeightWhite!A$10:B$12,2,FALSE)*I32</f>
        <v>1</v>
      </c>
      <c r="R32">
        <f t="shared" si="1"/>
        <v>4</v>
      </c>
    </row>
    <row r="33" spans="1:18" hidden="1">
      <c r="A33" s="134">
        <v>1855150</v>
      </c>
      <c r="B33">
        <v>2006</v>
      </c>
      <c r="C33">
        <v>20060623</v>
      </c>
      <c r="D33">
        <v>23</v>
      </c>
      <c r="E33">
        <v>17</v>
      </c>
      <c r="F33" t="s">
        <v>58</v>
      </c>
      <c r="G33" t="s">
        <v>265</v>
      </c>
      <c r="H33">
        <v>210512</v>
      </c>
      <c r="I33">
        <v>1</v>
      </c>
      <c r="J33" t="s">
        <v>690</v>
      </c>
      <c r="K33" t="s">
        <v>77</v>
      </c>
      <c r="L33" t="s">
        <v>896</v>
      </c>
      <c r="M33">
        <v>2002</v>
      </c>
      <c r="N33">
        <v>73</v>
      </c>
      <c r="O33">
        <v>2</v>
      </c>
      <c r="P33" t="str">
        <f t="shared" si="0"/>
        <v>06</v>
      </c>
      <c r="Q33" s="118">
        <f>VLOOKUP(M33,WeightWhite!A$10:B$12,2,FALSE)*I33</f>
        <v>1</v>
      </c>
      <c r="R33">
        <f t="shared" si="1"/>
        <v>4</v>
      </c>
    </row>
    <row r="34" spans="1:18" hidden="1">
      <c r="A34" s="134">
        <v>1855177</v>
      </c>
      <c r="B34">
        <v>2006</v>
      </c>
      <c r="C34">
        <v>20060623</v>
      </c>
      <c r="D34">
        <v>23</v>
      </c>
      <c r="E34">
        <v>17</v>
      </c>
      <c r="F34" t="s">
        <v>58</v>
      </c>
      <c r="G34" t="s">
        <v>265</v>
      </c>
      <c r="H34">
        <v>210512</v>
      </c>
      <c r="I34">
        <v>1</v>
      </c>
      <c r="J34" t="s">
        <v>690</v>
      </c>
      <c r="K34" t="s">
        <v>77</v>
      </c>
      <c r="L34" t="s">
        <v>896</v>
      </c>
      <c r="M34">
        <v>2002</v>
      </c>
      <c r="N34">
        <v>73</v>
      </c>
      <c r="O34">
        <v>2</v>
      </c>
      <c r="P34" t="str">
        <f t="shared" si="0"/>
        <v>06</v>
      </c>
      <c r="Q34" s="118">
        <f>VLOOKUP(M34,WeightWhite!A$10:B$12,2,FALSE)*I34</f>
        <v>1</v>
      </c>
      <c r="R34">
        <f t="shared" si="1"/>
        <v>4</v>
      </c>
    </row>
    <row r="35" spans="1:18" hidden="1">
      <c r="A35" s="134">
        <v>1900514</v>
      </c>
      <c r="B35">
        <v>2007</v>
      </c>
      <c r="C35">
        <v>20070628</v>
      </c>
      <c r="D35">
        <v>23</v>
      </c>
      <c r="E35">
        <v>17</v>
      </c>
      <c r="F35" t="s">
        <v>58</v>
      </c>
      <c r="G35" t="s">
        <v>265</v>
      </c>
      <c r="H35">
        <v>210512</v>
      </c>
      <c r="I35">
        <v>1</v>
      </c>
      <c r="J35" t="s">
        <v>690</v>
      </c>
      <c r="K35" t="s">
        <v>77</v>
      </c>
      <c r="L35" t="s">
        <v>896</v>
      </c>
      <c r="M35">
        <v>2002</v>
      </c>
      <c r="N35">
        <v>73</v>
      </c>
      <c r="O35">
        <v>2</v>
      </c>
      <c r="P35" t="str">
        <f t="shared" si="0"/>
        <v>06</v>
      </c>
      <c r="Q35" s="118">
        <f>VLOOKUP(M35,WeightWhite!A$10:B$12,2,FALSE)*I35</f>
        <v>1</v>
      </c>
      <c r="R35">
        <f t="shared" si="1"/>
        <v>5</v>
      </c>
    </row>
    <row r="36" spans="1:18" hidden="1">
      <c r="A36" s="134">
        <v>1891750</v>
      </c>
      <c r="B36">
        <v>2007</v>
      </c>
      <c r="C36">
        <v>20070614</v>
      </c>
      <c r="D36">
        <v>23</v>
      </c>
      <c r="E36">
        <v>17</v>
      </c>
      <c r="F36" t="s">
        <v>58</v>
      </c>
      <c r="G36" t="s">
        <v>265</v>
      </c>
      <c r="H36">
        <v>210556</v>
      </c>
      <c r="I36">
        <v>2.31</v>
      </c>
      <c r="J36" t="s">
        <v>690</v>
      </c>
      <c r="K36" t="s">
        <v>77</v>
      </c>
      <c r="L36" t="s">
        <v>896</v>
      </c>
      <c r="M36">
        <v>2003</v>
      </c>
      <c r="N36">
        <v>73</v>
      </c>
      <c r="O36">
        <v>2</v>
      </c>
      <c r="P36" t="str">
        <f t="shared" si="0"/>
        <v>06</v>
      </c>
      <c r="Q36" s="118">
        <f>VLOOKUP(M36,WeightWhite!A$10:B$12,2,FALSE)*I36</f>
        <v>19.029466019417477</v>
      </c>
      <c r="R36">
        <f t="shared" si="1"/>
        <v>4</v>
      </c>
    </row>
    <row r="37" spans="1:18" hidden="1">
      <c r="A37" s="134">
        <v>1891754</v>
      </c>
      <c r="B37">
        <v>2007</v>
      </c>
      <c r="C37">
        <v>20070614</v>
      </c>
      <c r="D37">
        <v>23</v>
      </c>
      <c r="E37">
        <v>17</v>
      </c>
      <c r="F37" t="s">
        <v>58</v>
      </c>
      <c r="G37" t="s">
        <v>265</v>
      </c>
      <c r="H37">
        <v>210556</v>
      </c>
      <c r="I37">
        <v>2.31</v>
      </c>
      <c r="J37" t="s">
        <v>690</v>
      </c>
      <c r="K37" t="s">
        <v>77</v>
      </c>
      <c r="L37" t="s">
        <v>896</v>
      </c>
      <c r="M37">
        <v>2003</v>
      </c>
      <c r="N37">
        <v>73</v>
      </c>
      <c r="O37">
        <v>2</v>
      </c>
      <c r="P37" t="str">
        <f t="shared" si="0"/>
        <v>06</v>
      </c>
      <c r="Q37" s="118">
        <f>VLOOKUP(M37,WeightWhite!A$10:B$12,2,FALSE)*I37</f>
        <v>19.029466019417477</v>
      </c>
      <c r="R37">
        <f t="shared" si="1"/>
        <v>4</v>
      </c>
    </row>
    <row r="38" spans="1:18" hidden="1">
      <c r="A38" s="134">
        <v>1891758</v>
      </c>
      <c r="B38">
        <v>2007</v>
      </c>
      <c r="C38">
        <v>20070614</v>
      </c>
      <c r="D38">
        <v>23</v>
      </c>
      <c r="E38">
        <v>17</v>
      </c>
      <c r="F38" t="s">
        <v>58</v>
      </c>
      <c r="G38" t="s">
        <v>265</v>
      </c>
      <c r="H38">
        <v>210556</v>
      </c>
      <c r="I38">
        <v>2.31</v>
      </c>
      <c r="J38" t="s">
        <v>690</v>
      </c>
      <c r="K38" t="s">
        <v>77</v>
      </c>
      <c r="L38" t="s">
        <v>896</v>
      </c>
      <c r="M38">
        <v>2003</v>
      </c>
      <c r="N38">
        <v>73</v>
      </c>
      <c r="O38">
        <v>2</v>
      </c>
      <c r="P38" t="str">
        <f t="shared" si="0"/>
        <v>06</v>
      </c>
      <c r="Q38" s="118">
        <f>VLOOKUP(M38,WeightWhite!A$10:B$12,2,FALSE)*I38</f>
        <v>19.029466019417477</v>
      </c>
      <c r="R38">
        <f t="shared" si="1"/>
        <v>4</v>
      </c>
    </row>
    <row r="39" spans="1:18" hidden="1">
      <c r="A39" s="134">
        <v>1891777</v>
      </c>
      <c r="B39">
        <v>2007</v>
      </c>
      <c r="C39">
        <v>20070621</v>
      </c>
      <c r="D39">
        <v>23</v>
      </c>
      <c r="E39">
        <v>17</v>
      </c>
      <c r="F39" t="s">
        <v>58</v>
      </c>
      <c r="G39" t="s">
        <v>265</v>
      </c>
      <c r="H39">
        <v>210556</v>
      </c>
      <c r="I39">
        <v>1</v>
      </c>
      <c r="J39" t="s">
        <v>690</v>
      </c>
      <c r="K39" t="s">
        <v>77</v>
      </c>
      <c r="L39" t="s">
        <v>896</v>
      </c>
      <c r="M39">
        <v>2003</v>
      </c>
      <c r="N39">
        <v>73</v>
      </c>
      <c r="O39">
        <v>2</v>
      </c>
      <c r="P39" t="str">
        <f t="shared" si="0"/>
        <v>06</v>
      </c>
      <c r="Q39" s="118">
        <f>VLOOKUP(M39,WeightWhite!A$10:B$12,2,FALSE)*I39</f>
        <v>8.2378640776699026</v>
      </c>
      <c r="R39">
        <f t="shared" si="1"/>
        <v>4</v>
      </c>
    </row>
    <row r="40" spans="1:18" hidden="1">
      <c r="A40" s="134">
        <v>1900500</v>
      </c>
      <c r="B40">
        <v>2007</v>
      </c>
      <c r="C40">
        <v>20070628</v>
      </c>
      <c r="D40">
        <v>23</v>
      </c>
      <c r="E40">
        <v>17</v>
      </c>
      <c r="F40" t="s">
        <v>58</v>
      </c>
      <c r="G40" t="s">
        <v>265</v>
      </c>
      <c r="H40">
        <v>210556</v>
      </c>
      <c r="I40">
        <v>1</v>
      </c>
      <c r="J40" t="s">
        <v>690</v>
      </c>
      <c r="K40" t="s">
        <v>77</v>
      </c>
      <c r="L40" t="s">
        <v>896</v>
      </c>
      <c r="M40">
        <v>2003</v>
      </c>
      <c r="N40">
        <v>73</v>
      </c>
      <c r="O40">
        <v>2</v>
      </c>
      <c r="P40" t="str">
        <f t="shared" si="0"/>
        <v>06</v>
      </c>
      <c r="Q40" s="118">
        <f>VLOOKUP(M40,WeightWhite!A$10:B$12,2,FALSE)*I40</f>
        <v>8.2378640776699026</v>
      </c>
      <c r="R40">
        <f t="shared" si="1"/>
        <v>4</v>
      </c>
    </row>
    <row r="41" spans="1:18" hidden="1">
      <c r="A41" s="134">
        <v>1891773</v>
      </c>
      <c r="B41">
        <v>2007</v>
      </c>
      <c r="C41">
        <v>20070621</v>
      </c>
      <c r="D41">
        <v>23</v>
      </c>
      <c r="E41">
        <v>17</v>
      </c>
      <c r="F41" t="s">
        <v>58</v>
      </c>
      <c r="G41" t="s">
        <v>265</v>
      </c>
      <c r="H41">
        <v>210595</v>
      </c>
      <c r="I41">
        <v>1</v>
      </c>
      <c r="J41" t="s">
        <v>690</v>
      </c>
      <c r="K41" t="s">
        <v>77</v>
      </c>
      <c r="L41" t="s">
        <v>896</v>
      </c>
      <c r="M41">
        <v>2004</v>
      </c>
      <c r="N41">
        <v>73</v>
      </c>
      <c r="O41">
        <v>2</v>
      </c>
      <c r="P41" t="str">
        <f t="shared" si="0"/>
        <v>06</v>
      </c>
      <c r="Q41" s="118">
        <f>VLOOKUP(M41,WeightWhite!A$10:B$12,2,FALSE)*I41</f>
        <v>2.2809139784946235</v>
      </c>
      <c r="R41">
        <f t="shared" si="1"/>
        <v>3</v>
      </c>
    </row>
    <row r="42" spans="1:18" hidden="1">
      <c r="A42" s="134">
        <v>1891892</v>
      </c>
      <c r="B42">
        <v>2007</v>
      </c>
      <c r="C42">
        <v>20070621</v>
      </c>
      <c r="D42">
        <v>23</v>
      </c>
      <c r="E42">
        <v>17</v>
      </c>
      <c r="F42" t="s">
        <v>58</v>
      </c>
      <c r="G42" t="s">
        <v>265</v>
      </c>
      <c r="H42">
        <v>210595</v>
      </c>
      <c r="I42">
        <v>1</v>
      </c>
      <c r="J42" t="s">
        <v>690</v>
      </c>
      <c r="K42" t="s">
        <v>77</v>
      </c>
      <c r="L42" t="s">
        <v>896</v>
      </c>
      <c r="M42">
        <v>2004</v>
      </c>
      <c r="N42">
        <v>73</v>
      </c>
      <c r="O42">
        <v>2</v>
      </c>
      <c r="P42" t="str">
        <f t="shared" si="0"/>
        <v>06</v>
      </c>
      <c r="Q42" s="118">
        <f>VLOOKUP(M42,WeightWhite!A$10:B$12,2,FALSE)*I42</f>
        <v>2.2809139784946235</v>
      </c>
      <c r="R42">
        <f t="shared" si="1"/>
        <v>3</v>
      </c>
    </row>
    <row r="43" spans="1:18" hidden="1">
      <c r="A43" s="134">
        <v>1900508</v>
      </c>
      <c r="B43">
        <v>2007</v>
      </c>
      <c r="C43">
        <v>20070628</v>
      </c>
      <c r="D43">
        <v>23</v>
      </c>
      <c r="E43">
        <v>17</v>
      </c>
      <c r="F43" t="s">
        <v>58</v>
      </c>
      <c r="G43" t="s">
        <v>265</v>
      </c>
      <c r="H43">
        <v>210595</v>
      </c>
      <c r="I43">
        <v>1</v>
      </c>
      <c r="J43" t="s">
        <v>690</v>
      </c>
      <c r="K43" t="s">
        <v>77</v>
      </c>
      <c r="L43" t="s">
        <v>896</v>
      </c>
      <c r="M43">
        <v>2004</v>
      </c>
      <c r="N43">
        <v>73</v>
      </c>
      <c r="O43">
        <v>2</v>
      </c>
      <c r="P43" t="str">
        <f t="shared" si="0"/>
        <v>06</v>
      </c>
      <c r="Q43" s="118">
        <f>VLOOKUP(M43,WeightWhite!A$10:B$12,2,FALSE)*I43</f>
        <v>2.2809139784946235</v>
      </c>
      <c r="R43">
        <f t="shared" si="1"/>
        <v>3</v>
      </c>
    </row>
    <row r="44" spans="1:18" hidden="1">
      <c r="A44" s="134">
        <v>1900511</v>
      </c>
      <c r="B44">
        <v>2007</v>
      </c>
      <c r="C44">
        <v>20070628</v>
      </c>
      <c r="D44">
        <v>23</v>
      </c>
      <c r="E44">
        <v>17</v>
      </c>
      <c r="F44" t="s">
        <v>58</v>
      </c>
      <c r="G44" t="s">
        <v>265</v>
      </c>
      <c r="H44">
        <v>210595</v>
      </c>
      <c r="I44">
        <v>1</v>
      </c>
      <c r="J44" t="s">
        <v>690</v>
      </c>
      <c r="K44" t="s">
        <v>77</v>
      </c>
      <c r="L44" t="s">
        <v>896</v>
      </c>
      <c r="M44">
        <v>2004</v>
      </c>
      <c r="N44">
        <v>73</v>
      </c>
      <c r="O44">
        <v>2</v>
      </c>
      <c r="P44" t="str">
        <f t="shared" si="0"/>
        <v>06</v>
      </c>
      <c r="Q44" s="118">
        <f>VLOOKUP(M44,WeightWhite!A$10:B$12,2,FALSE)*I44</f>
        <v>2.2809139784946235</v>
      </c>
      <c r="R44">
        <f t="shared" si="1"/>
        <v>3</v>
      </c>
    </row>
    <row r="45" spans="1:18" hidden="1">
      <c r="A45" s="134">
        <v>2031049</v>
      </c>
      <c r="B45">
        <v>2008</v>
      </c>
      <c r="C45">
        <v>20080612</v>
      </c>
      <c r="D45">
        <v>23</v>
      </c>
      <c r="E45">
        <v>17</v>
      </c>
      <c r="F45" t="s">
        <v>58</v>
      </c>
      <c r="G45" t="s">
        <v>265</v>
      </c>
      <c r="H45">
        <v>210595</v>
      </c>
      <c r="I45">
        <v>1.36</v>
      </c>
      <c r="J45" t="s">
        <v>690</v>
      </c>
      <c r="K45" t="s">
        <v>77</v>
      </c>
      <c r="L45" t="s">
        <v>896</v>
      </c>
      <c r="M45">
        <v>2004</v>
      </c>
      <c r="N45">
        <v>73</v>
      </c>
      <c r="O45">
        <v>2</v>
      </c>
      <c r="P45" t="str">
        <f t="shared" si="0"/>
        <v>06</v>
      </c>
      <c r="Q45" s="118">
        <f>VLOOKUP(M45,WeightWhite!A$10:B$12,2,FALSE)*I45</f>
        <v>3.1020430107526882</v>
      </c>
      <c r="R45">
        <f t="shared" si="1"/>
        <v>4</v>
      </c>
    </row>
    <row r="46" spans="1:18" hidden="1">
      <c r="A46" s="134">
        <v>2015693</v>
      </c>
      <c r="B46">
        <v>2008</v>
      </c>
      <c r="C46">
        <v>20080605</v>
      </c>
      <c r="D46">
        <v>23</v>
      </c>
      <c r="E46">
        <v>17</v>
      </c>
      <c r="F46" t="s">
        <v>58</v>
      </c>
      <c r="G46" t="s">
        <v>265</v>
      </c>
      <c r="H46">
        <v>210595</v>
      </c>
      <c r="I46">
        <v>1</v>
      </c>
      <c r="J46" t="s">
        <v>690</v>
      </c>
      <c r="K46" t="s">
        <v>77</v>
      </c>
      <c r="L46" t="s">
        <v>896</v>
      </c>
      <c r="M46">
        <v>2004</v>
      </c>
      <c r="N46">
        <v>73</v>
      </c>
      <c r="O46">
        <v>2</v>
      </c>
      <c r="P46" t="str">
        <f t="shared" si="0"/>
        <v>06</v>
      </c>
      <c r="Q46" s="118">
        <f>VLOOKUP(M46,WeightWhite!A$10:B$12,2,FALSE)*I46</f>
        <v>2.2809139784946235</v>
      </c>
      <c r="R46">
        <f t="shared" si="1"/>
        <v>4</v>
      </c>
    </row>
    <row r="47" spans="1:18" hidden="1">
      <c r="A47" s="134">
        <v>2015719</v>
      </c>
      <c r="B47">
        <v>2008</v>
      </c>
      <c r="C47">
        <v>20080610</v>
      </c>
      <c r="D47">
        <v>23</v>
      </c>
      <c r="E47">
        <v>17</v>
      </c>
      <c r="F47" t="s">
        <v>58</v>
      </c>
      <c r="G47" t="s">
        <v>265</v>
      </c>
      <c r="H47">
        <v>210595</v>
      </c>
      <c r="I47">
        <v>1.36</v>
      </c>
      <c r="J47" t="s">
        <v>690</v>
      </c>
      <c r="K47" t="s">
        <v>77</v>
      </c>
      <c r="L47" t="s">
        <v>896</v>
      </c>
      <c r="M47">
        <v>2004</v>
      </c>
      <c r="N47">
        <v>73</v>
      </c>
      <c r="O47">
        <v>2</v>
      </c>
      <c r="P47" t="str">
        <f t="shared" si="0"/>
        <v>06</v>
      </c>
      <c r="Q47" s="118">
        <f>VLOOKUP(M47,WeightWhite!A$10:B$12,2,FALSE)*I47</f>
        <v>3.1020430107526882</v>
      </c>
      <c r="R47">
        <f t="shared" si="1"/>
        <v>4</v>
      </c>
    </row>
    <row r="48" spans="1:18" hidden="1">
      <c r="A48" s="134">
        <v>2013665</v>
      </c>
      <c r="B48">
        <v>2008</v>
      </c>
      <c r="C48">
        <v>20080610</v>
      </c>
      <c r="D48">
        <v>23</v>
      </c>
      <c r="E48">
        <v>17</v>
      </c>
      <c r="F48" t="s">
        <v>58</v>
      </c>
      <c r="G48" t="s">
        <v>265</v>
      </c>
      <c r="H48">
        <v>210595</v>
      </c>
      <c r="I48">
        <v>1.36</v>
      </c>
      <c r="J48" t="s">
        <v>690</v>
      </c>
      <c r="K48" t="s">
        <v>77</v>
      </c>
      <c r="L48" t="s">
        <v>896</v>
      </c>
      <c r="M48">
        <v>2004</v>
      </c>
      <c r="N48">
        <v>73</v>
      </c>
      <c r="O48">
        <v>2</v>
      </c>
      <c r="P48" t="str">
        <f t="shared" si="0"/>
        <v>06</v>
      </c>
      <c r="Q48" s="118">
        <f>VLOOKUP(M48,WeightWhite!A$10:B$12,2,FALSE)*I48</f>
        <v>3.1020430107526882</v>
      </c>
      <c r="R48">
        <f t="shared" si="1"/>
        <v>4</v>
      </c>
    </row>
    <row r="49" spans="1:18" hidden="1">
      <c r="A49" s="134">
        <v>2031015</v>
      </c>
      <c r="B49">
        <v>2008</v>
      </c>
      <c r="C49">
        <v>20080610</v>
      </c>
      <c r="D49">
        <v>23</v>
      </c>
      <c r="E49">
        <v>17</v>
      </c>
      <c r="F49" t="s">
        <v>58</v>
      </c>
      <c r="G49" t="s">
        <v>265</v>
      </c>
      <c r="H49">
        <v>210595</v>
      </c>
      <c r="I49">
        <v>1.36</v>
      </c>
      <c r="J49" t="s">
        <v>690</v>
      </c>
      <c r="K49" t="s">
        <v>77</v>
      </c>
      <c r="L49" t="s">
        <v>896</v>
      </c>
      <c r="M49">
        <v>2004</v>
      </c>
      <c r="N49">
        <v>73</v>
      </c>
      <c r="O49">
        <v>2</v>
      </c>
      <c r="P49" t="str">
        <f t="shared" si="0"/>
        <v>06</v>
      </c>
      <c r="Q49" s="118">
        <f>VLOOKUP(M49,WeightWhite!A$10:B$12,2,FALSE)*I49</f>
        <v>3.1020430107526882</v>
      </c>
      <c r="R49">
        <f t="shared" si="1"/>
        <v>4</v>
      </c>
    </row>
    <row r="50" spans="1:18" hidden="1">
      <c r="A50" s="134">
        <v>2067359</v>
      </c>
      <c r="B50">
        <v>2009</v>
      </c>
      <c r="C50">
        <v>20090613</v>
      </c>
      <c r="D50">
        <v>23</v>
      </c>
      <c r="E50">
        <v>17</v>
      </c>
      <c r="F50" t="s">
        <v>58</v>
      </c>
      <c r="G50" t="s">
        <v>265</v>
      </c>
      <c r="H50">
        <v>210595</v>
      </c>
      <c r="I50">
        <v>3.44</v>
      </c>
      <c r="J50" t="s">
        <v>690</v>
      </c>
      <c r="K50" t="s">
        <v>77</v>
      </c>
      <c r="L50" t="s">
        <v>896</v>
      </c>
      <c r="M50">
        <v>2004</v>
      </c>
      <c r="N50">
        <v>73</v>
      </c>
      <c r="O50">
        <v>2</v>
      </c>
      <c r="P50" t="str">
        <f t="shared" si="0"/>
        <v>06</v>
      </c>
      <c r="Q50" s="118">
        <f>VLOOKUP(M50,WeightWhite!A$10:B$12,2,FALSE)*I50</f>
        <v>7.8463440860215048</v>
      </c>
      <c r="R50">
        <f t="shared" si="1"/>
        <v>5</v>
      </c>
    </row>
    <row r="51" spans="1:18" hidden="1">
      <c r="A51" s="134">
        <v>1744464</v>
      </c>
      <c r="B51">
        <v>2005</v>
      </c>
      <c r="C51">
        <v>20050601</v>
      </c>
      <c r="D51">
        <v>45</v>
      </c>
      <c r="E51">
        <v>95</v>
      </c>
      <c r="F51" t="s">
        <v>58</v>
      </c>
      <c r="G51" t="s">
        <v>286</v>
      </c>
      <c r="H51">
        <v>210512</v>
      </c>
      <c r="I51">
        <v>3.11</v>
      </c>
      <c r="J51" t="s">
        <v>1076</v>
      </c>
      <c r="K51" t="s">
        <v>77</v>
      </c>
      <c r="L51" t="s">
        <v>896</v>
      </c>
      <c r="M51">
        <v>2002</v>
      </c>
      <c r="N51">
        <v>57</v>
      </c>
      <c r="O51">
        <v>2</v>
      </c>
      <c r="P51" t="str">
        <f t="shared" si="0"/>
        <v>06</v>
      </c>
      <c r="Q51" s="118">
        <f>VLOOKUP(M51,WeightWhite!A$10:B$12,2,FALSE)*I51</f>
        <v>3.11</v>
      </c>
      <c r="R51">
        <f t="shared" si="1"/>
        <v>3</v>
      </c>
    </row>
    <row r="52" spans="1:18" hidden="1">
      <c r="A52" s="134">
        <v>1744468</v>
      </c>
      <c r="B52">
        <v>2005</v>
      </c>
      <c r="C52">
        <v>20050602</v>
      </c>
      <c r="D52">
        <v>45</v>
      </c>
      <c r="E52">
        <v>95</v>
      </c>
      <c r="F52" t="s">
        <v>58</v>
      </c>
      <c r="G52" t="s">
        <v>286</v>
      </c>
      <c r="H52">
        <v>210512</v>
      </c>
      <c r="I52">
        <v>3.11</v>
      </c>
      <c r="J52" t="s">
        <v>1076</v>
      </c>
      <c r="K52" t="s">
        <v>77</v>
      </c>
      <c r="L52" t="s">
        <v>896</v>
      </c>
      <c r="M52">
        <v>2002</v>
      </c>
      <c r="N52">
        <v>57</v>
      </c>
      <c r="O52">
        <v>2</v>
      </c>
      <c r="P52" t="str">
        <f t="shared" si="0"/>
        <v>06</v>
      </c>
      <c r="Q52" s="118">
        <f>VLOOKUP(M52,WeightWhite!A$10:B$12,2,FALSE)*I52</f>
        <v>3.11</v>
      </c>
      <c r="R52">
        <f t="shared" si="1"/>
        <v>3</v>
      </c>
    </row>
    <row r="53" spans="1:18" hidden="1">
      <c r="A53" s="134">
        <v>1732225</v>
      </c>
      <c r="B53">
        <v>2005</v>
      </c>
      <c r="C53">
        <v>20050611</v>
      </c>
      <c r="D53">
        <v>45</v>
      </c>
      <c r="E53">
        <v>95</v>
      </c>
      <c r="F53" t="s">
        <v>58</v>
      </c>
      <c r="G53" t="s">
        <v>286</v>
      </c>
      <c r="H53">
        <v>210512</v>
      </c>
      <c r="I53">
        <v>3.11</v>
      </c>
      <c r="J53" t="s">
        <v>1076</v>
      </c>
      <c r="K53" t="s">
        <v>77</v>
      </c>
      <c r="L53" t="s">
        <v>896</v>
      </c>
      <c r="M53">
        <v>2002</v>
      </c>
      <c r="N53">
        <v>57</v>
      </c>
      <c r="O53">
        <v>2</v>
      </c>
      <c r="P53" t="str">
        <f t="shared" si="0"/>
        <v>06</v>
      </c>
      <c r="Q53" s="118">
        <f>VLOOKUP(M53,WeightWhite!A$10:B$12,2,FALSE)*I53</f>
        <v>3.11</v>
      </c>
      <c r="R53">
        <f t="shared" si="1"/>
        <v>3</v>
      </c>
    </row>
    <row r="54" spans="1:18" hidden="1">
      <c r="A54" s="134">
        <v>1744479</v>
      </c>
      <c r="B54">
        <v>2005</v>
      </c>
      <c r="C54">
        <v>20050612</v>
      </c>
      <c r="D54">
        <v>45</v>
      </c>
      <c r="E54">
        <v>95</v>
      </c>
      <c r="F54" t="s">
        <v>58</v>
      </c>
      <c r="G54" t="s">
        <v>283</v>
      </c>
      <c r="H54">
        <v>210512</v>
      </c>
      <c r="I54">
        <v>3.11</v>
      </c>
      <c r="J54" t="s">
        <v>1205</v>
      </c>
      <c r="K54" t="s">
        <v>77</v>
      </c>
      <c r="L54" t="s">
        <v>896</v>
      </c>
      <c r="M54">
        <v>2002</v>
      </c>
      <c r="N54">
        <v>57</v>
      </c>
      <c r="O54">
        <v>2</v>
      </c>
      <c r="P54" t="str">
        <f t="shared" si="0"/>
        <v>06</v>
      </c>
      <c r="Q54" s="118">
        <f>VLOOKUP(M54,WeightWhite!A$10:B$12,2,FALSE)*I54</f>
        <v>3.11</v>
      </c>
      <c r="R54">
        <f t="shared" si="1"/>
        <v>3</v>
      </c>
    </row>
    <row r="55" spans="1:18" hidden="1">
      <c r="A55" s="134">
        <v>1764777</v>
      </c>
      <c r="B55">
        <v>2005</v>
      </c>
      <c r="C55">
        <v>20050626</v>
      </c>
      <c r="D55">
        <v>45</v>
      </c>
      <c r="E55">
        <v>95</v>
      </c>
      <c r="F55" t="s">
        <v>58</v>
      </c>
      <c r="G55" t="s">
        <v>298</v>
      </c>
      <c r="H55">
        <v>210512</v>
      </c>
      <c r="I55">
        <v>3.11</v>
      </c>
      <c r="J55" t="s">
        <v>1206</v>
      </c>
      <c r="K55" t="s">
        <v>77</v>
      </c>
      <c r="L55" t="s">
        <v>896</v>
      </c>
      <c r="M55">
        <v>2002</v>
      </c>
      <c r="N55">
        <v>57</v>
      </c>
      <c r="O55">
        <v>2</v>
      </c>
      <c r="P55" t="str">
        <f t="shared" si="0"/>
        <v>06</v>
      </c>
      <c r="Q55" s="118">
        <f>VLOOKUP(M55,WeightWhite!A$10:B$12,2,FALSE)*I55</f>
        <v>3.11</v>
      </c>
      <c r="R55">
        <f t="shared" si="1"/>
        <v>3</v>
      </c>
    </row>
    <row r="56" spans="1:18" hidden="1">
      <c r="A56" s="134">
        <v>1707311</v>
      </c>
      <c r="B56">
        <v>2005</v>
      </c>
      <c r="C56">
        <v>20050601</v>
      </c>
      <c r="D56">
        <v>45</v>
      </c>
      <c r="E56">
        <v>95</v>
      </c>
      <c r="F56" t="s">
        <v>58</v>
      </c>
      <c r="G56" t="s">
        <v>284</v>
      </c>
      <c r="H56">
        <v>210512</v>
      </c>
      <c r="I56">
        <v>3.11</v>
      </c>
      <c r="J56" t="s">
        <v>1077</v>
      </c>
      <c r="K56" t="s">
        <v>77</v>
      </c>
      <c r="L56" t="s">
        <v>896</v>
      </c>
      <c r="M56">
        <v>2002</v>
      </c>
      <c r="N56">
        <v>57</v>
      </c>
      <c r="O56">
        <v>2</v>
      </c>
      <c r="P56" t="str">
        <f t="shared" si="0"/>
        <v>06</v>
      </c>
      <c r="Q56" s="118">
        <f>VLOOKUP(M56,WeightWhite!A$10:B$12,2,FALSE)*I56</f>
        <v>3.11</v>
      </c>
      <c r="R56">
        <f t="shared" si="1"/>
        <v>3</v>
      </c>
    </row>
    <row r="57" spans="1:18" hidden="1">
      <c r="A57" s="134">
        <v>1881318</v>
      </c>
      <c r="B57">
        <v>2006</v>
      </c>
      <c r="C57">
        <v>20060611</v>
      </c>
      <c r="D57">
        <v>45</v>
      </c>
      <c r="E57">
        <v>95</v>
      </c>
      <c r="F57" t="s">
        <v>58</v>
      </c>
      <c r="G57" t="s">
        <v>284</v>
      </c>
      <c r="H57">
        <v>210512</v>
      </c>
      <c r="I57">
        <v>2.2000000000000002</v>
      </c>
      <c r="J57" t="s">
        <v>1077</v>
      </c>
      <c r="K57" t="s">
        <v>77</v>
      </c>
      <c r="L57" t="s">
        <v>896</v>
      </c>
      <c r="M57">
        <v>2002</v>
      </c>
      <c r="N57">
        <v>57</v>
      </c>
      <c r="O57">
        <v>2</v>
      </c>
      <c r="P57" t="str">
        <f t="shared" si="0"/>
        <v>06</v>
      </c>
      <c r="Q57" s="118">
        <f>VLOOKUP(M57,WeightWhite!A$10:B$12,2,FALSE)*I57</f>
        <v>2.2000000000000002</v>
      </c>
      <c r="R57">
        <f t="shared" si="1"/>
        <v>4</v>
      </c>
    </row>
    <row r="58" spans="1:18" hidden="1">
      <c r="A58" s="134">
        <v>1893233</v>
      </c>
      <c r="B58">
        <v>2007</v>
      </c>
      <c r="C58">
        <v>20070624</v>
      </c>
      <c r="D58">
        <v>15</v>
      </c>
      <c r="E58">
        <v>40</v>
      </c>
      <c r="F58" t="s">
        <v>58</v>
      </c>
      <c r="G58" t="s">
        <v>272</v>
      </c>
      <c r="H58">
        <v>210556</v>
      </c>
      <c r="I58">
        <v>1.68</v>
      </c>
      <c r="J58" t="s">
        <v>1085</v>
      </c>
      <c r="K58" t="s">
        <v>77</v>
      </c>
      <c r="L58" t="s">
        <v>896</v>
      </c>
      <c r="M58">
        <v>2003</v>
      </c>
      <c r="N58">
        <v>16</v>
      </c>
      <c r="O58">
        <v>2</v>
      </c>
      <c r="P58" t="str">
        <f t="shared" si="0"/>
        <v>06</v>
      </c>
      <c r="Q58" s="118">
        <f>VLOOKUP(M58,WeightWhite!A$10:B$12,2,FALSE)*I58</f>
        <v>13.839611650485436</v>
      </c>
      <c r="R58">
        <f t="shared" si="1"/>
        <v>4</v>
      </c>
    </row>
    <row r="59" spans="1:18" hidden="1">
      <c r="A59" s="134">
        <v>1855192</v>
      </c>
      <c r="B59">
        <v>2006</v>
      </c>
      <c r="C59">
        <v>20060706</v>
      </c>
      <c r="D59">
        <v>23</v>
      </c>
      <c r="E59">
        <v>17</v>
      </c>
      <c r="F59" t="s">
        <v>58</v>
      </c>
      <c r="G59" t="s">
        <v>265</v>
      </c>
      <c r="H59">
        <v>210512</v>
      </c>
      <c r="I59">
        <v>1</v>
      </c>
      <c r="J59" t="s">
        <v>690</v>
      </c>
      <c r="K59" t="s">
        <v>77</v>
      </c>
      <c r="L59" t="s">
        <v>896</v>
      </c>
      <c r="M59">
        <v>2002</v>
      </c>
      <c r="N59">
        <v>73</v>
      </c>
      <c r="O59">
        <v>3</v>
      </c>
      <c r="P59" t="str">
        <f t="shared" si="0"/>
        <v>07</v>
      </c>
      <c r="Q59" s="118">
        <f>VLOOKUP(M59,WeightWhite!A$10:B$12,2,FALSE)*I59</f>
        <v>1</v>
      </c>
      <c r="R59">
        <f t="shared" si="1"/>
        <v>4</v>
      </c>
    </row>
    <row r="60" spans="1:18" hidden="1">
      <c r="A60" s="134">
        <v>1855784</v>
      </c>
      <c r="B60">
        <v>2006</v>
      </c>
      <c r="C60">
        <v>20060706</v>
      </c>
      <c r="D60">
        <v>23</v>
      </c>
      <c r="E60">
        <v>17</v>
      </c>
      <c r="F60" t="s">
        <v>58</v>
      </c>
      <c r="G60" t="s">
        <v>265</v>
      </c>
      <c r="H60">
        <v>210512</v>
      </c>
      <c r="I60">
        <v>1</v>
      </c>
      <c r="J60" t="s">
        <v>690</v>
      </c>
      <c r="K60" t="s">
        <v>77</v>
      </c>
      <c r="L60" t="s">
        <v>896</v>
      </c>
      <c r="M60">
        <v>2002</v>
      </c>
      <c r="N60">
        <v>73</v>
      </c>
      <c r="O60">
        <v>3</v>
      </c>
      <c r="P60" t="str">
        <f t="shared" si="0"/>
        <v>07</v>
      </c>
      <c r="Q60" s="118">
        <f>VLOOKUP(M60,WeightWhite!A$10:B$12,2,FALSE)*I60</f>
        <v>1</v>
      </c>
      <c r="R60">
        <f t="shared" si="1"/>
        <v>4</v>
      </c>
    </row>
    <row r="61" spans="1:18" hidden="1">
      <c r="A61" s="134">
        <v>1855788</v>
      </c>
      <c r="B61">
        <v>2006</v>
      </c>
      <c r="C61">
        <v>20060706</v>
      </c>
      <c r="D61">
        <v>23</v>
      </c>
      <c r="E61">
        <v>17</v>
      </c>
      <c r="F61" t="s">
        <v>58</v>
      </c>
      <c r="G61" t="s">
        <v>265</v>
      </c>
      <c r="H61">
        <v>210512</v>
      </c>
      <c r="I61">
        <v>1</v>
      </c>
      <c r="J61" t="s">
        <v>690</v>
      </c>
      <c r="K61" t="s">
        <v>77</v>
      </c>
      <c r="L61" t="s">
        <v>896</v>
      </c>
      <c r="M61">
        <v>2002</v>
      </c>
      <c r="N61">
        <v>73</v>
      </c>
      <c r="O61">
        <v>3</v>
      </c>
      <c r="P61" t="str">
        <f t="shared" si="0"/>
        <v>07</v>
      </c>
      <c r="Q61" s="118">
        <f>VLOOKUP(M61,WeightWhite!A$10:B$12,2,FALSE)*I61</f>
        <v>1</v>
      </c>
      <c r="R61">
        <f t="shared" si="1"/>
        <v>4</v>
      </c>
    </row>
    <row r="62" spans="1:18" hidden="1">
      <c r="A62" s="134">
        <v>1855792</v>
      </c>
      <c r="B62">
        <v>2006</v>
      </c>
      <c r="C62">
        <v>20060706</v>
      </c>
      <c r="D62">
        <v>23</v>
      </c>
      <c r="E62">
        <v>17</v>
      </c>
      <c r="F62" t="s">
        <v>58</v>
      </c>
      <c r="G62" t="s">
        <v>265</v>
      </c>
      <c r="H62">
        <v>210512</v>
      </c>
      <c r="I62">
        <v>1</v>
      </c>
      <c r="J62" t="s">
        <v>690</v>
      </c>
      <c r="K62" t="s">
        <v>77</v>
      </c>
      <c r="L62" t="s">
        <v>896</v>
      </c>
      <c r="M62">
        <v>2002</v>
      </c>
      <c r="N62">
        <v>73</v>
      </c>
      <c r="O62">
        <v>3</v>
      </c>
      <c r="P62" t="str">
        <f t="shared" si="0"/>
        <v>07</v>
      </c>
      <c r="Q62" s="118">
        <f>VLOOKUP(M62,WeightWhite!A$10:B$12,2,FALSE)*I62</f>
        <v>1</v>
      </c>
      <c r="R62">
        <f t="shared" si="1"/>
        <v>4</v>
      </c>
    </row>
    <row r="63" spans="1:18" hidden="1">
      <c r="A63" s="134">
        <v>1854215</v>
      </c>
      <c r="B63">
        <v>2006</v>
      </c>
      <c r="C63">
        <v>20060711</v>
      </c>
      <c r="D63">
        <v>23</v>
      </c>
      <c r="E63">
        <v>17</v>
      </c>
      <c r="F63" t="s">
        <v>58</v>
      </c>
      <c r="G63" t="s">
        <v>265</v>
      </c>
      <c r="H63">
        <v>210512</v>
      </c>
      <c r="I63">
        <v>1</v>
      </c>
      <c r="J63" t="s">
        <v>690</v>
      </c>
      <c r="K63" t="s">
        <v>77</v>
      </c>
      <c r="L63" t="s">
        <v>896</v>
      </c>
      <c r="M63">
        <v>2002</v>
      </c>
      <c r="N63">
        <v>73</v>
      </c>
      <c r="O63">
        <v>3</v>
      </c>
      <c r="P63" t="str">
        <f t="shared" si="0"/>
        <v>07</v>
      </c>
      <c r="Q63" s="118">
        <f>VLOOKUP(M63,WeightWhite!A$10:B$12,2,FALSE)*I63</f>
        <v>1</v>
      </c>
      <c r="R63">
        <f t="shared" si="1"/>
        <v>4</v>
      </c>
    </row>
    <row r="64" spans="1:18" hidden="1">
      <c r="A64" s="134">
        <v>1811908</v>
      </c>
      <c r="B64">
        <v>2006</v>
      </c>
      <c r="C64">
        <v>20060711</v>
      </c>
      <c r="D64">
        <v>23</v>
      </c>
      <c r="E64">
        <v>17</v>
      </c>
      <c r="F64" t="s">
        <v>58</v>
      </c>
      <c r="G64" t="s">
        <v>265</v>
      </c>
      <c r="H64">
        <v>210512</v>
      </c>
      <c r="I64">
        <v>1</v>
      </c>
      <c r="J64" t="s">
        <v>690</v>
      </c>
      <c r="K64" t="s">
        <v>77</v>
      </c>
      <c r="L64" t="s">
        <v>896</v>
      </c>
      <c r="M64">
        <v>2002</v>
      </c>
      <c r="N64">
        <v>73</v>
      </c>
      <c r="O64">
        <v>3</v>
      </c>
      <c r="P64" t="str">
        <f t="shared" si="0"/>
        <v>07</v>
      </c>
      <c r="Q64" s="118">
        <f>VLOOKUP(M64,WeightWhite!A$10:B$12,2,FALSE)*I64</f>
        <v>1</v>
      </c>
      <c r="R64">
        <f t="shared" si="1"/>
        <v>4</v>
      </c>
    </row>
    <row r="65" spans="1:18" hidden="1">
      <c r="A65" s="134">
        <v>1821460</v>
      </c>
      <c r="B65">
        <v>2006</v>
      </c>
      <c r="C65">
        <v>20060711</v>
      </c>
      <c r="D65">
        <v>23</v>
      </c>
      <c r="E65">
        <v>17</v>
      </c>
      <c r="F65" t="s">
        <v>58</v>
      </c>
      <c r="G65" t="s">
        <v>265</v>
      </c>
      <c r="H65">
        <v>210512</v>
      </c>
      <c r="I65">
        <v>1</v>
      </c>
      <c r="J65" t="s">
        <v>690</v>
      </c>
      <c r="K65" t="s">
        <v>77</v>
      </c>
      <c r="L65" t="s">
        <v>896</v>
      </c>
      <c r="M65">
        <v>2002</v>
      </c>
      <c r="N65">
        <v>73</v>
      </c>
      <c r="O65">
        <v>3</v>
      </c>
      <c r="P65" t="str">
        <f t="shared" si="0"/>
        <v>07</v>
      </c>
      <c r="Q65" s="118">
        <f>VLOOKUP(M65,WeightWhite!A$10:B$12,2,FALSE)*I65</f>
        <v>1</v>
      </c>
      <c r="R65">
        <f t="shared" si="1"/>
        <v>4</v>
      </c>
    </row>
    <row r="66" spans="1:18" hidden="1">
      <c r="A66" s="134">
        <v>1855796</v>
      </c>
      <c r="B66">
        <v>2006</v>
      </c>
      <c r="C66">
        <v>20060711</v>
      </c>
      <c r="D66">
        <v>23</v>
      </c>
      <c r="E66">
        <v>17</v>
      </c>
      <c r="F66" t="s">
        <v>58</v>
      </c>
      <c r="G66" t="s">
        <v>265</v>
      </c>
      <c r="H66">
        <v>210512</v>
      </c>
      <c r="I66">
        <v>1</v>
      </c>
      <c r="J66" t="s">
        <v>690</v>
      </c>
      <c r="K66" t="s">
        <v>77</v>
      </c>
      <c r="L66" t="s">
        <v>896</v>
      </c>
      <c r="M66">
        <v>2002</v>
      </c>
      <c r="N66">
        <v>73</v>
      </c>
      <c r="O66">
        <v>3</v>
      </c>
      <c r="P66" t="str">
        <f t="shared" ref="P66:P129" si="2">MID(C66,5,2)</f>
        <v>07</v>
      </c>
      <c r="Q66" s="118">
        <f>VLOOKUP(M66,WeightWhite!A$10:B$12,2,FALSE)*I66</f>
        <v>1</v>
      </c>
      <c r="R66">
        <f t="shared" si="1"/>
        <v>4</v>
      </c>
    </row>
    <row r="67" spans="1:18" hidden="1">
      <c r="A67" s="134">
        <v>1855800</v>
      </c>
      <c r="B67">
        <v>2006</v>
      </c>
      <c r="C67">
        <v>20060711</v>
      </c>
      <c r="D67">
        <v>23</v>
      </c>
      <c r="E67">
        <v>17</v>
      </c>
      <c r="F67" t="s">
        <v>58</v>
      </c>
      <c r="G67" t="s">
        <v>265</v>
      </c>
      <c r="H67">
        <v>210512</v>
      </c>
      <c r="I67">
        <v>1</v>
      </c>
      <c r="J67" t="s">
        <v>690</v>
      </c>
      <c r="K67" t="s">
        <v>77</v>
      </c>
      <c r="L67" t="s">
        <v>896</v>
      </c>
      <c r="M67">
        <v>2002</v>
      </c>
      <c r="N67">
        <v>73</v>
      </c>
      <c r="O67">
        <v>3</v>
      </c>
      <c r="P67" t="str">
        <f t="shared" si="2"/>
        <v>07</v>
      </c>
      <c r="Q67" s="118">
        <f>VLOOKUP(M67,WeightWhite!A$10:B$12,2,FALSE)*I67</f>
        <v>1</v>
      </c>
      <c r="R67">
        <f t="shared" ref="R67:R130" si="3">B67-M67</f>
        <v>4</v>
      </c>
    </row>
    <row r="68" spans="1:18" hidden="1">
      <c r="A68" s="134">
        <v>1842855</v>
      </c>
      <c r="B68">
        <v>2006</v>
      </c>
      <c r="C68">
        <v>20060727</v>
      </c>
      <c r="D68">
        <v>23</v>
      </c>
      <c r="E68">
        <v>17</v>
      </c>
      <c r="F68" t="s">
        <v>58</v>
      </c>
      <c r="G68" t="s">
        <v>265</v>
      </c>
      <c r="H68">
        <v>210512</v>
      </c>
      <c r="I68">
        <v>1</v>
      </c>
      <c r="J68" t="s">
        <v>690</v>
      </c>
      <c r="K68" t="s">
        <v>77</v>
      </c>
      <c r="L68" t="s">
        <v>896</v>
      </c>
      <c r="M68">
        <v>2002</v>
      </c>
      <c r="N68">
        <v>73</v>
      </c>
      <c r="O68">
        <v>3</v>
      </c>
      <c r="P68" t="str">
        <f t="shared" si="2"/>
        <v>07</v>
      </c>
      <c r="Q68" s="118">
        <f>VLOOKUP(M68,WeightWhite!A$10:B$12,2,FALSE)*I68</f>
        <v>1</v>
      </c>
      <c r="R68">
        <f t="shared" si="3"/>
        <v>4</v>
      </c>
    </row>
    <row r="69" spans="1:18" hidden="1">
      <c r="A69" s="134">
        <v>1842047</v>
      </c>
      <c r="B69">
        <v>2006</v>
      </c>
      <c r="C69">
        <v>20060727</v>
      </c>
      <c r="D69">
        <v>23</v>
      </c>
      <c r="E69">
        <v>17</v>
      </c>
      <c r="F69" t="s">
        <v>58</v>
      </c>
      <c r="G69" t="s">
        <v>265</v>
      </c>
      <c r="H69">
        <v>210512</v>
      </c>
      <c r="I69">
        <v>1</v>
      </c>
      <c r="J69" t="s">
        <v>690</v>
      </c>
      <c r="K69" t="s">
        <v>77</v>
      </c>
      <c r="L69" t="s">
        <v>896</v>
      </c>
      <c r="M69">
        <v>2002</v>
      </c>
      <c r="N69">
        <v>73</v>
      </c>
      <c r="O69">
        <v>3</v>
      </c>
      <c r="P69" t="str">
        <f t="shared" si="2"/>
        <v>07</v>
      </c>
      <c r="Q69" s="118">
        <f>VLOOKUP(M69,WeightWhite!A$10:B$12,2,FALSE)*I69</f>
        <v>1</v>
      </c>
      <c r="R69">
        <f t="shared" si="3"/>
        <v>4</v>
      </c>
    </row>
    <row r="70" spans="1:18" hidden="1">
      <c r="A70" s="134">
        <v>1885975</v>
      </c>
      <c r="B70">
        <v>2007</v>
      </c>
      <c r="C70">
        <v>20070702</v>
      </c>
      <c r="D70">
        <v>23</v>
      </c>
      <c r="E70">
        <v>17</v>
      </c>
      <c r="F70" t="s">
        <v>58</v>
      </c>
      <c r="G70" t="s">
        <v>265</v>
      </c>
      <c r="H70">
        <v>210512</v>
      </c>
      <c r="I70">
        <v>1</v>
      </c>
      <c r="J70" t="s">
        <v>690</v>
      </c>
      <c r="K70" t="s">
        <v>77</v>
      </c>
      <c r="L70" t="s">
        <v>896</v>
      </c>
      <c r="M70">
        <v>2002</v>
      </c>
      <c r="N70">
        <v>73</v>
      </c>
      <c r="O70">
        <v>3</v>
      </c>
      <c r="P70" t="str">
        <f t="shared" si="2"/>
        <v>07</v>
      </c>
      <c r="Q70" s="118">
        <f>VLOOKUP(M70,WeightWhite!A$10:B$12,2,FALSE)*I70</f>
        <v>1</v>
      </c>
      <c r="R70">
        <f t="shared" si="3"/>
        <v>5</v>
      </c>
    </row>
    <row r="71" spans="1:18" hidden="1">
      <c r="A71" s="134">
        <v>1886502</v>
      </c>
      <c r="B71">
        <v>2007</v>
      </c>
      <c r="C71">
        <v>20070726</v>
      </c>
      <c r="D71">
        <v>23</v>
      </c>
      <c r="E71">
        <v>16</v>
      </c>
      <c r="F71" t="s">
        <v>58</v>
      </c>
      <c r="G71" t="s">
        <v>265</v>
      </c>
      <c r="H71">
        <v>210595</v>
      </c>
      <c r="I71">
        <v>1</v>
      </c>
      <c r="J71" t="s">
        <v>690</v>
      </c>
      <c r="K71" t="s">
        <v>77</v>
      </c>
      <c r="L71" t="s">
        <v>896</v>
      </c>
      <c r="M71">
        <v>2004</v>
      </c>
      <c r="N71">
        <v>73</v>
      </c>
      <c r="O71">
        <v>3</v>
      </c>
      <c r="P71" t="str">
        <f t="shared" si="2"/>
        <v>07</v>
      </c>
      <c r="Q71" s="118">
        <f>VLOOKUP(M71,WeightWhite!A$10:B$12,2,FALSE)*I71</f>
        <v>2.2809139784946235</v>
      </c>
      <c r="R71">
        <f t="shared" si="3"/>
        <v>3</v>
      </c>
    </row>
    <row r="72" spans="1:18" hidden="1">
      <c r="A72" s="134">
        <v>1998187</v>
      </c>
      <c r="B72">
        <v>2008</v>
      </c>
      <c r="C72">
        <v>20080723</v>
      </c>
      <c r="D72">
        <v>23</v>
      </c>
      <c r="E72">
        <v>17</v>
      </c>
      <c r="F72" t="s">
        <v>58</v>
      </c>
      <c r="G72" t="s">
        <v>265</v>
      </c>
      <c r="H72">
        <v>210595</v>
      </c>
      <c r="I72">
        <v>1</v>
      </c>
      <c r="J72" t="s">
        <v>690</v>
      </c>
      <c r="K72" t="s">
        <v>77</v>
      </c>
      <c r="L72" t="s">
        <v>896</v>
      </c>
      <c r="M72">
        <v>2004</v>
      </c>
      <c r="N72">
        <v>73</v>
      </c>
      <c r="O72">
        <v>3</v>
      </c>
      <c r="P72" t="str">
        <f t="shared" si="2"/>
        <v>07</v>
      </c>
      <c r="Q72" s="118">
        <f>VLOOKUP(M72,WeightWhite!A$10:B$12,2,FALSE)*I72</f>
        <v>2.2809139784946235</v>
      </c>
      <c r="R72">
        <f t="shared" si="3"/>
        <v>4</v>
      </c>
    </row>
    <row r="73" spans="1:18" hidden="1">
      <c r="A73" s="134">
        <v>9408080046</v>
      </c>
      <c r="B73">
        <v>2006</v>
      </c>
      <c r="C73">
        <v>20060715</v>
      </c>
      <c r="D73">
        <v>50</v>
      </c>
      <c r="E73">
        <v>50</v>
      </c>
      <c r="G73" t="s">
        <v>308</v>
      </c>
      <c r="H73">
        <v>210512</v>
      </c>
      <c r="I73">
        <v>1</v>
      </c>
      <c r="J73" t="s">
        <v>77</v>
      </c>
      <c r="K73" t="s">
        <v>77</v>
      </c>
      <c r="L73" t="s">
        <v>896</v>
      </c>
      <c r="M73">
        <v>2002</v>
      </c>
      <c r="N73">
        <v>74</v>
      </c>
      <c r="O73">
        <v>3</v>
      </c>
      <c r="P73" t="str">
        <f t="shared" si="2"/>
        <v>07</v>
      </c>
      <c r="Q73" s="118">
        <f>VLOOKUP(M73,WeightWhite!A$10:B$12,2,FALSE)*I73</f>
        <v>1</v>
      </c>
      <c r="R73">
        <f t="shared" si="3"/>
        <v>4</v>
      </c>
    </row>
    <row r="74" spans="1:18" hidden="1">
      <c r="A74" s="134">
        <v>9408080051</v>
      </c>
      <c r="B74">
        <v>2006</v>
      </c>
      <c r="C74">
        <v>20060715</v>
      </c>
      <c r="D74">
        <v>50</v>
      </c>
      <c r="E74">
        <v>50</v>
      </c>
      <c r="G74" t="s">
        <v>308</v>
      </c>
      <c r="H74">
        <v>210512</v>
      </c>
      <c r="I74">
        <v>1</v>
      </c>
      <c r="J74" t="s">
        <v>77</v>
      </c>
      <c r="K74" t="s">
        <v>77</v>
      </c>
      <c r="L74" t="s">
        <v>896</v>
      </c>
      <c r="M74">
        <v>2002</v>
      </c>
      <c r="N74">
        <v>74</v>
      </c>
      <c r="O74">
        <v>3</v>
      </c>
      <c r="P74" t="str">
        <f t="shared" si="2"/>
        <v>07</v>
      </c>
      <c r="Q74" s="118">
        <f>VLOOKUP(M74,WeightWhite!A$10:B$12,2,FALSE)*I74</f>
        <v>1</v>
      </c>
      <c r="R74">
        <f t="shared" si="3"/>
        <v>4</v>
      </c>
    </row>
    <row r="75" spans="1:18" hidden="1">
      <c r="A75" s="134">
        <v>9408080055</v>
      </c>
      <c r="B75">
        <v>2006</v>
      </c>
      <c r="C75">
        <v>20060715</v>
      </c>
      <c r="D75">
        <v>50</v>
      </c>
      <c r="E75">
        <v>50</v>
      </c>
      <c r="G75" t="s">
        <v>308</v>
      </c>
      <c r="H75">
        <v>210512</v>
      </c>
      <c r="I75">
        <v>1</v>
      </c>
      <c r="J75" t="s">
        <v>77</v>
      </c>
      <c r="K75" t="s">
        <v>77</v>
      </c>
      <c r="L75" t="s">
        <v>896</v>
      </c>
      <c r="M75">
        <v>2002</v>
      </c>
      <c r="N75">
        <v>74</v>
      </c>
      <c r="O75">
        <v>3</v>
      </c>
      <c r="P75" t="str">
        <f t="shared" si="2"/>
        <v>07</v>
      </c>
      <c r="Q75" s="118">
        <f>VLOOKUP(M75,WeightWhite!A$10:B$12,2,FALSE)*I75</f>
        <v>1</v>
      </c>
      <c r="R75">
        <f t="shared" si="3"/>
        <v>4</v>
      </c>
    </row>
    <row r="76" spans="1:18" hidden="1">
      <c r="A76" s="134">
        <v>9408080056</v>
      </c>
      <c r="B76">
        <v>2006</v>
      </c>
      <c r="C76">
        <v>20060715</v>
      </c>
      <c r="D76">
        <v>50</v>
      </c>
      <c r="E76">
        <v>50</v>
      </c>
      <c r="G76" t="s">
        <v>308</v>
      </c>
      <c r="H76">
        <v>210512</v>
      </c>
      <c r="I76">
        <v>1</v>
      </c>
      <c r="J76" t="s">
        <v>77</v>
      </c>
      <c r="K76" t="s">
        <v>77</v>
      </c>
      <c r="L76" t="s">
        <v>896</v>
      </c>
      <c r="M76">
        <v>2002</v>
      </c>
      <c r="N76">
        <v>74</v>
      </c>
      <c r="O76">
        <v>3</v>
      </c>
      <c r="P76" t="str">
        <f t="shared" si="2"/>
        <v>07</v>
      </c>
      <c r="Q76" s="118">
        <f>VLOOKUP(M76,WeightWhite!A$10:B$12,2,FALSE)*I76</f>
        <v>1</v>
      </c>
      <c r="R76">
        <f t="shared" si="3"/>
        <v>4</v>
      </c>
    </row>
    <row r="77" spans="1:18" hidden="1">
      <c r="A77" s="134">
        <v>9408080074</v>
      </c>
      <c r="B77">
        <v>2006</v>
      </c>
      <c r="C77">
        <v>20060715</v>
      </c>
      <c r="D77">
        <v>50</v>
      </c>
      <c r="E77">
        <v>50</v>
      </c>
      <c r="G77" t="s">
        <v>308</v>
      </c>
      <c r="H77">
        <v>210512</v>
      </c>
      <c r="I77">
        <v>1</v>
      </c>
      <c r="J77" t="s">
        <v>77</v>
      </c>
      <c r="K77" t="s">
        <v>77</v>
      </c>
      <c r="L77" t="s">
        <v>896</v>
      </c>
      <c r="M77">
        <v>2002</v>
      </c>
      <c r="N77">
        <v>74</v>
      </c>
      <c r="O77">
        <v>3</v>
      </c>
      <c r="P77" t="str">
        <f t="shared" si="2"/>
        <v>07</v>
      </c>
      <c r="Q77" s="118">
        <f>VLOOKUP(M77,WeightWhite!A$10:B$12,2,FALSE)*I77</f>
        <v>1</v>
      </c>
      <c r="R77">
        <f t="shared" si="3"/>
        <v>4</v>
      </c>
    </row>
    <row r="78" spans="1:18" hidden="1">
      <c r="A78" s="134">
        <v>9408080077</v>
      </c>
      <c r="B78">
        <v>2006</v>
      </c>
      <c r="C78">
        <v>20060715</v>
      </c>
      <c r="D78">
        <v>50</v>
      </c>
      <c r="E78">
        <v>50</v>
      </c>
      <c r="G78" t="s">
        <v>308</v>
      </c>
      <c r="H78">
        <v>210512</v>
      </c>
      <c r="I78">
        <v>1</v>
      </c>
      <c r="J78" t="s">
        <v>77</v>
      </c>
      <c r="K78" t="s">
        <v>77</v>
      </c>
      <c r="L78" t="s">
        <v>896</v>
      </c>
      <c r="M78">
        <v>2002</v>
      </c>
      <c r="N78">
        <v>74</v>
      </c>
      <c r="O78">
        <v>3</v>
      </c>
      <c r="P78" t="str">
        <f t="shared" si="2"/>
        <v>07</v>
      </c>
      <c r="Q78" s="118">
        <f>VLOOKUP(M78,WeightWhite!A$10:B$12,2,FALSE)*I78</f>
        <v>1</v>
      </c>
      <c r="R78">
        <f t="shared" si="3"/>
        <v>4</v>
      </c>
    </row>
    <row r="79" spans="1:18" hidden="1">
      <c r="A79" s="134">
        <v>9408080082</v>
      </c>
      <c r="B79">
        <v>2006</v>
      </c>
      <c r="C79">
        <v>20060715</v>
      </c>
      <c r="D79">
        <v>50</v>
      </c>
      <c r="E79">
        <v>50</v>
      </c>
      <c r="G79" t="s">
        <v>308</v>
      </c>
      <c r="H79">
        <v>210512</v>
      </c>
      <c r="I79">
        <v>1</v>
      </c>
      <c r="J79" t="s">
        <v>77</v>
      </c>
      <c r="K79" t="s">
        <v>77</v>
      </c>
      <c r="L79" t="s">
        <v>896</v>
      </c>
      <c r="M79">
        <v>2002</v>
      </c>
      <c r="N79">
        <v>74</v>
      </c>
      <c r="O79">
        <v>3</v>
      </c>
      <c r="P79" t="str">
        <f t="shared" si="2"/>
        <v>07</v>
      </c>
      <c r="Q79" s="118">
        <f>VLOOKUP(M79,WeightWhite!A$10:B$12,2,FALSE)*I79</f>
        <v>1</v>
      </c>
      <c r="R79">
        <f t="shared" si="3"/>
        <v>4</v>
      </c>
    </row>
    <row r="80" spans="1:18" hidden="1">
      <c r="A80" s="134">
        <v>9408080086</v>
      </c>
      <c r="B80">
        <v>2006</v>
      </c>
      <c r="C80">
        <v>20060715</v>
      </c>
      <c r="D80">
        <v>50</v>
      </c>
      <c r="E80">
        <v>50</v>
      </c>
      <c r="G80" t="s">
        <v>308</v>
      </c>
      <c r="H80">
        <v>210512</v>
      </c>
      <c r="I80">
        <v>1</v>
      </c>
      <c r="J80" t="s">
        <v>77</v>
      </c>
      <c r="K80" t="s">
        <v>77</v>
      </c>
      <c r="L80" t="s">
        <v>896</v>
      </c>
      <c r="M80">
        <v>2002</v>
      </c>
      <c r="N80">
        <v>74</v>
      </c>
      <c r="O80">
        <v>3</v>
      </c>
      <c r="P80" t="str">
        <f t="shared" si="2"/>
        <v>07</v>
      </c>
      <c r="Q80" s="118">
        <f>VLOOKUP(M80,WeightWhite!A$10:B$12,2,FALSE)*I80</f>
        <v>1</v>
      </c>
      <c r="R80">
        <f t="shared" si="3"/>
        <v>4</v>
      </c>
    </row>
    <row r="81" spans="1:18" hidden="1">
      <c r="A81" s="134">
        <v>9408080088</v>
      </c>
      <c r="B81">
        <v>2006</v>
      </c>
      <c r="C81">
        <v>20060715</v>
      </c>
      <c r="D81">
        <v>50</v>
      </c>
      <c r="E81">
        <v>50</v>
      </c>
      <c r="G81" t="s">
        <v>308</v>
      </c>
      <c r="H81">
        <v>210512</v>
      </c>
      <c r="I81">
        <v>1</v>
      </c>
      <c r="J81" t="s">
        <v>77</v>
      </c>
      <c r="K81" t="s">
        <v>77</v>
      </c>
      <c r="L81" t="s">
        <v>896</v>
      </c>
      <c r="M81">
        <v>2002</v>
      </c>
      <c r="N81">
        <v>74</v>
      </c>
      <c r="O81">
        <v>3</v>
      </c>
      <c r="P81" t="str">
        <f t="shared" si="2"/>
        <v>07</v>
      </c>
      <c r="Q81" s="118">
        <f>VLOOKUP(M81,WeightWhite!A$10:B$12,2,FALSE)*I81</f>
        <v>1</v>
      </c>
      <c r="R81">
        <f t="shared" si="3"/>
        <v>4</v>
      </c>
    </row>
    <row r="82" spans="1:18" hidden="1">
      <c r="A82" s="134">
        <v>9402850029</v>
      </c>
      <c r="B82">
        <v>2006</v>
      </c>
      <c r="C82">
        <v>20060722</v>
      </c>
      <c r="D82">
        <v>50</v>
      </c>
      <c r="E82">
        <v>50</v>
      </c>
      <c r="G82" t="s">
        <v>308</v>
      </c>
      <c r="H82">
        <v>210512</v>
      </c>
      <c r="I82">
        <v>1</v>
      </c>
      <c r="J82" t="s">
        <v>77</v>
      </c>
      <c r="K82" t="s">
        <v>77</v>
      </c>
      <c r="L82" t="s">
        <v>896</v>
      </c>
      <c r="M82">
        <v>2002</v>
      </c>
      <c r="N82">
        <v>74</v>
      </c>
      <c r="O82">
        <v>3</v>
      </c>
      <c r="P82" t="str">
        <f t="shared" si="2"/>
        <v>07</v>
      </c>
      <c r="Q82" s="118">
        <f>VLOOKUP(M82,WeightWhite!A$10:B$12,2,FALSE)*I82</f>
        <v>1</v>
      </c>
      <c r="R82">
        <f t="shared" si="3"/>
        <v>4</v>
      </c>
    </row>
    <row r="83" spans="1:18" hidden="1">
      <c r="A83" s="134">
        <v>9402850079</v>
      </c>
      <c r="B83">
        <v>2006</v>
      </c>
      <c r="C83">
        <v>20060722</v>
      </c>
      <c r="D83">
        <v>50</v>
      </c>
      <c r="E83">
        <v>50</v>
      </c>
      <c r="G83" t="s">
        <v>308</v>
      </c>
      <c r="H83">
        <v>210512</v>
      </c>
      <c r="I83">
        <v>1</v>
      </c>
      <c r="J83" t="s">
        <v>77</v>
      </c>
      <c r="K83" t="s">
        <v>77</v>
      </c>
      <c r="L83" t="s">
        <v>896</v>
      </c>
      <c r="M83">
        <v>2002</v>
      </c>
      <c r="N83">
        <v>74</v>
      </c>
      <c r="O83">
        <v>3</v>
      </c>
      <c r="P83" t="str">
        <f t="shared" si="2"/>
        <v>07</v>
      </c>
      <c r="Q83" s="118">
        <f>VLOOKUP(M83,WeightWhite!A$10:B$12,2,FALSE)*I83</f>
        <v>1</v>
      </c>
      <c r="R83">
        <f t="shared" si="3"/>
        <v>4</v>
      </c>
    </row>
    <row r="84" spans="1:18" hidden="1">
      <c r="A84" s="134">
        <v>9408080092</v>
      </c>
      <c r="B84">
        <v>2006</v>
      </c>
      <c r="C84">
        <v>20060715</v>
      </c>
      <c r="D84">
        <v>50</v>
      </c>
      <c r="E84">
        <v>50</v>
      </c>
      <c r="G84" t="s">
        <v>308</v>
      </c>
      <c r="H84">
        <v>210512</v>
      </c>
      <c r="I84">
        <v>1</v>
      </c>
      <c r="J84" t="s">
        <v>77</v>
      </c>
      <c r="K84" t="s">
        <v>77</v>
      </c>
      <c r="L84" t="s">
        <v>896</v>
      </c>
      <c r="M84">
        <v>2002</v>
      </c>
      <c r="N84">
        <v>74</v>
      </c>
      <c r="O84">
        <v>3</v>
      </c>
      <c r="P84" t="str">
        <f t="shared" si="2"/>
        <v>07</v>
      </c>
      <c r="Q84" s="118">
        <f>VLOOKUP(M84,WeightWhite!A$10:B$12,2,FALSE)*I84</f>
        <v>1</v>
      </c>
      <c r="R84">
        <f t="shared" si="3"/>
        <v>4</v>
      </c>
    </row>
    <row r="85" spans="1:18" hidden="1">
      <c r="A85" s="134">
        <v>9408080099</v>
      </c>
      <c r="B85">
        <v>2006</v>
      </c>
      <c r="C85">
        <v>20060715</v>
      </c>
      <c r="D85">
        <v>50</v>
      </c>
      <c r="E85">
        <v>50</v>
      </c>
      <c r="G85" t="s">
        <v>308</v>
      </c>
      <c r="H85">
        <v>210512</v>
      </c>
      <c r="I85">
        <v>1</v>
      </c>
      <c r="J85" t="s">
        <v>77</v>
      </c>
      <c r="K85" t="s">
        <v>77</v>
      </c>
      <c r="L85" t="s">
        <v>896</v>
      </c>
      <c r="M85">
        <v>2002</v>
      </c>
      <c r="N85">
        <v>74</v>
      </c>
      <c r="O85">
        <v>3</v>
      </c>
      <c r="P85" t="str">
        <f t="shared" si="2"/>
        <v>07</v>
      </c>
      <c r="Q85" s="118">
        <f>VLOOKUP(M85,WeightWhite!A$10:B$12,2,FALSE)*I85</f>
        <v>1</v>
      </c>
      <c r="R85">
        <f t="shared" si="3"/>
        <v>4</v>
      </c>
    </row>
    <row r="86" spans="1:18" hidden="1">
      <c r="A86" s="134">
        <v>9408080031</v>
      </c>
      <c r="B86">
        <v>2006</v>
      </c>
      <c r="C86">
        <v>20060715</v>
      </c>
      <c r="D86">
        <v>50</v>
      </c>
      <c r="E86">
        <v>50</v>
      </c>
      <c r="G86" t="s">
        <v>308</v>
      </c>
      <c r="H86">
        <v>210556</v>
      </c>
      <c r="I86">
        <v>1.01</v>
      </c>
      <c r="J86" t="s">
        <v>77</v>
      </c>
      <c r="K86" t="s">
        <v>77</v>
      </c>
      <c r="L86" t="s">
        <v>896</v>
      </c>
      <c r="M86">
        <v>2003</v>
      </c>
      <c r="N86">
        <v>74</v>
      </c>
      <c r="O86">
        <v>3</v>
      </c>
      <c r="P86" t="str">
        <f t="shared" si="2"/>
        <v>07</v>
      </c>
      <c r="Q86" s="118">
        <f>VLOOKUP(M86,WeightWhite!A$10:B$12,2,FALSE)*I86</f>
        <v>8.3202427184466021</v>
      </c>
      <c r="R86">
        <f t="shared" si="3"/>
        <v>3</v>
      </c>
    </row>
    <row r="87" spans="1:18" hidden="1">
      <c r="A87" s="134">
        <v>9408080033</v>
      </c>
      <c r="B87">
        <v>2006</v>
      </c>
      <c r="C87">
        <v>20060715</v>
      </c>
      <c r="D87">
        <v>50</v>
      </c>
      <c r="E87">
        <v>50</v>
      </c>
      <c r="G87" t="s">
        <v>308</v>
      </c>
      <c r="H87">
        <v>210556</v>
      </c>
      <c r="I87">
        <v>1.01</v>
      </c>
      <c r="J87" t="s">
        <v>77</v>
      </c>
      <c r="K87" t="s">
        <v>77</v>
      </c>
      <c r="L87" t="s">
        <v>896</v>
      </c>
      <c r="M87">
        <v>2003</v>
      </c>
      <c r="N87">
        <v>74</v>
      </c>
      <c r="O87">
        <v>3</v>
      </c>
      <c r="P87" t="str">
        <f t="shared" si="2"/>
        <v>07</v>
      </c>
      <c r="Q87" s="118">
        <f>VLOOKUP(M87,WeightWhite!A$10:B$12,2,FALSE)*I87</f>
        <v>8.3202427184466021</v>
      </c>
      <c r="R87">
        <f t="shared" si="3"/>
        <v>3</v>
      </c>
    </row>
    <row r="88" spans="1:18" hidden="1">
      <c r="A88" s="134">
        <v>9408080036</v>
      </c>
      <c r="B88">
        <v>2006</v>
      </c>
      <c r="C88">
        <v>20060715</v>
      </c>
      <c r="D88">
        <v>50</v>
      </c>
      <c r="E88">
        <v>50</v>
      </c>
      <c r="G88" t="s">
        <v>308</v>
      </c>
      <c r="H88">
        <v>210556</v>
      </c>
      <c r="I88">
        <v>1.01</v>
      </c>
      <c r="J88" t="s">
        <v>77</v>
      </c>
      <c r="K88" t="s">
        <v>77</v>
      </c>
      <c r="L88" t="s">
        <v>896</v>
      </c>
      <c r="M88">
        <v>2003</v>
      </c>
      <c r="N88">
        <v>74</v>
      </c>
      <c r="O88">
        <v>3</v>
      </c>
      <c r="P88" t="str">
        <f t="shared" si="2"/>
        <v>07</v>
      </c>
      <c r="Q88" s="118">
        <f>VLOOKUP(M88,WeightWhite!A$10:B$12,2,FALSE)*I88</f>
        <v>8.3202427184466021</v>
      </c>
      <c r="R88">
        <f t="shared" si="3"/>
        <v>3</v>
      </c>
    </row>
    <row r="89" spans="1:18" hidden="1">
      <c r="A89" s="134">
        <v>9408080059</v>
      </c>
      <c r="B89">
        <v>2006</v>
      </c>
      <c r="C89">
        <v>20060715</v>
      </c>
      <c r="D89">
        <v>50</v>
      </c>
      <c r="E89">
        <v>50</v>
      </c>
      <c r="G89" t="s">
        <v>308</v>
      </c>
      <c r="H89">
        <v>210556</v>
      </c>
      <c r="I89">
        <v>1</v>
      </c>
      <c r="J89" t="s">
        <v>77</v>
      </c>
      <c r="K89" t="s">
        <v>77</v>
      </c>
      <c r="L89" t="s">
        <v>896</v>
      </c>
      <c r="M89">
        <v>2003</v>
      </c>
      <c r="N89">
        <v>74</v>
      </c>
      <c r="O89">
        <v>3</v>
      </c>
      <c r="P89" t="str">
        <f t="shared" si="2"/>
        <v>07</v>
      </c>
      <c r="Q89" s="118">
        <f>VLOOKUP(M89,WeightWhite!A$10:B$12,2,FALSE)*I89</f>
        <v>8.2378640776699026</v>
      </c>
      <c r="R89">
        <f t="shared" si="3"/>
        <v>3</v>
      </c>
    </row>
    <row r="90" spans="1:18" hidden="1">
      <c r="A90" s="134">
        <v>9408080062</v>
      </c>
      <c r="B90">
        <v>2006</v>
      </c>
      <c r="C90">
        <v>20060715</v>
      </c>
      <c r="D90">
        <v>50</v>
      </c>
      <c r="E90">
        <v>50</v>
      </c>
      <c r="G90" t="s">
        <v>308</v>
      </c>
      <c r="H90">
        <v>210556</v>
      </c>
      <c r="I90">
        <v>1</v>
      </c>
      <c r="J90" t="s">
        <v>77</v>
      </c>
      <c r="K90" t="s">
        <v>77</v>
      </c>
      <c r="L90" t="s">
        <v>896</v>
      </c>
      <c r="M90">
        <v>2003</v>
      </c>
      <c r="N90">
        <v>74</v>
      </c>
      <c r="O90">
        <v>3</v>
      </c>
      <c r="P90" t="str">
        <f t="shared" si="2"/>
        <v>07</v>
      </c>
      <c r="Q90" s="118">
        <f>VLOOKUP(M90,WeightWhite!A$10:B$12,2,FALSE)*I90</f>
        <v>8.2378640776699026</v>
      </c>
      <c r="R90">
        <f t="shared" si="3"/>
        <v>3</v>
      </c>
    </row>
    <row r="91" spans="1:18" hidden="1">
      <c r="A91" s="134">
        <v>9408080068</v>
      </c>
      <c r="B91">
        <v>2006</v>
      </c>
      <c r="C91">
        <v>20060715</v>
      </c>
      <c r="D91">
        <v>50</v>
      </c>
      <c r="E91">
        <v>50</v>
      </c>
      <c r="G91" t="s">
        <v>308</v>
      </c>
      <c r="H91">
        <v>210556</v>
      </c>
      <c r="I91">
        <v>1</v>
      </c>
      <c r="J91" t="s">
        <v>77</v>
      </c>
      <c r="K91" t="s">
        <v>77</v>
      </c>
      <c r="L91" t="s">
        <v>896</v>
      </c>
      <c r="M91">
        <v>2003</v>
      </c>
      <c r="N91">
        <v>74</v>
      </c>
      <c r="O91">
        <v>3</v>
      </c>
      <c r="P91" t="str">
        <f t="shared" si="2"/>
        <v>07</v>
      </c>
      <c r="Q91" s="118">
        <f>VLOOKUP(M91,WeightWhite!A$10:B$12,2,FALSE)*I91</f>
        <v>8.2378640776699026</v>
      </c>
      <c r="R91">
        <f t="shared" si="3"/>
        <v>3</v>
      </c>
    </row>
    <row r="92" spans="1:18" hidden="1">
      <c r="A92" s="134">
        <v>9408080078</v>
      </c>
      <c r="B92">
        <v>2006</v>
      </c>
      <c r="C92">
        <v>20060715</v>
      </c>
      <c r="D92">
        <v>50</v>
      </c>
      <c r="E92">
        <v>50</v>
      </c>
      <c r="G92" t="s">
        <v>308</v>
      </c>
      <c r="H92">
        <v>210556</v>
      </c>
      <c r="I92">
        <v>1</v>
      </c>
      <c r="J92" t="s">
        <v>77</v>
      </c>
      <c r="K92" t="s">
        <v>77</v>
      </c>
      <c r="L92" t="s">
        <v>896</v>
      </c>
      <c r="M92">
        <v>2003</v>
      </c>
      <c r="N92">
        <v>74</v>
      </c>
      <c r="O92">
        <v>3</v>
      </c>
      <c r="P92" t="str">
        <f t="shared" si="2"/>
        <v>07</v>
      </c>
      <c r="Q92" s="118">
        <f>VLOOKUP(M92,WeightWhite!A$10:B$12,2,FALSE)*I92</f>
        <v>8.2378640776699026</v>
      </c>
      <c r="R92">
        <f t="shared" si="3"/>
        <v>3</v>
      </c>
    </row>
    <row r="93" spans="1:18" hidden="1">
      <c r="A93" s="134">
        <v>9402850020</v>
      </c>
      <c r="B93">
        <v>2006</v>
      </c>
      <c r="C93">
        <v>20060722</v>
      </c>
      <c r="D93">
        <v>50</v>
      </c>
      <c r="E93">
        <v>50</v>
      </c>
      <c r="G93" t="s">
        <v>308</v>
      </c>
      <c r="H93">
        <v>210556</v>
      </c>
      <c r="I93">
        <v>1</v>
      </c>
      <c r="J93" t="s">
        <v>77</v>
      </c>
      <c r="K93" t="s">
        <v>77</v>
      </c>
      <c r="L93" t="s">
        <v>896</v>
      </c>
      <c r="M93">
        <v>2003</v>
      </c>
      <c r="N93">
        <v>74</v>
      </c>
      <c r="O93">
        <v>3</v>
      </c>
      <c r="P93" t="str">
        <f t="shared" si="2"/>
        <v>07</v>
      </c>
      <c r="Q93" s="118">
        <f>VLOOKUP(M93,WeightWhite!A$10:B$12,2,FALSE)*I93</f>
        <v>8.2378640776699026</v>
      </c>
      <c r="R93">
        <f t="shared" si="3"/>
        <v>3</v>
      </c>
    </row>
    <row r="94" spans="1:18" hidden="1">
      <c r="A94" s="134">
        <v>9402850021</v>
      </c>
      <c r="B94">
        <v>2006</v>
      </c>
      <c r="C94">
        <v>20060722</v>
      </c>
      <c r="D94">
        <v>50</v>
      </c>
      <c r="E94">
        <v>50</v>
      </c>
      <c r="G94" t="s">
        <v>308</v>
      </c>
      <c r="H94">
        <v>210556</v>
      </c>
      <c r="I94">
        <v>1</v>
      </c>
      <c r="J94" t="s">
        <v>77</v>
      </c>
      <c r="K94" t="s">
        <v>77</v>
      </c>
      <c r="L94" t="s">
        <v>896</v>
      </c>
      <c r="M94">
        <v>2003</v>
      </c>
      <c r="N94">
        <v>74</v>
      </c>
      <c r="O94">
        <v>3</v>
      </c>
      <c r="P94" t="str">
        <f t="shared" si="2"/>
        <v>07</v>
      </c>
      <c r="Q94" s="118">
        <f>VLOOKUP(M94,WeightWhite!A$10:B$12,2,FALSE)*I94</f>
        <v>8.2378640776699026</v>
      </c>
      <c r="R94">
        <f t="shared" si="3"/>
        <v>3</v>
      </c>
    </row>
    <row r="95" spans="1:18" hidden="1">
      <c r="A95" s="134">
        <v>9402850022</v>
      </c>
      <c r="B95">
        <v>2006</v>
      </c>
      <c r="C95">
        <v>20060722</v>
      </c>
      <c r="D95">
        <v>50</v>
      </c>
      <c r="E95">
        <v>50</v>
      </c>
      <c r="G95" t="s">
        <v>308</v>
      </c>
      <c r="H95">
        <v>210556</v>
      </c>
      <c r="I95">
        <v>1</v>
      </c>
      <c r="J95" t="s">
        <v>77</v>
      </c>
      <c r="K95" t="s">
        <v>77</v>
      </c>
      <c r="L95" t="s">
        <v>896</v>
      </c>
      <c r="M95">
        <v>2003</v>
      </c>
      <c r="N95">
        <v>74</v>
      </c>
      <c r="O95">
        <v>3</v>
      </c>
      <c r="P95" t="str">
        <f t="shared" si="2"/>
        <v>07</v>
      </c>
      <c r="Q95" s="118">
        <f>VLOOKUP(M95,WeightWhite!A$10:B$12,2,FALSE)*I95</f>
        <v>8.2378640776699026</v>
      </c>
      <c r="R95">
        <f t="shared" si="3"/>
        <v>3</v>
      </c>
    </row>
    <row r="96" spans="1:18" hidden="1">
      <c r="A96" s="134">
        <v>9402850023</v>
      </c>
      <c r="B96">
        <v>2006</v>
      </c>
      <c r="C96">
        <v>20060722</v>
      </c>
      <c r="D96">
        <v>50</v>
      </c>
      <c r="E96">
        <v>50</v>
      </c>
      <c r="G96" t="s">
        <v>308</v>
      </c>
      <c r="H96">
        <v>210556</v>
      </c>
      <c r="I96">
        <v>1</v>
      </c>
      <c r="J96" t="s">
        <v>77</v>
      </c>
      <c r="K96" t="s">
        <v>77</v>
      </c>
      <c r="L96" t="s">
        <v>896</v>
      </c>
      <c r="M96">
        <v>2003</v>
      </c>
      <c r="N96">
        <v>74</v>
      </c>
      <c r="O96">
        <v>3</v>
      </c>
      <c r="P96" t="str">
        <f t="shared" si="2"/>
        <v>07</v>
      </c>
      <c r="Q96" s="118">
        <f>VLOOKUP(M96,WeightWhite!A$10:B$12,2,FALSE)*I96</f>
        <v>8.2378640776699026</v>
      </c>
      <c r="R96">
        <f t="shared" si="3"/>
        <v>3</v>
      </c>
    </row>
    <row r="97" spans="1:18" hidden="1">
      <c r="A97" s="134">
        <v>9402850031</v>
      </c>
      <c r="B97">
        <v>2006</v>
      </c>
      <c r="C97">
        <v>20060722</v>
      </c>
      <c r="D97">
        <v>50</v>
      </c>
      <c r="E97">
        <v>50</v>
      </c>
      <c r="G97" t="s">
        <v>308</v>
      </c>
      <c r="H97">
        <v>210556</v>
      </c>
      <c r="I97">
        <v>1</v>
      </c>
      <c r="J97" t="s">
        <v>77</v>
      </c>
      <c r="K97" t="s">
        <v>77</v>
      </c>
      <c r="L97" t="s">
        <v>896</v>
      </c>
      <c r="M97">
        <v>2003</v>
      </c>
      <c r="N97">
        <v>74</v>
      </c>
      <c r="O97">
        <v>3</v>
      </c>
      <c r="P97" t="str">
        <f t="shared" si="2"/>
        <v>07</v>
      </c>
      <c r="Q97" s="118">
        <f>VLOOKUP(M97,WeightWhite!A$10:B$12,2,FALSE)*I97</f>
        <v>8.2378640776699026</v>
      </c>
      <c r="R97">
        <f t="shared" si="3"/>
        <v>3</v>
      </c>
    </row>
    <row r="98" spans="1:18" hidden="1">
      <c r="A98" s="134">
        <v>9402850032</v>
      </c>
      <c r="B98">
        <v>2006</v>
      </c>
      <c r="C98">
        <v>20060722</v>
      </c>
      <c r="D98">
        <v>50</v>
      </c>
      <c r="E98">
        <v>50</v>
      </c>
      <c r="G98" t="s">
        <v>308</v>
      </c>
      <c r="H98">
        <v>210556</v>
      </c>
      <c r="I98">
        <v>1</v>
      </c>
      <c r="J98" t="s">
        <v>77</v>
      </c>
      <c r="K98" t="s">
        <v>77</v>
      </c>
      <c r="L98" t="s">
        <v>896</v>
      </c>
      <c r="M98">
        <v>2003</v>
      </c>
      <c r="N98">
        <v>74</v>
      </c>
      <c r="O98">
        <v>3</v>
      </c>
      <c r="P98" t="str">
        <f t="shared" si="2"/>
        <v>07</v>
      </c>
      <c r="Q98" s="118">
        <f>VLOOKUP(M98,WeightWhite!A$10:B$12,2,FALSE)*I98</f>
        <v>8.2378640776699026</v>
      </c>
      <c r="R98">
        <f t="shared" si="3"/>
        <v>3</v>
      </c>
    </row>
    <row r="99" spans="1:18" hidden="1">
      <c r="A99" s="134">
        <v>9402850050</v>
      </c>
      <c r="B99">
        <v>2006</v>
      </c>
      <c r="C99">
        <v>20060722</v>
      </c>
      <c r="D99">
        <v>50</v>
      </c>
      <c r="E99">
        <v>50</v>
      </c>
      <c r="G99" t="s">
        <v>308</v>
      </c>
      <c r="H99">
        <v>210556</v>
      </c>
      <c r="I99">
        <v>1.01</v>
      </c>
      <c r="J99" t="s">
        <v>77</v>
      </c>
      <c r="K99" t="s">
        <v>77</v>
      </c>
      <c r="L99" t="s">
        <v>896</v>
      </c>
      <c r="M99">
        <v>2003</v>
      </c>
      <c r="N99">
        <v>74</v>
      </c>
      <c r="O99">
        <v>3</v>
      </c>
      <c r="P99" t="str">
        <f t="shared" si="2"/>
        <v>07</v>
      </c>
      <c r="Q99" s="118">
        <f>VLOOKUP(M99,WeightWhite!A$10:B$12,2,FALSE)*I99</f>
        <v>8.3202427184466021</v>
      </c>
      <c r="R99">
        <f t="shared" si="3"/>
        <v>3</v>
      </c>
    </row>
    <row r="100" spans="1:18" hidden="1">
      <c r="A100" s="134">
        <v>9402850076</v>
      </c>
      <c r="B100">
        <v>2006</v>
      </c>
      <c r="C100">
        <v>20060722</v>
      </c>
      <c r="D100">
        <v>50</v>
      </c>
      <c r="E100">
        <v>50</v>
      </c>
      <c r="G100" t="s">
        <v>308</v>
      </c>
      <c r="H100">
        <v>210556</v>
      </c>
      <c r="I100">
        <v>1</v>
      </c>
      <c r="J100" t="s">
        <v>77</v>
      </c>
      <c r="K100" t="s">
        <v>77</v>
      </c>
      <c r="L100" t="s">
        <v>896</v>
      </c>
      <c r="M100">
        <v>2003</v>
      </c>
      <c r="N100">
        <v>74</v>
      </c>
      <c r="O100">
        <v>3</v>
      </c>
      <c r="P100" t="str">
        <f t="shared" si="2"/>
        <v>07</v>
      </c>
      <c r="Q100" s="118">
        <f>VLOOKUP(M100,WeightWhite!A$10:B$12,2,FALSE)*I100</f>
        <v>8.2378640776699026</v>
      </c>
      <c r="R100">
        <f t="shared" si="3"/>
        <v>3</v>
      </c>
    </row>
    <row r="101" spans="1:18" hidden="1">
      <c r="A101" s="134">
        <v>9402850084</v>
      </c>
      <c r="B101">
        <v>2006</v>
      </c>
      <c r="C101">
        <v>20060722</v>
      </c>
      <c r="D101">
        <v>50</v>
      </c>
      <c r="E101">
        <v>50</v>
      </c>
      <c r="G101" t="s">
        <v>308</v>
      </c>
      <c r="H101">
        <v>210556</v>
      </c>
      <c r="I101">
        <v>1</v>
      </c>
      <c r="J101" t="s">
        <v>77</v>
      </c>
      <c r="K101" t="s">
        <v>77</v>
      </c>
      <c r="L101" t="s">
        <v>896</v>
      </c>
      <c r="M101">
        <v>2003</v>
      </c>
      <c r="N101">
        <v>74</v>
      </c>
      <c r="O101">
        <v>3</v>
      </c>
      <c r="P101" t="str">
        <f t="shared" si="2"/>
        <v>07</v>
      </c>
      <c r="Q101" s="118">
        <f>VLOOKUP(M101,WeightWhite!A$10:B$12,2,FALSE)*I101</f>
        <v>8.2378640776699026</v>
      </c>
      <c r="R101">
        <f t="shared" si="3"/>
        <v>3</v>
      </c>
    </row>
    <row r="102" spans="1:18" hidden="1">
      <c r="A102" s="134">
        <v>9402850086</v>
      </c>
      <c r="B102">
        <v>2006</v>
      </c>
      <c r="C102">
        <v>20060722</v>
      </c>
      <c r="D102">
        <v>50</v>
      </c>
      <c r="E102">
        <v>50</v>
      </c>
      <c r="G102" t="s">
        <v>308</v>
      </c>
      <c r="H102">
        <v>210556</v>
      </c>
      <c r="I102">
        <v>1.01</v>
      </c>
      <c r="J102" t="s">
        <v>77</v>
      </c>
      <c r="K102" t="s">
        <v>77</v>
      </c>
      <c r="L102" t="s">
        <v>896</v>
      </c>
      <c r="M102">
        <v>2003</v>
      </c>
      <c r="N102">
        <v>74</v>
      </c>
      <c r="O102">
        <v>3</v>
      </c>
      <c r="P102" t="str">
        <f t="shared" si="2"/>
        <v>07</v>
      </c>
      <c r="Q102" s="118">
        <f>VLOOKUP(M102,WeightWhite!A$10:B$12,2,FALSE)*I102</f>
        <v>8.3202427184466021</v>
      </c>
      <c r="R102">
        <f t="shared" si="3"/>
        <v>3</v>
      </c>
    </row>
    <row r="103" spans="1:18" hidden="1">
      <c r="A103" s="134">
        <v>9402850006</v>
      </c>
      <c r="B103">
        <v>2006</v>
      </c>
      <c r="C103">
        <v>20060722</v>
      </c>
      <c r="D103">
        <v>50</v>
      </c>
      <c r="E103">
        <v>50</v>
      </c>
      <c r="G103" t="s">
        <v>308</v>
      </c>
      <c r="H103">
        <v>210556</v>
      </c>
      <c r="I103">
        <v>1.01</v>
      </c>
      <c r="J103" t="s">
        <v>77</v>
      </c>
      <c r="K103" t="s">
        <v>77</v>
      </c>
      <c r="L103" t="s">
        <v>896</v>
      </c>
      <c r="M103">
        <v>2003</v>
      </c>
      <c r="N103">
        <v>74</v>
      </c>
      <c r="O103">
        <v>3</v>
      </c>
      <c r="P103" t="str">
        <f t="shared" si="2"/>
        <v>07</v>
      </c>
      <c r="Q103" s="118">
        <f>VLOOKUP(M103,WeightWhite!A$10:B$12,2,FALSE)*I103</f>
        <v>8.3202427184466021</v>
      </c>
      <c r="R103">
        <f t="shared" si="3"/>
        <v>3</v>
      </c>
    </row>
    <row r="104" spans="1:18" hidden="1">
      <c r="A104" s="134">
        <v>9402850035</v>
      </c>
      <c r="B104">
        <v>2006</v>
      </c>
      <c r="C104">
        <v>20060722</v>
      </c>
      <c r="D104">
        <v>50</v>
      </c>
      <c r="E104">
        <v>50</v>
      </c>
      <c r="G104" t="s">
        <v>308</v>
      </c>
      <c r="H104">
        <v>210556</v>
      </c>
      <c r="I104">
        <v>1.01</v>
      </c>
      <c r="J104" t="s">
        <v>77</v>
      </c>
      <c r="K104" t="s">
        <v>77</v>
      </c>
      <c r="L104" t="s">
        <v>896</v>
      </c>
      <c r="M104">
        <v>2003</v>
      </c>
      <c r="N104">
        <v>74</v>
      </c>
      <c r="O104">
        <v>3</v>
      </c>
      <c r="P104" t="str">
        <f t="shared" si="2"/>
        <v>07</v>
      </c>
      <c r="Q104" s="118">
        <f>VLOOKUP(M104,WeightWhite!A$10:B$12,2,FALSE)*I104</f>
        <v>8.3202427184466021</v>
      </c>
      <c r="R104">
        <f t="shared" si="3"/>
        <v>3</v>
      </c>
    </row>
    <row r="105" spans="1:18" hidden="1">
      <c r="A105" s="134">
        <v>9402850070</v>
      </c>
      <c r="B105">
        <v>2006</v>
      </c>
      <c r="C105">
        <v>20060722</v>
      </c>
      <c r="D105">
        <v>50</v>
      </c>
      <c r="E105">
        <v>50</v>
      </c>
      <c r="G105" t="s">
        <v>308</v>
      </c>
      <c r="H105">
        <v>210556</v>
      </c>
      <c r="I105">
        <v>1</v>
      </c>
      <c r="J105" t="s">
        <v>77</v>
      </c>
      <c r="K105" t="s">
        <v>77</v>
      </c>
      <c r="L105" t="s">
        <v>896</v>
      </c>
      <c r="M105">
        <v>2003</v>
      </c>
      <c r="N105">
        <v>74</v>
      </c>
      <c r="O105">
        <v>3</v>
      </c>
      <c r="P105" t="str">
        <f t="shared" si="2"/>
        <v>07</v>
      </c>
      <c r="Q105" s="118">
        <f>VLOOKUP(M105,WeightWhite!A$10:B$12,2,FALSE)*I105</f>
        <v>8.2378640776699026</v>
      </c>
      <c r="R105">
        <f t="shared" si="3"/>
        <v>3</v>
      </c>
    </row>
    <row r="106" spans="1:18" hidden="1">
      <c r="A106" s="134">
        <v>9402850072</v>
      </c>
      <c r="B106">
        <v>2006</v>
      </c>
      <c r="C106">
        <v>20060722</v>
      </c>
      <c r="D106">
        <v>50</v>
      </c>
      <c r="E106">
        <v>50</v>
      </c>
      <c r="G106" t="s">
        <v>308</v>
      </c>
      <c r="H106">
        <v>210556</v>
      </c>
      <c r="I106">
        <v>1</v>
      </c>
      <c r="J106" t="s">
        <v>77</v>
      </c>
      <c r="K106" t="s">
        <v>77</v>
      </c>
      <c r="L106" t="s">
        <v>896</v>
      </c>
      <c r="M106">
        <v>2003</v>
      </c>
      <c r="N106">
        <v>74</v>
      </c>
      <c r="O106">
        <v>3</v>
      </c>
      <c r="P106" t="str">
        <f t="shared" si="2"/>
        <v>07</v>
      </c>
      <c r="Q106" s="118">
        <f>VLOOKUP(M106,WeightWhite!A$10:B$12,2,FALSE)*I106</f>
        <v>8.2378640776699026</v>
      </c>
      <c r="R106">
        <f t="shared" si="3"/>
        <v>3</v>
      </c>
    </row>
    <row r="107" spans="1:18" hidden="1">
      <c r="A107" s="134">
        <v>9402850075</v>
      </c>
      <c r="B107">
        <v>2006</v>
      </c>
      <c r="C107">
        <v>20060722</v>
      </c>
      <c r="D107">
        <v>50</v>
      </c>
      <c r="E107">
        <v>50</v>
      </c>
      <c r="G107" t="s">
        <v>308</v>
      </c>
      <c r="H107">
        <v>210556</v>
      </c>
      <c r="I107">
        <v>1</v>
      </c>
      <c r="J107" t="s">
        <v>77</v>
      </c>
      <c r="K107" t="s">
        <v>77</v>
      </c>
      <c r="L107" t="s">
        <v>896</v>
      </c>
      <c r="M107">
        <v>2003</v>
      </c>
      <c r="N107">
        <v>74</v>
      </c>
      <c r="O107">
        <v>3</v>
      </c>
      <c r="P107" t="str">
        <f t="shared" si="2"/>
        <v>07</v>
      </c>
      <c r="Q107" s="118">
        <f>VLOOKUP(M107,WeightWhite!A$10:B$12,2,FALSE)*I107</f>
        <v>8.2378640776699026</v>
      </c>
      <c r="R107">
        <f t="shared" si="3"/>
        <v>3</v>
      </c>
    </row>
    <row r="108" spans="1:18" hidden="1">
      <c r="A108" s="134">
        <v>9408080093</v>
      </c>
      <c r="B108">
        <v>2006</v>
      </c>
      <c r="C108">
        <v>20060715</v>
      </c>
      <c r="D108">
        <v>50</v>
      </c>
      <c r="E108">
        <v>50</v>
      </c>
      <c r="G108" t="s">
        <v>308</v>
      </c>
      <c r="H108">
        <v>210556</v>
      </c>
      <c r="I108">
        <v>1.01</v>
      </c>
      <c r="J108" t="s">
        <v>77</v>
      </c>
      <c r="K108" t="s">
        <v>77</v>
      </c>
      <c r="L108" t="s">
        <v>896</v>
      </c>
      <c r="M108">
        <v>2003</v>
      </c>
      <c r="N108">
        <v>74</v>
      </c>
      <c r="O108">
        <v>3</v>
      </c>
      <c r="P108" t="str">
        <f t="shared" si="2"/>
        <v>07</v>
      </c>
      <c r="Q108" s="118">
        <f>VLOOKUP(M108,WeightWhite!A$10:B$12,2,FALSE)*I108</f>
        <v>8.3202427184466021</v>
      </c>
      <c r="R108">
        <f t="shared" si="3"/>
        <v>3</v>
      </c>
    </row>
    <row r="109" spans="1:18" hidden="1">
      <c r="A109" s="134">
        <v>9408080095</v>
      </c>
      <c r="B109">
        <v>2006</v>
      </c>
      <c r="C109">
        <v>20060715</v>
      </c>
      <c r="D109">
        <v>50</v>
      </c>
      <c r="E109">
        <v>50</v>
      </c>
      <c r="G109" t="s">
        <v>308</v>
      </c>
      <c r="H109">
        <v>210556</v>
      </c>
      <c r="I109">
        <v>1.01</v>
      </c>
      <c r="J109" t="s">
        <v>77</v>
      </c>
      <c r="K109" t="s">
        <v>77</v>
      </c>
      <c r="L109" t="s">
        <v>896</v>
      </c>
      <c r="M109">
        <v>2003</v>
      </c>
      <c r="N109">
        <v>74</v>
      </c>
      <c r="O109">
        <v>3</v>
      </c>
      <c r="P109" t="str">
        <f t="shared" si="2"/>
        <v>07</v>
      </c>
      <c r="Q109" s="118">
        <f>VLOOKUP(M109,WeightWhite!A$10:B$12,2,FALSE)*I109</f>
        <v>8.3202427184466021</v>
      </c>
      <c r="R109">
        <f t="shared" si="3"/>
        <v>3</v>
      </c>
    </row>
    <row r="110" spans="1:18" hidden="1">
      <c r="A110" s="134">
        <v>9408080098</v>
      </c>
      <c r="B110">
        <v>2006</v>
      </c>
      <c r="C110">
        <v>20060715</v>
      </c>
      <c r="D110">
        <v>50</v>
      </c>
      <c r="E110">
        <v>50</v>
      </c>
      <c r="G110" t="s">
        <v>308</v>
      </c>
      <c r="H110">
        <v>210556</v>
      </c>
      <c r="I110">
        <v>1.01</v>
      </c>
      <c r="J110" t="s">
        <v>77</v>
      </c>
      <c r="K110" t="s">
        <v>77</v>
      </c>
      <c r="L110" t="s">
        <v>896</v>
      </c>
      <c r="M110">
        <v>2003</v>
      </c>
      <c r="N110">
        <v>74</v>
      </c>
      <c r="O110">
        <v>3</v>
      </c>
      <c r="P110" t="str">
        <f t="shared" si="2"/>
        <v>07</v>
      </c>
      <c r="Q110" s="118">
        <f>VLOOKUP(M110,WeightWhite!A$10:B$12,2,FALSE)*I110</f>
        <v>8.3202427184466021</v>
      </c>
      <c r="R110">
        <f t="shared" si="3"/>
        <v>3</v>
      </c>
    </row>
    <row r="111" spans="1:18" hidden="1">
      <c r="A111" s="134">
        <v>9309670053</v>
      </c>
      <c r="B111">
        <v>2007</v>
      </c>
      <c r="C111">
        <v>20070724</v>
      </c>
      <c r="D111">
        <v>50</v>
      </c>
      <c r="E111">
        <v>50</v>
      </c>
      <c r="G111" t="s">
        <v>308</v>
      </c>
      <c r="H111">
        <v>210556</v>
      </c>
      <c r="I111">
        <v>1.02</v>
      </c>
      <c r="J111" t="s">
        <v>77</v>
      </c>
      <c r="K111" t="s">
        <v>77</v>
      </c>
      <c r="L111" t="s">
        <v>896</v>
      </c>
      <c r="M111">
        <v>2003</v>
      </c>
      <c r="N111">
        <v>74</v>
      </c>
      <c r="O111">
        <v>3</v>
      </c>
      <c r="P111" t="str">
        <f t="shared" si="2"/>
        <v>07</v>
      </c>
      <c r="Q111" s="118">
        <f>VLOOKUP(M111,WeightWhite!A$10:B$12,2,FALSE)*I111</f>
        <v>8.4026213592233017</v>
      </c>
      <c r="R111">
        <f t="shared" si="3"/>
        <v>4</v>
      </c>
    </row>
    <row r="112" spans="1:18" hidden="1">
      <c r="A112" s="134">
        <v>9309670057</v>
      </c>
      <c r="B112">
        <v>2007</v>
      </c>
      <c r="C112">
        <v>20070724</v>
      </c>
      <c r="D112">
        <v>50</v>
      </c>
      <c r="E112">
        <v>50</v>
      </c>
      <c r="G112" t="s">
        <v>308</v>
      </c>
      <c r="H112">
        <v>210556</v>
      </c>
      <c r="I112">
        <v>1.02</v>
      </c>
      <c r="J112" t="s">
        <v>77</v>
      </c>
      <c r="K112" t="s">
        <v>77</v>
      </c>
      <c r="L112" t="s">
        <v>896</v>
      </c>
      <c r="M112">
        <v>2003</v>
      </c>
      <c r="N112">
        <v>74</v>
      </c>
      <c r="O112">
        <v>3</v>
      </c>
      <c r="P112" t="str">
        <f t="shared" si="2"/>
        <v>07</v>
      </c>
      <c r="Q112" s="118">
        <f>VLOOKUP(M112,WeightWhite!A$10:B$12,2,FALSE)*I112</f>
        <v>8.4026213592233017</v>
      </c>
      <c r="R112">
        <f t="shared" si="3"/>
        <v>4</v>
      </c>
    </row>
    <row r="113" spans="1:18" hidden="1">
      <c r="A113" s="134">
        <v>9421680023</v>
      </c>
      <c r="B113">
        <v>2007</v>
      </c>
      <c r="C113">
        <v>20070712</v>
      </c>
      <c r="D113">
        <v>50</v>
      </c>
      <c r="E113">
        <v>50</v>
      </c>
      <c r="G113" t="s">
        <v>308</v>
      </c>
      <c r="H113">
        <v>210556</v>
      </c>
      <c r="I113">
        <v>1.02</v>
      </c>
      <c r="J113" t="s">
        <v>77</v>
      </c>
      <c r="K113" t="s">
        <v>77</v>
      </c>
      <c r="L113" t="s">
        <v>896</v>
      </c>
      <c r="M113">
        <v>2003</v>
      </c>
      <c r="N113">
        <v>74</v>
      </c>
      <c r="O113">
        <v>3</v>
      </c>
      <c r="P113" t="str">
        <f t="shared" si="2"/>
        <v>07</v>
      </c>
      <c r="Q113" s="118">
        <f>VLOOKUP(M113,WeightWhite!A$10:B$12,2,FALSE)*I113</f>
        <v>8.4026213592233017</v>
      </c>
      <c r="R113">
        <f t="shared" si="3"/>
        <v>4</v>
      </c>
    </row>
    <row r="114" spans="1:18" hidden="1">
      <c r="A114" s="134">
        <v>9421680025</v>
      </c>
      <c r="B114">
        <v>2007</v>
      </c>
      <c r="C114">
        <v>20070712</v>
      </c>
      <c r="D114">
        <v>50</v>
      </c>
      <c r="E114">
        <v>50</v>
      </c>
      <c r="G114" t="s">
        <v>308</v>
      </c>
      <c r="H114">
        <v>210556</v>
      </c>
      <c r="I114">
        <v>1.02</v>
      </c>
      <c r="J114" t="s">
        <v>77</v>
      </c>
      <c r="K114" t="s">
        <v>77</v>
      </c>
      <c r="L114" t="s">
        <v>896</v>
      </c>
      <c r="M114">
        <v>2003</v>
      </c>
      <c r="N114">
        <v>74</v>
      </c>
      <c r="O114">
        <v>3</v>
      </c>
      <c r="P114" t="str">
        <f t="shared" si="2"/>
        <v>07</v>
      </c>
      <c r="Q114" s="118">
        <f>VLOOKUP(M114,WeightWhite!A$10:B$12,2,FALSE)*I114</f>
        <v>8.4026213592233017</v>
      </c>
      <c r="R114">
        <f t="shared" si="3"/>
        <v>4</v>
      </c>
    </row>
    <row r="115" spans="1:18" hidden="1">
      <c r="A115" s="134">
        <v>9421680049</v>
      </c>
      <c r="B115">
        <v>2007</v>
      </c>
      <c r="C115">
        <v>20070712</v>
      </c>
      <c r="D115">
        <v>50</v>
      </c>
      <c r="E115">
        <v>50</v>
      </c>
      <c r="G115" t="s">
        <v>308</v>
      </c>
      <c r="H115">
        <v>210556</v>
      </c>
      <c r="I115">
        <v>1.02</v>
      </c>
      <c r="J115" t="s">
        <v>77</v>
      </c>
      <c r="K115" t="s">
        <v>77</v>
      </c>
      <c r="L115" t="s">
        <v>896</v>
      </c>
      <c r="M115">
        <v>2003</v>
      </c>
      <c r="N115">
        <v>74</v>
      </c>
      <c r="O115">
        <v>3</v>
      </c>
      <c r="P115" t="str">
        <f t="shared" si="2"/>
        <v>07</v>
      </c>
      <c r="Q115" s="118">
        <f>VLOOKUP(M115,WeightWhite!A$10:B$12,2,FALSE)*I115</f>
        <v>8.4026213592233017</v>
      </c>
      <c r="R115">
        <f t="shared" si="3"/>
        <v>4</v>
      </c>
    </row>
    <row r="116" spans="1:18" hidden="1">
      <c r="A116" s="134">
        <v>9421680029</v>
      </c>
      <c r="B116">
        <v>2007</v>
      </c>
      <c r="C116">
        <v>20070712</v>
      </c>
      <c r="D116">
        <v>50</v>
      </c>
      <c r="E116">
        <v>50</v>
      </c>
      <c r="G116" t="s">
        <v>308</v>
      </c>
      <c r="H116">
        <v>210556</v>
      </c>
      <c r="I116">
        <v>1.02</v>
      </c>
      <c r="J116" t="s">
        <v>77</v>
      </c>
      <c r="K116" t="s">
        <v>77</v>
      </c>
      <c r="L116" t="s">
        <v>896</v>
      </c>
      <c r="M116">
        <v>2003</v>
      </c>
      <c r="N116">
        <v>74</v>
      </c>
      <c r="O116">
        <v>3</v>
      </c>
      <c r="P116" t="str">
        <f t="shared" si="2"/>
        <v>07</v>
      </c>
      <c r="Q116" s="118">
        <f>VLOOKUP(M116,WeightWhite!A$10:B$12,2,FALSE)*I116</f>
        <v>8.4026213592233017</v>
      </c>
      <c r="R116">
        <f t="shared" si="3"/>
        <v>4</v>
      </c>
    </row>
    <row r="117" spans="1:18" hidden="1">
      <c r="A117" s="134">
        <v>9408080007</v>
      </c>
      <c r="B117">
        <v>2006</v>
      </c>
      <c r="C117">
        <v>20060715</v>
      </c>
      <c r="D117">
        <v>50</v>
      </c>
      <c r="E117">
        <v>50</v>
      </c>
      <c r="G117" t="s">
        <v>308</v>
      </c>
      <c r="H117">
        <v>210595</v>
      </c>
      <c r="I117">
        <v>1.01</v>
      </c>
      <c r="J117" t="s">
        <v>77</v>
      </c>
      <c r="K117" t="s">
        <v>77</v>
      </c>
      <c r="L117" t="s">
        <v>896</v>
      </c>
      <c r="M117">
        <v>2004</v>
      </c>
      <c r="N117">
        <v>74</v>
      </c>
      <c r="O117">
        <v>3</v>
      </c>
      <c r="P117" t="str">
        <f t="shared" si="2"/>
        <v>07</v>
      </c>
      <c r="Q117" s="118">
        <f>VLOOKUP(M117,WeightWhite!A$10:B$12,2,FALSE)*I117</f>
        <v>2.3037231182795699</v>
      </c>
      <c r="R117">
        <f t="shared" si="3"/>
        <v>2</v>
      </c>
    </row>
    <row r="118" spans="1:18" hidden="1">
      <c r="A118" s="134">
        <v>9408080013</v>
      </c>
      <c r="B118">
        <v>2006</v>
      </c>
      <c r="C118">
        <v>20060715</v>
      </c>
      <c r="D118">
        <v>50</v>
      </c>
      <c r="E118">
        <v>50</v>
      </c>
      <c r="G118" t="s">
        <v>308</v>
      </c>
      <c r="H118">
        <v>210595</v>
      </c>
      <c r="I118">
        <v>1.01</v>
      </c>
      <c r="J118" t="s">
        <v>77</v>
      </c>
      <c r="K118" t="s">
        <v>77</v>
      </c>
      <c r="L118" t="s">
        <v>896</v>
      </c>
      <c r="M118">
        <v>2004</v>
      </c>
      <c r="N118">
        <v>74</v>
      </c>
      <c r="O118">
        <v>3</v>
      </c>
      <c r="P118" t="str">
        <f t="shared" si="2"/>
        <v>07</v>
      </c>
      <c r="Q118" s="118">
        <f>VLOOKUP(M118,WeightWhite!A$10:B$12,2,FALSE)*I118</f>
        <v>2.3037231182795699</v>
      </c>
      <c r="R118">
        <f t="shared" si="3"/>
        <v>2</v>
      </c>
    </row>
    <row r="119" spans="1:18" hidden="1">
      <c r="A119" s="134">
        <v>9402850002</v>
      </c>
      <c r="B119">
        <v>2006</v>
      </c>
      <c r="C119">
        <v>20060722</v>
      </c>
      <c r="D119">
        <v>50</v>
      </c>
      <c r="E119">
        <v>50</v>
      </c>
      <c r="G119" t="s">
        <v>308</v>
      </c>
      <c r="H119">
        <v>210595</v>
      </c>
      <c r="I119">
        <v>1.01</v>
      </c>
      <c r="J119" t="s">
        <v>77</v>
      </c>
      <c r="K119" t="s">
        <v>77</v>
      </c>
      <c r="L119" t="s">
        <v>896</v>
      </c>
      <c r="M119">
        <v>2004</v>
      </c>
      <c r="N119">
        <v>74</v>
      </c>
      <c r="O119">
        <v>3</v>
      </c>
      <c r="P119" t="str">
        <f t="shared" si="2"/>
        <v>07</v>
      </c>
      <c r="Q119" s="118">
        <f>VLOOKUP(M119,WeightWhite!A$10:B$12,2,FALSE)*I119</f>
        <v>2.3037231182795699</v>
      </c>
      <c r="R119">
        <f t="shared" si="3"/>
        <v>2</v>
      </c>
    </row>
    <row r="120" spans="1:18" hidden="1">
      <c r="A120" s="134">
        <v>9402850004</v>
      </c>
      <c r="B120">
        <v>2006</v>
      </c>
      <c r="C120">
        <v>20060722</v>
      </c>
      <c r="D120">
        <v>50</v>
      </c>
      <c r="E120">
        <v>50</v>
      </c>
      <c r="G120" t="s">
        <v>308</v>
      </c>
      <c r="H120">
        <v>210595</v>
      </c>
      <c r="I120">
        <v>1.01</v>
      </c>
      <c r="J120" t="s">
        <v>77</v>
      </c>
      <c r="K120" t="s">
        <v>77</v>
      </c>
      <c r="L120" t="s">
        <v>896</v>
      </c>
      <c r="M120">
        <v>2004</v>
      </c>
      <c r="N120">
        <v>74</v>
      </c>
      <c r="O120">
        <v>3</v>
      </c>
      <c r="P120" t="str">
        <f t="shared" si="2"/>
        <v>07</v>
      </c>
      <c r="Q120" s="118">
        <f>VLOOKUP(M120,WeightWhite!A$10:B$12,2,FALSE)*I120</f>
        <v>2.3037231182795699</v>
      </c>
      <c r="R120">
        <f t="shared" si="3"/>
        <v>2</v>
      </c>
    </row>
    <row r="121" spans="1:18" hidden="1">
      <c r="A121" s="134">
        <v>9402850049</v>
      </c>
      <c r="B121">
        <v>2006</v>
      </c>
      <c r="C121">
        <v>20060722</v>
      </c>
      <c r="D121">
        <v>50</v>
      </c>
      <c r="E121">
        <v>50</v>
      </c>
      <c r="G121" t="s">
        <v>308</v>
      </c>
      <c r="H121">
        <v>210595</v>
      </c>
      <c r="I121">
        <v>1.01</v>
      </c>
      <c r="J121" t="s">
        <v>77</v>
      </c>
      <c r="K121" t="s">
        <v>77</v>
      </c>
      <c r="L121" t="s">
        <v>896</v>
      </c>
      <c r="M121">
        <v>2004</v>
      </c>
      <c r="N121">
        <v>74</v>
      </c>
      <c r="O121">
        <v>3</v>
      </c>
      <c r="P121" t="str">
        <f t="shared" si="2"/>
        <v>07</v>
      </c>
      <c r="Q121" s="118">
        <f>VLOOKUP(M121,WeightWhite!A$10:B$12,2,FALSE)*I121</f>
        <v>2.3037231182795699</v>
      </c>
      <c r="R121">
        <f t="shared" si="3"/>
        <v>2</v>
      </c>
    </row>
    <row r="122" spans="1:18" hidden="1">
      <c r="A122" s="134">
        <v>9402850051</v>
      </c>
      <c r="B122">
        <v>2006</v>
      </c>
      <c r="C122">
        <v>20060722</v>
      </c>
      <c r="D122">
        <v>50</v>
      </c>
      <c r="E122">
        <v>50</v>
      </c>
      <c r="G122" t="s">
        <v>308</v>
      </c>
      <c r="H122">
        <v>210595</v>
      </c>
      <c r="I122">
        <v>1.01</v>
      </c>
      <c r="J122" t="s">
        <v>77</v>
      </c>
      <c r="K122" t="s">
        <v>77</v>
      </c>
      <c r="L122" t="s">
        <v>896</v>
      </c>
      <c r="M122">
        <v>2004</v>
      </c>
      <c r="N122">
        <v>74</v>
      </c>
      <c r="O122">
        <v>3</v>
      </c>
      <c r="P122" t="str">
        <f t="shared" si="2"/>
        <v>07</v>
      </c>
      <c r="Q122" s="118">
        <f>VLOOKUP(M122,WeightWhite!A$10:B$12,2,FALSE)*I122</f>
        <v>2.3037231182795699</v>
      </c>
      <c r="R122">
        <f t="shared" si="3"/>
        <v>2</v>
      </c>
    </row>
    <row r="123" spans="1:18" hidden="1">
      <c r="A123" s="134">
        <v>9402850058</v>
      </c>
      <c r="B123">
        <v>2006</v>
      </c>
      <c r="C123">
        <v>20060722</v>
      </c>
      <c r="D123">
        <v>50</v>
      </c>
      <c r="E123">
        <v>50</v>
      </c>
      <c r="G123" t="s">
        <v>308</v>
      </c>
      <c r="H123">
        <v>210595</v>
      </c>
      <c r="I123">
        <v>1.01</v>
      </c>
      <c r="J123" t="s">
        <v>77</v>
      </c>
      <c r="K123" t="s">
        <v>77</v>
      </c>
      <c r="L123" t="s">
        <v>896</v>
      </c>
      <c r="M123">
        <v>2004</v>
      </c>
      <c r="N123">
        <v>74</v>
      </c>
      <c r="O123">
        <v>3</v>
      </c>
      <c r="P123" t="str">
        <f t="shared" si="2"/>
        <v>07</v>
      </c>
      <c r="Q123" s="118">
        <f>VLOOKUP(M123,WeightWhite!A$10:B$12,2,FALSE)*I123</f>
        <v>2.3037231182795699</v>
      </c>
      <c r="R123">
        <f t="shared" si="3"/>
        <v>2</v>
      </c>
    </row>
    <row r="124" spans="1:18" hidden="1">
      <c r="A124" s="134">
        <v>9402850061</v>
      </c>
      <c r="B124">
        <v>2006</v>
      </c>
      <c r="C124">
        <v>20060722</v>
      </c>
      <c r="D124">
        <v>50</v>
      </c>
      <c r="E124">
        <v>50</v>
      </c>
      <c r="G124" t="s">
        <v>308</v>
      </c>
      <c r="H124">
        <v>210595</v>
      </c>
      <c r="I124">
        <v>1.01</v>
      </c>
      <c r="J124" t="s">
        <v>77</v>
      </c>
      <c r="K124" t="s">
        <v>77</v>
      </c>
      <c r="L124" t="s">
        <v>896</v>
      </c>
      <c r="M124">
        <v>2004</v>
      </c>
      <c r="N124">
        <v>74</v>
      </c>
      <c r="O124">
        <v>3</v>
      </c>
      <c r="P124" t="str">
        <f t="shared" si="2"/>
        <v>07</v>
      </c>
      <c r="Q124" s="118">
        <f>VLOOKUP(M124,WeightWhite!A$10:B$12,2,FALSE)*I124</f>
        <v>2.3037231182795699</v>
      </c>
      <c r="R124">
        <f t="shared" si="3"/>
        <v>2</v>
      </c>
    </row>
    <row r="125" spans="1:18" hidden="1">
      <c r="A125" s="134">
        <v>9402850039</v>
      </c>
      <c r="B125">
        <v>2006</v>
      </c>
      <c r="C125">
        <v>20060722</v>
      </c>
      <c r="D125">
        <v>50</v>
      </c>
      <c r="E125">
        <v>50</v>
      </c>
      <c r="G125" t="s">
        <v>308</v>
      </c>
      <c r="H125">
        <v>210595</v>
      </c>
      <c r="I125">
        <v>1.01</v>
      </c>
      <c r="J125" t="s">
        <v>77</v>
      </c>
      <c r="K125" t="s">
        <v>77</v>
      </c>
      <c r="L125" t="s">
        <v>896</v>
      </c>
      <c r="M125">
        <v>2004</v>
      </c>
      <c r="N125">
        <v>74</v>
      </c>
      <c r="O125">
        <v>3</v>
      </c>
      <c r="P125" t="str">
        <f t="shared" si="2"/>
        <v>07</v>
      </c>
      <c r="Q125" s="118">
        <f>VLOOKUP(M125,WeightWhite!A$10:B$12,2,FALSE)*I125</f>
        <v>2.3037231182795699</v>
      </c>
      <c r="R125">
        <f t="shared" si="3"/>
        <v>2</v>
      </c>
    </row>
    <row r="126" spans="1:18" hidden="1">
      <c r="A126" s="134">
        <v>9402850040</v>
      </c>
      <c r="B126">
        <v>2006</v>
      </c>
      <c r="C126">
        <v>20060722</v>
      </c>
      <c r="D126">
        <v>50</v>
      </c>
      <c r="E126">
        <v>50</v>
      </c>
      <c r="G126" t="s">
        <v>308</v>
      </c>
      <c r="H126">
        <v>210595</v>
      </c>
      <c r="I126">
        <v>1.01</v>
      </c>
      <c r="J126" t="s">
        <v>77</v>
      </c>
      <c r="K126" t="s">
        <v>77</v>
      </c>
      <c r="L126" t="s">
        <v>896</v>
      </c>
      <c r="M126">
        <v>2004</v>
      </c>
      <c r="N126">
        <v>74</v>
      </c>
      <c r="O126">
        <v>3</v>
      </c>
      <c r="P126" t="str">
        <f t="shared" si="2"/>
        <v>07</v>
      </c>
      <c r="Q126" s="118">
        <f>VLOOKUP(M126,WeightWhite!A$10:B$12,2,FALSE)*I126</f>
        <v>2.3037231182795699</v>
      </c>
      <c r="R126">
        <f t="shared" si="3"/>
        <v>2</v>
      </c>
    </row>
    <row r="127" spans="1:18" hidden="1">
      <c r="A127" s="134">
        <v>9402850041</v>
      </c>
      <c r="B127">
        <v>2006</v>
      </c>
      <c r="C127">
        <v>20060722</v>
      </c>
      <c r="D127">
        <v>50</v>
      </c>
      <c r="E127">
        <v>50</v>
      </c>
      <c r="G127" t="s">
        <v>308</v>
      </c>
      <c r="H127">
        <v>210595</v>
      </c>
      <c r="I127">
        <v>1.01</v>
      </c>
      <c r="J127" t="s">
        <v>77</v>
      </c>
      <c r="K127" t="s">
        <v>77</v>
      </c>
      <c r="L127" t="s">
        <v>896</v>
      </c>
      <c r="M127">
        <v>2004</v>
      </c>
      <c r="N127">
        <v>74</v>
      </c>
      <c r="O127">
        <v>3</v>
      </c>
      <c r="P127" t="str">
        <f t="shared" si="2"/>
        <v>07</v>
      </c>
      <c r="Q127" s="118">
        <f>VLOOKUP(M127,WeightWhite!A$10:B$12,2,FALSE)*I127</f>
        <v>2.3037231182795699</v>
      </c>
      <c r="R127">
        <f t="shared" si="3"/>
        <v>2</v>
      </c>
    </row>
    <row r="128" spans="1:18" hidden="1">
      <c r="A128" s="134">
        <v>9402850045</v>
      </c>
      <c r="B128">
        <v>2006</v>
      </c>
      <c r="C128">
        <v>20060722</v>
      </c>
      <c r="D128">
        <v>50</v>
      </c>
      <c r="E128">
        <v>50</v>
      </c>
      <c r="G128" t="s">
        <v>308</v>
      </c>
      <c r="H128">
        <v>210595</v>
      </c>
      <c r="I128">
        <v>1.01</v>
      </c>
      <c r="J128" t="s">
        <v>77</v>
      </c>
      <c r="K128" t="s">
        <v>77</v>
      </c>
      <c r="L128" t="s">
        <v>896</v>
      </c>
      <c r="M128">
        <v>2004</v>
      </c>
      <c r="N128">
        <v>74</v>
      </c>
      <c r="O128">
        <v>3</v>
      </c>
      <c r="P128" t="str">
        <f t="shared" si="2"/>
        <v>07</v>
      </c>
      <c r="Q128" s="118">
        <f>VLOOKUP(M128,WeightWhite!A$10:B$12,2,FALSE)*I128</f>
        <v>2.3037231182795699</v>
      </c>
      <c r="R128">
        <f t="shared" si="3"/>
        <v>2</v>
      </c>
    </row>
    <row r="129" spans="1:18" hidden="1">
      <c r="A129" s="134">
        <v>9402850046</v>
      </c>
      <c r="B129">
        <v>2006</v>
      </c>
      <c r="C129">
        <v>20060722</v>
      </c>
      <c r="D129">
        <v>50</v>
      </c>
      <c r="E129">
        <v>50</v>
      </c>
      <c r="G129" t="s">
        <v>308</v>
      </c>
      <c r="H129">
        <v>210595</v>
      </c>
      <c r="I129">
        <v>1.01</v>
      </c>
      <c r="J129" t="s">
        <v>77</v>
      </c>
      <c r="K129" t="s">
        <v>77</v>
      </c>
      <c r="L129" t="s">
        <v>896</v>
      </c>
      <c r="M129">
        <v>2004</v>
      </c>
      <c r="N129">
        <v>74</v>
      </c>
      <c r="O129">
        <v>3</v>
      </c>
      <c r="P129" t="str">
        <f t="shared" si="2"/>
        <v>07</v>
      </c>
      <c r="Q129" s="118">
        <f>VLOOKUP(M129,WeightWhite!A$10:B$12,2,FALSE)*I129</f>
        <v>2.3037231182795699</v>
      </c>
      <c r="R129">
        <f t="shared" si="3"/>
        <v>2</v>
      </c>
    </row>
    <row r="130" spans="1:18" hidden="1">
      <c r="A130" s="134">
        <v>9402850065</v>
      </c>
      <c r="B130">
        <v>2006</v>
      </c>
      <c r="C130">
        <v>20060722</v>
      </c>
      <c r="D130">
        <v>50</v>
      </c>
      <c r="E130">
        <v>50</v>
      </c>
      <c r="G130" t="s">
        <v>308</v>
      </c>
      <c r="H130">
        <v>210595</v>
      </c>
      <c r="I130">
        <v>1.01</v>
      </c>
      <c r="J130" t="s">
        <v>77</v>
      </c>
      <c r="K130" t="s">
        <v>77</v>
      </c>
      <c r="L130" t="s">
        <v>896</v>
      </c>
      <c r="M130">
        <v>2004</v>
      </c>
      <c r="N130">
        <v>74</v>
      </c>
      <c r="O130">
        <v>3</v>
      </c>
      <c r="P130" t="str">
        <f t="shared" ref="P130:P193" si="4">MID(C130,5,2)</f>
        <v>07</v>
      </c>
      <c r="Q130" s="118">
        <f>VLOOKUP(M130,WeightWhite!A$10:B$12,2,FALSE)*I130</f>
        <v>2.3037231182795699</v>
      </c>
      <c r="R130">
        <f t="shared" si="3"/>
        <v>2</v>
      </c>
    </row>
    <row r="131" spans="1:18" hidden="1">
      <c r="A131" s="134">
        <v>9402850068</v>
      </c>
      <c r="B131">
        <v>2006</v>
      </c>
      <c r="C131">
        <v>20060722</v>
      </c>
      <c r="D131">
        <v>50</v>
      </c>
      <c r="E131">
        <v>50</v>
      </c>
      <c r="G131" t="s">
        <v>308</v>
      </c>
      <c r="H131">
        <v>210595</v>
      </c>
      <c r="I131">
        <v>1.01</v>
      </c>
      <c r="J131" t="s">
        <v>77</v>
      </c>
      <c r="K131" t="s">
        <v>77</v>
      </c>
      <c r="L131" t="s">
        <v>896</v>
      </c>
      <c r="M131">
        <v>2004</v>
      </c>
      <c r="N131">
        <v>74</v>
      </c>
      <c r="O131">
        <v>3</v>
      </c>
      <c r="P131" t="str">
        <f t="shared" si="4"/>
        <v>07</v>
      </c>
      <c r="Q131" s="118">
        <f>VLOOKUP(M131,WeightWhite!A$10:B$12,2,FALSE)*I131</f>
        <v>2.3037231182795699</v>
      </c>
      <c r="R131">
        <f t="shared" ref="R131:R194" si="5">B131-M131</f>
        <v>2</v>
      </c>
    </row>
    <row r="132" spans="1:18" hidden="1">
      <c r="A132" s="134">
        <v>9402850090</v>
      </c>
      <c r="B132">
        <v>2006</v>
      </c>
      <c r="C132">
        <v>20060722</v>
      </c>
      <c r="D132">
        <v>50</v>
      </c>
      <c r="E132">
        <v>50</v>
      </c>
      <c r="G132" t="s">
        <v>308</v>
      </c>
      <c r="H132">
        <v>210595</v>
      </c>
      <c r="I132">
        <v>1.01</v>
      </c>
      <c r="J132" t="s">
        <v>77</v>
      </c>
      <c r="K132" t="s">
        <v>77</v>
      </c>
      <c r="L132" t="s">
        <v>896</v>
      </c>
      <c r="M132">
        <v>2004</v>
      </c>
      <c r="N132">
        <v>74</v>
      </c>
      <c r="O132">
        <v>3</v>
      </c>
      <c r="P132" t="str">
        <f t="shared" si="4"/>
        <v>07</v>
      </c>
      <c r="Q132" s="118">
        <f>VLOOKUP(M132,WeightWhite!A$10:B$12,2,FALSE)*I132</f>
        <v>2.3037231182795699</v>
      </c>
      <c r="R132">
        <f t="shared" si="5"/>
        <v>2</v>
      </c>
    </row>
    <row r="133" spans="1:18" hidden="1">
      <c r="A133" s="134">
        <v>9402850093</v>
      </c>
      <c r="B133">
        <v>2006</v>
      </c>
      <c r="C133">
        <v>20060722</v>
      </c>
      <c r="D133">
        <v>50</v>
      </c>
      <c r="E133">
        <v>50</v>
      </c>
      <c r="G133" t="s">
        <v>308</v>
      </c>
      <c r="H133">
        <v>210595</v>
      </c>
      <c r="I133">
        <v>1.01</v>
      </c>
      <c r="J133" t="s">
        <v>77</v>
      </c>
      <c r="K133" t="s">
        <v>77</v>
      </c>
      <c r="L133" t="s">
        <v>896</v>
      </c>
      <c r="M133">
        <v>2004</v>
      </c>
      <c r="N133">
        <v>74</v>
      </c>
      <c r="O133">
        <v>3</v>
      </c>
      <c r="P133" t="str">
        <f t="shared" si="4"/>
        <v>07</v>
      </c>
      <c r="Q133" s="118">
        <f>VLOOKUP(M133,WeightWhite!A$10:B$12,2,FALSE)*I133</f>
        <v>2.3037231182795699</v>
      </c>
      <c r="R133">
        <f t="shared" si="5"/>
        <v>2</v>
      </c>
    </row>
    <row r="134" spans="1:18" hidden="1">
      <c r="A134" s="134">
        <v>9402850094</v>
      </c>
      <c r="B134">
        <v>2006</v>
      </c>
      <c r="C134">
        <v>20060722</v>
      </c>
      <c r="D134">
        <v>50</v>
      </c>
      <c r="E134">
        <v>50</v>
      </c>
      <c r="G134" t="s">
        <v>308</v>
      </c>
      <c r="H134">
        <v>210595</v>
      </c>
      <c r="I134">
        <v>1.01</v>
      </c>
      <c r="J134" t="s">
        <v>77</v>
      </c>
      <c r="K134" t="s">
        <v>77</v>
      </c>
      <c r="L134" t="s">
        <v>896</v>
      </c>
      <c r="M134">
        <v>2004</v>
      </c>
      <c r="N134">
        <v>74</v>
      </c>
      <c r="O134">
        <v>3</v>
      </c>
      <c r="P134" t="str">
        <f t="shared" si="4"/>
        <v>07</v>
      </c>
      <c r="Q134" s="118">
        <f>VLOOKUP(M134,WeightWhite!A$10:B$12,2,FALSE)*I134</f>
        <v>2.3037231182795699</v>
      </c>
      <c r="R134">
        <f t="shared" si="5"/>
        <v>2</v>
      </c>
    </row>
    <row r="135" spans="1:18" hidden="1">
      <c r="A135" s="134">
        <v>9402850095</v>
      </c>
      <c r="B135">
        <v>2006</v>
      </c>
      <c r="C135">
        <v>20060722</v>
      </c>
      <c r="D135">
        <v>50</v>
      </c>
      <c r="E135">
        <v>50</v>
      </c>
      <c r="G135" t="s">
        <v>308</v>
      </c>
      <c r="H135">
        <v>210595</v>
      </c>
      <c r="I135">
        <v>1.01</v>
      </c>
      <c r="J135" t="s">
        <v>77</v>
      </c>
      <c r="K135" t="s">
        <v>77</v>
      </c>
      <c r="L135" t="s">
        <v>896</v>
      </c>
      <c r="M135">
        <v>2004</v>
      </c>
      <c r="N135">
        <v>74</v>
      </c>
      <c r="O135">
        <v>3</v>
      </c>
      <c r="P135" t="str">
        <f t="shared" si="4"/>
        <v>07</v>
      </c>
      <c r="Q135" s="118">
        <f>VLOOKUP(M135,WeightWhite!A$10:B$12,2,FALSE)*I135</f>
        <v>2.3037231182795699</v>
      </c>
      <c r="R135">
        <f t="shared" si="5"/>
        <v>2</v>
      </c>
    </row>
    <row r="136" spans="1:18" hidden="1">
      <c r="A136" s="134">
        <v>9402850099</v>
      </c>
      <c r="B136">
        <v>2006</v>
      </c>
      <c r="C136">
        <v>20060722</v>
      </c>
      <c r="D136">
        <v>50</v>
      </c>
      <c r="E136">
        <v>50</v>
      </c>
      <c r="G136" t="s">
        <v>308</v>
      </c>
      <c r="H136">
        <v>210595</v>
      </c>
      <c r="I136">
        <v>1.01</v>
      </c>
      <c r="J136" t="s">
        <v>77</v>
      </c>
      <c r="K136" t="s">
        <v>77</v>
      </c>
      <c r="L136" t="s">
        <v>896</v>
      </c>
      <c r="M136">
        <v>2004</v>
      </c>
      <c r="N136">
        <v>74</v>
      </c>
      <c r="O136">
        <v>3</v>
      </c>
      <c r="P136" t="str">
        <f t="shared" si="4"/>
        <v>07</v>
      </c>
      <c r="Q136" s="118">
        <f>VLOOKUP(M136,WeightWhite!A$10:B$12,2,FALSE)*I136</f>
        <v>2.3037231182795699</v>
      </c>
      <c r="R136">
        <f t="shared" si="5"/>
        <v>2</v>
      </c>
    </row>
    <row r="137" spans="1:18" hidden="1">
      <c r="A137" s="134">
        <v>9309670001</v>
      </c>
      <c r="B137">
        <v>2007</v>
      </c>
      <c r="C137">
        <v>20070724</v>
      </c>
      <c r="D137">
        <v>50</v>
      </c>
      <c r="E137">
        <v>50</v>
      </c>
      <c r="G137" t="s">
        <v>308</v>
      </c>
      <c r="H137">
        <v>210595</v>
      </c>
      <c r="I137">
        <v>1.02</v>
      </c>
      <c r="J137" t="s">
        <v>77</v>
      </c>
      <c r="K137" t="s">
        <v>77</v>
      </c>
      <c r="L137" t="s">
        <v>896</v>
      </c>
      <c r="M137">
        <v>2004</v>
      </c>
      <c r="N137">
        <v>74</v>
      </c>
      <c r="O137">
        <v>3</v>
      </c>
      <c r="P137" t="str">
        <f t="shared" si="4"/>
        <v>07</v>
      </c>
      <c r="Q137" s="118">
        <f>VLOOKUP(M137,WeightWhite!A$10:B$12,2,FALSE)*I137</f>
        <v>2.3265322580645162</v>
      </c>
      <c r="R137">
        <f t="shared" si="5"/>
        <v>3</v>
      </c>
    </row>
    <row r="138" spans="1:18" hidden="1">
      <c r="A138" s="134">
        <v>9309670006</v>
      </c>
      <c r="B138">
        <v>2007</v>
      </c>
      <c r="C138">
        <v>20070724</v>
      </c>
      <c r="D138">
        <v>50</v>
      </c>
      <c r="E138">
        <v>50</v>
      </c>
      <c r="G138" t="s">
        <v>308</v>
      </c>
      <c r="H138">
        <v>210595</v>
      </c>
      <c r="I138">
        <v>1.02</v>
      </c>
      <c r="J138" t="s">
        <v>77</v>
      </c>
      <c r="K138" t="s">
        <v>77</v>
      </c>
      <c r="L138" t="s">
        <v>896</v>
      </c>
      <c r="M138">
        <v>2004</v>
      </c>
      <c r="N138">
        <v>74</v>
      </c>
      <c r="O138">
        <v>3</v>
      </c>
      <c r="P138" t="str">
        <f t="shared" si="4"/>
        <v>07</v>
      </c>
      <c r="Q138" s="118">
        <f>VLOOKUP(M138,WeightWhite!A$10:B$12,2,FALSE)*I138</f>
        <v>2.3265322580645162</v>
      </c>
      <c r="R138">
        <f t="shared" si="5"/>
        <v>3</v>
      </c>
    </row>
    <row r="139" spans="1:18" hidden="1">
      <c r="A139" s="134">
        <v>9309670008</v>
      </c>
      <c r="B139">
        <v>2007</v>
      </c>
      <c r="C139">
        <v>20070724</v>
      </c>
      <c r="D139">
        <v>50</v>
      </c>
      <c r="E139">
        <v>50</v>
      </c>
      <c r="G139" t="s">
        <v>308</v>
      </c>
      <c r="H139">
        <v>210595</v>
      </c>
      <c r="I139">
        <v>1.02</v>
      </c>
      <c r="J139" t="s">
        <v>77</v>
      </c>
      <c r="K139" t="s">
        <v>77</v>
      </c>
      <c r="L139" t="s">
        <v>896</v>
      </c>
      <c r="M139">
        <v>2004</v>
      </c>
      <c r="N139">
        <v>74</v>
      </c>
      <c r="O139">
        <v>3</v>
      </c>
      <c r="P139" t="str">
        <f t="shared" si="4"/>
        <v>07</v>
      </c>
      <c r="Q139" s="118">
        <f>VLOOKUP(M139,WeightWhite!A$10:B$12,2,FALSE)*I139</f>
        <v>2.3265322580645162</v>
      </c>
      <c r="R139">
        <f t="shared" si="5"/>
        <v>3</v>
      </c>
    </row>
    <row r="140" spans="1:18" hidden="1">
      <c r="A140" s="134">
        <v>9309670013</v>
      </c>
      <c r="B140">
        <v>2007</v>
      </c>
      <c r="C140">
        <v>20070724</v>
      </c>
      <c r="D140">
        <v>50</v>
      </c>
      <c r="E140">
        <v>50</v>
      </c>
      <c r="G140" t="s">
        <v>308</v>
      </c>
      <c r="H140">
        <v>210595</v>
      </c>
      <c r="I140">
        <v>1.02</v>
      </c>
      <c r="J140" t="s">
        <v>77</v>
      </c>
      <c r="K140" t="s">
        <v>77</v>
      </c>
      <c r="L140" t="s">
        <v>896</v>
      </c>
      <c r="M140">
        <v>2004</v>
      </c>
      <c r="N140">
        <v>74</v>
      </c>
      <c r="O140">
        <v>3</v>
      </c>
      <c r="P140" t="str">
        <f t="shared" si="4"/>
        <v>07</v>
      </c>
      <c r="Q140" s="118">
        <f>VLOOKUP(M140,WeightWhite!A$10:B$12,2,FALSE)*I140</f>
        <v>2.3265322580645162</v>
      </c>
      <c r="R140">
        <f t="shared" si="5"/>
        <v>3</v>
      </c>
    </row>
    <row r="141" spans="1:18" hidden="1">
      <c r="A141" s="134">
        <v>9309670014</v>
      </c>
      <c r="B141">
        <v>2007</v>
      </c>
      <c r="C141">
        <v>20070724</v>
      </c>
      <c r="D141">
        <v>50</v>
      </c>
      <c r="E141">
        <v>50</v>
      </c>
      <c r="G141" t="s">
        <v>308</v>
      </c>
      <c r="H141">
        <v>210595</v>
      </c>
      <c r="I141">
        <v>1.02</v>
      </c>
      <c r="J141" t="s">
        <v>77</v>
      </c>
      <c r="K141" t="s">
        <v>77</v>
      </c>
      <c r="L141" t="s">
        <v>896</v>
      </c>
      <c r="M141">
        <v>2004</v>
      </c>
      <c r="N141">
        <v>74</v>
      </c>
      <c r="O141">
        <v>3</v>
      </c>
      <c r="P141" t="str">
        <f t="shared" si="4"/>
        <v>07</v>
      </c>
      <c r="Q141" s="118">
        <f>VLOOKUP(M141,WeightWhite!A$10:B$12,2,FALSE)*I141</f>
        <v>2.3265322580645162</v>
      </c>
      <c r="R141">
        <f t="shared" si="5"/>
        <v>3</v>
      </c>
    </row>
    <row r="142" spans="1:18" hidden="1">
      <c r="A142" s="134">
        <v>9309670016</v>
      </c>
      <c r="B142">
        <v>2007</v>
      </c>
      <c r="C142">
        <v>20070724</v>
      </c>
      <c r="D142">
        <v>50</v>
      </c>
      <c r="E142">
        <v>50</v>
      </c>
      <c r="G142" t="s">
        <v>308</v>
      </c>
      <c r="H142">
        <v>210595</v>
      </c>
      <c r="I142">
        <v>1.02</v>
      </c>
      <c r="J142" t="s">
        <v>77</v>
      </c>
      <c r="K142" t="s">
        <v>77</v>
      </c>
      <c r="L142" t="s">
        <v>896</v>
      </c>
      <c r="M142">
        <v>2004</v>
      </c>
      <c r="N142">
        <v>74</v>
      </c>
      <c r="O142">
        <v>3</v>
      </c>
      <c r="P142" t="str">
        <f t="shared" si="4"/>
        <v>07</v>
      </c>
      <c r="Q142" s="118">
        <f>VLOOKUP(M142,WeightWhite!A$10:B$12,2,FALSE)*I142</f>
        <v>2.3265322580645162</v>
      </c>
      <c r="R142">
        <f t="shared" si="5"/>
        <v>3</v>
      </c>
    </row>
    <row r="143" spans="1:18" hidden="1">
      <c r="A143" s="134">
        <v>9309670019</v>
      </c>
      <c r="B143">
        <v>2007</v>
      </c>
      <c r="C143">
        <v>20070724</v>
      </c>
      <c r="D143">
        <v>50</v>
      </c>
      <c r="E143">
        <v>50</v>
      </c>
      <c r="G143" t="s">
        <v>308</v>
      </c>
      <c r="H143">
        <v>210595</v>
      </c>
      <c r="I143">
        <v>1.02</v>
      </c>
      <c r="J143" t="s">
        <v>77</v>
      </c>
      <c r="K143" t="s">
        <v>77</v>
      </c>
      <c r="L143" t="s">
        <v>896</v>
      </c>
      <c r="M143">
        <v>2004</v>
      </c>
      <c r="N143">
        <v>74</v>
      </c>
      <c r="O143">
        <v>3</v>
      </c>
      <c r="P143" t="str">
        <f t="shared" si="4"/>
        <v>07</v>
      </c>
      <c r="Q143" s="118">
        <f>VLOOKUP(M143,WeightWhite!A$10:B$12,2,FALSE)*I143</f>
        <v>2.3265322580645162</v>
      </c>
      <c r="R143">
        <f t="shared" si="5"/>
        <v>3</v>
      </c>
    </row>
    <row r="144" spans="1:18" hidden="1">
      <c r="A144" s="134">
        <v>9309670021</v>
      </c>
      <c r="B144">
        <v>2007</v>
      </c>
      <c r="C144">
        <v>20070724</v>
      </c>
      <c r="D144">
        <v>50</v>
      </c>
      <c r="E144">
        <v>50</v>
      </c>
      <c r="G144" t="s">
        <v>308</v>
      </c>
      <c r="H144">
        <v>210595</v>
      </c>
      <c r="I144">
        <v>1.02</v>
      </c>
      <c r="J144" t="s">
        <v>77</v>
      </c>
      <c r="K144" t="s">
        <v>77</v>
      </c>
      <c r="L144" t="s">
        <v>896</v>
      </c>
      <c r="M144">
        <v>2004</v>
      </c>
      <c r="N144">
        <v>74</v>
      </c>
      <c r="O144">
        <v>3</v>
      </c>
      <c r="P144" t="str">
        <f t="shared" si="4"/>
        <v>07</v>
      </c>
      <c r="Q144" s="118">
        <f>VLOOKUP(M144,WeightWhite!A$10:B$12,2,FALSE)*I144</f>
        <v>2.3265322580645162</v>
      </c>
      <c r="R144">
        <f t="shared" si="5"/>
        <v>3</v>
      </c>
    </row>
    <row r="145" spans="1:18" hidden="1">
      <c r="A145" s="134">
        <v>9309670022</v>
      </c>
      <c r="B145">
        <v>2007</v>
      </c>
      <c r="C145">
        <v>20070724</v>
      </c>
      <c r="D145">
        <v>50</v>
      </c>
      <c r="E145">
        <v>50</v>
      </c>
      <c r="G145" t="s">
        <v>308</v>
      </c>
      <c r="H145">
        <v>210595</v>
      </c>
      <c r="I145">
        <v>1.02</v>
      </c>
      <c r="J145" t="s">
        <v>77</v>
      </c>
      <c r="K145" t="s">
        <v>77</v>
      </c>
      <c r="L145" t="s">
        <v>896</v>
      </c>
      <c r="M145">
        <v>2004</v>
      </c>
      <c r="N145">
        <v>74</v>
      </c>
      <c r="O145">
        <v>3</v>
      </c>
      <c r="P145" t="str">
        <f t="shared" si="4"/>
        <v>07</v>
      </c>
      <c r="Q145" s="118">
        <f>VLOOKUP(M145,WeightWhite!A$10:B$12,2,FALSE)*I145</f>
        <v>2.3265322580645162</v>
      </c>
      <c r="R145">
        <f t="shared" si="5"/>
        <v>3</v>
      </c>
    </row>
    <row r="146" spans="1:18" hidden="1">
      <c r="A146" s="134">
        <v>9309670023</v>
      </c>
      <c r="B146">
        <v>2007</v>
      </c>
      <c r="C146">
        <v>20070724</v>
      </c>
      <c r="D146">
        <v>50</v>
      </c>
      <c r="E146">
        <v>50</v>
      </c>
      <c r="G146" t="s">
        <v>308</v>
      </c>
      <c r="H146">
        <v>210595</v>
      </c>
      <c r="I146">
        <v>1.02</v>
      </c>
      <c r="J146" t="s">
        <v>77</v>
      </c>
      <c r="K146" t="s">
        <v>77</v>
      </c>
      <c r="L146" t="s">
        <v>896</v>
      </c>
      <c r="M146">
        <v>2004</v>
      </c>
      <c r="N146">
        <v>74</v>
      </c>
      <c r="O146">
        <v>3</v>
      </c>
      <c r="P146" t="str">
        <f t="shared" si="4"/>
        <v>07</v>
      </c>
      <c r="Q146" s="118">
        <f>VLOOKUP(M146,WeightWhite!A$10:B$12,2,FALSE)*I146</f>
        <v>2.3265322580645162</v>
      </c>
      <c r="R146">
        <f t="shared" si="5"/>
        <v>3</v>
      </c>
    </row>
    <row r="147" spans="1:18" hidden="1">
      <c r="A147" s="134">
        <v>9309670024</v>
      </c>
      <c r="B147">
        <v>2007</v>
      </c>
      <c r="C147">
        <v>20070724</v>
      </c>
      <c r="D147">
        <v>50</v>
      </c>
      <c r="E147">
        <v>50</v>
      </c>
      <c r="G147" t="s">
        <v>308</v>
      </c>
      <c r="H147">
        <v>210595</v>
      </c>
      <c r="I147">
        <v>1.02</v>
      </c>
      <c r="J147" t="s">
        <v>77</v>
      </c>
      <c r="K147" t="s">
        <v>77</v>
      </c>
      <c r="L147" t="s">
        <v>896</v>
      </c>
      <c r="M147">
        <v>2004</v>
      </c>
      <c r="N147">
        <v>74</v>
      </c>
      <c r="O147">
        <v>3</v>
      </c>
      <c r="P147" t="str">
        <f t="shared" si="4"/>
        <v>07</v>
      </c>
      <c r="Q147" s="118">
        <f>VLOOKUP(M147,WeightWhite!A$10:B$12,2,FALSE)*I147</f>
        <v>2.3265322580645162</v>
      </c>
      <c r="R147">
        <f t="shared" si="5"/>
        <v>3</v>
      </c>
    </row>
    <row r="148" spans="1:18" hidden="1">
      <c r="A148" s="134">
        <v>9309670025</v>
      </c>
      <c r="B148">
        <v>2007</v>
      </c>
      <c r="C148">
        <v>20070724</v>
      </c>
      <c r="D148">
        <v>50</v>
      </c>
      <c r="E148">
        <v>50</v>
      </c>
      <c r="G148" t="s">
        <v>308</v>
      </c>
      <c r="H148">
        <v>210595</v>
      </c>
      <c r="I148">
        <v>1.02</v>
      </c>
      <c r="J148" t="s">
        <v>77</v>
      </c>
      <c r="K148" t="s">
        <v>77</v>
      </c>
      <c r="L148" t="s">
        <v>896</v>
      </c>
      <c r="M148">
        <v>2004</v>
      </c>
      <c r="N148">
        <v>74</v>
      </c>
      <c r="O148">
        <v>3</v>
      </c>
      <c r="P148" t="str">
        <f t="shared" si="4"/>
        <v>07</v>
      </c>
      <c r="Q148" s="118">
        <f>VLOOKUP(M148,WeightWhite!A$10:B$12,2,FALSE)*I148</f>
        <v>2.3265322580645162</v>
      </c>
      <c r="R148">
        <f t="shared" si="5"/>
        <v>3</v>
      </c>
    </row>
    <row r="149" spans="1:18" hidden="1">
      <c r="A149" s="134">
        <v>9309670041</v>
      </c>
      <c r="B149">
        <v>2007</v>
      </c>
      <c r="C149">
        <v>20070724</v>
      </c>
      <c r="D149">
        <v>50</v>
      </c>
      <c r="E149">
        <v>50</v>
      </c>
      <c r="G149" t="s">
        <v>308</v>
      </c>
      <c r="H149">
        <v>210595</v>
      </c>
      <c r="I149">
        <v>1.02</v>
      </c>
      <c r="J149" t="s">
        <v>77</v>
      </c>
      <c r="K149" t="s">
        <v>77</v>
      </c>
      <c r="L149" t="s">
        <v>896</v>
      </c>
      <c r="M149">
        <v>2004</v>
      </c>
      <c r="N149">
        <v>74</v>
      </c>
      <c r="O149">
        <v>3</v>
      </c>
      <c r="P149" t="str">
        <f t="shared" si="4"/>
        <v>07</v>
      </c>
      <c r="Q149" s="118">
        <f>VLOOKUP(M149,WeightWhite!A$10:B$12,2,FALSE)*I149</f>
        <v>2.3265322580645162</v>
      </c>
      <c r="R149">
        <f t="shared" si="5"/>
        <v>3</v>
      </c>
    </row>
    <row r="150" spans="1:18" hidden="1">
      <c r="A150" s="134">
        <v>9309670042</v>
      </c>
      <c r="B150">
        <v>2007</v>
      </c>
      <c r="C150">
        <v>20070724</v>
      </c>
      <c r="D150">
        <v>50</v>
      </c>
      <c r="E150">
        <v>50</v>
      </c>
      <c r="G150" t="s">
        <v>308</v>
      </c>
      <c r="H150">
        <v>210595</v>
      </c>
      <c r="I150">
        <v>1.02</v>
      </c>
      <c r="J150" t="s">
        <v>77</v>
      </c>
      <c r="K150" t="s">
        <v>77</v>
      </c>
      <c r="L150" t="s">
        <v>896</v>
      </c>
      <c r="M150">
        <v>2004</v>
      </c>
      <c r="N150">
        <v>74</v>
      </c>
      <c r="O150">
        <v>3</v>
      </c>
      <c r="P150" t="str">
        <f t="shared" si="4"/>
        <v>07</v>
      </c>
      <c r="Q150" s="118">
        <f>VLOOKUP(M150,WeightWhite!A$10:B$12,2,FALSE)*I150</f>
        <v>2.3265322580645162</v>
      </c>
      <c r="R150">
        <f t="shared" si="5"/>
        <v>3</v>
      </c>
    </row>
    <row r="151" spans="1:18" hidden="1">
      <c r="A151" s="134">
        <v>9309670043</v>
      </c>
      <c r="B151">
        <v>2007</v>
      </c>
      <c r="C151">
        <v>20070724</v>
      </c>
      <c r="D151">
        <v>50</v>
      </c>
      <c r="E151">
        <v>50</v>
      </c>
      <c r="G151" t="s">
        <v>308</v>
      </c>
      <c r="H151">
        <v>210595</v>
      </c>
      <c r="I151">
        <v>1.02</v>
      </c>
      <c r="J151" t="s">
        <v>77</v>
      </c>
      <c r="K151" t="s">
        <v>77</v>
      </c>
      <c r="L151" t="s">
        <v>896</v>
      </c>
      <c r="M151">
        <v>2004</v>
      </c>
      <c r="N151">
        <v>74</v>
      </c>
      <c r="O151">
        <v>3</v>
      </c>
      <c r="P151" t="str">
        <f t="shared" si="4"/>
        <v>07</v>
      </c>
      <c r="Q151" s="118">
        <f>VLOOKUP(M151,WeightWhite!A$10:B$12,2,FALSE)*I151</f>
        <v>2.3265322580645162</v>
      </c>
      <c r="R151">
        <f t="shared" si="5"/>
        <v>3</v>
      </c>
    </row>
    <row r="152" spans="1:18" hidden="1">
      <c r="A152" s="134">
        <v>9309670045</v>
      </c>
      <c r="B152">
        <v>2007</v>
      </c>
      <c r="C152">
        <v>20070724</v>
      </c>
      <c r="D152">
        <v>50</v>
      </c>
      <c r="E152">
        <v>50</v>
      </c>
      <c r="G152" t="s">
        <v>308</v>
      </c>
      <c r="H152">
        <v>210595</v>
      </c>
      <c r="I152">
        <v>1.02</v>
      </c>
      <c r="J152" t="s">
        <v>77</v>
      </c>
      <c r="K152" t="s">
        <v>77</v>
      </c>
      <c r="L152" t="s">
        <v>896</v>
      </c>
      <c r="M152">
        <v>2004</v>
      </c>
      <c r="N152">
        <v>74</v>
      </c>
      <c r="O152">
        <v>3</v>
      </c>
      <c r="P152" t="str">
        <f t="shared" si="4"/>
        <v>07</v>
      </c>
      <c r="Q152" s="118">
        <f>VLOOKUP(M152,WeightWhite!A$10:B$12,2,FALSE)*I152</f>
        <v>2.3265322580645162</v>
      </c>
      <c r="R152">
        <f t="shared" si="5"/>
        <v>3</v>
      </c>
    </row>
    <row r="153" spans="1:18" hidden="1">
      <c r="A153" s="134">
        <v>9309670047</v>
      </c>
      <c r="B153">
        <v>2007</v>
      </c>
      <c r="C153">
        <v>20070724</v>
      </c>
      <c r="D153">
        <v>50</v>
      </c>
      <c r="E153">
        <v>50</v>
      </c>
      <c r="G153" t="s">
        <v>308</v>
      </c>
      <c r="H153">
        <v>210595</v>
      </c>
      <c r="I153">
        <v>1.02</v>
      </c>
      <c r="J153" t="s">
        <v>77</v>
      </c>
      <c r="K153" t="s">
        <v>77</v>
      </c>
      <c r="L153" t="s">
        <v>896</v>
      </c>
      <c r="M153">
        <v>2004</v>
      </c>
      <c r="N153">
        <v>74</v>
      </c>
      <c r="O153">
        <v>3</v>
      </c>
      <c r="P153" t="str">
        <f t="shared" si="4"/>
        <v>07</v>
      </c>
      <c r="Q153" s="118">
        <f>VLOOKUP(M153,WeightWhite!A$10:B$12,2,FALSE)*I153</f>
        <v>2.3265322580645162</v>
      </c>
      <c r="R153">
        <f t="shared" si="5"/>
        <v>3</v>
      </c>
    </row>
    <row r="154" spans="1:18" hidden="1">
      <c r="A154" s="134">
        <v>9309670048</v>
      </c>
      <c r="B154">
        <v>2007</v>
      </c>
      <c r="C154">
        <v>20070724</v>
      </c>
      <c r="D154">
        <v>50</v>
      </c>
      <c r="E154">
        <v>50</v>
      </c>
      <c r="G154" t="s">
        <v>308</v>
      </c>
      <c r="H154">
        <v>210595</v>
      </c>
      <c r="I154">
        <v>1.02</v>
      </c>
      <c r="J154" t="s">
        <v>77</v>
      </c>
      <c r="K154" t="s">
        <v>77</v>
      </c>
      <c r="L154" t="s">
        <v>896</v>
      </c>
      <c r="M154">
        <v>2004</v>
      </c>
      <c r="N154">
        <v>74</v>
      </c>
      <c r="O154">
        <v>3</v>
      </c>
      <c r="P154" t="str">
        <f t="shared" si="4"/>
        <v>07</v>
      </c>
      <c r="Q154" s="118">
        <f>VLOOKUP(M154,WeightWhite!A$10:B$12,2,FALSE)*I154</f>
        <v>2.3265322580645162</v>
      </c>
      <c r="R154">
        <f t="shared" si="5"/>
        <v>3</v>
      </c>
    </row>
    <row r="155" spans="1:18" hidden="1">
      <c r="A155" s="134">
        <v>9309670049</v>
      </c>
      <c r="B155">
        <v>2007</v>
      </c>
      <c r="C155">
        <v>20070724</v>
      </c>
      <c r="D155">
        <v>50</v>
      </c>
      <c r="E155">
        <v>50</v>
      </c>
      <c r="G155" t="s">
        <v>308</v>
      </c>
      <c r="H155">
        <v>210595</v>
      </c>
      <c r="I155">
        <v>1.02</v>
      </c>
      <c r="J155" t="s">
        <v>77</v>
      </c>
      <c r="K155" t="s">
        <v>77</v>
      </c>
      <c r="L155" t="s">
        <v>896</v>
      </c>
      <c r="M155">
        <v>2004</v>
      </c>
      <c r="N155">
        <v>74</v>
      </c>
      <c r="O155">
        <v>3</v>
      </c>
      <c r="P155" t="str">
        <f t="shared" si="4"/>
        <v>07</v>
      </c>
      <c r="Q155" s="118">
        <f>VLOOKUP(M155,WeightWhite!A$10:B$12,2,FALSE)*I155</f>
        <v>2.3265322580645162</v>
      </c>
      <c r="R155">
        <f t="shared" si="5"/>
        <v>3</v>
      </c>
    </row>
    <row r="156" spans="1:18" hidden="1">
      <c r="A156" s="134">
        <v>9309670050</v>
      </c>
      <c r="B156">
        <v>2007</v>
      </c>
      <c r="C156">
        <v>20070724</v>
      </c>
      <c r="D156">
        <v>50</v>
      </c>
      <c r="E156">
        <v>50</v>
      </c>
      <c r="G156" t="s">
        <v>308</v>
      </c>
      <c r="H156">
        <v>210595</v>
      </c>
      <c r="I156">
        <v>1.02</v>
      </c>
      <c r="J156" t="s">
        <v>77</v>
      </c>
      <c r="K156" t="s">
        <v>77</v>
      </c>
      <c r="L156" t="s">
        <v>896</v>
      </c>
      <c r="M156">
        <v>2004</v>
      </c>
      <c r="N156">
        <v>74</v>
      </c>
      <c r="O156">
        <v>3</v>
      </c>
      <c r="P156" t="str">
        <f t="shared" si="4"/>
        <v>07</v>
      </c>
      <c r="Q156" s="118">
        <f>VLOOKUP(M156,WeightWhite!A$10:B$12,2,FALSE)*I156</f>
        <v>2.3265322580645162</v>
      </c>
      <c r="R156">
        <f t="shared" si="5"/>
        <v>3</v>
      </c>
    </row>
    <row r="157" spans="1:18" hidden="1">
      <c r="A157" s="134">
        <v>9309670010</v>
      </c>
      <c r="B157">
        <v>2007</v>
      </c>
      <c r="C157">
        <v>20070724</v>
      </c>
      <c r="D157">
        <v>50</v>
      </c>
      <c r="E157">
        <v>50</v>
      </c>
      <c r="G157" t="s">
        <v>308</v>
      </c>
      <c r="H157">
        <v>210595</v>
      </c>
      <c r="I157">
        <v>1.02</v>
      </c>
      <c r="J157" t="s">
        <v>77</v>
      </c>
      <c r="K157" t="s">
        <v>77</v>
      </c>
      <c r="L157" t="s">
        <v>896</v>
      </c>
      <c r="M157">
        <v>2004</v>
      </c>
      <c r="N157">
        <v>74</v>
      </c>
      <c r="O157">
        <v>3</v>
      </c>
      <c r="P157" t="str">
        <f t="shared" si="4"/>
        <v>07</v>
      </c>
      <c r="Q157" s="118">
        <f>VLOOKUP(M157,WeightWhite!A$10:B$12,2,FALSE)*I157</f>
        <v>2.3265322580645162</v>
      </c>
      <c r="R157">
        <f t="shared" si="5"/>
        <v>3</v>
      </c>
    </row>
    <row r="158" spans="1:18" hidden="1">
      <c r="A158" s="134">
        <v>9309670028</v>
      </c>
      <c r="B158">
        <v>2007</v>
      </c>
      <c r="C158">
        <v>20070724</v>
      </c>
      <c r="D158">
        <v>50</v>
      </c>
      <c r="E158">
        <v>50</v>
      </c>
      <c r="G158" t="s">
        <v>308</v>
      </c>
      <c r="H158">
        <v>210595</v>
      </c>
      <c r="I158">
        <v>1.02</v>
      </c>
      <c r="J158" t="s">
        <v>77</v>
      </c>
      <c r="K158" t="s">
        <v>77</v>
      </c>
      <c r="L158" t="s">
        <v>896</v>
      </c>
      <c r="M158">
        <v>2004</v>
      </c>
      <c r="N158">
        <v>74</v>
      </c>
      <c r="O158">
        <v>3</v>
      </c>
      <c r="P158" t="str">
        <f t="shared" si="4"/>
        <v>07</v>
      </c>
      <c r="Q158" s="118">
        <f>VLOOKUP(M158,WeightWhite!A$10:B$12,2,FALSE)*I158</f>
        <v>2.3265322580645162</v>
      </c>
      <c r="R158">
        <f t="shared" si="5"/>
        <v>3</v>
      </c>
    </row>
    <row r="159" spans="1:18" hidden="1">
      <c r="A159" s="134">
        <v>9309670029</v>
      </c>
      <c r="B159">
        <v>2007</v>
      </c>
      <c r="C159">
        <v>20070724</v>
      </c>
      <c r="D159">
        <v>50</v>
      </c>
      <c r="E159">
        <v>50</v>
      </c>
      <c r="G159" t="s">
        <v>308</v>
      </c>
      <c r="H159">
        <v>210595</v>
      </c>
      <c r="I159">
        <v>1.02</v>
      </c>
      <c r="J159" t="s">
        <v>77</v>
      </c>
      <c r="K159" t="s">
        <v>77</v>
      </c>
      <c r="L159" t="s">
        <v>896</v>
      </c>
      <c r="M159">
        <v>2004</v>
      </c>
      <c r="N159">
        <v>74</v>
      </c>
      <c r="O159">
        <v>3</v>
      </c>
      <c r="P159" t="str">
        <f t="shared" si="4"/>
        <v>07</v>
      </c>
      <c r="Q159" s="118">
        <f>VLOOKUP(M159,WeightWhite!A$10:B$12,2,FALSE)*I159</f>
        <v>2.3265322580645162</v>
      </c>
      <c r="R159">
        <f t="shared" si="5"/>
        <v>3</v>
      </c>
    </row>
    <row r="160" spans="1:18" hidden="1">
      <c r="A160" s="134">
        <v>9309670031</v>
      </c>
      <c r="B160">
        <v>2007</v>
      </c>
      <c r="C160">
        <v>20070724</v>
      </c>
      <c r="D160">
        <v>50</v>
      </c>
      <c r="E160">
        <v>50</v>
      </c>
      <c r="G160" t="s">
        <v>308</v>
      </c>
      <c r="H160">
        <v>210595</v>
      </c>
      <c r="I160">
        <v>1.02</v>
      </c>
      <c r="J160" t="s">
        <v>77</v>
      </c>
      <c r="K160" t="s">
        <v>77</v>
      </c>
      <c r="L160" t="s">
        <v>896</v>
      </c>
      <c r="M160">
        <v>2004</v>
      </c>
      <c r="N160">
        <v>74</v>
      </c>
      <c r="O160">
        <v>3</v>
      </c>
      <c r="P160" t="str">
        <f t="shared" si="4"/>
        <v>07</v>
      </c>
      <c r="Q160" s="118">
        <f>VLOOKUP(M160,WeightWhite!A$10:B$12,2,FALSE)*I160</f>
        <v>2.3265322580645162</v>
      </c>
      <c r="R160">
        <f t="shared" si="5"/>
        <v>3</v>
      </c>
    </row>
    <row r="161" spans="1:18" hidden="1">
      <c r="A161" s="134">
        <v>9309670032</v>
      </c>
      <c r="B161">
        <v>2007</v>
      </c>
      <c r="C161">
        <v>20070724</v>
      </c>
      <c r="D161">
        <v>50</v>
      </c>
      <c r="E161">
        <v>50</v>
      </c>
      <c r="G161" t="s">
        <v>308</v>
      </c>
      <c r="H161">
        <v>210595</v>
      </c>
      <c r="I161">
        <v>1.02</v>
      </c>
      <c r="J161" t="s">
        <v>77</v>
      </c>
      <c r="K161" t="s">
        <v>77</v>
      </c>
      <c r="L161" t="s">
        <v>896</v>
      </c>
      <c r="M161">
        <v>2004</v>
      </c>
      <c r="N161">
        <v>74</v>
      </c>
      <c r="O161">
        <v>3</v>
      </c>
      <c r="P161" t="str">
        <f t="shared" si="4"/>
        <v>07</v>
      </c>
      <c r="Q161" s="118">
        <f>VLOOKUP(M161,WeightWhite!A$10:B$12,2,FALSE)*I161</f>
        <v>2.3265322580645162</v>
      </c>
      <c r="R161">
        <f t="shared" si="5"/>
        <v>3</v>
      </c>
    </row>
    <row r="162" spans="1:18" hidden="1">
      <c r="A162" s="134">
        <v>9309670034</v>
      </c>
      <c r="B162">
        <v>2007</v>
      </c>
      <c r="C162">
        <v>20070724</v>
      </c>
      <c r="D162">
        <v>50</v>
      </c>
      <c r="E162">
        <v>50</v>
      </c>
      <c r="G162" t="s">
        <v>308</v>
      </c>
      <c r="H162">
        <v>210595</v>
      </c>
      <c r="I162">
        <v>1.02</v>
      </c>
      <c r="J162" t="s">
        <v>77</v>
      </c>
      <c r="K162" t="s">
        <v>77</v>
      </c>
      <c r="L162" t="s">
        <v>896</v>
      </c>
      <c r="M162">
        <v>2004</v>
      </c>
      <c r="N162">
        <v>74</v>
      </c>
      <c r="O162">
        <v>3</v>
      </c>
      <c r="P162" t="str">
        <f t="shared" si="4"/>
        <v>07</v>
      </c>
      <c r="Q162" s="118">
        <f>VLOOKUP(M162,WeightWhite!A$10:B$12,2,FALSE)*I162</f>
        <v>2.3265322580645162</v>
      </c>
      <c r="R162">
        <f t="shared" si="5"/>
        <v>3</v>
      </c>
    </row>
    <row r="163" spans="1:18" hidden="1">
      <c r="A163" s="134">
        <v>9309670035</v>
      </c>
      <c r="B163">
        <v>2007</v>
      </c>
      <c r="C163">
        <v>20070724</v>
      </c>
      <c r="D163">
        <v>50</v>
      </c>
      <c r="E163">
        <v>50</v>
      </c>
      <c r="G163" t="s">
        <v>308</v>
      </c>
      <c r="H163">
        <v>210595</v>
      </c>
      <c r="I163">
        <v>1.02</v>
      </c>
      <c r="J163" t="s">
        <v>77</v>
      </c>
      <c r="K163" t="s">
        <v>77</v>
      </c>
      <c r="L163" t="s">
        <v>896</v>
      </c>
      <c r="M163">
        <v>2004</v>
      </c>
      <c r="N163">
        <v>74</v>
      </c>
      <c r="O163">
        <v>3</v>
      </c>
      <c r="P163" t="str">
        <f t="shared" si="4"/>
        <v>07</v>
      </c>
      <c r="Q163" s="118">
        <f>VLOOKUP(M163,WeightWhite!A$10:B$12,2,FALSE)*I163</f>
        <v>2.3265322580645162</v>
      </c>
      <c r="R163">
        <f t="shared" si="5"/>
        <v>3</v>
      </c>
    </row>
    <row r="164" spans="1:18" hidden="1">
      <c r="A164" s="134">
        <v>9309670037</v>
      </c>
      <c r="B164">
        <v>2007</v>
      </c>
      <c r="C164">
        <v>20070724</v>
      </c>
      <c r="D164">
        <v>50</v>
      </c>
      <c r="E164">
        <v>50</v>
      </c>
      <c r="G164" t="s">
        <v>308</v>
      </c>
      <c r="H164">
        <v>210595</v>
      </c>
      <c r="I164">
        <v>1.02</v>
      </c>
      <c r="J164" t="s">
        <v>77</v>
      </c>
      <c r="K164" t="s">
        <v>77</v>
      </c>
      <c r="L164" t="s">
        <v>896</v>
      </c>
      <c r="M164">
        <v>2004</v>
      </c>
      <c r="N164">
        <v>74</v>
      </c>
      <c r="O164">
        <v>3</v>
      </c>
      <c r="P164" t="str">
        <f t="shared" si="4"/>
        <v>07</v>
      </c>
      <c r="Q164" s="118">
        <f>VLOOKUP(M164,WeightWhite!A$10:B$12,2,FALSE)*I164</f>
        <v>2.3265322580645162</v>
      </c>
      <c r="R164">
        <f t="shared" si="5"/>
        <v>3</v>
      </c>
    </row>
    <row r="165" spans="1:18" hidden="1">
      <c r="A165" s="134">
        <v>9309670040</v>
      </c>
      <c r="B165">
        <v>2007</v>
      </c>
      <c r="C165">
        <v>20070724</v>
      </c>
      <c r="D165">
        <v>50</v>
      </c>
      <c r="E165">
        <v>50</v>
      </c>
      <c r="G165" t="s">
        <v>308</v>
      </c>
      <c r="H165">
        <v>210595</v>
      </c>
      <c r="I165">
        <v>1.02</v>
      </c>
      <c r="J165" t="s">
        <v>77</v>
      </c>
      <c r="K165" t="s">
        <v>77</v>
      </c>
      <c r="L165" t="s">
        <v>896</v>
      </c>
      <c r="M165">
        <v>2004</v>
      </c>
      <c r="N165">
        <v>74</v>
      </c>
      <c r="O165">
        <v>3</v>
      </c>
      <c r="P165" t="str">
        <f t="shared" si="4"/>
        <v>07</v>
      </c>
      <c r="Q165" s="118">
        <f>VLOOKUP(M165,WeightWhite!A$10:B$12,2,FALSE)*I165</f>
        <v>2.3265322580645162</v>
      </c>
      <c r="R165">
        <f t="shared" si="5"/>
        <v>3</v>
      </c>
    </row>
    <row r="166" spans="1:18" hidden="1">
      <c r="A166" s="134">
        <v>9309670055</v>
      </c>
      <c r="B166">
        <v>2007</v>
      </c>
      <c r="C166">
        <v>20070724</v>
      </c>
      <c r="D166">
        <v>50</v>
      </c>
      <c r="E166">
        <v>50</v>
      </c>
      <c r="G166" t="s">
        <v>308</v>
      </c>
      <c r="H166">
        <v>210595</v>
      </c>
      <c r="I166">
        <v>1.02</v>
      </c>
      <c r="J166" t="s">
        <v>77</v>
      </c>
      <c r="K166" t="s">
        <v>77</v>
      </c>
      <c r="L166" t="s">
        <v>896</v>
      </c>
      <c r="M166">
        <v>2004</v>
      </c>
      <c r="N166">
        <v>74</v>
      </c>
      <c r="O166">
        <v>3</v>
      </c>
      <c r="P166" t="str">
        <f t="shared" si="4"/>
        <v>07</v>
      </c>
      <c r="Q166" s="118">
        <f>VLOOKUP(M166,WeightWhite!A$10:B$12,2,FALSE)*I166</f>
        <v>2.3265322580645162</v>
      </c>
      <c r="R166">
        <f t="shared" si="5"/>
        <v>3</v>
      </c>
    </row>
    <row r="167" spans="1:18" hidden="1">
      <c r="A167" s="134">
        <v>9309670056</v>
      </c>
      <c r="B167">
        <v>2007</v>
      </c>
      <c r="C167">
        <v>20070724</v>
      </c>
      <c r="D167">
        <v>50</v>
      </c>
      <c r="E167">
        <v>50</v>
      </c>
      <c r="G167" t="s">
        <v>308</v>
      </c>
      <c r="H167">
        <v>210595</v>
      </c>
      <c r="I167">
        <v>1.02</v>
      </c>
      <c r="J167" t="s">
        <v>77</v>
      </c>
      <c r="K167" t="s">
        <v>77</v>
      </c>
      <c r="L167" t="s">
        <v>896</v>
      </c>
      <c r="M167">
        <v>2004</v>
      </c>
      <c r="N167">
        <v>74</v>
      </c>
      <c r="O167">
        <v>3</v>
      </c>
      <c r="P167" t="str">
        <f t="shared" si="4"/>
        <v>07</v>
      </c>
      <c r="Q167" s="118">
        <f>VLOOKUP(M167,WeightWhite!A$10:B$12,2,FALSE)*I167</f>
        <v>2.3265322580645162</v>
      </c>
      <c r="R167">
        <f t="shared" si="5"/>
        <v>3</v>
      </c>
    </row>
    <row r="168" spans="1:18" hidden="1">
      <c r="A168" s="134">
        <v>9309670061</v>
      </c>
      <c r="B168">
        <v>2007</v>
      </c>
      <c r="C168">
        <v>20070724</v>
      </c>
      <c r="D168">
        <v>50</v>
      </c>
      <c r="E168">
        <v>50</v>
      </c>
      <c r="G168" t="s">
        <v>308</v>
      </c>
      <c r="H168">
        <v>210595</v>
      </c>
      <c r="I168">
        <v>1.07</v>
      </c>
      <c r="J168" t="s">
        <v>77</v>
      </c>
      <c r="K168" t="s">
        <v>77</v>
      </c>
      <c r="L168" t="s">
        <v>896</v>
      </c>
      <c r="M168">
        <v>2004</v>
      </c>
      <c r="N168">
        <v>74</v>
      </c>
      <c r="O168">
        <v>3</v>
      </c>
      <c r="P168" t="str">
        <f t="shared" si="4"/>
        <v>07</v>
      </c>
      <c r="Q168" s="118">
        <f>VLOOKUP(M168,WeightWhite!A$10:B$12,2,FALSE)*I168</f>
        <v>2.4405779569892472</v>
      </c>
      <c r="R168">
        <f t="shared" si="5"/>
        <v>3</v>
      </c>
    </row>
    <row r="169" spans="1:18" hidden="1">
      <c r="A169" s="134">
        <v>9309670093</v>
      </c>
      <c r="B169">
        <v>2007</v>
      </c>
      <c r="C169">
        <v>20070724</v>
      </c>
      <c r="D169">
        <v>50</v>
      </c>
      <c r="E169">
        <v>50</v>
      </c>
      <c r="G169" t="s">
        <v>308</v>
      </c>
      <c r="H169">
        <v>210595</v>
      </c>
      <c r="I169">
        <v>1.07</v>
      </c>
      <c r="J169" t="s">
        <v>77</v>
      </c>
      <c r="K169" t="s">
        <v>77</v>
      </c>
      <c r="L169" t="s">
        <v>896</v>
      </c>
      <c r="M169">
        <v>2004</v>
      </c>
      <c r="N169">
        <v>74</v>
      </c>
      <c r="O169">
        <v>3</v>
      </c>
      <c r="P169" t="str">
        <f t="shared" si="4"/>
        <v>07</v>
      </c>
      <c r="Q169" s="118">
        <f>VLOOKUP(M169,WeightWhite!A$10:B$12,2,FALSE)*I169</f>
        <v>2.4405779569892472</v>
      </c>
      <c r="R169">
        <f t="shared" si="5"/>
        <v>3</v>
      </c>
    </row>
    <row r="170" spans="1:18" hidden="1">
      <c r="A170" s="134">
        <v>9309670112</v>
      </c>
      <c r="B170">
        <v>2007</v>
      </c>
      <c r="C170">
        <v>20070724</v>
      </c>
      <c r="D170">
        <v>50</v>
      </c>
      <c r="E170">
        <v>50</v>
      </c>
      <c r="G170" t="s">
        <v>308</v>
      </c>
      <c r="H170">
        <v>210595</v>
      </c>
      <c r="I170">
        <v>1.07</v>
      </c>
      <c r="J170" t="s">
        <v>77</v>
      </c>
      <c r="K170" t="s">
        <v>77</v>
      </c>
      <c r="L170" t="s">
        <v>896</v>
      </c>
      <c r="M170">
        <v>2004</v>
      </c>
      <c r="N170">
        <v>74</v>
      </c>
      <c r="O170">
        <v>3</v>
      </c>
      <c r="P170" t="str">
        <f t="shared" si="4"/>
        <v>07</v>
      </c>
      <c r="Q170" s="118">
        <f>VLOOKUP(M170,WeightWhite!A$10:B$12,2,FALSE)*I170</f>
        <v>2.4405779569892472</v>
      </c>
      <c r="R170">
        <f t="shared" si="5"/>
        <v>3</v>
      </c>
    </row>
    <row r="171" spans="1:18" hidden="1">
      <c r="A171" s="134">
        <v>9309670113</v>
      </c>
      <c r="B171">
        <v>2007</v>
      </c>
      <c r="C171">
        <v>20070724</v>
      </c>
      <c r="D171">
        <v>50</v>
      </c>
      <c r="E171">
        <v>50</v>
      </c>
      <c r="G171" t="s">
        <v>308</v>
      </c>
      <c r="H171">
        <v>210595</v>
      </c>
      <c r="I171">
        <v>1.02</v>
      </c>
      <c r="J171" t="s">
        <v>77</v>
      </c>
      <c r="K171" t="s">
        <v>77</v>
      </c>
      <c r="L171" t="s">
        <v>896</v>
      </c>
      <c r="M171">
        <v>2004</v>
      </c>
      <c r="N171">
        <v>74</v>
      </c>
      <c r="O171">
        <v>3</v>
      </c>
      <c r="P171" t="str">
        <f t="shared" si="4"/>
        <v>07</v>
      </c>
      <c r="Q171" s="118">
        <f>VLOOKUP(M171,WeightWhite!A$10:B$12,2,FALSE)*I171</f>
        <v>2.3265322580645162</v>
      </c>
      <c r="R171">
        <f t="shared" si="5"/>
        <v>3</v>
      </c>
    </row>
    <row r="172" spans="1:18" hidden="1">
      <c r="A172" s="134">
        <v>9309670114</v>
      </c>
      <c r="B172">
        <v>2007</v>
      </c>
      <c r="C172">
        <v>20070724</v>
      </c>
      <c r="D172">
        <v>50</v>
      </c>
      <c r="E172">
        <v>50</v>
      </c>
      <c r="G172" t="s">
        <v>308</v>
      </c>
      <c r="H172">
        <v>210595</v>
      </c>
      <c r="I172">
        <v>1.02</v>
      </c>
      <c r="J172" t="s">
        <v>77</v>
      </c>
      <c r="K172" t="s">
        <v>77</v>
      </c>
      <c r="L172" t="s">
        <v>896</v>
      </c>
      <c r="M172">
        <v>2004</v>
      </c>
      <c r="N172">
        <v>74</v>
      </c>
      <c r="O172">
        <v>3</v>
      </c>
      <c r="P172" t="str">
        <f t="shared" si="4"/>
        <v>07</v>
      </c>
      <c r="Q172" s="118">
        <f>VLOOKUP(M172,WeightWhite!A$10:B$12,2,FALSE)*I172</f>
        <v>2.3265322580645162</v>
      </c>
      <c r="R172">
        <f t="shared" si="5"/>
        <v>3</v>
      </c>
    </row>
    <row r="173" spans="1:18" hidden="1">
      <c r="A173" s="134">
        <v>9309670115</v>
      </c>
      <c r="B173">
        <v>2007</v>
      </c>
      <c r="C173">
        <v>20070724</v>
      </c>
      <c r="D173">
        <v>50</v>
      </c>
      <c r="E173">
        <v>50</v>
      </c>
      <c r="G173" t="s">
        <v>308</v>
      </c>
      <c r="H173">
        <v>210595</v>
      </c>
      <c r="I173">
        <v>1.02</v>
      </c>
      <c r="J173" t="s">
        <v>77</v>
      </c>
      <c r="K173" t="s">
        <v>77</v>
      </c>
      <c r="L173" t="s">
        <v>896</v>
      </c>
      <c r="M173">
        <v>2004</v>
      </c>
      <c r="N173">
        <v>74</v>
      </c>
      <c r="O173">
        <v>3</v>
      </c>
      <c r="P173" t="str">
        <f t="shared" si="4"/>
        <v>07</v>
      </c>
      <c r="Q173" s="118">
        <f>VLOOKUP(M173,WeightWhite!A$10:B$12,2,FALSE)*I173</f>
        <v>2.3265322580645162</v>
      </c>
      <c r="R173">
        <f t="shared" si="5"/>
        <v>3</v>
      </c>
    </row>
    <row r="174" spans="1:18" hidden="1">
      <c r="A174" s="134">
        <v>9309670116</v>
      </c>
      <c r="B174">
        <v>2007</v>
      </c>
      <c r="C174">
        <v>20070724</v>
      </c>
      <c r="D174">
        <v>50</v>
      </c>
      <c r="E174">
        <v>50</v>
      </c>
      <c r="G174" t="s">
        <v>308</v>
      </c>
      <c r="H174">
        <v>210595</v>
      </c>
      <c r="I174">
        <v>1.02</v>
      </c>
      <c r="J174" t="s">
        <v>77</v>
      </c>
      <c r="K174" t="s">
        <v>77</v>
      </c>
      <c r="L174" t="s">
        <v>896</v>
      </c>
      <c r="M174">
        <v>2004</v>
      </c>
      <c r="N174">
        <v>74</v>
      </c>
      <c r="O174">
        <v>3</v>
      </c>
      <c r="P174" t="str">
        <f t="shared" si="4"/>
        <v>07</v>
      </c>
      <c r="Q174" s="118">
        <f>VLOOKUP(M174,WeightWhite!A$10:B$12,2,FALSE)*I174</f>
        <v>2.3265322580645162</v>
      </c>
      <c r="R174">
        <f t="shared" si="5"/>
        <v>3</v>
      </c>
    </row>
    <row r="175" spans="1:18" hidden="1">
      <c r="A175" s="134">
        <v>9309670117</v>
      </c>
      <c r="B175">
        <v>2007</v>
      </c>
      <c r="C175">
        <v>20070724</v>
      </c>
      <c r="D175">
        <v>50</v>
      </c>
      <c r="E175">
        <v>50</v>
      </c>
      <c r="G175" t="s">
        <v>308</v>
      </c>
      <c r="H175">
        <v>210595</v>
      </c>
      <c r="I175">
        <v>1.02</v>
      </c>
      <c r="J175" t="s">
        <v>77</v>
      </c>
      <c r="K175" t="s">
        <v>77</v>
      </c>
      <c r="L175" t="s">
        <v>896</v>
      </c>
      <c r="M175">
        <v>2004</v>
      </c>
      <c r="N175">
        <v>74</v>
      </c>
      <c r="O175">
        <v>3</v>
      </c>
      <c r="P175" t="str">
        <f t="shared" si="4"/>
        <v>07</v>
      </c>
      <c r="Q175" s="118">
        <f>VLOOKUP(M175,WeightWhite!A$10:B$12,2,FALSE)*I175</f>
        <v>2.3265322580645162</v>
      </c>
      <c r="R175">
        <f t="shared" si="5"/>
        <v>3</v>
      </c>
    </row>
    <row r="176" spans="1:18" hidden="1">
      <c r="A176" s="134">
        <v>9309670118</v>
      </c>
      <c r="B176">
        <v>2007</v>
      </c>
      <c r="C176">
        <v>20070724</v>
      </c>
      <c r="D176">
        <v>50</v>
      </c>
      <c r="E176">
        <v>50</v>
      </c>
      <c r="G176" t="s">
        <v>308</v>
      </c>
      <c r="H176">
        <v>210595</v>
      </c>
      <c r="I176">
        <v>1.02</v>
      </c>
      <c r="J176" t="s">
        <v>77</v>
      </c>
      <c r="K176" t="s">
        <v>77</v>
      </c>
      <c r="L176" t="s">
        <v>896</v>
      </c>
      <c r="M176">
        <v>2004</v>
      </c>
      <c r="N176">
        <v>74</v>
      </c>
      <c r="O176">
        <v>3</v>
      </c>
      <c r="P176" t="str">
        <f t="shared" si="4"/>
        <v>07</v>
      </c>
      <c r="Q176" s="118">
        <f>VLOOKUP(M176,WeightWhite!A$10:B$12,2,FALSE)*I176</f>
        <v>2.3265322580645162</v>
      </c>
      <c r="R176">
        <f t="shared" si="5"/>
        <v>3</v>
      </c>
    </row>
    <row r="177" spans="1:18" hidden="1">
      <c r="A177" s="134">
        <v>9309670120</v>
      </c>
      <c r="B177">
        <v>2007</v>
      </c>
      <c r="C177">
        <v>20070724</v>
      </c>
      <c r="D177">
        <v>50</v>
      </c>
      <c r="E177">
        <v>50</v>
      </c>
      <c r="G177" t="s">
        <v>308</v>
      </c>
      <c r="H177">
        <v>210595</v>
      </c>
      <c r="I177">
        <v>1.02</v>
      </c>
      <c r="J177" t="s">
        <v>77</v>
      </c>
      <c r="K177" t="s">
        <v>77</v>
      </c>
      <c r="L177" t="s">
        <v>896</v>
      </c>
      <c r="M177">
        <v>2004</v>
      </c>
      <c r="N177">
        <v>74</v>
      </c>
      <c r="O177">
        <v>3</v>
      </c>
      <c r="P177" t="str">
        <f t="shared" si="4"/>
        <v>07</v>
      </c>
      <c r="Q177" s="118">
        <f>VLOOKUP(M177,WeightWhite!A$10:B$12,2,FALSE)*I177</f>
        <v>2.3265322580645162</v>
      </c>
      <c r="R177">
        <f t="shared" si="5"/>
        <v>3</v>
      </c>
    </row>
    <row r="178" spans="1:18" hidden="1">
      <c r="A178" s="134">
        <v>9309670121</v>
      </c>
      <c r="B178">
        <v>2007</v>
      </c>
      <c r="C178">
        <v>20070724</v>
      </c>
      <c r="D178">
        <v>50</v>
      </c>
      <c r="E178">
        <v>50</v>
      </c>
      <c r="G178" t="s">
        <v>308</v>
      </c>
      <c r="H178">
        <v>210595</v>
      </c>
      <c r="I178">
        <v>1.02</v>
      </c>
      <c r="J178" t="s">
        <v>77</v>
      </c>
      <c r="K178" t="s">
        <v>77</v>
      </c>
      <c r="L178" t="s">
        <v>896</v>
      </c>
      <c r="M178">
        <v>2004</v>
      </c>
      <c r="N178">
        <v>74</v>
      </c>
      <c r="O178">
        <v>3</v>
      </c>
      <c r="P178" t="str">
        <f t="shared" si="4"/>
        <v>07</v>
      </c>
      <c r="Q178" s="118">
        <f>VLOOKUP(M178,WeightWhite!A$10:B$12,2,FALSE)*I178</f>
        <v>2.3265322580645162</v>
      </c>
      <c r="R178">
        <f t="shared" si="5"/>
        <v>3</v>
      </c>
    </row>
    <row r="179" spans="1:18" hidden="1">
      <c r="A179" s="134">
        <v>9309670123</v>
      </c>
      <c r="B179">
        <v>2007</v>
      </c>
      <c r="C179">
        <v>20070724</v>
      </c>
      <c r="D179">
        <v>50</v>
      </c>
      <c r="E179">
        <v>50</v>
      </c>
      <c r="G179" t="s">
        <v>308</v>
      </c>
      <c r="H179">
        <v>210595</v>
      </c>
      <c r="I179">
        <v>1.02</v>
      </c>
      <c r="J179" t="s">
        <v>77</v>
      </c>
      <c r="K179" t="s">
        <v>77</v>
      </c>
      <c r="L179" t="s">
        <v>896</v>
      </c>
      <c r="M179">
        <v>2004</v>
      </c>
      <c r="N179">
        <v>74</v>
      </c>
      <c r="O179">
        <v>3</v>
      </c>
      <c r="P179" t="str">
        <f t="shared" si="4"/>
        <v>07</v>
      </c>
      <c r="Q179" s="118">
        <f>VLOOKUP(M179,WeightWhite!A$10:B$12,2,FALSE)*I179</f>
        <v>2.3265322580645162</v>
      </c>
      <c r="R179">
        <f t="shared" si="5"/>
        <v>3</v>
      </c>
    </row>
    <row r="180" spans="1:18" hidden="1">
      <c r="A180" s="134">
        <v>9309670124</v>
      </c>
      <c r="B180">
        <v>2007</v>
      </c>
      <c r="C180">
        <v>20070724</v>
      </c>
      <c r="D180">
        <v>50</v>
      </c>
      <c r="E180">
        <v>50</v>
      </c>
      <c r="G180" t="s">
        <v>308</v>
      </c>
      <c r="H180">
        <v>210595</v>
      </c>
      <c r="I180">
        <v>1.02</v>
      </c>
      <c r="J180" t="s">
        <v>77</v>
      </c>
      <c r="K180" t="s">
        <v>77</v>
      </c>
      <c r="L180" t="s">
        <v>896</v>
      </c>
      <c r="M180">
        <v>2004</v>
      </c>
      <c r="N180">
        <v>74</v>
      </c>
      <c r="O180">
        <v>3</v>
      </c>
      <c r="P180" t="str">
        <f t="shared" si="4"/>
        <v>07</v>
      </c>
      <c r="Q180" s="118">
        <f>VLOOKUP(M180,WeightWhite!A$10:B$12,2,FALSE)*I180</f>
        <v>2.3265322580645162</v>
      </c>
      <c r="R180">
        <f t="shared" si="5"/>
        <v>3</v>
      </c>
    </row>
    <row r="181" spans="1:18" hidden="1">
      <c r="A181" s="134">
        <v>9309670125</v>
      </c>
      <c r="B181">
        <v>2007</v>
      </c>
      <c r="C181">
        <v>20070724</v>
      </c>
      <c r="D181">
        <v>50</v>
      </c>
      <c r="E181">
        <v>50</v>
      </c>
      <c r="G181" t="s">
        <v>308</v>
      </c>
      <c r="H181">
        <v>210595</v>
      </c>
      <c r="I181">
        <v>1.02</v>
      </c>
      <c r="J181" t="s">
        <v>77</v>
      </c>
      <c r="K181" t="s">
        <v>77</v>
      </c>
      <c r="L181" t="s">
        <v>896</v>
      </c>
      <c r="M181">
        <v>2004</v>
      </c>
      <c r="N181">
        <v>74</v>
      </c>
      <c r="O181">
        <v>3</v>
      </c>
      <c r="P181" t="str">
        <f t="shared" si="4"/>
        <v>07</v>
      </c>
      <c r="Q181" s="118">
        <f>VLOOKUP(M181,WeightWhite!A$10:B$12,2,FALSE)*I181</f>
        <v>2.3265322580645162</v>
      </c>
      <c r="R181">
        <f t="shared" si="5"/>
        <v>3</v>
      </c>
    </row>
    <row r="182" spans="1:18" hidden="1">
      <c r="A182" s="134">
        <v>9309670127</v>
      </c>
      <c r="B182">
        <v>2007</v>
      </c>
      <c r="C182">
        <v>20070724</v>
      </c>
      <c r="D182">
        <v>50</v>
      </c>
      <c r="E182">
        <v>50</v>
      </c>
      <c r="G182" t="s">
        <v>308</v>
      </c>
      <c r="H182">
        <v>210595</v>
      </c>
      <c r="I182">
        <v>1.02</v>
      </c>
      <c r="J182" t="s">
        <v>77</v>
      </c>
      <c r="K182" t="s">
        <v>77</v>
      </c>
      <c r="L182" t="s">
        <v>896</v>
      </c>
      <c r="M182">
        <v>2004</v>
      </c>
      <c r="N182">
        <v>74</v>
      </c>
      <c r="O182">
        <v>3</v>
      </c>
      <c r="P182" t="str">
        <f t="shared" si="4"/>
        <v>07</v>
      </c>
      <c r="Q182" s="118">
        <f>VLOOKUP(M182,WeightWhite!A$10:B$12,2,FALSE)*I182</f>
        <v>2.3265322580645162</v>
      </c>
      <c r="R182">
        <f t="shared" si="5"/>
        <v>3</v>
      </c>
    </row>
    <row r="183" spans="1:18" hidden="1">
      <c r="A183" s="134">
        <v>9421680015</v>
      </c>
      <c r="B183">
        <v>2007</v>
      </c>
      <c r="C183">
        <v>20070712</v>
      </c>
      <c r="D183">
        <v>50</v>
      </c>
      <c r="E183">
        <v>50</v>
      </c>
      <c r="G183" t="s">
        <v>308</v>
      </c>
      <c r="H183">
        <v>210595</v>
      </c>
      <c r="I183">
        <v>1.02</v>
      </c>
      <c r="J183" t="s">
        <v>77</v>
      </c>
      <c r="K183" t="s">
        <v>77</v>
      </c>
      <c r="L183" t="s">
        <v>896</v>
      </c>
      <c r="M183">
        <v>2004</v>
      </c>
      <c r="N183">
        <v>74</v>
      </c>
      <c r="O183">
        <v>3</v>
      </c>
      <c r="P183" t="str">
        <f t="shared" si="4"/>
        <v>07</v>
      </c>
      <c r="Q183" s="118">
        <f>VLOOKUP(M183,WeightWhite!A$10:B$12,2,FALSE)*I183</f>
        <v>2.3265322580645162</v>
      </c>
      <c r="R183">
        <f t="shared" si="5"/>
        <v>3</v>
      </c>
    </row>
    <row r="184" spans="1:18" hidden="1">
      <c r="A184" s="134">
        <v>9421680017</v>
      </c>
      <c r="B184">
        <v>2007</v>
      </c>
      <c r="C184">
        <v>20070712</v>
      </c>
      <c r="D184">
        <v>50</v>
      </c>
      <c r="E184">
        <v>50</v>
      </c>
      <c r="G184" t="s">
        <v>308</v>
      </c>
      <c r="H184">
        <v>210595</v>
      </c>
      <c r="I184">
        <v>1.02</v>
      </c>
      <c r="J184" t="s">
        <v>77</v>
      </c>
      <c r="K184" t="s">
        <v>77</v>
      </c>
      <c r="L184" t="s">
        <v>896</v>
      </c>
      <c r="M184">
        <v>2004</v>
      </c>
      <c r="N184">
        <v>74</v>
      </c>
      <c r="O184">
        <v>3</v>
      </c>
      <c r="P184" t="str">
        <f t="shared" si="4"/>
        <v>07</v>
      </c>
      <c r="Q184" s="118">
        <f>VLOOKUP(M184,WeightWhite!A$10:B$12,2,FALSE)*I184</f>
        <v>2.3265322580645162</v>
      </c>
      <c r="R184">
        <f t="shared" si="5"/>
        <v>3</v>
      </c>
    </row>
    <row r="185" spans="1:18" hidden="1">
      <c r="A185" s="134">
        <v>9421680041</v>
      </c>
      <c r="B185">
        <v>2007</v>
      </c>
      <c r="C185">
        <v>20070712</v>
      </c>
      <c r="D185">
        <v>50</v>
      </c>
      <c r="E185">
        <v>50</v>
      </c>
      <c r="G185" t="s">
        <v>308</v>
      </c>
      <c r="H185">
        <v>210595</v>
      </c>
      <c r="I185">
        <v>1.02</v>
      </c>
      <c r="J185" t="s">
        <v>77</v>
      </c>
      <c r="K185" t="s">
        <v>77</v>
      </c>
      <c r="L185" t="s">
        <v>896</v>
      </c>
      <c r="M185">
        <v>2004</v>
      </c>
      <c r="N185">
        <v>74</v>
      </c>
      <c r="O185">
        <v>3</v>
      </c>
      <c r="P185" t="str">
        <f t="shared" si="4"/>
        <v>07</v>
      </c>
      <c r="Q185" s="118">
        <f>VLOOKUP(M185,WeightWhite!A$10:B$12,2,FALSE)*I185</f>
        <v>2.3265322580645162</v>
      </c>
      <c r="R185">
        <f t="shared" si="5"/>
        <v>3</v>
      </c>
    </row>
    <row r="186" spans="1:18" hidden="1">
      <c r="A186" s="134">
        <v>9421680042</v>
      </c>
      <c r="B186">
        <v>2007</v>
      </c>
      <c r="C186">
        <v>20070712</v>
      </c>
      <c r="D186">
        <v>50</v>
      </c>
      <c r="E186">
        <v>50</v>
      </c>
      <c r="G186" t="s">
        <v>308</v>
      </c>
      <c r="H186">
        <v>210595</v>
      </c>
      <c r="I186">
        <v>1.02</v>
      </c>
      <c r="J186" t="s">
        <v>77</v>
      </c>
      <c r="K186" t="s">
        <v>77</v>
      </c>
      <c r="L186" t="s">
        <v>896</v>
      </c>
      <c r="M186">
        <v>2004</v>
      </c>
      <c r="N186">
        <v>74</v>
      </c>
      <c r="O186">
        <v>3</v>
      </c>
      <c r="P186" t="str">
        <f t="shared" si="4"/>
        <v>07</v>
      </c>
      <c r="Q186" s="118">
        <f>VLOOKUP(M186,WeightWhite!A$10:B$12,2,FALSE)*I186</f>
        <v>2.3265322580645162</v>
      </c>
      <c r="R186">
        <f t="shared" si="5"/>
        <v>3</v>
      </c>
    </row>
    <row r="187" spans="1:18" hidden="1">
      <c r="A187" s="134">
        <v>9421680044</v>
      </c>
      <c r="B187">
        <v>2007</v>
      </c>
      <c r="C187">
        <v>20070712</v>
      </c>
      <c r="D187">
        <v>50</v>
      </c>
      <c r="E187">
        <v>50</v>
      </c>
      <c r="G187" t="s">
        <v>308</v>
      </c>
      <c r="H187">
        <v>210595</v>
      </c>
      <c r="I187">
        <v>1.02</v>
      </c>
      <c r="J187" t="s">
        <v>77</v>
      </c>
      <c r="K187" t="s">
        <v>77</v>
      </c>
      <c r="L187" t="s">
        <v>896</v>
      </c>
      <c r="M187">
        <v>2004</v>
      </c>
      <c r="N187">
        <v>74</v>
      </c>
      <c r="O187">
        <v>3</v>
      </c>
      <c r="P187" t="str">
        <f t="shared" si="4"/>
        <v>07</v>
      </c>
      <c r="Q187" s="118">
        <f>VLOOKUP(M187,WeightWhite!A$10:B$12,2,FALSE)*I187</f>
        <v>2.3265322580645162</v>
      </c>
      <c r="R187">
        <f t="shared" si="5"/>
        <v>3</v>
      </c>
    </row>
    <row r="188" spans="1:18" hidden="1">
      <c r="A188" s="134">
        <v>9421680046</v>
      </c>
      <c r="B188">
        <v>2007</v>
      </c>
      <c r="C188">
        <v>20070712</v>
      </c>
      <c r="D188">
        <v>50</v>
      </c>
      <c r="E188">
        <v>50</v>
      </c>
      <c r="G188" t="s">
        <v>308</v>
      </c>
      <c r="H188">
        <v>210595</v>
      </c>
      <c r="I188">
        <v>1.02</v>
      </c>
      <c r="J188" t="s">
        <v>77</v>
      </c>
      <c r="K188" t="s">
        <v>77</v>
      </c>
      <c r="L188" t="s">
        <v>896</v>
      </c>
      <c r="M188">
        <v>2004</v>
      </c>
      <c r="N188">
        <v>74</v>
      </c>
      <c r="O188">
        <v>3</v>
      </c>
      <c r="P188" t="str">
        <f t="shared" si="4"/>
        <v>07</v>
      </c>
      <c r="Q188" s="118">
        <f>VLOOKUP(M188,WeightWhite!A$10:B$12,2,FALSE)*I188</f>
        <v>2.3265322580645162</v>
      </c>
      <c r="R188">
        <f t="shared" si="5"/>
        <v>3</v>
      </c>
    </row>
    <row r="189" spans="1:18" hidden="1">
      <c r="A189" s="134">
        <v>9421680051</v>
      </c>
      <c r="B189">
        <v>2007</v>
      </c>
      <c r="C189">
        <v>20070712</v>
      </c>
      <c r="D189">
        <v>50</v>
      </c>
      <c r="E189">
        <v>50</v>
      </c>
      <c r="G189" t="s">
        <v>308</v>
      </c>
      <c r="H189">
        <v>210595</v>
      </c>
      <c r="I189">
        <v>1.02</v>
      </c>
      <c r="J189" t="s">
        <v>77</v>
      </c>
      <c r="K189" t="s">
        <v>77</v>
      </c>
      <c r="L189" t="s">
        <v>896</v>
      </c>
      <c r="M189">
        <v>2004</v>
      </c>
      <c r="N189">
        <v>74</v>
      </c>
      <c r="O189">
        <v>3</v>
      </c>
      <c r="P189" t="str">
        <f t="shared" si="4"/>
        <v>07</v>
      </c>
      <c r="Q189" s="118">
        <f>VLOOKUP(M189,WeightWhite!A$10:B$12,2,FALSE)*I189</f>
        <v>2.3265322580645162</v>
      </c>
      <c r="R189">
        <f t="shared" si="5"/>
        <v>3</v>
      </c>
    </row>
    <row r="190" spans="1:18" hidden="1">
      <c r="A190" s="134">
        <v>9421680052</v>
      </c>
      <c r="B190">
        <v>2007</v>
      </c>
      <c r="C190">
        <v>20070712</v>
      </c>
      <c r="D190">
        <v>50</v>
      </c>
      <c r="E190">
        <v>50</v>
      </c>
      <c r="G190" t="s">
        <v>308</v>
      </c>
      <c r="H190">
        <v>210595</v>
      </c>
      <c r="I190">
        <v>1.02</v>
      </c>
      <c r="J190" t="s">
        <v>77</v>
      </c>
      <c r="K190" t="s">
        <v>77</v>
      </c>
      <c r="L190" t="s">
        <v>896</v>
      </c>
      <c r="M190">
        <v>2004</v>
      </c>
      <c r="N190">
        <v>74</v>
      </c>
      <c r="O190">
        <v>3</v>
      </c>
      <c r="P190" t="str">
        <f t="shared" si="4"/>
        <v>07</v>
      </c>
      <c r="Q190" s="118">
        <f>VLOOKUP(M190,WeightWhite!A$10:B$12,2,FALSE)*I190</f>
        <v>2.3265322580645162</v>
      </c>
      <c r="R190">
        <f t="shared" si="5"/>
        <v>3</v>
      </c>
    </row>
    <row r="191" spans="1:18" hidden="1">
      <c r="A191" s="134">
        <v>9421680068</v>
      </c>
      <c r="B191">
        <v>2007</v>
      </c>
      <c r="C191">
        <v>20070712</v>
      </c>
      <c r="D191">
        <v>50</v>
      </c>
      <c r="E191">
        <v>50</v>
      </c>
      <c r="G191" t="s">
        <v>308</v>
      </c>
      <c r="H191">
        <v>210595</v>
      </c>
      <c r="I191">
        <v>1.02</v>
      </c>
      <c r="J191" t="s">
        <v>77</v>
      </c>
      <c r="K191" t="s">
        <v>77</v>
      </c>
      <c r="L191" t="s">
        <v>896</v>
      </c>
      <c r="M191">
        <v>2004</v>
      </c>
      <c r="N191">
        <v>74</v>
      </c>
      <c r="O191">
        <v>3</v>
      </c>
      <c r="P191" t="str">
        <f t="shared" si="4"/>
        <v>07</v>
      </c>
      <c r="Q191" s="118">
        <f>VLOOKUP(M191,WeightWhite!A$10:B$12,2,FALSE)*I191</f>
        <v>2.3265322580645162</v>
      </c>
      <c r="R191">
        <f t="shared" si="5"/>
        <v>3</v>
      </c>
    </row>
    <row r="192" spans="1:18" hidden="1">
      <c r="A192" s="134">
        <v>9421680069</v>
      </c>
      <c r="B192">
        <v>2007</v>
      </c>
      <c r="C192">
        <v>20070712</v>
      </c>
      <c r="D192">
        <v>50</v>
      </c>
      <c r="E192">
        <v>50</v>
      </c>
      <c r="G192" t="s">
        <v>308</v>
      </c>
      <c r="H192">
        <v>210595</v>
      </c>
      <c r="I192">
        <v>1.07</v>
      </c>
      <c r="J192" t="s">
        <v>77</v>
      </c>
      <c r="K192" t="s">
        <v>77</v>
      </c>
      <c r="L192" t="s">
        <v>896</v>
      </c>
      <c r="M192">
        <v>2004</v>
      </c>
      <c r="N192">
        <v>74</v>
      </c>
      <c r="O192">
        <v>3</v>
      </c>
      <c r="P192" t="str">
        <f t="shared" si="4"/>
        <v>07</v>
      </c>
      <c r="Q192" s="118">
        <f>VLOOKUP(M192,WeightWhite!A$10:B$12,2,FALSE)*I192</f>
        <v>2.4405779569892472</v>
      </c>
      <c r="R192">
        <f t="shared" si="5"/>
        <v>3</v>
      </c>
    </row>
    <row r="193" spans="1:18" hidden="1">
      <c r="A193" s="134">
        <v>9421680071</v>
      </c>
      <c r="B193">
        <v>2007</v>
      </c>
      <c r="C193">
        <v>20070712</v>
      </c>
      <c r="D193">
        <v>50</v>
      </c>
      <c r="E193">
        <v>50</v>
      </c>
      <c r="G193" t="s">
        <v>308</v>
      </c>
      <c r="H193">
        <v>210595</v>
      </c>
      <c r="I193">
        <v>1.02</v>
      </c>
      <c r="J193" t="s">
        <v>77</v>
      </c>
      <c r="K193" t="s">
        <v>77</v>
      </c>
      <c r="L193" t="s">
        <v>896</v>
      </c>
      <c r="M193">
        <v>2004</v>
      </c>
      <c r="N193">
        <v>74</v>
      </c>
      <c r="O193">
        <v>3</v>
      </c>
      <c r="P193" t="str">
        <f t="shared" si="4"/>
        <v>07</v>
      </c>
      <c r="Q193" s="118">
        <f>VLOOKUP(M193,WeightWhite!A$10:B$12,2,FALSE)*I193</f>
        <v>2.3265322580645162</v>
      </c>
      <c r="R193">
        <f t="shared" si="5"/>
        <v>3</v>
      </c>
    </row>
    <row r="194" spans="1:18" hidden="1">
      <c r="A194" s="134">
        <v>9421680072</v>
      </c>
      <c r="B194">
        <v>2007</v>
      </c>
      <c r="C194">
        <v>20070712</v>
      </c>
      <c r="D194">
        <v>50</v>
      </c>
      <c r="E194">
        <v>50</v>
      </c>
      <c r="G194" t="s">
        <v>308</v>
      </c>
      <c r="H194">
        <v>210595</v>
      </c>
      <c r="I194">
        <v>1.02</v>
      </c>
      <c r="J194" t="s">
        <v>77</v>
      </c>
      <c r="K194" t="s">
        <v>77</v>
      </c>
      <c r="L194" t="s">
        <v>896</v>
      </c>
      <c r="M194">
        <v>2004</v>
      </c>
      <c r="N194">
        <v>74</v>
      </c>
      <c r="O194">
        <v>3</v>
      </c>
      <c r="P194" t="str">
        <f t="shared" ref="P194:P257" si="6">MID(C194,5,2)</f>
        <v>07</v>
      </c>
      <c r="Q194" s="118">
        <f>VLOOKUP(M194,WeightWhite!A$10:B$12,2,FALSE)*I194</f>
        <v>2.3265322580645162</v>
      </c>
      <c r="R194">
        <f t="shared" si="5"/>
        <v>3</v>
      </c>
    </row>
    <row r="195" spans="1:18" hidden="1">
      <c r="A195" s="134">
        <v>9421680096</v>
      </c>
      <c r="B195">
        <v>2007</v>
      </c>
      <c r="C195">
        <v>20070712</v>
      </c>
      <c r="D195">
        <v>50</v>
      </c>
      <c r="E195">
        <v>50</v>
      </c>
      <c r="G195" t="s">
        <v>308</v>
      </c>
      <c r="H195">
        <v>210595</v>
      </c>
      <c r="I195">
        <v>1.02</v>
      </c>
      <c r="J195" t="s">
        <v>77</v>
      </c>
      <c r="K195" t="s">
        <v>77</v>
      </c>
      <c r="L195" t="s">
        <v>896</v>
      </c>
      <c r="M195">
        <v>2004</v>
      </c>
      <c r="N195">
        <v>74</v>
      </c>
      <c r="O195">
        <v>3</v>
      </c>
      <c r="P195" t="str">
        <f t="shared" si="6"/>
        <v>07</v>
      </c>
      <c r="Q195" s="118">
        <f>VLOOKUP(M195,WeightWhite!A$10:B$12,2,FALSE)*I195</f>
        <v>2.3265322580645162</v>
      </c>
      <c r="R195">
        <f t="shared" ref="R195:R258" si="7">B195-M195</f>
        <v>3</v>
      </c>
    </row>
    <row r="196" spans="1:18" hidden="1">
      <c r="A196" s="134">
        <v>9421680097</v>
      </c>
      <c r="B196">
        <v>2007</v>
      </c>
      <c r="C196">
        <v>20070712</v>
      </c>
      <c r="D196">
        <v>50</v>
      </c>
      <c r="E196">
        <v>50</v>
      </c>
      <c r="G196" t="s">
        <v>308</v>
      </c>
      <c r="H196">
        <v>210595</v>
      </c>
      <c r="I196">
        <v>1.02</v>
      </c>
      <c r="J196" t="s">
        <v>77</v>
      </c>
      <c r="K196" t="s">
        <v>77</v>
      </c>
      <c r="L196" t="s">
        <v>896</v>
      </c>
      <c r="M196">
        <v>2004</v>
      </c>
      <c r="N196">
        <v>74</v>
      </c>
      <c r="O196">
        <v>3</v>
      </c>
      <c r="P196" t="str">
        <f t="shared" si="6"/>
        <v>07</v>
      </c>
      <c r="Q196" s="118">
        <f>VLOOKUP(M196,WeightWhite!A$10:B$12,2,FALSE)*I196</f>
        <v>2.3265322580645162</v>
      </c>
      <c r="R196">
        <f t="shared" si="7"/>
        <v>3</v>
      </c>
    </row>
    <row r="197" spans="1:18" hidden="1">
      <c r="A197" s="134">
        <v>9421680100</v>
      </c>
      <c r="B197">
        <v>2007</v>
      </c>
      <c r="C197">
        <v>20070712</v>
      </c>
      <c r="D197">
        <v>50</v>
      </c>
      <c r="E197">
        <v>50</v>
      </c>
      <c r="G197" t="s">
        <v>308</v>
      </c>
      <c r="H197">
        <v>210595</v>
      </c>
      <c r="I197">
        <v>1.02</v>
      </c>
      <c r="J197" t="s">
        <v>77</v>
      </c>
      <c r="K197" t="s">
        <v>77</v>
      </c>
      <c r="L197" t="s">
        <v>896</v>
      </c>
      <c r="M197">
        <v>2004</v>
      </c>
      <c r="N197">
        <v>74</v>
      </c>
      <c r="O197">
        <v>3</v>
      </c>
      <c r="P197" t="str">
        <f t="shared" si="6"/>
        <v>07</v>
      </c>
      <c r="Q197" s="118">
        <f>VLOOKUP(M197,WeightWhite!A$10:B$12,2,FALSE)*I197</f>
        <v>2.3265322580645162</v>
      </c>
      <c r="R197">
        <f t="shared" si="7"/>
        <v>3</v>
      </c>
    </row>
    <row r="198" spans="1:18" hidden="1">
      <c r="A198" s="134">
        <v>9421680102</v>
      </c>
      <c r="B198">
        <v>2007</v>
      </c>
      <c r="C198">
        <v>20070712</v>
      </c>
      <c r="D198">
        <v>50</v>
      </c>
      <c r="E198">
        <v>50</v>
      </c>
      <c r="G198" t="s">
        <v>308</v>
      </c>
      <c r="H198">
        <v>210595</v>
      </c>
      <c r="I198">
        <v>1.02</v>
      </c>
      <c r="J198" t="s">
        <v>77</v>
      </c>
      <c r="K198" t="s">
        <v>77</v>
      </c>
      <c r="L198" t="s">
        <v>896</v>
      </c>
      <c r="M198">
        <v>2004</v>
      </c>
      <c r="N198">
        <v>74</v>
      </c>
      <c r="O198">
        <v>3</v>
      </c>
      <c r="P198" t="str">
        <f t="shared" si="6"/>
        <v>07</v>
      </c>
      <c r="Q198" s="118">
        <f>VLOOKUP(M198,WeightWhite!A$10:B$12,2,FALSE)*I198</f>
        <v>2.3265322580645162</v>
      </c>
      <c r="R198">
        <f t="shared" si="7"/>
        <v>3</v>
      </c>
    </row>
    <row r="199" spans="1:18" hidden="1">
      <c r="A199" s="134">
        <v>9421680103</v>
      </c>
      <c r="B199">
        <v>2007</v>
      </c>
      <c r="C199">
        <v>20070712</v>
      </c>
      <c r="D199">
        <v>50</v>
      </c>
      <c r="E199">
        <v>50</v>
      </c>
      <c r="G199" t="s">
        <v>308</v>
      </c>
      <c r="H199">
        <v>210595</v>
      </c>
      <c r="I199">
        <v>1.02</v>
      </c>
      <c r="J199" t="s">
        <v>77</v>
      </c>
      <c r="K199" t="s">
        <v>77</v>
      </c>
      <c r="L199" t="s">
        <v>896</v>
      </c>
      <c r="M199">
        <v>2004</v>
      </c>
      <c r="N199">
        <v>74</v>
      </c>
      <c r="O199">
        <v>3</v>
      </c>
      <c r="P199" t="str">
        <f t="shared" si="6"/>
        <v>07</v>
      </c>
      <c r="Q199" s="118">
        <f>VLOOKUP(M199,WeightWhite!A$10:B$12,2,FALSE)*I199</f>
        <v>2.3265322580645162</v>
      </c>
      <c r="R199">
        <f t="shared" si="7"/>
        <v>3</v>
      </c>
    </row>
    <row r="200" spans="1:18" hidden="1">
      <c r="A200" s="134">
        <v>9421680104</v>
      </c>
      <c r="B200">
        <v>2007</v>
      </c>
      <c r="C200">
        <v>20070712</v>
      </c>
      <c r="D200">
        <v>50</v>
      </c>
      <c r="E200">
        <v>50</v>
      </c>
      <c r="G200" t="s">
        <v>308</v>
      </c>
      <c r="H200">
        <v>210595</v>
      </c>
      <c r="I200">
        <v>1.02</v>
      </c>
      <c r="J200" t="s">
        <v>77</v>
      </c>
      <c r="K200" t="s">
        <v>77</v>
      </c>
      <c r="L200" t="s">
        <v>896</v>
      </c>
      <c r="M200">
        <v>2004</v>
      </c>
      <c r="N200">
        <v>74</v>
      </c>
      <c r="O200">
        <v>3</v>
      </c>
      <c r="P200" t="str">
        <f t="shared" si="6"/>
        <v>07</v>
      </c>
      <c r="Q200" s="118">
        <f>VLOOKUP(M200,WeightWhite!A$10:B$12,2,FALSE)*I200</f>
        <v>2.3265322580645162</v>
      </c>
      <c r="R200">
        <f t="shared" si="7"/>
        <v>3</v>
      </c>
    </row>
    <row r="201" spans="1:18" hidden="1">
      <c r="A201" s="134">
        <v>9421680105</v>
      </c>
      <c r="B201">
        <v>2007</v>
      </c>
      <c r="C201">
        <v>20070712</v>
      </c>
      <c r="D201">
        <v>50</v>
      </c>
      <c r="E201">
        <v>50</v>
      </c>
      <c r="G201" t="s">
        <v>308</v>
      </c>
      <c r="H201">
        <v>210595</v>
      </c>
      <c r="I201">
        <v>1.02</v>
      </c>
      <c r="J201" t="s">
        <v>77</v>
      </c>
      <c r="K201" t="s">
        <v>77</v>
      </c>
      <c r="L201" t="s">
        <v>896</v>
      </c>
      <c r="M201">
        <v>2004</v>
      </c>
      <c r="N201">
        <v>74</v>
      </c>
      <c r="O201">
        <v>3</v>
      </c>
      <c r="P201" t="str">
        <f t="shared" si="6"/>
        <v>07</v>
      </c>
      <c r="Q201" s="118">
        <f>VLOOKUP(M201,WeightWhite!A$10:B$12,2,FALSE)*I201</f>
        <v>2.3265322580645162</v>
      </c>
      <c r="R201">
        <f t="shared" si="7"/>
        <v>3</v>
      </c>
    </row>
    <row r="202" spans="1:18" hidden="1">
      <c r="A202" s="134">
        <v>9421680108</v>
      </c>
      <c r="B202">
        <v>2007</v>
      </c>
      <c r="C202">
        <v>20070712</v>
      </c>
      <c r="D202">
        <v>50</v>
      </c>
      <c r="E202">
        <v>50</v>
      </c>
      <c r="G202" t="s">
        <v>308</v>
      </c>
      <c r="H202">
        <v>210595</v>
      </c>
      <c r="I202">
        <v>1.02</v>
      </c>
      <c r="J202" t="s">
        <v>77</v>
      </c>
      <c r="K202" t="s">
        <v>77</v>
      </c>
      <c r="L202" t="s">
        <v>896</v>
      </c>
      <c r="M202">
        <v>2004</v>
      </c>
      <c r="N202">
        <v>74</v>
      </c>
      <c r="O202">
        <v>3</v>
      </c>
      <c r="P202" t="str">
        <f t="shared" si="6"/>
        <v>07</v>
      </c>
      <c r="Q202" s="118">
        <f>VLOOKUP(M202,WeightWhite!A$10:B$12,2,FALSE)*I202</f>
        <v>2.3265322580645162</v>
      </c>
      <c r="R202">
        <f t="shared" si="7"/>
        <v>3</v>
      </c>
    </row>
    <row r="203" spans="1:18" hidden="1">
      <c r="A203" s="134">
        <v>9421680005</v>
      </c>
      <c r="B203">
        <v>2007</v>
      </c>
      <c r="C203">
        <v>20070712</v>
      </c>
      <c r="D203">
        <v>50</v>
      </c>
      <c r="E203">
        <v>50</v>
      </c>
      <c r="G203" t="s">
        <v>308</v>
      </c>
      <c r="H203">
        <v>210595</v>
      </c>
      <c r="I203">
        <v>1.02</v>
      </c>
      <c r="J203" t="s">
        <v>77</v>
      </c>
      <c r="K203" t="s">
        <v>77</v>
      </c>
      <c r="L203" t="s">
        <v>896</v>
      </c>
      <c r="M203">
        <v>2004</v>
      </c>
      <c r="N203">
        <v>74</v>
      </c>
      <c r="O203">
        <v>3</v>
      </c>
      <c r="P203" t="str">
        <f t="shared" si="6"/>
        <v>07</v>
      </c>
      <c r="Q203" s="118">
        <f>VLOOKUP(M203,WeightWhite!A$10:B$12,2,FALSE)*I203</f>
        <v>2.3265322580645162</v>
      </c>
      <c r="R203">
        <f t="shared" si="7"/>
        <v>3</v>
      </c>
    </row>
    <row r="204" spans="1:18" hidden="1">
      <c r="A204" s="134">
        <v>9421680030</v>
      </c>
      <c r="B204">
        <v>2007</v>
      </c>
      <c r="C204">
        <v>20070712</v>
      </c>
      <c r="D204">
        <v>50</v>
      </c>
      <c r="E204">
        <v>50</v>
      </c>
      <c r="G204" t="s">
        <v>308</v>
      </c>
      <c r="H204">
        <v>210595</v>
      </c>
      <c r="I204">
        <v>1.02</v>
      </c>
      <c r="J204" t="s">
        <v>77</v>
      </c>
      <c r="K204" t="s">
        <v>77</v>
      </c>
      <c r="L204" t="s">
        <v>896</v>
      </c>
      <c r="M204">
        <v>2004</v>
      </c>
      <c r="N204">
        <v>74</v>
      </c>
      <c r="O204">
        <v>3</v>
      </c>
      <c r="P204" t="str">
        <f t="shared" si="6"/>
        <v>07</v>
      </c>
      <c r="Q204" s="118">
        <f>VLOOKUP(M204,WeightWhite!A$10:B$12,2,FALSE)*I204</f>
        <v>2.3265322580645162</v>
      </c>
      <c r="R204">
        <f t="shared" si="7"/>
        <v>3</v>
      </c>
    </row>
    <row r="205" spans="1:18" hidden="1">
      <c r="A205" s="134">
        <v>9421680032</v>
      </c>
      <c r="B205">
        <v>2007</v>
      </c>
      <c r="C205">
        <v>20070712</v>
      </c>
      <c r="D205">
        <v>50</v>
      </c>
      <c r="E205">
        <v>50</v>
      </c>
      <c r="G205" t="s">
        <v>308</v>
      </c>
      <c r="H205">
        <v>210595</v>
      </c>
      <c r="I205">
        <v>1.07</v>
      </c>
      <c r="J205" t="s">
        <v>77</v>
      </c>
      <c r="K205" t="s">
        <v>77</v>
      </c>
      <c r="L205" t="s">
        <v>896</v>
      </c>
      <c r="M205">
        <v>2004</v>
      </c>
      <c r="N205">
        <v>74</v>
      </c>
      <c r="O205">
        <v>3</v>
      </c>
      <c r="P205" t="str">
        <f t="shared" si="6"/>
        <v>07</v>
      </c>
      <c r="Q205" s="118">
        <f>VLOOKUP(M205,WeightWhite!A$10:B$12,2,FALSE)*I205</f>
        <v>2.4405779569892472</v>
      </c>
      <c r="R205">
        <f t="shared" si="7"/>
        <v>3</v>
      </c>
    </row>
    <row r="206" spans="1:18" hidden="1">
      <c r="A206" s="134">
        <v>9421680033</v>
      </c>
      <c r="B206">
        <v>2007</v>
      </c>
      <c r="C206">
        <v>20070712</v>
      </c>
      <c r="D206">
        <v>50</v>
      </c>
      <c r="E206">
        <v>50</v>
      </c>
      <c r="G206" t="s">
        <v>308</v>
      </c>
      <c r="H206">
        <v>210595</v>
      </c>
      <c r="I206">
        <v>1.02</v>
      </c>
      <c r="J206" t="s">
        <v>77</v>
      </c>
      <c r="K206" t="s">
        <v>77</v>
      </c>
      <c r="L206" t="s">
        <v>896</v>
      </c>
      <c r="M206">
        <v>2004</v>
      </c>
      <c r="N206">
        <v>74</v>
      </c>
      <c r="O206">
        <v>3</v>
      </c>
      <c r="P206" t="str">
        <f t="shared" si="6"/>
        <v>07</v>
      </c>
      <c r="Q206" s="118">
        <f>VLOOKUP(M206,WeightWhite!A$10:B$12,2,FALSE)*I206</f>
        <v>2.3265322580645162</v>
      </c>
      <c r="R206">
        <f t="shared" si="7"/>
        <v>3</v>
      </c>
    </row>
    <row r="207" spans="1:18" hidden="1">
      <c r="A207" s="134">
        <v>9421680034</v>
      </c>
      <c r="B207">
        <v>2007</v>
      </c>
      <c r="C207">
        <v>20070712</v>
      </c>
      <c r="D207">
        <v>50</v>
      </c>
      <c r="E207">
        <v>50</v>
      </c>
      <c r="G207" t="s">
        <v>308</v>
      </c>
      <c r="H207">
        <v>210595</v>
      </c>
      <c r="I207">
        <v>1.02</v>
      </c>
      <c r="J207" t="s">
        <v>77</v>
      </c>
      <c r="K207" t="s">
        <v>77</v>
      </c>
      <c r="L207" t="s">
        <v>896</v>
      </c>
      <c r="M207">
        <v>2004</v>
      </c>
      <c r="N207">
        <v>74</v>
      </c>
      <c r="O207">
        <v>3</v>
      </c>
      <c r="P207" t="str">
        <f t="shared" si="6"/>
        <v>07</v>
      </c>
      <c r="Q207" s="118">
        <f>VLOOKUP(M207,WeightWhite!A$10:B$12,2,FALSE)*I207</f>
        <v>2.3265322580645162</v>
      </c>
      <c r="R207">
        <f t="shared" si="7"/>
        <v>3</v>
      </c>
    </row>
    <row r="208" spans="1:18" hidden="1">
      <c r="A208" s="134">
        <v>9421680035</v>
      </c>
      <c r="B208">
        <v>2007</v>
      </c>
      <c r="C208">
        <v>20070712</v>
      </c>
      <c r="D208">
        <v>50</v>
      </c>
      <c r="E208">
        <v>50</v>
      </c>
      <c r="G208" t="s">
        <v>308</v>
      </c>
      <c r="H208">
        <v>210595</v>
      </c>
      <c r="I208">
        <v>1.02</v>
      </c>
      <c r="J208" t="s">
        <v>77</v>
      </c>
      <c r="K208" t="s">
        <v>77</v>
      </c>
      <c r="L208" t="s">
        <v>896</v>
      </c>
      <c r="M208">
        <v>2004</v>
      </c>
      <c r="N208">
        <v>74</v>
      </c>
      <c r="O208">
        <v>3</v>
      </c>
      <c r="P208" t="str">
        <f t="shared" si="6"/>
        <v>07</v>
      </c>
      <c r="Q208" s="118">
        <f>VLOOKUP(M208,WeightWhite!A$10:B$12,2,FALSE)*I208</f>
        <v>2.3265322580645162</v>
      </c>
      <c r="R208">
        <f t="shared" si="7"/>
        <v>3</v>
      </c>
    </row>
    <row r="209" spans="1:18" hidden="1">
      <c r="A209" s="134">
        <v>9421680036</v>
      </c>
      <c r="B209">
        <v>2007</v>
      </c>
      <c r="C209">
        <v>20070712</v>
      </c>
      <c r="D209">
        <v>50</v>
      </c>
      <c r="E209">
        <v>50</v>
      </c>
      <c r="G209" t="s">
        <v>308</v>
      </c>
      <c r="H209">
        <v>210595</v>
      </c>
      <c r="I209">
        <v>1.02</v>
      </c>
      <c r="J209" t="s">
        <v>77</v>
      </c>
      <c r="K209" t="s">
        <v>77</v>
      </c>
      <c r="L209" t="s">
        <v>896</v>
      </c>
      <c r="M209">
        <v>2004</v>
      </c>
      <c r="N209">
        <v>74</v>
      </c>
      <c r="O209">
        <v>3</v>
      </c>
      <c r="P209" t="str">
        <f t="shared" si="6"/>
        <v>07</v>
      </c>
      <c r="Q209" s="118">
        <f>VLOOKUP(M209,WeightWhite!A$10:B$12,2,FALSE)*I209</f>
        <v>2.3265322580645162</v>
      </c>
      <c r="R209">
        <f t="shared" si="7"/>
        <v>3</v>
      </c>
    </row>
    <row r="210" spans="1:18" hidden="1">
      <c r="A210" s="134">
        <v>9421680037</v>
      </c>
      <c r="B210">
        <v>2007</v>
      </c>
      <c r="C210">
        <v>20070712</v>
      </c>
      <c r="D210">
        <v>50</v>
      </c>
      <c r="E210">
        <v>50</v>
      </c>
      <c r="G210" t="s">
        <v>308</v>
      </c>
      <c r="H210">
        <v>210595</v>
      </c>
      <c r="I210">
        <v>1.02</v>
      </c>
      <c r="J210" t="s">
        <v>77</v>
      </c>
      <c r="K210" t="s">
        <v>77</v>
      </c>
      <c r="L210" t="s">
        <v>896</v>
      </c>
      <c r="M210">
        <v>2004</v>
      </c>
      <c r="N210">
        <v>74</v>
      </c>
      <c r="O210">
        <v>3</v>
      </c>
      <c r="P210" t="str">
        <f t="shared" si="6"/>
        <v>07</v>
      </c>
      <c r="Q210" s="118">
        <f>VLOOKUP(M210,WeightWhite!A$10:B$12,2,FALSE)*I210</f>
        <v>2.3265322580645162</v>
      </c>
      <c r="R210">
        <f t="shared" si="7"/>
        <v>3</v>
      </c>
    </row>
    <row r="211" spans="1:18" hidden="1">
      <c r="A211" s="134">
        <v>9421680038</v>
      </c>
      <c r="B211">
        <v>2007</v>
      </c>
      <c r="C211">
        <v>20070712</v>
      </c>
      <c r="D211">
        <v>50</v>
      </c>
      <c r="E211">
        <v>50</v>
      </c>
      <c r="G211" t="s">
        <v>308</v>
      </c>
      <c r="H211">
        <v>210595</v>
      </c>
      <c r="I211">
        <v>1.02</v>
      </c>
      <c r="J211" t="s">
        <v>77</v>
      </c>
      <c r="K211" t="s">
        <v>77</v>
      </c>
      <c r="L211" t="s">
        <v>896</v>
      </c>
      <c r="M211">
        <v>2004</v>
      </c>
      <c r="N211">
        <v>74</v>
      </c>
      <c r="O211">
        <v>3</v>
      </c>
      <c r="P211" t="str">
        <f t="shared" si="6"/>
        <v>07</v>
      </c>
      <c r="Q211" s="118">
        <f>VLOOKUP(M211,WeightWhite!A$10:B$12,2,FALSE)*I211</f>
        <v>2.3265322580645162</v>
      </c>
      <c r="R211">
        <f t="shared" si="7"/>
        <v>3</v>
      </c>
    </row>
    <row r="212" spans="1:18" hidden="1">
      <c r="A212" s="134">
        <v>9421680055</v>
      </c>
      <c r="B212">
        <v>2007</v>
      </c>
      <c r="C212">
        <v>20070712</v>
      </c>
      <c r="D212">
        <v>50</v>
      </c>
      <c r="E212">
        <v>50</v>
      </c>
      <c r="G212" t="s">
        <v>308</v>
      </c>
      <c r="H212">
        <v>210595</v>
      </c>
      <c r="I212">
        <v>1.02</v>
      </c>
      <c r="J212" t="s">
        <v>77</v>
      </c>
      <c r="K212" t="s">
        <v>77</v>
      </c>
      <c r="L212" t="s">
        <v>896</v>
      </c>
      <c r="M212">
        <v>2004</v>
      </c>
      <c r="N212">
        <v>74</v>
      </c>
      <c r="O212">
        <v>3</v>
      </c>
      <c r="P212" t="str">
        <f t="shared" si="6"/>
        <v>07</v>
      </c>
      <c r="Q212" s="118">
        <f>VLOOKUP(M212,WeightWhite!A$10:B$12,2,FALSE)*I212</f>
        <v>2.3265322580645162</v>
      </c>
      <c r="R212">
        <f t="shared" si="7"/>
        <v>3</v>
      </c>
    </row>
    <row r="213" spans="1:18" hidden="1">
      <c r="A213" s="134">
        <v>9421680056</v>
      </c>
      <c r="B213">
        <v>2007</v>
      </c>
      <c r="C213">
        <v>20070712</v>
      </c>
      <c r="D213">
        <v>50</v>
      </c>
      <c r="E213">
        <v>50</v>
      </c>
      <c r="G213" t="s">
        <v>308</v>
      </c>
      <c r="H213">
        <v>210595</v>
      </c>
      <c r="I213">
        <v>1.02</v>
      </c>
      <c r="J213" t="s">
        <v>77</v>
      </c>
      <c r="K213" t="s">
        <v>77</v>
      </c>
      <c r="L213" t="s">
        <v>896</v>
      </c>
      <c r="M213">
        <v>2004</v>
      </c>
      <c r="N213">
        <v>74</v>
      </c>
      <c r="O213">
        <v>3</v>
      </c>
      <c r="P213" t="str">
        <f t="shared" si="6"/>
        <v>07</v>
      </c>
      <c r="Q213" s="118">
        <f>VLOOKUP(M213,WeightWhite!A$10:B$12,2,FALSE)*I213</f>
        <v>2.3265322580645162</v>
      </c>
      <c r="R213">
        <f t="shared" si="7"/>
        <v>3</v>
      </c>
    </row>
    <row r="214" spans="1:18" hidden="1">
      <c r="A214" s="134">
        <v>9421680059</v>
      </c>
      <c r="B214">
        <v>2007</v>
      </c>
      <c r="C214">
        <v>20070712</v>
      </c>
      <c r="D214">
        <v>50</v>
      </c>
      <c r="E214">
        <v>50</v>
      </c>
      <c r="G214" t="s">
        <v>308</v>
      </c>
      <c r="H214">
        <v>210595</v>
      </c>
      <c r="I214">
        <v>1.02</v>
      </c>
      <c r="J214" t="s">
        <v>77</v>
      </c>
      <c r="K214" t="s">
        <v>77</v>
      </c>
      <c r="L214" t="s">
        <v>896</v>
      </c>
      <c r="M214">
        <v>2004</v>
      </c>
      <c r="N214">
        <v>74</v>
      </c>
      <c r="O214">
        <v>3</v>
      </c>
      <c r="P214" t="str">
        <f t="shared" si="6"/>
        <v>07</v>
      </c>
      <c r="Q214" s="118">
        <f>VLOOKUP(M214,WeightWhite!A$10:B$12,2,FALSE)*I214</f>
        <v>2.3265322580645162</v>
      </c>
      <c r="R214">
        <f t="shared" si="7"/>
        <v>3</v>
      </c>
    </row>
    <row r="215" spans="1:18" hidden="1">
      <c r="A215" s="134">
        <v>9421680060</v>
      </c>
      <c r="B215">
        <v>2007</v>
      </c>
      <c r="C215">
        <v>20070712</v>
      </c>
      <c r="D215">
        <v>50</v>
      </c>
      <c r="E215">
        <v>50</v>
      </c>
      <c r="G215" t="s">
        <v>308</v>
      </c>
      <c r="H215">
        <v>210595</v>
      </c>
      <c r="I215">
        <v>1.02</v>
      </c>
      <c r="J215" t="s">
        <v>77</v>
      </c>
      <c r="K215" t="s">
        <v>77</v>
      </c>
      <c r="L215" t="s">
        <v>896</v>
      </c>
      <c r="M215">
        <v>2004</v>
      </c>
      <c r="N215">
        <v>74</v>
      </c>
      <c r="O215">
        <v>3</v>
      </c>
      <c r="P215" t="str">
        <f t="shared" si="6"/>
        <v>07</v>
      </c>
      <c r="Q215" s="118">
        <f>VLOOKUP(M215,WeightWhite!A$10:B$12,2,FALSE)*I215</f>
        <v>2.3265322580645162</v>
      </c>
      <c r="R215">
        <f t="shared" si="7"/>
        <v>3</v>
      </c>
    </row>
    <row r="216" spans="1:18" hidden="1">
      <c r="A216" s="134">
        <v>9421680061</v>
      </c>
      <c r="B216">
        <v>2007</v>
      </c>
      <c r="C216">
        <v>20070712</v>
      </c>
      <c r="D216">
        <v>50</v>
      </c>
      <c r="E216">
        <v>50</v>
      </c>
      <c r="G216" t="s">
        <v>308</v>
      </c>
      <c r="H216">
        <v>210595</v>
      </c>
      <c r="I216">
        <v>1.02</v>
      </c>
      <c r="J216" t="s">
        <v>77</v>
      </c>
      <c r="K216" t="s">
        <v>77</v>
      </c>
      <c r="L216" t="s">
        <v>896</v>
      </c>
      <c r="M216">
        <v>2004</v>
      </c>
      <c r="N216">
        <v>74</v>
      </c>
      <c r="O216">
        <v>3</v>
      </c>
      <c r="P216" t="str">
        <f t="shared" si="6"/>
        <v>07</v>
      </c>
      <c r="Q216" s="118">
        <f>VLOOKUP(M216,WeightWhite!A$10:B$12,2,FALSE)*I216</f>
        <v>2.3265322580645162</v>
      </c>
      <c r="R216">
        <f t="shared" si="7"/>
        <v>3</v>
      </c>
    </row>
    <row r="217" spans="1:18" hidden="1">
      <c r="A217" s="134">
        <v>9421680067</v>
      </c>
      <c r="B217">
        <v>2007</v>
      </c>
      <c r="C217">
        <v>20070712</v>
      </c>
      <c r="D217">
        <v>50</v>
      </c>
      <c r="E217">
        <v>50</v>
      </c>
      <c r="G217" t="s">
        <v>308</v>
      </c>
      <c r="H217">
        <v>210595</v>
      </c>
      <c r="I217">
        <v>1.02</v>
      </c>
      <c r="J217" t="s">
        <v>77</v>
      </c>
      <c r="K217" t="s">
        <v>77</v>
      </c>
      <c r="L217" t="s">
        <v>896</v>
      </c>
      <c r="M217">
        <v>2004</v>
      </c>
      <c r="N217">
        <v>74</v>
      </c>
      <c r="O217">
        <v>3</v>
      </c>
      <c r="P217" t="str">
        <f t="shared" si="6"/>
        <v>07</v>
      </c>
      <c r="Q217" s="118">
        <f>VLOOKUP(M217,WeightWhite!A$10:B$12,2,FALSE)*I217</f>
        <v>2.3265322580645162</v>
      </c>
      <c r="R217">
        <f t="shared" si="7"/>
        <v>3</v>
      </c>
    </row>
    <row r="218" spans="1:18" hidden="1">
      <c r="A218" s="134">
        <v>9421680086</v>
      </c>
      <c r="B218">
        <v>2007</v>
      </c>
      <c r="C218">
        <v>20070712</v>
      </c>
      <c r="D218">
        <v>50</v>
      </c>
      <c r="E218">
        <v>50</v>
      </c>
      <c r="G218" t="s">
        <v>308</v>
      </c>
      <c r="H218">
        <v>210595</v>
      </c>
      <c r="I218">
        <v>1.02</v>
      </c>
      <c r="J218" t="s">
        <v>77</v>
      </c>
      <c r="K218" t="s">
        <v>77</v>
      </c>
      <c r="L218" t="s">
        <v>896</v>
      </c>
      <c r="M218">
        <v>2004</v>
      </c>
      <c r="N218">
        <v>74</v>
      </c>
      <c r="O218">
        <v>3</v>
      </c>
      <c r="P218" t="str">
        <f t="shared" si="6"/>
        <v>07</v>
      </c>
      <c r="Q218" s="118">
        <f>VLOOKUP(M218,WeightWhite!A$10:B$12,2,FALSE)*I218</f>
        <v>2.3265322580645162</v>
      </c>
      <c r="R218">
        <f t="shared" si="7"/>
        <v>3</v>
      </c>
    </row>
    <row r="219" spans="1:18" hidden="1">
      <c r="A219" s="134">
        <v>9421680092</v>
      </c>
      <c r="B219">
        <v>2007</v>
      </c>
      <c r="C219">
        <v>20070712</v>
      </c>
      <c r="D219">
        <v>50</v>
      </c>
      <c r="E219">
        <v>50</v>
      </c>
      <c r="G219" t="s">
        <v>308</v>
      </c>
      <c r="H219">
        <v>210595</v>
      </c>
      <c r="I219">
        <v>1.02</v>
      </c>
      <c r="J219" t="s">
        <v>77</v>
      </c>
      <c r="K219" t="s">
        <v>77</v>
      </c>
      <c r="L219" t="s">
        <v>896</v>
      </c>
      <c r="M219">
        <v>2004</v>
      </c>
      <c r="N219">
        <v>74</v>
      </c>
      <c r="O219">
        <v>3</v>
      </c>
      <c r="P219" t="str">
        <f t="shared" si="6"/>
        <v>07</v>
      </c>
      <c r="Q219" s="118">
        <f>VLOOKUP(M219,WeightWhite!A$10:B$12,2,FALSE)*I219</f>
        <v>2.3265322580645162</v>
      </c>
      <c r="R219">
        <f t="shared" si="7"/>
        <v>3</v>
      </c>
    </row>
    <row r="220" spans="1:18" hidden="1">
      <c r="A220" s="134">
        <v>9421680093</v>
      </c>
      <c r="B220">
        <v>2007</v>
      </c>
      <c r="C220">
        <v>20070712</v>
      </c>
      <c r="D220">
        <v>50</v>
      </c>
      <c r="E220">
        <v>50</v>
      </c>
      <c r="G220" t="s">
        <v>308</v>
      </c>
      <c r="H220">
        <v>210595</v>
      </c>
      <c r="I220">
        <v>1.02</v>
      </c>
      <c r="J220" t="s">
        <v>77</v>
      </c>
      <c r="K220" t="s">
        <v>77</v>
      </c>
      <c r="L220" t="s">
        <v>896</v>
      </c>
      <c r="M220">
        <v>2004</v>
      </c>
      <c r="N220">
        <v>74</v>
      </c>
      <c r="O220">
        <v>3</v>
      </c>
      <c r="P220" t="str">
        <f t="shared" si="6"/>
        <v>07</v>
      </c>
      <c r="Q220" s="118">
        <f>VLOOKUP(M220,WeightWhite!A$10:B$12,2,FALSE)*I220</f>
        <v>2.3265322580645162</v>
      </c>
      <c r="R220">
        <f t="shared" si="7"/>
        <v>3</v>
      </c>
    </row>
    <row r="221" spans="1:18" hidden="1">
      <c r="A221" s="134">
        <v>1922096</v>
      </c>
      <c r="B221">
        <v>2007</v>
      </c>
      <c r="C221">
        <v>20070725</v>
      </c>
      <c r="D221">
        <v>45</v>
      </c>
      <c r="E221">
        <v>95</v>
      </c>
      <c r="F221" t="s">
        <v>99</v>
      </c>
      <c r="G221" t="s">
        <v>282</v>
      </c>
      <c r="H221">
        <v>210595</v>
      </c>
      <c r="I221">
        <v>4.34</v>
      </c>
      <c r="J221" t="s">
        <v>1096</v>
      </c>
      <c r="K221" t="s">
        <v>77</v>
      </c>
      <c r="L221" t="s">
        <v>896</v>
      </c>
      <c r="M221">
        <v>2004</v>
      </c>
      <c r="N221">
        <v>53</v>
      </c>
      <c r="O221">
        <v>3</v>
      </c>
      <c r="P221" t="str">
        <f t="shared" si="6"/>
        <v>07</v>
      </c>
      <c r="Q221" s="118">
        <f>VLOOKUP(M221,WeightWhite!A$10:B$12,2,FALSE)*I221</f>
        <v>9.899166666666666</v>
      </c>
      <c r="R221">
        <f t="shared" si="7"/>
        <v>3</v>
      </c>
    </row>
    <row r="222" spans="1:18" hidden="1">
      <c r="A222" s="134">
        <v>1915841</v>
      </c>
      <c r="B222">
        <v>2007</v>
      </c>
      <c r="C222">
        <v>20070728</v>
      </c>
      <c r="D222">
        <v>45</v>
      </c>
      <c r="E222">
        <v>95</v>
      </c>
      <c r="F222" t="s">
        <v>99</v>
      </c>
      <c r="G222" t="s">
        <v>282</v>
      </c>
      <c r="H222">
        <v>210595</v>
      </c>
      <c r="I222">
        <v>4.34</v>
      </c>
      <c r="J222" t="s">
        <v>1096</v>
      </c>
      <c r="K222" t="s">
        <v>77</v>
      </c>
      <c r="L222" t="s">
        <v>896</v>
      </c>
      <c r="M222">
        <v>2004</v>
      </c>
      <c r="N222">
        <v>53</v>
      </c>
      <c r="O222">
        <v>3</v>
      </c>
      <c r="P222" t="str">
        <f t="shared" si="6"/>
        <v>07</v>
      </c>
      <c r="Q222" s="118">
        <f>VLOOKUP(M222,WeightWhite!A$10:B$12,2,FALSE)*I222</f>
        <v>9.899166666666666</v>
      </c>
      <c r="R222">
        <f t="shared" si="7"/>
        <v>3</v>
      </c>
    </row>
    <row r="223" spans="1:18" hidden="1">
      <c r="A223" s="134">
        <v>1931819</v>
      </c>
      <c r="B223">
        <v>2007</v>
      </c>
      <c r="C223">
        <v>20070706</v>
      </c>
      <c r="D223">
        <v>45</v>
      </c>
      <c r="E223">
        <v>95</v>
      </c>
      <c r="F223" t="s">
        <v>249</v>
      </c>
      <c r="G223" t="s">
        <v>278</v>
      </c>
      <c r="H223">
        <v>210595</v>
      </c>
      <c r="I223">
        <v>3.1</v>
      </c>
      <c r="J223" t="s">
        <v>1078</v>
      </c>
      <c r="K223" t="s">
        <v>77</v>
      </c>
      <c r="L223" t="s">
        <v>896</v>
      </c>
      <c r="M223">
        <v>2004</v>
      </c>
      <c r="N223">
        <v>56</v>
      </c>
      <c r="O223">
        <v>3</v>
      </c>
      <c r="P223" t="str">
        <f t="shared" si="6"/>
        <v>07</v>
      </c>
      <c r="Q223" s="118">
        <f>VLOOKUP(M223,WeightWhite!A$10:B$12,2,FALSE)*I223</f>
        <v>7.0708333333333329</v>
      </c>
      <c r="R223">
        <f t="shared" si="7"/>
        <v>3</v>
      </c>
    </row>
    <row r="224" spans="1:18" hidden="1">
      <c r="A224" s="134">
        <v>1717217</v>
      </c>
      <c r="B224">
        <v>2005</v>
      </c>
      <c r="C224">
        <v>20050715</v>
      </c>
      <c r="D224">
        <v>45</v>
      </c>
      <c r="E224">
        <v>95</v>
      </c>
      <c r="F224" t="s">
        <v>58</v>
      </c>
      <c r="G224" t="s">
        <v>324</v>
      </c>
      <c r="H224">
        <v>210512</v>
      </c>
      <c r="I224">
        <v>2.4</v>
      </c>
      <c r="J224" t="s">
        <v>1208</v>
      </c>
      <c r="K224" t="s">
        <v>77</v>
      </c>
      <c r="L224" t="s">
        <v>896</v>
      </c>
      <c r="M224">
        <v>2002</v>
      </c>
      <c r="N224">
        <v>56</v>
      </c>
      <c r="O224">
        <v>3</v>
      </c>
      <c r="P224" t="str">
        <f t="shared" si="6"/>
        <v>07</v>
      </c>
      <c r="Q224" s="118">
        <f>VLOOKUP(M224,WeightWhite!A$10:B$12,2,FALSE)*I224</f>
        <v>2.4</v>
      </c>
      <c r="R224">
        <f t="shared" si="7"/>
        <v>3</v>
      </c>
    </row>
    <row r="225" spans="1:18" hidden="1">
      <c r="A225" s="134">
        <v>1782787</v>
      </c>
      <c r="B225">
        <v>2005</v>
      </c>
      <c r="C225">
        <v>20050723</v>
      </c>
      <c r="D225">
        <v>45</v>
      </c>
      <c r="E225">
        <v>95</v>
      </c>
      <c r="F225" t="s">
        <v>58</v>
      </c>
      <c r="G225" t="s">
        <v>274</v>
      </c>
      <c r="H225">
        <v>210512</v>
      </c>
      <c r="I225">
        <v>2.4</v>
      </c>
      <c r="J225" t="s">
        <v>1209</v>
      </c>
      <c r="K225" t="s">
        <v>77</v>
      </c>
      <c r="L225" t="s">
        <v>896</v>
      </c>
      <c r="M225">
        <v>2002</v>
      </c>
      <c r="N225">
        <v>56</v>
      </c>
      <c r="O225">
        <v>3</v>
      </c>
      <c r="P225" t="str">
        <f t="shared" si="6"/>
        <v>07</v>
      </c>
      <c r="Q225" s="118">
        <f>VLOOKUP(M225,WeightWhite!A$10:B$12,2,FALSE)*I225</f>
        <v>2.4</v>
      </c>
      <c r="R225">
        <f t="shared" si="7"/>
        <v>3</v>
      </c>
    </row>
    <row r="226" spans="1:18" hidden="1">
      <c r="A226" s="134">
        <v>1945998</v>
      </c>
      <c r="B226">
        <v>2007</v>
      </c>
      <c r="C226">
        <v>20070701</v>
      </c>
      <c r="D226">
        <v>45</v>
      </c>
      <c r="E226">
        <v>95</v>
      </c>
      <c r="F226" t="s">
        <v>99</v>
      </c>
      <c r="G226" t="s">
        <v>300</v>
      </c>
      <c r="H226">
        <v>210595</v>
      </c>
      <c r="I226">
        <v>3.1</v>
      </c>
      <c r="J226" t="s">
        <v>1210</v>
      </c>
      <c r="K226" t="s">
        <v>77</v>
      </c>
      <c r="L226" t="s">
        <v>896</v>
      </c>
      <c r="M226">
        <v>2004</v>
      </c>
      <c r="N226">
        <v>57</v>
      </c>
      <c r="O226">
        <v>3</v>
      </c>
      <c r="P226" t="str">
        <f t="shared" si="6"/>
        <v>07</v>
      </c>
      <c r="Q226" s="118">
        <f>VLOOKUP(M226,WeightWhite!A$10:B$12,2,FALSE)*I226</f>
        <v>7.0708333333333329</v>
      </c>
      <c r="R226">
        <f t="shared" si="7"/>
        <v>3</v>
      </c>
    </row>
    <row r="227" spans="1:18" hidden="1">
      <c r="A227" s="134">
        <v>1705940</v>
      </c>
      <c r="B227">
        <v>2005</v>
      </c>
      <c r="C227">
        <v>20050710</v>
      </c>
      <c r="D227">
        <v>45</v>
      </c>
      <c r="E227">
        <v>95</v>
      </c>
      <c r="F227" t="s">
        <v>58</v>
      </c>
      <c r="G227" t="s">
        <v>286</v>
      </c>
      <c r="H227">
        <v>210512</v>
      </c>
      <c r="I227">
        <v>5.12</v>
      </c>
      <c r="J227" t="s">
        <v>1076</v>
      </c>
      <c r="K227" t="s">
        <v>77</v>
      </c>
      <c r="L227" t="s">
        <v>896</v>
      </c>
      <c r="M227">
        <v>2002</v>
      </c>
      <c r="N227">
        <v>57</v>
      </c>
      <c r="O227">
        <v>3</v>
      </c>
      <c r="P227" t="str">
        <f t="shared" si="6"/>
        <v>07</v>
      </c>
      <c r="Q227" s="118">
        <f>VLOOKUP(M227,WeightWhite!A$10:B$12,2,FALSE)*I227</f>
        <v>5.12</v>
      </c>
      <c r="R227">
        <f t="shared" si="7"/>
        <v>3</v>
      </c>
    </row>
    <row r="228" spans="1:18" hidden="1">
      <c r="A228" s="134">
        <v>1849644</v>
      </c>
      <c r="B228">
        <v>2006</v>
      </c>
      <c r="C228">
        <v>20060723</v>
      </c>
      <c r="D228">
        <v>45</v>
      </c>
      <c r="E228">
        <v>95</v>
      </c>
      <c r="F228" t="s">
        <v>58</v>
      </c>
      <c r="G228" t="s">
        <v>1211</v>
      </c>
      <c r="H228">
        <v>210512</v>
      </c>
      <c r="I228">
        <v>6.43</v>
      </c>
      <c r="J228" t="s">
        <v>1212</v>
      </c>
      <c r="K228" t="s">
        <v>77</v>
      </c>
      <c r="L228" t="s">
        <v>896</v>
      </c>
      <c r="M228">
        <v>2002</v>
      </c>
      <c r="N228">
        <v>57</v>
      </c>
      <c r="O228">
        <v>3</v>
      </c>
      <c r="P228" t="str">
        <f t="shared" si="6"/>
        <v>07</v>
      </c>
      <c r="Q228" s="118">
        <f>VLOOKUP(M228,WeightWhite!A$10:B$12,2,FALSE)*I228</f>
        <v>6.43</v>
      </c>
      <c r="R228">
        <f t="shared" si="7"/>
        <v>4</v>
      </c>
    </row>
    <row r="229" spans="1:18" hidden="1">
      <c r="A229" s="134">
        <v>1849635</v>
      </c>
      <c r="B229">
        <v>2006</v>
      </c>
      <c r="C229">
        <v>20060703</v>
      </c>
      <c r="D229">
        <v>45</v>
      </c>
      <c r="E229">
        <v>95</v>
      </c>
      <c r="F229" t="s">
        <v>58</v>
      </c>
      <c r="G229" t="s">
        <v>280</v>
      </c>
      <c r="H229">
        <v>210512</v>
      </c>
      <c r="I229">
        <v>6.43</v>
      </c>
      <c r="J229" t="s">
        <v>1091</v>
      </c>
      <c r="K229" t="s">
        <v>77</v>
      </c>
      <c r="L229" t="s">
        <v>896</v>
      </c>
      <c r="M229">
        <v>2002</v>
      </c>
      <c r="N229">
        <v>57</v>
      </c>
      <c r="O229">
        <v>3</v>
      </c>
      <c r="P229" t="str">
        <f t="shared" si="6"/>
        <v>07</v>
      </c>
      <c r="Q229" s="118">
        <f>VLOOKUP(M229,WeightWhite!A$10:B$12,2,FALSE)*I229</f>
        <v>6.43</v>
      </c>
      <c r="R229">
        <f t="shared" si="7"/>
        <v>4</v>
      </c>
    </row>
    <row r="230" spans="1:18" hidden="1">
      <c r="A230" s="134">
        <v>1874628</v>
      </c>
      <c r="B230">
        <v>2006</v>
      </c>
      <c r="C230">
        <v>20060722</v>
      </c>
      <c r="D230">
        <v>45</v>
      </c>
      <c r="E230">
        <v>95</v>
      </c>
      <c r="F230" t="s">
        <v>58</v>
      </c>
      <c r="G230" t="s">
        <v>359</v>
      </c>
      <c r="H230">
        <v>210512</v>
      </c>
      <c r="I230">
        <v>6.43</v>
      </c>
      <c r="J230" t="s">
        <v>1213</v>
      </c>
      <c r="K230" t="s">
        <v>77</v>
      </c>
      <c r="L230" t="s">
        <v>896</v>
      </c>
      <c r="M230">
        <v>2002</v>
      </c>
      <c r="N230">
        <v>57</v>
      </c>
      <c r="O230">
        <v>3</v>
      </c>
      <c r="P230" t="str">
        <f t="shared" si="6"/>
        <v>07</v>
      </c>
      <c r="Q230" s="118">
        <f>VLOOKUP(M230,WeightWhite!A$10:B$12,2,FALSE)*I230</f>
        <v>6.43</v>
      </c>
      <c r="R230">
        <f t="shared" si="7"/>
        <v>4</v>
      </c>
    </row>
    <row r="231" spans="1:18" hidden="1">
      <c r="A231" s="134">
        <v>1828191</v>
      </c>
      <c r="B231">
        <v>2006</v>
      </c>
      <c r="C231">
        <v>20060727</v>
      </c>
      <c r="D231">
        <v>41</v>
      </c>
      <c r="E231">
        <v>95</v>
      </c>
      <c r="F231" t="s">
        <v>58</v>
      </c>
      <c r="G231" t="s">
        <v>271</v>
      </c>
      <c r="H231">
        <v>210512</v>
      </c>
      <c r="I231">
        <v>1.24</v>
      </c>
      <c r="J231" t="s">
        <v>1087</v>
      </c>
      <c r="K231" t="s">
        <v>77</v>
      </c>
      <c r="L231" t="s">
        <v>896</v>
      </c>
      <c r="M231">
        <v>2002</v>
      </c>
      <c r="N231">
        <v>18</v>
      </c>
      <c r="O231">
        <v>3</v>
      </c>
      <c r="P231" t="str">
        <f t="shared" si="6"/>
        <v>07</v>
      </c>
      <c r="Q231" s="118">
        <f>VLOOKUP(M231,WeightWhite!A$10:B$12,2,FALSE)*I231</f>
        <v>1.24</v>
      </c>
      <c r="R231">
        <f t="shared" si="7"/>
        <v>4</v>
      </c>
    </row>
    <row r="232" spans="1:18" hidden="1">
      <c r="A232" s="134">
        <v>1842876</v>
      </c>
      <c r="B232">
        <v>2006</v>
      </c>
      <c r="C232">
        <v>20060803</v>
      </c>
      <c r="D232">
        <v>23</v>
      </c>
      <c r="E232">
        <v>17</v>
      </c>
      <c r="F232" t="s">
        <v>58</v>
      </c>
      <c r="G232" t="s">
        <v>265</v>
      </c>
      <c r="H232">
        <v>210512</v>
      </c>
      <c r="I232">
        <v>1</v>
      </c>
      <c r="J232" t="s">
        <v>690</v>
      </c>
      <c r="K232" t="s">
        <v>77</v>
      </c>
      <c r="L232" t="s">
        <v>896</v>
      </c>
      <c r="M232">
        <v>2002</v>
      </c>
      <c r="N232">
        <v>73</v>
      </c>
      <c r="O232">
        <v>3</v>
      </c>
      <c r="P232" t="str">
        <f t="shared" si="6"/>
        <v>08</v>
      </c>
      <c r="Q232" s="118">
        <f>VLOOKUP(M232,WeightWhite!A$10:B$12,2,FALSE)*I232</f>
        <v>1</v>
      </c>
      <c r="R232">
        <f t="shared" si="7"/>
        <v>4</v>
      </c>
    </row>
    <row r="233" spans="1:18" hidden="1">
      <c r="A233" s="134">
        <v>9402870010</v>
      </c>
      <c r="B233">
        <v>2006</v>
      </c>
      <c r="C233">
        <v>20060819</v>
      </c>
      <c r="D233">
        <v>50</v>
      </c>
      <c r="E233">
        <v>50</v>
      </c>
      <c r="G233" t="s">
        <v>308</v>
      </c>
      <c r="H233">
        <v>210512</v>
      </c>
      <c r="I233">
        <v>1</v>
      </c>
      <c r="J233" t="s">
        <v>77</v>
      </c>
      <c r="K233" t="s">
        <v>77</v>
      </c>
      <c r="L233" t="s">
        <v>896</v>
      </c>
      <c r="M233">
        <v>2002</v>
      </c>
      <c r="N233">
        <v>74</v>
      </c>
      <c r="O233">
        <v>3</v>
      </c>
      <c r="P233" t="str">
        <f t="shared" si="6"/>
        <v>08</v>
      </c>
      <c r="Q233" s="118">
        <f>VLOOKUP(M233,WeightWhite!A$10:B$12,2,FALSE)*I233</f>
        <v>1</v>
      </c>
      <c r="R233">
        <f t="shared" si="7"/>
        <v>4</v>
      </c>
    </row>
    <row r="234" spans="1:18" hidden="1">
      <c r="A234" s="134">
        <v>9402860069</v>
      </c>
      <c r="B234">
        <v>2006</v>
      </c>
      <c r="C234">
        <v>20060812</v>
      </c>
      <c r="D234">
        <v>50</v>
      </c>
      <c r="E234">
        <v>50</v>
      </c>
      <c r="G234" t="s">
        <v>308</v>
      </c>
      <c r="H234">
        <v>210512</v>
      </c>
      <c r="I234">
        <v>1</v>
      </c>
      <c r="J234" t="s">
        <v>77</v>
      </c>
      <c r="K234" t="s">
        <v>77</v>
      </c>
      <c r="L234" t="s">
        <v>896</v>
      </c>
      <c r="M234">
        <v>2002</v>
      </c>
      <c r="N234">
        <v>74</v>
      </c>
      <c r="O234">
        <v>3</v>
      </c>
      <c r="P234" t="str">
        <f t="shared" si="6"/>
        <v>08</v>
      </c>
      <c r="Q234" s="118">
        <f>VLOOKUP(M234,WeightWhite!A$10:B$12,2,FALSE)*I234</f>
        <v>1</v>
      </c>
      <c r="R234">
        <f t="shared" si="7"/>
        <v>4</v>
      </c>
    </row>
    <row r="235" spans="1:18" hidden="1">
      <c r="A235" s="134">
        <v>9402870016</v>
      </c>
      <c r="B235">
        <v>2006</v>
      </c>
      <c r="C235">
        <v>20060819</v>
      </c>
      <c r="D235">
        <v>50</v>
      </c>
      <c r="E235">
        <v>50</v>
      </c>
      <c r="G235" t="s">
        <v>308</v>
      </c>
      <c r="H235">
        <v>210512</v>
      </c>
      <c r="I235">
        <v>1</v>
      </c>
      <c r="J235" t="s">
        <v>77</v>
      </c>
      <c r="K235" t="s">
        <v>77</v>
      </c>
      <c r="L235" t="s">
        <v>896</v>
      </c>
      <c r="M235">
        <v>2002</v>
      </c>
      <c r="N235">
        <v>74</v>
      </c>
      <c r="O235">
        <v>3</v>
      </c>
      <c r="P235" t="str">
        <f t="shared" si="6"/>
        <v>08</v>
      </c>
      <c r="Q235" s="118">
        <f>VLOOKUP(M235,WeightWhite!A$10:B$12,2,FALSE)*I235</f>
        <v>1</v>
      </c>
      <c r="R235">
        <f t="shared" si="7"/>
        <v>4</v>
      </c>
    </row>
    <row r="236" spans="1:18" hidden="1">
      <c r="A236" s="134">
        <v>9402870073</v>
      </c>
      <c r="B236">
        <v>2006</v>
      </c>
      <c r="C236">
        <v>20060819</v>
      </c>
      <c r="D236">
        <v>50</v>
      </c>
      <c r="E236">
        <v>50</v>
      </c>
      <c r="G236" t="s">
        <v>308</v>
      </c>
      <c r="H236">
        <v>210512</v>
      </c>
      <c r="I236">
        <v>1</v>
      </c>
      <c r="J236" t="s">
        <v>77</v>
      </c>
      <c r="K236" t="s">
        <v>77</v>
      </c>
      <c r="L236" t="s">
        <v>896</v>
      </c>
      <c r="M236">
        <v>2002</v>
      </c>
      <c r="N236">
        <v>74</v>
      </c>
      <c r="O236">
        <v>3</v>
      </c>
      <c r="P236" t="str">
        <f t="shared" si="6"/>
        <v>08</v>
      </c>
      <c r="Q236" s="118">
        <f>VLOOKUP(M236,WeightWhite!A$10:B$12,2,FALSE)*I236</f>
        <v>1</v>
      </c>
      <c r="R236">
        <f t="shared" si="7"/>
        <v>4</v>
      </c>
    </row>
    <row r="237" spans="1:18" hidden="1">
      <c r="A237" s="134">
        <v>9402870080</v>
      </c>
      <c r="B237">
        <v>2006</v>
      </c>
      <c r="C237">
        <v>20060819</v>
      </c>
      <c r="D237">
        <v>50</v>
      </c>
      <c r="E237">
        <v>50</v>
      </c>
      <c r="G237" t="s">
        <v>308</v>
      </c>
      <c r="H237">
        <v>210512</v>
      </c>
      <c r="I237">
        <v>1</v>
      </c>
      <c r="J237" t="s">
        <v>77</v>
      </c>
      <c r="K237" t="s">
        <v>77</v>
      </c>
      <c r="L237" t="s">
        <v>896</v>
      </c>
      <c r="M237">
        <v>2002</v>
      </c>
      <c r="N237">
        <v>74</v>
      </c>
      <c r="O237">
        <v>3</v>
      </c>
      <c r="P237" t="str">
        <f t="shared" si="6"/>
        <v>08</v>
      </c>
      <c r="Q237" s="118">
        <f>VLOOKUP(M237,WeightWhite!A$10:B$12,2,FALSE)*I237</f>
        <v>1</v>
      </c>
      <c r="R237">
        <f t="shared" si="7"/>
        <v>4</v>
      </c>
    </row>
    <row r="238" spans="1:18" hidden="1">
      <c r="A238" s="134">
        <v>9402880075</v>
      </c>
      <c r="B238">
        <v>2006</v>
      </c>
      <c r="C238">
        <v>20060819</v>
      </c>
      <c r="D238">
        <v>50</v>
      </c>
      <c r="E238">
        <v>50</v>
      </c>
      <c r="G238" t="s">
        <v>308</v>
      </c>
      <c r="H238">
        <v>210512</v>
      </c>
      <c r="I238">
        <v>1</v>
      </c>
      <c r="J238" t="s">
        <v>77</v>
      </c>
      <c r="K238" t="s">
        <v>77</v>
      </c>
      <c r="L238" t="s">
        <v>896</v>
      </c>
      <c r="M238">
        <v>2002</v>
      </c>
      <c r="N238">
        <v>74</v>
      </c>
      <c r="O238">
        <v>3</v>
      </c>
      <c r="P238" t="str">
        <f t="shared" si="6"/>
        <v>08</v>
      </c>
      <c r="Q238" s="118">
        <f>VLOOKUP(M238,WeightWhite!A$10:B$12,2,FALSE)*I238</f>
        <v>1</v>
      </c>
      <c r="R238">
        <f t="shared" si="7"/>
        <v>4</v>
      </c>
    </row>
    <row r="239" spans="1:18" hidden="1">
      <c r="A239" s="134">
        <v>9402880081</v>
      </c>
      <c r="B239">
        <v>2006</v>
      </c>
      <c r="C239">
        <v>20060819</v>
      </c>
      <c r="D239">
        <v>50</v>
      </c>
      <c r="E239">
        <v>50</v>
      </c>
      <c r="G239" t="s">
        <v>308</v>
      </c>
      <c r="H239">
        <v>210512</v>
      </c>
      <c r="I239">
        <v>1</v>
      </c>
      <c r="J239" t="s">
        <v>77</v>
      </c>
      <c r="K239" t="s">
        <v>77</v>
      </c>
      <c r="L239" t="s">
        <v>896</v>
      </c>
      <c r="M239">
        <v>2002</v>
      </c>
      <c r="N239">
        <v>74</v>
      </c>
      <c r="O239">
        <v>3</v>
      </c>
      <c r="P239" t="str">
        <f t="shared" si="6"/>
        <v>08</v>
      </c>
      <c r="Q239" s="118">
        <f>VLOOKUP(M239,WeightWhite!A$10:B$12,2,FALSE)*I239</f>
        <v>1</v>
      </c>
      <c r="R239">
        <f t="shared" si="7"/>
        <v>4</v>
      </c>
    </row>
    <row r="240" spans="1:18" hidden="1">
      <c r="A240" s="134">
        <v>9402880034</v>
      </c>
      <c r="B240">
        <v>2006</v>
      </c>
      <c r="C240">
        <v>20060819</v>
      </c>
      <c r="D240">
        <v>50</v>
      </c>
      <c r="E240">
        <v>50</v>
      </c>
      <c r="G240" t="s">
        <v>308</v>
      </c>
      <c r="H240">
        <v>210512</v>
      </c>
      <c r="I240">
        <v>1</v>
      </c>
      <c r="J240" t="s">
        <v>77</v>
      </c>
      <c r="K240" t="s">
        <v>77</v>
      </c>
      <c r="L240" t="s">
        <v>896</v>
      </c>
      <c r="M240">
        <v>2002</v>
      </c>
      <c r="N240">
        <v>74</v>
      </c>
      <c r="O240">
        <v>3</v>
      </c>
      <c r="P240" t="str">
        <f t="shared" si="6"/>
        <v>08</v>
      </c>
      <c r="Q240" s="118">
        <f>VLOOKUP(M240,WeightWhite!A$10:B$12,2,FALSE)*I240</f>
        <v>1</v>
      </c>
      <c r="R240">
        <f t="shared" si="7"/>
        <v>4</v>
      </c>
    </row>
    <row r="241" spans="1:18" hidden="1">
      <c r="A241" s="134">
        <v>9402880038</v>
      </c>
      <c r="B241">
        <v>2006</v>
      </c>
      <c r="C241">
        <v>20060819</v>
      </c>
      <c r="D241">
        <v>50</v>
      </c>
      <c r="E241">
        <v>50</v>
      </c>
      <c r="G241" t="s">
        <v>308</v>
      </c>
      <c r="H241">
        <v>210512</v>
      </c>
      <c r="I241">
        <v>1</v>
      </c>
      <c r="J241" t="s">
        <v>77</v>
      </c>
      <c r="K241" t="s">
        <v>77</v>
      </c>
      <c r="L241" t="s">
        <v>896</v>
      </c>
      <c r="M241">
        <v>2002</v>
      </c>
      <c r="N241">
        <v>74</v>
      </c>
      <c r="O241">
        <v>3</v>
      </c>
      <c r="P241" t="str">
        <f t="shared" si="6"/>
        <v>08</v>
      </c>
      <c r="Q241" s="118">
        <f>VLOOKUP(M241,WeightWhite!A$10:B$12,2,FALSE)*I241</f>
        <v>1</v>
      </c>
      <c r="R241">
        <f t="shared" si="7"/>
        <v>4</v>
      </c>
    </row>
    <row r="242" spans="1:18" hidden="1">
      <c r="A242" s="134">
        <v>9402860055</v>
      </c>
      <c r="B242">
        <v>2006</v>
      </c>
      <c r="C242">
        <v>20060812</v>
      </c>
      <c r="D242">
        <v>50</v>
      </c>
      <c r="E242">
        <v>50</v>
      </c>
      <c r="G242" t="s">
        <v>308</v>
      </c>
      <c r="H242">
        <v>210556</v>
      </c>
      <c r="I242">
        <v>1</v>
      </c>
      <c r="J242" t="s">
        <v>77</v>
      </c>
      <c r="K242" t="s">
        <v>77</v>
      </c>
      <c r="L242" t="s">
        <v>896</v>
      </c>
      <c r="M242">
        <v>2003</v>
      </c>
      <c r="N242">
        <v>74</v>
      </c>
      <c r="O242">
        <v>3</v>
      </c>
      <c r="P242" t="str">
        <f t="shared" si="6"/>
        <v>08</v>
      </c>
      <c r="Q242" s="118">
        <f>VLOOKUP(M242,WeightWhite!A$10:B$12,2,FALSE)*I242</f>
        <v>8.2378640776699026</v>
      </c>
      <c r="R242">
        <f t="shared" si="7"/>
        <v>3</v>
      </c>
    </row>
    <row r="243" spans="1:18" hidden="1">
      <c r="A243" s="134">
        <v>9402860080</v>
      </c>
      <c r="B243">
        <v>2006</v>
      </c>
      <c r="C243">
        <v>20060812</v>
      </c>
      <c r="D243">
        <v>50</v>
      </c>
      <c r="E243">
        <v>50</v>
      </c>
      <c r="G243" t="s">
        <v>308</v>
      </c>
      <c r="H243">
        <v>210556</v>
      </c>
      <c r="I243">
        <v>1.01</v>
      </c>
      <c r="J243" t="s">
        <v>77</v>
      </c>
      <c r="K243" t="s">
        <v>77</v>
      </c>
      <c r="L243" t="s">
        <v>896</v>
      </c>
      <c r="M243">
        <v>2003</v>
      </c>
      <c r="N243">
        <v>74</v>
      </c>
      <c r="O243">
        <v>3</v>
      </c>
      <c r="P243" t="str">
        <f t="shared" si="6"/>
        <v>08</v>
      </c>
      <c r="Q243" s="118">
        <f>VLOOKUP(M243,WeightWhite!A$10:B$12,2,FALSE)*I243</f>
        <v>8.3202427184466021</v>
      </c>
      <c r="R243">
        <f t="shared" si="7"/>
        <v>3</v>
      </c>
    </row>
    <row r="244" spans="1:18" hidden="1">
      <c r="A244" s="134">
        <v>9402860081</v>
      </c>
      <c r="B244">
        <v>2006</v>
      </c>
      <c r="C244">
        <v>20060812</v>
      </c>
      <c r="D244">
        <v>50</v>
      </c>
      <c r="E244">
        <v>50</v>
      </c>
      <c r="G244" t="s">
        <v>308</v>
      </c>
      <c r="H244">
        <v>210556</v>
      </c>
      <c r="I244">
        <v>1.01</v>
      </c>
      <c r="J244" t="s">
        <v>77</v>
      </c>
      <c r="K244" t="s">
        <v>77</v>
      </c>
      <c r="L244" t="s">
        <v>896</v>
      </c>
      <c r="M244">
        <v>2003</v>
      </c>
      <c r="N244">
        <v>74</v>
      </c>
      <c r="O244">
        <v>3</v>
      </c>
      <c r="P244" t="str">
        <f t="shared" si="6"/>
        <v>08</v>
      </c>
      <c r="Q244" s="118">
        <f>VLOOKUP(M244,WeightWhite!A$10:B$12,2,FALSE)*I244</f>
        <v>8.3202427184466021</v>
      </c>
      <c r="R244">
        <f t="shared" si="7"/>
        <v>3</v>
      </c>
    </row>
    <row r="245" spans="1:18" hidden="1">
      <c r="A245" s="134">
        <v>9402860009</v>
      </c>
      <c r="B245">
        <v>2006</v>
      </c>
      <c r="C245">
        <v>20060812</v>
      </c>
      <c r="D245">
        <v>50</v>
      </c>
      <c r="E245">
        <v>50</v>
      </c>
      <c r="G245" t="s">
        <v>308</v>
      </c>
      <c r="H245">
        <v>210556</v>
      </c>
      <c r="I245">
        <v>1.01</v>
      </c>
      <c r="J245" t="s">
        <v>77</v>
      </c>
      <c r="K245" t="s">
        <v>77</v>
      </c>
      <c r="L245" t="s">
        <v>896</v>
      </c>
      <c r="M245">
        <v>2003</v>
      </c>
      <c r="N245">
        <v>74</v>
      </c>
      <c r="O245">
        <v>3</v>
      </c>
      <c r="P245" t="str">
        <f t="shared" si="6"/>
        <v>08</v>
      </c>
      <c r="Q245" s="118">
        <f>VLOOKUP(M245,WeightWhite!A$10:B$12,2,FALSE)*I245</f>
        <v>8.3202427184466021</v>
      </c>
      <c r="R245">
        <f t="shared" si="7"/>
        <v>3</v>
      </c>
    </row>
    <row r="246" spans="1:18" hidden="1">
      <c r="A246" s="134">
        <v>9402860040</v>
      </c>
      <c r="B246">
        <v>2006</v>
      </c>
      <c r="C246">
        <v>20060812</v>
      </c>
      <c r="D246">
        <v>50</v>
      </c>
      <c r="E246">
        <v>50</v>
      </c>
      <c r="G246" t="s">
        <v>308</v>
      </c>
      <c r="H246">
        <v>210556</v>
      </c>
      <c r="I246">
        <v>1</v>
      </c>
      <c r="J246" t="s">
        <v>77</v>
      </c>
      <c r="K246" t="s">
        <v>77</v>
      </c>
      <c r="L246" t="s">
        <v>896</v>
      </c>
      <c r="M246">
        <v>2003</v>
      </c>
      <c r="N246">
        <v>74</v>
      </c>
      <c r="O246">
        <v>3</v>
      </c>
      <c r="P246" t="str">
        <f t="shared" si="6"/>
        <v>08</v>
      </c>
      <c r="Q246" s="118">
        <f>VLOOKUP(M246,WeightWhite!A$10:B$12,2,FALSE)*I246</f>
        <v>8.2378640776699026</v>
      </c>
      <c r="R246">
        <f t="shared" si="7"/>
        <v>3</v>
      </c>
    </row>
    <row r="247" spans="1:18" hidden="1">
      <c r="A247" s="134">
        <v>9402860045</v>
      </c>
      <c r="B247">
        <v>2006</v>
      </c>
      <c r="C247">
        <v>20060812</v>
      </c>
      <c r="D247">
        <v>50</v>
      </c>
      <c r="E247">
        <v>50</v>
      </c>
      <c r="G247" t="s">
        <v>308</v>
      </c>
      <c r="H247">
        <v>210556</v>
      </c>
      <c r="I247">
        <v>1</v>
      </c>
      <c r="J247" t="s">
        <v>77</v>
      </c>
      <c r="K247" t="s">
        <v>77</v>
      </c>
      <c r="L247" t="s">
        <v>896</v>
      </c>
      <c r="M247">
        <v>2003</v>
      </c>
      <c r="N247">
        <v>74</v>
      </c>
      <c r="O247">
        <v>3</v>
      </c>
      <c r="P247" t="str">
        <f t="shared" si="6"/>
        <v>08</v>
      </c>
      <c r="Q247" s="118">
        <f>VLOOKUP(M247,WeightWhite!A$10:B$12,2,FALSE)*I247</f>
        <v>8.2378640776699026</v>
      </c>
      <c r="R247">
        <f t="shared" si="7"/>
        <v>3</v>
      </c>
    </row>
    <row r="248" spans="1:18" hidden="1">
      <c r="A248" s="134">
        <v>9402860063</v>
      </c>
      <c r="B248">
        <v>2006</v>
      </c>
      <c r="C248">
        <v>20060812</v>
      </c>
      <c r="D248">
        <v>50</v>
      </c>
      <c r="E248">
        <v>50</v>
      </c>
      <c r="G248" t="s">
        <v>308</v>
      </c>
      <c r="H248">
        <v>210556</v>
      </c>
      <c r="I248">
        <v>1</v>
      </c>
      <c r="J248" t="s">
        <v>77</v>
      </c>
      <c r="K248" t="s">
        <v>77</v>
      </c>
      <c r="L248" t="s">
        <v>896</v>
      </c>
      <c r="M248">
        <v>2003</v>
      </c>
      <c r="N248">
        <v>74</v>
      </c>
      <c r="O248">
        <v>3</v>
      </c>
      <c r="P248" t="str">
        <f t="shared" si="6"/>
        <v>08</v>
      </c>
      <c r="Q248" s="118">
        <f>VLOOKUP(M248,WeightWhite!A$10:B$12,2,FALSE)*I248</f>
        <v>8.2378640776699026</v>
      </c>
      <c r="R248">
        <f t="shared" si="7"/>
        <v>3</v>
      </c>
    </row>
    <row r="249" spans="1:18" hidden="1">
      <c r="A249" s="134">
        <v>9402860071</v>
      </c>
      <c r="B249">
        <v>2006</v>
      </c>
      <c r="C249">
        <v>20060812</v>
      </c>
      <c r="D249">
        <v>50</v>
      </c>
      <c r="E249">
        <v>50</v>
      </c>
      <c r="G249" t="s">
        <v>308</v>
      </c>
      <c r="H249">
        <v>210556</v>
      </c>
      <c r="I249">
        <v>1</v>
      </c>
      <c r="J249" t="s">
        <v>77</v>
      </c>
      <c r="K249" t="s">
        <v>77</v>
      </c>
      <c r="L249" t="s">
        <v>896</v>
      </c>
      <c r="M249">
        <v>2003</v>
      </c>
      <c r="N249">
        <v>74</v>
      </c>
      <c r="O249">
        <v>3</v>
      </c>
      <c r="P249" t="str">
        <f t="shared" si="6"/>
        <v>08</v>
      </c>
      <c r="Q249" s="118">
        <f>VLOOKUP(M249,WeightWhite!A$10:B$12,2,FALSE)*I249</f>
        <v>8.2378640776699026</v>
      </c>
      <c r="R249">
        <f t="shared" si="7"/>
        <v>3</v>
      </c>
    </row>
    <row r="250" spans="1:18" hidden="1">
      <c r="A250" s="134">
        <v>9402860072</v>
      </c>
      <c r="B250">
        <v>2006</v>
      </c>
      <c r="C250">
        <v>20060812</v>
      </c>
      <c r="D250">
        <v>50</v>
      </c>
      <c r="E250">
        <v>50</v>
      </c>
      <c r="G250" t="s">
        <v>308</v>
      </c>
      <c r="H250">
        <v>210556</v>
      </c>
      <c r="I250">
        <v>1</v>
      </c>
      <c r="J250" t="s">
        <v>77</v>
      </c>
      <c r="K250" t="s">
        <v>77</v>
      </c>
      <c r="L250" t="s">
        <v>896</v>
      </c>
      <c r="M250">
        <v>2003</v>
      </c>
      <c r="N250">
        <v>74</v>
      </c>
      <c r="O250">
        <v>3</v>
      </c>
      <c r="P250" t="str">
        <f t="shared" si="6"/>
        <v>08</v>
      </c>
      <c r="Q250" s="118">
        <f>VLOOKUP(M250,WeightWhite!A$10:B$12,2,FALSE)*I250</f>
        <v>8.2378640776699026</v>
      </c>
      <c r="R250">
        <f t="shared" si="7"/>
        <v>3</v>
      </c>
    </row>
    <row r="251" spans="1:18" hidden="1">
      <c r="A251" s="134">
        <v>9402870078</v>
      </c>
      <c r="B251">
        <v>2006</v>
      </c>
      <c r="C251">
        <v>20060819</v>
      </c>
      <c r="D251">
        <v>50</v>
      </c>
      <c r="E251">
        <v>50</v>
      </c>
      <c r="G251" t="s">
        <v>308</v>
      </c>
      <c r="H251">
        <v>210556</v>
      </c>
      <c r="I251">
        <v>1</v>
      </c>
      <c r="J251" t="s">
        <v>77</v>
      </c>
      <c r="K251" t="s">
        <v>77</v>
      </c>
      <c r="L251" t="s">
        <v>896</v>
      </c>
      <c r="M251">
        <v>2003</v>
      </c>
      <c r="N251">
        <v>74</v>
      </c>
      <c r="O251">
        <v>3</v>
      </c>
      <c r="P251" t="str">
        <f t="shared" si="6"/>
        <v>08</v>
      </c>
      <c r="Q251" s="118">
        <f>VLOOKUP(M251,WeightWhite!A$10:B$12,2,FALSE)*I251</f>
        <v>8.2378640776699026</v>
      </c>
      <c r="R251">
        <f t="shared" si="7"/>
        <v>3</v>
      </c>
    </row>
    <row r="252" spans="1:18" hidden="1">
      <c r="A252" s="134">
        <v>9402870083</v>
      </c>
      <c r="B252">
        <v>2006</v>
      </c>
      <c r="C252">
        <v>20060819</v>
      </c>
      <c r="D252">
        <v>50</v>
      </c>
      <c r="E252">
        <v>50</v>
      </c>
      <c r="G252" t="s">
        <v>308</v>
      </c>
      <c r="H252">
        <v>210556</v>
      </c>
      <c r="I252">
        <v>1</v>
      </c>
      <c r="J252" t="s">
        <v>77</v>
      </c>
      <c r="K252" t="s">
        <v>77</v>
      </c>
      <c r="L252" t="s">
        <v>896</v>
      </c>
      <c r="M252">
        <v>2003</v>
      </c>
      <c r="N252">
        <v>74</v>
      </c>
      <c r="O252">
        <v>3</v>
      </c>
      <c r="P252" t="str">
        <f t="shared" si="6"/>
        <v>08</v>
      </c>
      <c r="Q252" s="118">
        <f>VLOOKUP(M252,WeightWhite!A$10:B$12,2,FALSE)*I252</f>
        <v>8.2378640776699026</v>
      </c>
      <c r="R252">
        <f t="shared" si="7"/>
        <v>3</v>
      </c>
    </row>
    <row r="253" spans="1:18" hidden="1">
      <c r="A253" s="134">
        <v>9402880001</v>
      </c>
      <c r="B253">
        <v>2006</v>
      </c>
      <c r="C253">
        <v>20060819</v>
      </c>
      <c r="D253">
        <v>50</v>
      </c>
      <c r="E253">
        <v>50</v>
      </c>
      <c r="G253" t="s">
        <v>308</v>
      </c>
      <c r="H253">
        <v>210556</v>
      </c>
      <c r="I253">
        <v>1</v>
      </c>
      <c r="J253" t="s">
        <v>77</v>
      </c>
      <c r="K253" t="s">
        <v>77</v>
      </c>
      <c r="L253" t="s">
        <v>896</v>
      </c>
      <c r="M253">
        <v>2003</v>
      </c>
      <c r="N253">
        <v>74</v>
      </c>
      <c r="O253">
        <v>3</v>
      </c>
      <c r="P253" t="str">
        <f t="shared" si="6"/>
        <v>08</v>
      </c>
      <c r="Q253" s="118">
        <f>VLOOKUP(M253,WeightWhite!A$10:B$12,2,FALSE)*I253</f>
        <v>8.2378640776699026</v>
      </c>
      <c r="R253">
        <f t="shared" si="7"/>
        <v>3</v>
      </c>
    </row>
    <row r="254" spans="1:18" hidden="1">
      <c r="A254" s="134">
        <v>9402880011</v>
      </c>
      <c r="B254">
        <v>2006</v>
      </c>
      <c r="C254">
        <v>20060819</v>
      </c>
      <c r="D254">
        <v>50</v>
      </c>
      <c r="E254">
        <v>50</v>
      </c>
      <c r="G254" t="s">
        <v>308</v>
      </c>
      <c r="H254">
        <v>210556</v>
      </c>
      <c r="I254">
        <v>1</v>
      </c>
      <c r="J254" t="s">
        <v>77</v>
      </c>
      <c r="K254" t="s">
        <v>77</v>
      </c>
      <c r="L254" t="s">
        <v>896</v>
      </c>
      <c r="M254">
        <v>2003</v>
      </c>
      <c r="N254">
        <v>74</v>
      </c>
      <c r="O254">
        <v>3</v>
      </c>
      <c r="P254" t="str">
        <f t="shared" si="6"/>
        <v>08</v>
      </c>
      <c r="Q254" s="118">
        <f>VLOOKUP(M254,WeightWhite!A$10:B$12,2,FALSE)*I254</f>
        <v>8.2378640776699026</v>
      </c>
      <c r="R254">
        <f t="shared" si="7"/>
        <v>3</v>
      </c>
    </row>
    <row r="255" spans="1:18" hidden="1">
      <c r="A255" s="134">
        <v>9402870031</v>
      </c>
      <c r="B255">
        <v>2006</v>
      </c>
      <c r="C255">
        <v>20060819</v>
      </c>
      <c r="D255">
        <v>50</v>
      </c>
      <c r="E255">
        <v>50</v>
      </c>
      <c r="G255" t="s">
        <v>308</v>
      </c>
      <c r="H255">
        <v>210556</v>
      </c>
      <c r="I255">
        <v>1.01</v>
      </c>
      <c r="J255" t="s">
        <v>77</v>
      </c>
      <c r="K255" t="s">
        <v>77</v>
      </c>
      <c r="L255" t="s">
        <v>896</v>
      </c>
      <c r="M255">
        <v>2003</v>
      </c>
      <c r="N255">
        <v>74</v>
      </c>
      <c r="O255">
        <v>3</v>
      </c>
      <c r="P255" t="str">
        <f t="shared" si="6"/>
        <v>08</v>
      </c>
      <c r="Q255" s="118">
        <f>VLOOKUP(M255,WeightWhite!A$10:B$12,2,FALSE)*I255</f>
        <v>8.3202427184466021</v>
      </c>
      <c r="R255">
        <f t="shared" si="7"/>
        <v>3</v>
      </c>
    </row>
    <row r="256" spans="1:18" hidden="1">
      <c r="A256" s="134">
        <v>9402870086</v>
      </c>
      <c r="B256">
        <v>2006</v>
      </c>
      <c r="C256">
        <v>20060819</v>
      </c>
      <c r="D256">
        <v>50</v>
      </c>
      <c r="E256">
        <v>50</v>
      </c>
      <c r="G256" t="s">
        <v>308</v>
      </c>
      <c r="H256">
        <v>210556</v>
      </c>
      <c r="I256">
        <v>1</v>
      </c>
      <c r="J256" t="s">
        <v>77</v>
      </c>
      <c r="K256" t="s">
        <v>77</v>
      </c>
      <c r="L256" t="s">
        <v>896</v>
      </c>
      <c r="M256">
        <v>2003</v>
      </c>
      <c r="N256">
        <v>74</v>
      </c>
      <c r="O256">
        <v>3</v>
      </c>
      <c r="P256" t="str">
        <f t="shared" si="6"/>
        <v>08</v>
      </c>
      <c r="Q256" s="118">
        <f>VLOOKUP(M256,WeightWhite!A$10:B$12,2,FALSE)*I256</f>
        <v>8.2378640776699026</v>
      </c>
      <c r="R256">
        <f t="shared" si="7"/>
        <v>3</v>
      </c>
    </row>
    <row r="257" spans="1:18" hidden="1">
      <c r="A257" s="134">
        <v>9402880021</v>
      </c>
      <c r="B257">
        <v>2006</v>
      </c>
      <c r="C257">
        <v>20060819</v>
      </c>
      <c r="D257">
        <v>50</v>
      </c>
      <c r="E257">
        <v>50</v>
      </c>
      <c r="G257" t="s">
        <v>308</v>
      </c>
      <c r="H257">
        <v>210556</v>
      </c>
      <c r="I257">
        <v>1.01</v>
      </c>
      <c r="J257" t="s">
        <v>77</v>
      </c>
      <c r="K257" t="s">
        <v>77</v>
      </c>
      <c r="L257" t="s">
        <v>896</v>
      </c>
      <c r="M257">
        <v>2003</v>
      </c>
      <c r="N257">
        <v>74</v>
      </c>
      <c r="O257">
        <v>3</v>
      </c>
      <c r="P257" t="str">
        <f t="shared" si="6"/>
        <v>08</v>
      </c>
      <c r="Q257" s="118">
        <f>VLOOKUP(M257,WeightWhite!A$10:B$12,2,FALSE)*I257</f>
        <v>8.3202427184466021</v>
      </c>
      <c r="R257">
        <f t="shared" si="7"/>
        <v>3</v>
      </c>
    </row>
    <row r="258" spans="1:18" hidden="1">
      <c r="A258" s="134">
        <v>9402880042</v>
      </c>
      <c r="B258">
        <v>2006</v>
      </c>
      <c r="C258">
        <v>20060819</v>
      </c>
      <c r="D258">
        <v>50</v>
      </c>
      <c r="E258">
        <v>50</v>
      </c>
      <c r="G258" t="s">
        <v>308</v>
      </c>
      <c r="H258">
        <v>210556</v>
      </c>
      <c r="I258">
        <v>1</v>
      </c>
      <c r="J258" t="s">
        <v>77</v>
      </c>
      <c r="K258" t="s">
        <v>77</v>
      </c>
      <c r="L258" t="s">
        <v>896</v>
      </c>
      <c r="M258">
        <v>2003</v>
      </c>
      <c r="N258">
        <v>74</v>
      </c>
      <c r="O258">
        <v>3</v>
      </c>
      <c r="P258" t="str">
        <f t="shared" ref="P258:P321" si="8">MID(C258,5,2)</f>
        <v>08</v>
      </c>
      <c r="Q258" s="118">
        <f>VLOOKUP(M258,WeightWhite!A$10:B$12,2,FALSE)*I258</f>
        <v>8.2378640776699026</v>
      </c>
      <c r="R258">
        <f t="shared" si="7"/>
        <v>3</v>
      </c>
    </row>
    <row r="259" spans="1:18" hidden="1">
      <c r="A259" s="134">
        <v>9402880045</v>
      </c>
      <c r="B259">
        <v>2006</v>
      </c>
      <c r="C259">
        <v>20060819</v>
      </c>
      <c r="D259">
        <v>50</v>
      </c>
      <c r="E259">
        <v>50</v>
      </c>
      <c r="G259" t="s">
        <v>308</v>
      </c>
      <c r="H259">
        <v>210556</v>
      </c>
      <c r="I259">
        <v>1</v>
      </c>
      <c r="J259" t="s">
        <v>77</v>
      </c>
      <c r="K259" t="s">
        <v>77</v>
      </c>
      <c r="L259" t="s">
        <v>896</v>
      </c>
      <c r="M259">
        <v>2003</v>
      </c>
      <c r="N259">
        <v>74</v>
      </c>
      <c r="O259">
        <v>3</v>
      </c>
      <c r="P259" t="str">
        <f t="shared" si="8"/>
        <v>08</v>
      </c>
      <c r="Q259" s="118">
        <f>VLOOKUP(M259,WeightWhite!A$10:B$12,2,FALSE)*I259</f>
        <v>8.2378640776699026</v>
      </c>
      <c r="R259">
        <f t="shared" ref="R259:R322" si="9">B259-M259</f>
        <v>3</v>
      </c>
    </row>
    <row r="260" spans="1:18" hidden="1">
      <c r="A260" s="134">
        <v>9402880071</v>
      </c>
      <c r="B260">
        <v>2006</v>
      </c>
      <c r="C260">
        <v>20060819</v>
      </c>
      <c r="D260">
        <v>50</v>
      </c>
      <c r="E260">
        <v>50</v>
      </c>
      <c r="G260" t="s">
        <v>308</v>
      </c>
      <c r="H260">
        <v>210556</v>
      </c>
      <c r="I260">
        <v>1.01</v>
      </c>
      <c r="J260" t="s">
        <v>77</v>
      </c>
      <c r="K260" t="s">
        <v>77</v>
      </c>
      <c r="L260" t="s">
        <v>896</v>
      </c>
      <c r="M260">
        <v>2003</v>
      </c>
      <c r="N260">
        <v>74</v>
      </c>
      <c r="O260">
        <v>3</v>
      </c>
      <c r="P260" t="str">
        <f t="shared" si="8"/>
        <v>08</v>
      </c>
      <c r="Q260" s="118">
        <f>VLOOKUP(M260,WeightWhite!A$10:B$12,2,FALSE)*I260</f>
        <v>8.3202427184466021</v>
      </c>
      <c r="R260">
        <f t="shared" si="9"/>
        <v>3</v>
      </c>
    </row>
    <row r="261" spans="1:18" hidden="1">
      <c r="A261" s="134">
        <v>9402880077</v>
      </c>
      <c r="B261">
        <v>2006</v>
      </c>
      <c r="C261">
        <v>20060819</v>
      </c>
      <c r="D261">
        <v>50</v>
      </c>
      <c r="E261">
        <v>50</v>
      </c>
      <c r="G261" t="s">
        <v>308</v>
      </c>
      <c r="H261">
        <v>210556</v>
      </c>
      <c r="I261">
        <v>1</v>
      </c>
      <c r="J261" t="s">
        <v>77</v>
      </c>
      <c r="K261" t="s">
        <v>77</v>
      </c>
      <c r="L261" t="s">
        <v>896</v>
      </c>
      <c r="M261">
        <v>2003</v>
      </c>
      <c r="N261">
        <v>74</v>
      </c>
      <c r="O261">
        <v>3</v>
      </c>
      <c r="P261" t="str">
        <f t="shared" si="8"/>
        <v>08</v>
      </c>
      <c r="Q261" s="118">
        <f>VLOOKUP(M261,WeightWhite!A$10:B$12,2,FALSE)*I261</f>
        <v>8.2378640776699026</v>
      </c>
      <c r="R261">
        <f t="shared" si="9"/>
        <v>3</v>
      </c>
    </row>
    <row r="262" spans="1:18" hidden="1">
      <c r="A262" s="134">
        <v>9402880097</v>
      </c>
      <c r="B262">
        <v>2006</v>
      </c>
      <c r="C262">
        <v>20060819</v>
      </c>
      <c r="D262">
        <v>50</v>
      </c>
      <c r="E262">
        <v>50</v>
      </c>
      <c r="G262" t="s">
        <v>308</v>
      </c>
      <c r="H262">
        <v>210556</v>
      </c>
      <c r="I262">
        <v>1</v>
      </c>
      <c r="J262" t="s">
        <v>77</v>
      </c>
      <c r="K262" t="s">
        <v>77</v>
      </c>
      <c r="L262" t="s">
        <v>896</v>
      </c>
      <c r="M262">
        <v>2003</v>
      </c>
      <c r="N262">
        <v>74</v>
      </c>
      <c r="O262">
        <v>3</v>
      </c>
      <c r="P262" t="str">
        <f t="shared" si="8"/>
        <v>08</v>
      </c>
      <c r="Q262" s="118">
        <f>VLOOKUP(M262,WeightWhite!A$10:B$12,2,FALSE)*I262</f>
        <v>8.2378640776699026</v>
      </c>
      <c r="R262">
        <f t="shared" si="9"/>
        <v>3</v>
      </c>
    </row>
    <row r="263" spans="1:18" hidden="1">
      <c r="A263" s="134">
        <v>9402880030</v>
      </c>
      <c r="B263">
        <v>2006</v>
      </c>
      <c r="C263">
        <v>20060819</v>
      </c>
      <c r="D263">
        <v>50</v>
      </c>
      <c r="E263">
        <v>50</v>
      </c>
      <c r="G263" t="s">
        <v>308</v>
      </c>
      <c r="H263">
        <v>210556</v>
      </c>
      <c r="I263">
        <v>1</v>
      </c>
      <c r="J263" t="s">
        <v>77</v>
      </c>
      <c r="K263" t="s">
        <v>77</v>
      </c>
      <c r="L263" t="s">
        <v>896</v>
      </c>
      <c r="M263">
        <v>2003</v>
      </c>
      <c r="N263">
        <v>74</v>
      </c>
      <c r="O263">
        <v>3</v>
      </c>
      <c r="P263" t="str">
        <f t="shared" si="8"/>
        <v>08</v>
      </c>
      <c r="Q263" s="118">
        <f>VLOOKUP(M263,WeightWhite!A$10:B$12,2,FALSE)*I263</f>
        <v>8.2378640776699026</v>
      </c>
      <c r="R263">
        <f t="shared" si="9"/>
        <v>3</v>
      </c>
    </row>
    <row r="264" spans="1:18" hidden="1">
      <c r="A264" s="134">
        <v>9402880088</v>
      </c>
      <c r="B264">
        <v>2006</v>
      </c>
      <c r="C264">
        <v>20060819</v>
      </c>
      <c r="D264">
        <v>50</v>
      </c>
      <c r="E264">
        <v>50</v>
      </c>
      <c r="G264" t="s">
        <v>308</v>
      </c>
      <c r="H264">
        <v>210556</v>
      </c>
      <c r="I264">
        <v>1</v>
      </c>
      <c r="J264" t="s">
        <v>77</v>
      </c>
      <c r="K264" t="s">
        <v>77</v>
      </c>
      <c r="L264" t="s">
        <v>896</v>
      </c>
      <c r="M264">
        <v>2003</v>
      </c>
      <c r="N264">
        <v>74</v>
      </c>
      <c r="O264">
        <v>3</v>
      </c>
      <c r="P264" t="str">
        <f t="shared" si="8"/>
        <v>08</v>
      </c>
      <c r="Q264" s="118">
        <f>VLOOKUP(M264,WeightWhite!A$10:B$12,2,FALSE)*I264</f>
        <v>8.2378640776699026</v>
      </c>
      <c r="R264">
        <f t="shared" si="9"/>
        <v>3</v>
      </c>
    </row>
    <row r="265" spans="1:18" hidden="1">
      <c r="A265" s="134">
        <v>9402880089</v>
      </c>
      <c r="B265">
        <v>2006</v>
      </c>
      <c r="C265">
        <v>20060819</v>
      </c>
      <c r="D265">
        <v>50</v>
      </c>
      <c r="E265">
        <v>50</v>
      </c>
      <c r="G265" t="s">
        <v>308</v>
      </c>
      <c r="H265">
        <v>210556</v>
      </c>
      <c r="I265">
        <v>1</v>
      </c>
      <c r="J265" t="s">
        <v>77</v>
      </c>
      <c r="K265" t="s">
        <v>77</v>
      </c>
      <c r="L265" t="s">
        <v>896</v>
      </c>
      <c r="M265">
        <v>2003</v>
      </c>
      <c r="N265">
        <v>74</v>
      </c>
      <c r="O265">
        <v>3</v>
      </c>
      <c r="P265" t="str">
        <f t="shared" si="8"/>
        <v>08</v>
      </c>
      <c r="Q265" s="118">
        <f>VLOOKUP(M265,WeightWhite!A$10:B$12,2,FALSE)*I265</f>
        <v>8.2378640776699026</v>
      </c>
      <c r="R265">
        <f t="shared" si="9"/>
        <v>3</v>
      </c>
    </row>
    <row r="266" spans="1:18" hidden="1">
      <c r="A266" s="134">
        <v>9402860018</v>
      </c>
      <c r="B266">
        <v>2006</v>
      </c>
      <c r="C266">
        <v>20060812</v>
      </c>
      <c r="D266">
        <v>50</v>
      </c>
      <c r="E266">
        <v>50</v>
      </c>
      <c r="G266" t="s">
        <v>308</v>
      </c>
      <c r="H266">
        <v>210595</v>
      </c>
      <c r="I266">
        <v>1.01</v>
      </c>
      <c r="J266" t="s">
        <v>77</v>
      </c>
      <c r="K266" t="s">
        <v>77</v>
      </c>
      <c r="L266" t="s">
        <v>896</v>
      </c>
      <c r="M266">
        <v>2004</v>
      </c>
      <c r="N266">
        <v>74</v>
      </c>
      <c r="O266">
        <v>3</v>
      </c>
      <c r="P266" t="str">
        <f t="shared" si="8"/>
        <v>08</v>
      </c>
      <c r="Q266" s="118">
        <f>VLOOKUP(M266,WeightWhite!A$10:B$12,2,FALSE)*I266</f>
        <v>2.3037231182795699</v>
      </c>
      <c r="R266">
        <f t="shared" si="9"/>
        <v>2</v>
      </c>
    </row>
    <row r="267" spans="1:18" hidden="1">
      <c r="A267" s="134">
        <v>9402860019</v>
      </c>
      <c r="B267">
        <v>2006</v>
      </c>
      <c r="C267">
        <v>20060812</v>
      </c>
      <c r="D267">
        <v>50</v>
      </c>
      <c r="E267">
        <v>50</v>
      </c>
      <c r="G267" t="s">
        <v>308</v>
      </c>
      <c r="H267">
        <v>210595</v>
      </c>
      <c r="I267">
        <v>1.01</v>
      </c>
      <c r="J267" t="s">
        <v>77</v>
      </c>
      <c r="K267" t="s">
        <v>77</v>
      </c>
      <c r="L267" t="s">
        <v>896</v>
      </c>
      <c r="M267">
        <v>2004</v>
      </c>
      <c r="N267">
        <v>74</v>
      </c>
      <c r="O267">
        <v>3</v>
      </c>
      <c r="P267" t="str">
        <f t="shared" si="8"/>
        <v>08</v>
      </c>
      <c r="Q267" s="118">
        <f>VLOOKUP(M267,WeightWhite!A$10:B$12,2,FALSE)*I267</f>
        <v>2.3037231182795699</v>
      </c>
      <c r="R267">
        <f t="shared" si="9"/>
        <v>2</v>
      </c>
    </row>
    <row r="268" spans="1:18" hidden="1">
      <c r="A268" s="134">
        <v>9402860021</v>
      </c>
      <c r="B268">
        <v>2006</v>
      </c>
      <c r="C268">
        <v>20060812</v>
      </c>
      <c r="D268">
        <v>50</v>
      </c>
      <c r="E268">
        <v>50</v>
      </c>
      <c r="G268" t="s">
        <v>308</v>
      </c>
      <c r="H268">
        <v>210595</v>
      </c>
      <c r="I268">
        <v>1.01</v>
      </c>
      <c r="J268" t="s">
        <v>77</v>
      </c>
      <c r="K268" t="s">
        <v>77</v>
      </c>
      <c r="L268" t="s">
        <v>896</v>
      </c>
      <c r="M268">
        <v>2004</v>
      </c>
      <c r="N268">
        <v>74</v>
      </c>
      <c r="O268">
        <v>3</v>
      </c>
      <c r="P268" t="str">
        <f t="shared" si="8"/>
        <v>08</v>
      </c>
      <c r="Q268" s="118">
        <f>VLOOKUP(M268,WeightWhite!A$10:B$12,2,FALSE)*I268</f>
        <v>2.3037231182795699</v>
      </c>
      <c r="R268">
        <f t="shared" si="9"/>
        <v>2</v>
      </c>
    </row>
    <row r="269" spans="1:18" hidden="1">
      <c r="A269" s="134">
        <v>9402860026</v>
      </c>
      <c r="B269">
        <v>2006</v>
      </c>
      <c r="C269">
        <v>20060812</v>
      </c>
      <c r="D269">
        <v>50</v>
      </c>
      <c r="E269">
        <v>50</v>
      </c>
      <c r="G269" t="s">
        <v>308</v>
      </c>
      <c r="H269">
        <v>210595</v>
      </c>
      <c r="I269">
        <v>1.01</v>
      </c>
      <c r="J269" t="s">
        <v>77</v>
      </c>
      <c r="K269" t="s">
        <v>77</v>
      </c>
      <c r="L269" t="s">
        <v>896</v>
      </c>
      <c r="M269">
        <v>2004</v>
      </c>
      <c r="N269">
        <v>74</v>
      </c>
      <c r="O269">
        <v>3</v>
      </c>
      <c r="P269" t="str">
        <f t="shared" si="8"/>
        <v>08</v>
      </c>
      <c r="Q269" s="118">
        <f>VLOOKUP(M269,WeightWhite!A$10:B$12,2,FALSE)*I269</f>
        <v>2.3037231182795699</v>
      </c>
      <c r="R269">
        <f t="shared" si="9"/>
        <v>2</v>
      </c>
    </row>
    <row r="270" spans="1:18" hidden="1">
      <c r="A270" s="134">
        <v>9402860030</v>
      </c>
      <c r="B270">
        <v>2006</v>
      </c>
      <c r="C270">
        <v>20060812</v>
      </c>
      <c r="D270">
        <v>50</v>
      </c>
      <c r="E270">
        <v>50</v>
      </c>
      <c r="G270" t="s">
        <v>308</v>
      </c>
      <c r="H270">
        <v>210595</v>
      </c>
      <c r="I270">
        <v>1.01</v>
      </c>
      <c r="J270" t="s">
        <v>77</v>
      </c>
      <c r="K270" t="s">
        <v>77</v>
      </c>
      <c r="L270" t="s">
        <v>896</v>
      </c>
      <c r="M270">
        <v>2004</v>
      </c>
      <c r="N270">
        <v>74</v>
      </c>
      <c r="O270">
        <v>3</v>
      </c>
      <c r="P270" t="str">
        <f t="shared" si="8"/>
        <v>08</v>
      </c>
      <c r="Q270" s="118">
        <f>VLOOKUP(M270,WeightWhite!A$10:B$12,2,FALSE)*I270</f>
        <v>2.3037231182795699</v>
      </c>
      <c r="R270">
        <f t="shared" si="9"/>
        <v>2</v>
      </c>
    </row>
    <row r="271" spans="1:18" hidden="1">
      <c r="A271" s="134">
        <v>9402860031</v>
      </c>
      <c r="B271">
        <v>2006</v>
      </c>
      <c r="C271">
        <v>20060812</v>
      </c>
      <c r="D271">
        <v>50</v>
      </c>
      <c r="E271">
        <v>50</v>
      </c>
      <c r="G271" t="s">
        <v>308</v>
      </c>
      <c r="H271">
        <v>210595</v>
      </c>
      <c r="I271">
        <v>1.01</v>
      </c>
      <c r="J271" t="s">
        <v>77</v>
      </c>
      <c r="K271" t="s">
        <v>77</v>
      </c>
      <c r="L271" t="s">
        <v>896</v>
      </c>
      <c r="M271">
        <v>2004</v>
      </c>
      <c r="N271">
        <v>74</v>
      </c>
      <c r="O271">
        <v>3</v>
      </c>
      <c r="P271" t="str">
        <f t="shared" si="8"/>
        <v>08</v>
      </c>
      <c r="Q271" s="118">
        <f>VLOOKUP(M271,WeightWhite!A$10:B$12,2,FALSE)*I271</f>
        <v>2.3037231182795699</v>
      </c>
      <c r="R271">
        <f t="shared" si="9"/>
        <v>2</v>
      </c>
    </row>
    <row r="272" spans="1:18" hidden="1">
      <c r="A272" s="134">
        <v>9402860050</v>
      </c>
      <c r="B272">
        <v>2006</v>
      </c>
      <c r="C272">
        <v>20060812</v>
      </c>
      <c r="D272">
        <v>50</v>
      </c>
      <c r="E272">
        <v>50</v>
      </c>
      <c r="G272" t="s">
        <v>308</v>
      </c>
      <c r="H272">
        <v>210595</v>
      </c>
      <c r="I272">
        <v>1.01</v>
      </c>
      <c r="J272" t="s">
        <v>77</v>
      </c>
      <c r="K272" t="s">
        <v>77</v>
      </c>
      <c r="L272" t="s">
        <v>896</v>
      </c>
      <c r="M272">
        <v>2004</v>
      </c>
      <c r="N272">
        <v>74</v>
      </c>
      <c r="O272">
        <v>3</v>
      </c>
      <c r="P272" t="str">
        <f t="shared" si="8"/>
        <v>08</v>
      </c>
      <c r="Q272" s="118">
        <f>VLOOKUP(M272,WeightWhite!A$10:B$12,2,FALSE)*I272</f>
        <v>2.3037231182795699</v>
      </c>
      <c r="R272">
        <f t="shared" si="9"/>
        <v>2</v>
      </c>
    </row>
    <row r="273" spans="1:18" hidden="1">
      <c r="A273" s="134">
        <v>9402860076</v>
      </c>
      <c r="B273">
        <v>2006</v>
      </c>
      <c r="C273">
        <v>20060812</v>
      </c>
      <c r="D273">
        <v>50</v>
      </c>
      <c r="E273">
        <v>50</v>
      </c>
      <c r="G273" t="s">
        <v>308</v>
      </c>
      <c r="H273">
        <v>210595</v>
      </c>
      <c r="I273">
        <v>1.01</v>
      </c>
      <c r="J273" t="s">
        <v>77</v>
      </c>
      <c r="K273" t="s">
        <v>77</v>
      </c>
      <c r="L273" t="s">
        <v>896</v>
      </c>
      <c r="M273">
        <v>2004</v>
      </c>
      <c r="N273">
        <v>74</v>
      </c>
      <c r="O273">
        <v>3</v>
      </c>
      <c r="P273" t="str">
        <f t="shared" si="8"/>
        <v>08</v>
      </c>
      <c r="Q273" s="118">
        <f>VLOOKUP(M273,WeightWhite!A$10:B$12,2,FALSE)*I273</f>
        <v>2.3037231182795699</v>
      </c>
      <c r="R273">
        <f t="shared" si="9"/>
        <v>2</v>
      </c>
    </row>
    <row r="274" spans="1:18" hidden="1">
      <c r="A274" s="134">
        <v>9402860082</v>
      </c>
      <c r="B274">
        <v>2006</v>
      </c>
      <c r="C274">
        <v>20060812</v>
      </c>
      <c r="D274">
        <v>50</v>
      </c>
      <c r="E274">
        <v>50</v>
      </c>
      <c r="G274" t="s">
        <v>308</v>
      </c>
      <c r="H274">
        <v>210595</v>
      </c>
      <c r="I274">
        <v>1.01</v>
      </c>
      <c r="J274" t="s">
        <v>77</v>
      </c>
      <c r="K274" t="s">
        <v>77</v>
      </c>
      <c r="L274" t="s">
        <v>896</v>
      </c>
      <c r="M274">
        <v>2004</v>
      </c>
      <c r="N274">
        <v>74</v>
      </c>
      <c r="O274">
        <v>3</v>
      </c>
      <c r="P274" t="str">
        <f t="shared" si="8"/>
        <v>08</v>
      </c>
      <c r="Q274" s="118">
        <f>VLOOKUP(M274,WeightWhite!A$10:B$12,2,FALSE)*I274</f>
        <v>2.3037231182795699</v>
      </c>
      <c r="R274">
        <f t="shared" si="9"/>
        <v>2</v>
      </c>
    </row>
    <row r="275" spans="1:18" hidden="1">
      <c r="A275" s="134">
        <v>9402860087</v>
      </c>
      <c r="B275">
        <v>2006</v>
      </c>
      <c r="C275">
        <v>20060812</v>
      </c>
      <c r="D275">
        <v>50</v>
      </c>
      <c r="E275">
        <v>50</v>
      </c>
      <c r="G275" t="s">
        <v>308</v>
      </c>
      <c r="H275">
        <v>210595</v>
      </c>
      <c r="I275">
        <v>1.01</v>
      </c>
      <c r="J275" t="s">
        <v>77</v>
      </c>
      <c r="K275" t="s">
        <v>77</v>
      </c>
      <c r="L275" t="s">
        <v>896</v>
      </c>
      <c r="M275">
        <v>2004</v>
      </c>
      <c r="N275">
        <v>74</v>
      </c>
      <c r="O275">
        <v>3</v>
      </c>
      <c r="P275" t="str">
        <f t="shared" si="8"/>
        <v>08</v>
      </c>
      <c r="Q275" s="118">
        <f>VLOOKUP(M275,WeightWhite!A$10:B$12,2,FALSE)*I275</f>
        <v>2.3037231182795699</v>
      </c>
      <c r="R275">
        <f t="shared" si="9"/>
        <v>2</v>
      </c>
    </row>
    <row r="276" spans="1:18" hidden="1">
      <c r="A276" s="134">
        <v>9402860011</v>
      </c>
      <c r="B276">
        <v>2006</v>
      </c>
      <c r="C276">
        <v>20060812</v>
      </c>
      <c r="D276">
        <v>50</v>
      </c>
      <c r="E276">
        <v>50</v>
      </c>
      <c r="G276" t="s">
        <v>308</v>
      </c>
      <c r="H276">
        <v>210595</v>
      </c>
      <c r="I276">
        <v>1.01</v>
      </c>
      <c r="J276" t="s">
        <v>77</v>
      </c>
      <c r="K276" t="s">
        <v>77</v>
      </c>
      <c r="L276" t="s">
        <v>896</v>
      </c>
      <c r="M276">
        <v>2004</v>
      </c>
      <c r="N276">
        <v>74</v>
      </c>
      <c r="O276">
        <v>3</v>
      </c>
      <c r="P276" t="str">
        <f t="shared" si="8"/>
        <v>08</v>
      </c>
      <c r="Q276" s="118">
        <f>VLOOKUP(M276,WeightWhite!A$10:B$12,2,FALSE)*I276</f>
        <v>2.3037231182795699</v>
      </c>
      <c r="R276">
        <f t="shared" si="9"/>
        <v>2</v>
      </c>
    </row>
    <row r="277" spans="1:18" hidden="1">
      <c r="A277" s="134">
        <v>9402860012</v>
      </c>
      <c r="B277">
        <v>2006</v>
      </c>
      <c r="C277">
        <v>20060812</v>
      </c>
      <c r="D277">
        <v>50</v>
      </c>
      <c r="E277">
        <v>50</v>
      </c>
      <c r="G277" t="s">
        <v>308</v>
      </c>
      <c r="H277">
        <v>210595</v>
      </c>
      <c r="I277">
        <v>1.01</v>
      </c>
      <c r="J277" t="s">
        <v>77</v>
      </c>
      <c r="K277" t="s">
        <v>77</v>
      </c>
      <c r="L277" t="s">
        <v>896</v>
      </c>
      <c r="M277">
        <v>2004</v>
      </c>
      <c r="N277">
        <v>74</v>
      </c>
      <c r="O277">
        <v>3</v>
      </c>
      <c r="P277" t="str">
        <f t="shared" si="8"/>
        <v>08</v>
      </c>
      <c r="Q277" s="118">
        <f>VLOOKUP(M277,WeightWhite!A$10:B$12,2,FALSE)*I277</f>
        <v>2.3037231182795699</v>
      </c>
      <c r="R277">
        <f t="shared" si="9"/>
        <v>2</v>
      </c>
    </row>
    <row r="278" spans="1:18" hidden="1">
      <c r="A278" s="134">
        <v>9402860032</v>
      </c>
      <c r="B278">
        <v>2006</v>
      </c>
      <c r="C278">
        <v>20060812</v>
      </c>
      <c r="D278">
        <v>50</v>
      </c>
      <c r="E278">
        <v>50</v>
      </c>
      <c r="G278" t="s">
        <v>308</v>
      </c>
      <c r="H278">
        <v>210595</v>
      </c>
      <c r="I278">
        <v>1.01</v>
      </c>
      <c r="J278" t="s">
        <v>77</v>
      </c>
      <c r="K278" t="s">
        <v>77</v>
      </c>
      <c r="L278" t="s">
        <v>896</v>
      </c>
      <c r="M278">
        <v>2004</v>
      </c>
      <c r="N278">
        <v>74</v>
      </c>
      <c r="O278">
        <v>3</v>
      </c>
      <c r="P278" t="str">
        <f t="shared" si="8"/>
        <v>08</v>
      </c>
      <c r="Q278" s="118">
        <f>VLOOKUP(M278,WeightWhite!A$10:B$12,2,FALSE)*I278</f>
        <v>2.3037231182795699</v>
      </c>
      <c r="R278">
        <f t="shared" si="9"/>
        <v>2</v>
      </c>
    </row>
    <row r="279" spans="1:18" hidden="1">
      <c r="A279" s="134">
        <v>9402860089</v>
      </c>
      <c r="B279">
        <v>2006</v>
      </c>
      <c r="C279">
        <v>20060812</v>
      </c>
      <c r="D279">
        <v>50</v>
      </c>
      <c r="E279">
        <v>50</v>
      </c>
      <c r="G279" t="s">
        <v>308</v>
      </c>
      <c r="H279">
        <v>210595</v>
      </c>
      <c r="I279">
        <v>1.01</v>
      </c>
      <c r="J279" t="s">
        <v>77</v>
      </c>
      <c r="K279" t="s">
        <v>77</v>
      </c>
      <c r="L279" t="s">
        <v>896</v>
      </c>
      <c r="M279">
        <v>2004</v>
      </c>
      <c r="N279">
        <v>74</v>
      </c>
      <c r="O279">
        <v>3</v>
      </c>
      <c r="P279" t="str">
        <f t="shared" si="8"/>
        <v>08</v>
      </c>
      <c r="Q279" s="118">
        <f>VLOOKUP(M279,WeightWhite!A$10:B$12,2,FALSE)*I279</f>
        <v>2.3037231182795699</v>
      </c>
      <c r="R279">
        <f t="shared" si="9"/>
        <v>2</v>
      </c>
    </row>
    <row r="280" spans="1:18" hidden="1">
      <c r="A280" s="134">
        <v>9402860093</v>
      </c>
      <c r="B280">
        <v>2006</v>
      </c>
      <c r="C280">
        <v>20060812</v>
      </c>
      <c r="D280">
        <v>50</v>
      </c>
      <c r="E280">
        <v>50</v>
      </c>
      <c r="G280" t="s">
        <v>308</v>
      </c>
      <c r="H280">
        <v>210595</v>
      </c>
      <c r="I280">
        <v>1.01</v>
      </c>
      <c r="J280" t="s">
        <v>77</v>
      </c>
      <c r="K280" t="s">
        <v>77</v>
      </c>
      <c r="L280" t="s">
        <v>896</v>
      </c>
      <c r="M280">
        <v>2004</v>
      </c>
      <c r="N280">
        <v>74</v>
      </c>
      <c r="O280">
        <v>3</v>
      </c>
      <c r="P280" t="str">
        <f t="shared" si="8"/>
        <v>08</v>
      </c>
      <c r="Q280" s="118">
        <f>VLOOKUP(M280,WeightWhite!A$10:B$12,2,FALSE)*I280</f>
        <v>2.3037231182795699</v>
      </c>
      <c r="R280">
        <f t="shared" si="9"/>
        <v>2</v>
      </c>
    </row>
    <row r="281" spans="1:18" hidden="1">
      <c r="A281" s="134">
        <v>9402860094</v>
      </c>
      <c r="B281">
        <v>2006</v>
      </c>
      <c r="C281">
        <v>20060812</v>
      </c>
      <c r="D281">
        <v>50</v>
      </c>
      <c r="E281">
        <v>50</v>
      </c>
      <c r="G281" t="s">
        <v>308</v>
      </c>
      <c r="H281">
        <v>210595</v>
      </c>
      <c r="I281">
        <v>1.01</v>
      </c>
      <c r="J281" t="s">
        <v>77</v>
      </c>
      <c r="K281" t="s">
        <v>77</v>
      </c>
      <c r="L281" t="s">
        <v>896</v>
      </c>
      <c r="M281">
        <v>2004</v>
      </c>
      <c r="N281">
        <v>74</v>
      </c>
      <c r="O281">
        <v>3</v>
      </c>
      <c r="P281" t="str">
        <f t="shared" si="8"/>
        <v>08</v>
      </c>
      <c r="Q281" s="118">
        <f>VLOOKUP(M281,WeightWhite!A$10:B$12,2,FALSE)*I281</f>
        <v>2.3037231182795699</v>
      </c>
      <c r="R281">
        <f t="shared" si="9"/>
        <v>2</v>
      </c>
    </row>
    <row r="282" spans="1:18" hidden="1">
      <c r="A282" s="134">
        <v>9402860101</v>
      </c>
      <c r="B282">
        <v>2006</v>
      </c>
      <c r="C282">
        <v>20060812</v>
      </c>
      <c r="D282">
        <v>50</v>
      </c>
      <c r="E282">
        <v>50</v>
      </c>
      <c r="G282" t="s">
        <v>308</v>
      </c>
      <c r="H282">
        <v>210595</v>
      </c>
      <c r="I282">
        <v>1.01</v>
      </c>
      <c r="J282" t="s">
        <v>77</v>
      </c>
      <c r="K282" t="s">
        <v>77</v>
      </c>
      <c r="L282" t="s">
        <v>896</v>
      </c>
      <c r="M282">
        <v>2004</v>
      </c>
      <c r="N282">
        <v>74</v>
      </c>
      <c r="O282">
        <v>3</v>
      </c>
      <c r="P282" t="str">
        <f t="shared" si="8"/>
        <v>08</v>
      </c>
      <c r="Q282" s="118">
        <f>VLOOKUP(M282,WeightWhite!A$10:B$12,2,FALSE)*I282</f>
        <v>2.3037231182795699</v>
      </c>
      <c r="R282">
        <f t="shared" si="9"/>
        <v>2</v>
      </c>
    </row>
    <row r="283" spans="1:18" hidden="1">
      <c r="A283" s="134">
        <v>9402870043</v>
      </c>
      <c r="B283">
        <v>2006</v>
      </c>
      <c r="C283">
        <v>20060819</v>
      </c>
      <c r="D283">
        <v>50</v>
      </c>
      <c r="E283">
        <v>50</v>
      </c>
      <c r="G283" t="s">
        <v>308</v>
      </c>
      <c r="H283">
        <v>210595</v>
      </c>
      <c r="I283">
        <v>1.01</v>
      </c>
      <c r="J283" t="s">
        <v>77</v>
      </c>
      <c r="K283" t="s">
        <v>77</v>
      </c>
      <c r="L283" t="s">
        <v>896</v>
      </c>
      <c r="M283">
        <v>2004</v>
      </c>
      <c r="N283">
        <v>74</v>
      </c>
      <c r="O283">
        <v>3</v>
      </c>
      <c r="P283" t="str">
        <f t="shared" si="8"/>
        <v>08</v>
      </c>
      <c r="Q283" s="118">
        <f>VLOOKUP(M283,WeightWhite!A$10:B$12,2,FALSE)*I283</f>
        <v>2.3037231182795699</v>
      </c>
      <c r="R283">
        <f t="shared" si="9"/>
        <v>2</v>
      </c>
    </row>
    <row r="284" spans="1:18" hidden="1">
      <c r="A284" s="134">
        <v>9402870044</v>
      </c>
      <c r="B284">
        <v>2006</v>
      </c>
      <c r="C284">
        <v>20060819</v>
      </c>
      <c r="D284">
        <v>50</v>
      </c>
      <c r="E284">
        <v>50</v>
      </c>
      <c r="G284" t="s">
        <v>308</v>
      </c>
      <c r="H284">
        <v>210595</v>
      </c>
      <c r="I284">
        <v>1.01</v>
      </c>
      <c r="J284" t="s">
        <v>77</v>
      </c>
      <c r="K284" t="s">
        <v>77</v>
      </c>
      <c r="L284" t="s">
        <v>896</v>
      </c>
      <c r="M284">
        <v>2004</v>
      </c>
      <c r="N284">
        <v>74</v>
      </c>
      <c r="O284">
        <v>3</v>
      </c>
      <c r="P284" t="str">
        <f t="shared" si="8"/>
        <v>08</v>
      </c>
      <c r="Q284" s="118">
        <f>VLOOKUP(M284,WeightWhite!A$10:B$12,2,FALSE)*I284</f>
        <v>2.3037231182795699</v>
      </c>
      <c r="R284">
        <f t="shared" si="9"/>
        <v>2</v>
      </c>
    </row>
    <row r="285" spans="1:18" hidden="1">
      <c r="A285" s="134">
        <v>9402870049</v>
      </c>
      <c r="B285">
        <v>2006</v>
      </c>
      <c r="C285">
        <v>20060819</v>
      </c>
      <c r="D285">
        <v>50</v>
      </c>
      <c r="E285">
        <v>50</v>
      </c>
      <c r="G285" t="s">
        <v>308</v>
      </c>
      <c r="H285">
        <v>210595</v>
      </c>
      <c r="I285">
        <v>1.01</v>
      </c>
      <c r="J285" t="s">
        <v>77</v>
      </c>
      <c r="K285" t="s">
        <v>77</v>
      </c>
      <c r="L285" t="s">
        <v>896</v>
      </c>
      <c r="M285">
        <v>2004</v>
      </c>
      <c r="N285">
        <v>74</v>
      </c>
      <c r="O285">
        <v>3</v>
      </c>
      <c r="P285" t="str">
        <f t="shared" si="8"/>
        <v>08</v>
      </c>
      <c r="Q285" s="118">
        <f>VLOOKUP(M285,WeightWhite!A$10:B$12,2,FALSE)*I285</f>
        <v>2.3037231182795699</v>
      </c>
      <c r="R285">
        <f t="shared" si="9"/>
        <v>2</v>
      </c>
    </row>
    <row r="286" spans="1:18" hidden="1">
      <c r="A286" s="134">
        <v>9402870054</v>
      </c>
      <c r="B286">
        <v>2006</v>
      </c>
      <c r="C286">
        <v>20060819</v>
      </c>
      <c r="D286">
        <v>50</v>
      </c>
      <c r="E286">
        <v>50</v>
      </c>
      <c r="G286" t="s">
        <v>308</v>
      </c>
      <c r="H286">
        <v>210595</v>
      </c>
      <c r="I286">
        <v>1.01</v>
      </c>
      <c r="J286" t="s">
        <v>77</v>
      </c>
      <c r="K286" t="s">
        <v>77</v>
      </c>
      <c r="L286" t="s">
        <v>896</v>
      </c>
      <c r="M286">
        <v>2004</v>
      </c>
      <c r="N286">
        <v>74</v>
      </c>
      <c r="O286">
        <v>3</v>
      </c>
      <c r="P286" t="str">
        <f t="shared" si="8"/>
        <v>08</v>
      </c>
      <c r="Q286" s="118">
        <f>VLOOKUP(M286,WeightWhite!A$10:B$12,2,FALSE)*I286</f>
        <v>2.3037231182795699</v>
      </c>
      <c r="R286">
        <f t="shared" si="9"/>
        <v>2</v>
      </c>
    </row>
    <row r="287" spans="1:18" hidden="1">
      <c r="A287" s="134">
        <v>9402870055</v>
      </c>
      <c r="B287">
        <v>2006</v>
      </c>
      <c r="C287">
        <v>20060819</v>
      </c>
      <c r="D287">
        <v>50</v>
      </c>
      <c r="E287">
        <v>50</v>
      </c>
      <c r="G287" t="s">
        <v>308</v>
      </c>
      <c r="H287">
        <v>210595</v>
      </c>
      <c r="I287">
        <v>1.01</v>
      </c>
      <c r="J287" t="s">
        <v>77</v>
      </c>
      <c r="K287" t="s">
        <v>77</v>
      </c>
      <c r="L287" t="s">
        <v>896</v>
      </c>
      <c r="M287">
        <v>2004</v>
      </c>
      <c r="N287">
        <v>74</v>
      </c>
      <c r="O287">
        <v>3</v>
      </c>
      <c r="P287" t="str">
        <f t="shared" si="8"/>
        <v>08</v>
      </c>
      <c r="Q287" s="118">
        <f>VLOOKUP(M287,WeightWhite!A$10:B$12,2,FALSE)*I287</f>
        <v>2.3037231182795699</v>
      </c>
      <c r="R287">
        <f t="shared" si="9"/>
        <v>2</v>
      </c>
    </row>
    <row r="288" spans="1:18" hidden="1">
      <c r="A288" s="134">
        <v>9402870072</v>
      </c>
      <c r="B288">
        <v>2006</v>
      </c>
      <c r="C288">
        <v>20060819</v>
      </c>
      <c r="D288">
        <v>50</v>
      </c>
      <c r="E288">
        <v>50</v>
      </c>
      <c r="G288" t="s">
        <v>308</v>
      </c>
      <c r="H288">
        <v>210595</v>
      </c>
      <c r="I288">
        <v>1.01</v>
      </c>
      <c r="J288" t="s">
        <v>77</v>
      </c>
      <c r="K288" t="s">
        <v>77</v>
      </c>
      <c r="L288" t="s">
        <v>896</v>
      </c>
      <c r="M288">
        <v>2004</v>
      </c>
      <c r="N288">
        <v>74</v>
      </c>
      <c r="O288">
        <v>3</v>
      </c>
      <c r="P288" t="str">
        <f t="shared" si="8"/>
        <v>08</v>
      </c>
      <c r="Q288" s="118">
        <f>VLOOKUP(M288,WeightWhite!A$10:B$12,2,FALSE)*I288</f>
        <v>2.3037231182795699</v>
      </c>
      <c r="R288">
        <f t="shared" si="9"/>
        <v>2</v>
      </c>
    </row>
    <row r="289" spans="1:18" hidden="1">
      <c r="A289" s="134">
        <v>9402870030</v>
      </c>
      <c r="B289">
        <v>2006</v>
      </c>
      <c r="C289">
        <v>20060819</v>
      </c>
      <c r="D289">
        <v>50</v>
      </c>
      <c r="E289">
        <v>50</v>
      </c>
      <c r="G289" t="s">
        <v>308</v>
      </c>
      <c r="H289">
        <v>210595</v>
      </c>
      <c r="I289">
        <v>1.01</v>
      </c>
      <c r="J289" t="s">
        <v>77</v>
      </c>
      <c r="K289" t="s">
        <v>77</v>
      </c>
      <c r="L289" t="s">
        <v>896</v>
      </c>
      <c r="M289">
        <v>2004</v>
      </c>
      <c r="N289">
        <v>74</v>
      </c>
      <c r="O289">
        <v>3</v>
      </c>
      <c r="P289" t="str">
        <f t="shared" si="8"/>
        <v>08</v>
      </c>
      <c r="Q289" s="118">
        <f>VLOOKUP(M289,WeightWhite!A$10:B$12,2,FALSE)*I289</f>
        <v>2.3037231182795699</v>
      </c>
      <c r="R289">
        <f t="shared" si="9"/>
        <v>2</v>
      </c>
    </row>
    <row r="290" spans="1:18" hidden="1">
      <c r="A290" s="134">
        <v>9402870035</v>
      </c>
      <c r="B290">
        <v>2006</v>
      </c>
      <c r="C290">
        <v>20060819</v>
      </c>
      <c r="D290">
        <v>50</v>
      </c>
      <c r="E290">
        <v>50</v>
      </c>
      <c r="G290" t="s">
        <v>308</v>
      </c>
      <c r="H290">
        <v>210595</v>
      </c>
      <c r="I290">
        <v>1.01</v>
      </c>
      <c r="J290" t="s">
        <v>77</v>
      </c>
      <c r="K290" t="s">
        <v>77</v>
      </c>
      <c r="L290" t="s">
        <v>896</v>
      </c>
      <c r="M290">
        <v>2004</v>
      </c>
      <c r="N290">
        <v>74</v>
      </c>
      <c r="O290">
        <v>3</v>
      </c>
      <c r="P290" t="str">
        <f t="shared" si="8"/>
        <v>08</v>
      </c>
      <c r="Q290" s="118">
        <f>VLOOKUP(M290,WeightWhite!A$10:B$12,2,FALSE)*I290</f>
        <v>2.3037231182795699</v>
      </c>
      <c r="R290">
        <f t="shared" si="9"/>
        <v>2</v>
      </c>
    </row>
    <row r="291" spans="1:18" hidden="1">
      <c r="A291" s="134">
        <v>9402870036</v>
      </c>
      <c r="B291">
        <v>2006</v>
      </c>
      <c r="C291">
        <v>20060819</v>
      </c>
      <c r="D291">
        <v>50</v>
      </c>
      <c r="E291">
        <v>50</v>
      </c>
      <c r="G291" t="s">
        <v>308</v>
      </c>
      <c r="H291">
        <v>210595</v>
      </c>
      <c r="I291">
        <v>1.01</v>
      </c>
      <c r="J291" t="s">
        <v>77</v>
      </c>
      <c r="K291" t="s">
        <v>77</v>
      </c>
      <c r="L291" t="s">
        <v>896</v>
      </c>
      <c r="M291">
        <v>2004</v>
      </c>
      <c r="N291">
        <v>74</v>
      </c>
      <c r="O291">
        <v>3</v>
      </c>
      <c r="P291" t="str">
        <f t="shared" si="8"/>
        <v>08</v>
      </c>
      <c r="Q291" s="118">
        <f>VLOOKUP(M291,WeightWhite!A$10:B$12,2,FALSE)*I291</f>
        <v>2.3037231182795699</v>
      </c>
      <c r="R291">
        <f t="shared" si="9"/>
        <v>2</v>
      </c>
    </row>
    <row r="292" spans="1:18" hidden="1">
      <c r="A292" s="134">
        <v>9402870038</v>
      </c>
      <c r="B292">
        <v>2006</v>
      </c>
      <c r="C292">
        <v>20060819</v>
      </c>
      <c r="D292">
        <v>50</v>
      </c>
      <c r="E292">
        <v>50</v>
      </c>
      <c r="G292" t="s">
        <v>308</v>
      </c>
      <c r="H292">
        <v>210595</v>
      </c>
      <c r="I292">
        <v>1.01</v>
      </c>
      <c r="J292" t="s">
        <v>77</v>
      </c>
      <c r="K292" t="s">
        <v>77</v>
      </c>
      <c r="L292" t="s">
        <v>896</v>
      </c>
      <c r="M292">
        <v>2004</v>
      </c>
      <c r="N292">
        <v>74</v>
      </c>
      <c r="O292">
        <v>3</v>
      </c>
      <c r="P292" t="str">
        <f t="shared" si="8"/>
        <v>08</v>
      </c>
      <c r="Q292" s="118">
        <f>VLOOKUP(M292,WeightWhite!A$10:B$12,2,FALSE)*I292</f>
        <v>2.3037231182795699</v>
      </c>
      <c r="R292">
        <f t="shared" si="9"/>
        <v>2</v>
      </c>
    </row>
    <row r="293" spans="1:18" hidden="1">
      <c r="A293" s="134">
        <v>9402870040</v>
      </c>
      <c r="B293">
        <v>2006</v>
      </c>
      <c r="C293">
        <v>20060819</v>
      </c>
      <c r="D293">
        <v>50</v>
      </c>
      <c r="E293">
        <v>50</v>
      </c>
      <c r="G293" t="s">
        <v>308</v>
      </c>
      <c r="H293">
        <v>210595</v>
      </c>
      <c r="I293">
        <v>1.01</v>
      </c>
      <c r="J293" t="s">
        <v>77</v>
      </c>
      <c r="K293" t="s">
        <v>77</v>
      </c>
      <c r="L293" t="s">
        <v>896</v>
      </c>
      <c r="M293">
        <v>2004</v>
      </c>
      <c r="N293">
        <v>74</v>
      </c>
      <c r="O293">
        <v>3</v>
      </c>
      <c r="P293" t="str">
        <f t="shared" si="8"/>
        <v>08</v>
      </c>
      <c r="Q293" s="118">
        <f>VLOOKUP(M293,WeightWhite!A$10:B$12,2,FALSE)*I293</f>
        <v>2.3037231182795699</v>
      </c>
      <c r="R293">
        <f t="shared" si="9"/>
        <v>2</v>
      </c>
    </row>
    <row r="294" spans="1:18" hidden="1">
      <c r="A294" s="134">
        <v>9402870041</v>
      </c>
      <c r="B294">
        <v>2006</v>
      </c>
      <c r="C294">
        <v>20060819</v>
      </c>
      <c r="D294">
        <v>50</v>
      </c>
      <c r="E294">
        <v>50</v>
      </c>
      <c r="G294" t="s">
        <v>308</v>
      </c>
      <c r="H294">
        <v>210595</v>
      </c>
      <c r="I294">
        <v>1.01</v>
      </c>
      <c r="J294" t="s">
        <v>77</v>
      </c>
      <c r="K294" t="s">
        <v>77</v>
      </c>
      <c r="L294" t="s">
        <v>896</v>
      </c>
      <c r="M294">
        <v>2004</v>
      </c>
      <c r="N294">
        <v>74</v>
      </c>
      <c r="O294">
        <v>3</v>
      </c>
      <c r="P294" t="str">
        <f t="shared" si="8"/>
        <v>08</v>
      </c>
      <c r="Q294" s="118">
        <f>VLOOKUP(M294,WeightWhite!A$10:B$12,2,FALSE)*I294</f>
        <v>2.3037231182795699</v>
      </c>
      <c r="R294">
        <f t="shared" si="9"/>
        <v>2</v>
      </c>
    </row>
    <row r="295" spans="1:18" hidden="1">
      <c r="A295" s="134">
        <v>9402870060</v>
      </c>
      <c r="B295">
        <v>2006</v>
      </c>
      <c r="C295">
        <v>20060819</v>
      </c>
      <c r="D295">
        <v>50</v>
      </c>
      <c r="E295">
        <v>50</v>
      </c>
      <c r="G295" t="s">
        <v>308</v>
      </c>
      <c r="H295">
        <v>210595</v>
      </c>
      <c r="I295">
        <v>1.01</v>
      </c>
      <c r="J295" t="s">
        <v>77</v>
      </c>
      <c r="K295" t="s">
        <v>77</v>
      </c>
      <c r="L295" t="s">
        <v>896</v>
      </c>
      <c r="M295">
        <v>2004</v>
      </c>
      <c r="N295">
        <v>74</v>
      </c>
      <c r="O295">
        <v>3</v>
      </c>
      <c r="P295" t="str">
        <f t="shared" si="8"/>
        <v>08</v>
      </c>
      <c r="Q295" s="118">
        <f>VLOOKUP(M295,WeightWhite!A$10:B$12,2,FALSE)*I295</f>
        <v>2.3037231182795699</v>
      </c>
      <c r="R295">
        <f t="shared" si="9"/>
        <v>2</v>
      </c>
    </row>
    <row r="296" spans="1:18" hidden="1">
      <c r="A296" s="134">
        <v>9402870062</v>
      </c>
      <c r="B296">
        <v>2006</v>
      </c>
      <c r="C296">
        <v>20060819</v>
      </c>
      <c r="D296">
        <v>50</v>
      </c>
      <c r="E296">
        <v>50</v>
      </c>
      <c r="G296" t="s">
        <v>308</v>
      </c>
      <c r="H296">
        <v>210595</v>
      </c>
      <c r="I296">
        <v>1.01</v>
      </c>
      <c r="J296" t="s">
        <v>77</v>
      </c>
      <c r="K296" t="s">
        <v>77</v>
      </c>
      <c r="L296" t="s">
        <v>896</v>
      </c>
      <c r="M296">
        <v>2004</v>
      </c>
      <c r="N296">
        <v>74</v>
      </c>
      <c r="O296">
        <v>3</v>
      </c>
      <c r="P296" t="str">
        <f t="shared" si="8"/>
        <v>08</v>
      </c>
      <c r="Q296" s="118">
        <f>VLOOKUP(M296,WeightWhite!A$10:B$12,2,FALSE)*I296</f>
        <v>2.3037231182795699</v>
      </c>
      <c r="R296">
        <f t="shared" si="9"/>
        <v>2</v>
      </c>
    </row>
    <row r="297" spans="1:18" hidden="1">
      <c r="A297" s="134">
        <v>9402870068</v>
      </c>
      <c r="B297">
        <v>2006</v>
      </c>
      <c r="C297">
        <v>20060819</v>
      </c>
      <c r="D297">
        <v>50</v>
      </c>
      <c r="E297">
        <v>50</v>
      </c>
      <c r="G297" t="s">
        <v>308</v>
      </c>
      <c r="H297">
        <v>210595</v>
      </c>
      <c r="I297">
        <v>1.01</v>
      </c>
      <c r="J297" t="s">
        <v>77</v>
      </c>
      <c r="K297" t="s">
        <v>77</v>
      </c>
      <c r="L297" t="s">
        <v>896</v>
      </c>
      <c r="M297">
        <v>2004</v>
      </c>
      <c r="N297">
        <v>74</v>
      </c>
      <c r="O297">
        <v>3</v>
      </c>
      <c r="P297" t="str">
        <f t="shared" si="8"/>
        <v>08</v>
      </c>
      <c r="Q297" s="118">
        <f>VLOOKUP(M297,WeightWhite!A$10:B$12,2,FALSE)*I297</f>
        <v>2.3037231182795699</v>
      </c>
      <c r="R297">
        <f t="shared" si="9"/>
        <v>2</v>
      </c>
    </row>
    <row r="298" spans="1:18" hidden="1">
      <c r="A298" s="134">
        <v>9402870069</v>
      </c>
      <c r="B298">
        <v>2006</v>
      </c>
      <c r="C298">
        <v>20060819</v>
      </c>
      <c r="D298">
        <v>50</v>
      </c>
      <c r="E298">
        <v>50</v>
      </c>
      <c r="G298" t="s">
        <v>308</v>
      </c>
      <c r="H298">
        <v>210595</v>
      </c>
      <c r="I298">
        <v>1.01</v>
      </c>
      <c r="J298" t="s">
        <v>77</v>
      </c>
      <c r="K298" t="s">
        <v>77</v>
      </c>
      <c r="L298" t="s">
        <v>896</v>
      </c>
      <c r="M298">
        <v>2004</v>
      </c>
      <c r="N298">
        <v>74</v>
      </c>
      <c r="O298">
        <v>3</v>
      </c>
      <c r="P298" t="str">
        <f t="shared" si="8"/>
        <v>08</v>
      </c>
      <c r="Q298" s="118">
        <f>VLOOKUP(M298,WeightWhite!A$10:B$12,2,FALSE)*I298</f>
        <v>2.3037231182795699</v>
      </c>
      <c r="R298">
        <f t="shared" si="9"/>
        <v>2</v>
      </c>
    </row>
    <row r="299" spans="1:18" hidden="1">
      <c r="A299" s="134">
        <v>9402870094</v>
      </c>
      <c r="B299">
        <v>2006</v>
      </c>
      <c r="C299">
        <v>20060819</v>
      </c>
      <c r="D299">
        <v>50</v>
      </c>
      <c r="E299">
        <v>50</v>
      </c>
      <c r="G299" t="s">
        <v>308</v>
      </c>
      <c r="H299">
        <v>210595</v>
      </c>
      <c r="I299">
        <v>1.01</v>
      </c>
      <c r="J299" t="s">
        <v>77</v>
      </c>
      <c r="K299" t="s">
        <v>77</v>
      </c>
      <c r="L299" t="s">
        <v>896</v>
      </c>
      <c r="M299">
        <v>2004</v>
      </c>
      <c r="N299">
        <v>74</v>
      </c>
      <c r="O299">
        <v>3</v>
      </c>
      <c r="P299" t="str">
        <f t="shared" si="8"/>
        <v>08</v>
      </c>
      <c r="Q299" s="118">
        <f>VLOOKUP(M299,WeightWhite!A$10:B$12,2,FALSE)*I299</f>
        <v>2.3037231182795699</v>
      </c>
      <c r="R299">
        <f t="shared" si="9"/>
        <v>2</v>
      </c>
    </row>
    <row r="300" spans="1:18" hidden="1">
      <c r="A300" s="134">
        <v>9402870096</v>
      </c>
      <c r="B300">
        <v>2006</v>
      </c>
      <c r="C300">
        <v>20060819</v>
      </c>
      <c r="D300">
        <v>50</v>
      </c>
      <c r="E300">
        <v>50</v>
      </c>
      <c r="G300" t="s">
        <v>308</v>
      </c>
      <c r="H300">
        <v>210595</v>
      </c>
      <c r="I300">
        <v>1.01</v>
      </c>
      <c r="J300" t="s">
        <v>77</v>
      </c>
      <c r="K300" t="s">
        <v>77</v>
      </c>
      <c r="L300" t="s">
        <v>896</v>
      </c>
      <c r="M300">
        <v>2004</v>
      </c>
      <c r="N300">
        <v>74</v>
      </c>
      <c r="O300">
        <v>3</v>
      </c>
      <c r="P300" t="str">
        <f t="shared" si="8"/>
        <v>08</v>
      </c>
      <c r="Q300" s="118">
        <f>VLOOKUP(M300,WeightWhite!A$10:B$12,2,FALSE)*I300</f>
        <v>2.3037231182795699</v>
      </c>
      <c r="R300">
        <f t="shared" si="9"/>
        <v>2</v>
      </c>
    </row>
    <row r="301" spans="1:18" hidden="1">
      <c r="A301" s="134">
        <v>9402870097</v>
      </c>
      <c r="B301">
        <v>2006</v>
      </c>
      <c r="C301">
        <v>20060819</v>
      </c>
      <c r="D301">
        <v>50</v>
      </c>
      <c r="E301">
        <v>50</v>
      </c>
      <c r="G301" t="s">
        <v>308</v>
      </c>
      <c r="H301">
        <v>210595</v>
      </c>
      <c r="I301">
        <v>1.01</v>
      </c>
      <c r="J301" t="s">
        <v>77</v>
      </c>
      <c r="K301" t="s">
        <v>77</v>
      </c>
      <c r="L301" t="s">
        <v>896</v>
      </c>
      <c r="M301">
        <v>2004</v>
      </c>
      <c r="N301">
        <v>74</v>
      </c>
      <c r="O301">
        <v>3</v>
      </c>
      <c r="P301" t="str">
        <f t="shared" si="8"/>
        <v>08</v>
      </c>
      <c r="Q301" s="118">
        <f>VLOOKUP(M301,WeightWhite!A$10:B$12,2,FALSE)*I301</f>
        <v>2.3037231182795699</v>
      </c>
      <c r="R301">
        <f t="shared" si="9"/>
        <v>2</v>
      </c>
    </row>
    <row r="302" spans="1:18" hidden="1">
      <c r="A302" s="134">
        <v>9402870098</v>
      </c>
      <c r="B302">
        <v>2006</v>
      </c>
      <c r="C302">
        <v>20060819</v>
      </c>
      <c r="D302">
        <v>50</v>
      </c>
      <c r="E302">
        <v>50</v>
      </c>
      <c r="G302" t="s">
        <v>308</v>
      </c>
      <c r="H302">
        <v>210595</v>
      </c>
      <c r="I302">
        <v>1.01</v>
      </c>
      <c r="J302" t="s">
        <v>77</v>
      </c>
      <c r="K302" t="s">
        <v>77</v>
      </c>
      <c r="L302" t="s">
        <v>896</v>
      </c>
      <c r="M302">
        <v>2004</v>
      </c>
      <c r="N302">
        <v>74</v>
      </c>
      <c r="O302">
        <v>3</v>
      </c>
      <c r="P302" t="str">
        <f t="shared" si="8"/>
        <v>08</v>
      </c>
      <c r="Q302" s="118">
        <f>VLOOKUP(M302,WeightWhite!A$10:B$12,2,FALSE)*I302</f>
        <v>2.3037231182795699</v>
      </c>
      <c r="R302">
        <f t="shared" si="9"/>
        <v>2</v>
      </c>
    </row>
    <row r="303" spans="1:18" hidden="1">
      <c r="A303" s="134">
        <v>9402880024</v>
      </c>
      <c r="B303">
        <v>2006</v>
      </c>
      <c r="C303">
        <v>20060819</v>
      </c>
      <c r="D303">
        <v>50</v>
      </c>
      <c r="E303">
        <v>50</v>
      </c>
      <c r="G303" t="s">
        <v>308</v>
      </c>
      <c r="H303">
        <v>210595</v>
      </c>
      <c r="I303">
        <v>1.01</v>
      </c>
      <c r="J303" t="s">
        <v>77</v>
      </c>
      <c r="K303" t="s">
        <v>77</v>
      </c>
      <c r="L303" t="s">
        <v>896</v>
      </c>
      <c r="M303">
        <v>2004</v>
      </c>
      <c r="N303">
        <v>74</v>
      </c>
      <c r="O303">
        <v>3</v>
      </c>
      <c r="P303" t="str">
        <f t="shared" si="8"/>
        <v>08</v>
      </c>
      <c r="Q303" s="118">
        <f>VLOOKUP(M303,WeightWhite!A$10:B$12,2,FALSE)*I303</f>
        <v>2.3037231182795699</v>
      </c>
      <c r="R303">
        <f t="shared" si="9"/>
        <v>2</v>
      </c>
    </row>
    <row r="304" spans="1:18" hidden="1">
      <c r="A304" s="134">
        <v>9402880069</v>
      </c>
      <c r="B304">
        <v>2006</v>
      </c>
      <c r="C304">
        <v>20060819</v>
      </c>
      <c r="D304">
        <v>50</v>
      </c>
      <c r="E304">
        <v>50</v>
      </c>
      <c r="G304" t="s">
        <v>308</v>
      </c>
      <c r="H304">
        <v>210595</v>
      </c>
      <c r="I304">
        <v>1.01</v>
      </c>
      <c r="J304" t="s">
        <v>77</v>
      </c>
      <c r="K304" t="s">
        <v>77</v>
      </c>
      <c r="L304" t="s">
        <v>896</v>
      </c>
      <c r="M304">
        <v>2004</v>
      </c>
      <c r="N304">
        <v>74</v>
      </c>
      <c r="O304">
        <v>3</v>
      </c>
      <c r="P304" t="str">
        <f t="shared" si="8"/>
        <v>08</v>
      </c>
      <c r="Q304" s="118">
        <f>VLOOKUP(M304,WeightWhite!A$10:B$12,2,FALSE)*I304</f>
        <v>2.3037231182795699</v>
      </c>
      <c r="R304">
        <f t="shared" si="9"/>
        <v>2</v>
      </c>
    </row>
    <row r="305" spans="1:18" hidden="1">
      <c r="A305" s="134">
        <v>9402880070</v>
      </c>
      <c r="B305">
        <v>2006</v>
      </c>
      <c r="C305">
        <v>20060819</v>
      </c>
      <c r="D305">
        <v>50</v>
      </c>
      <c r="E305">
        <v>50</v>
      </c>
      <c r="G305" t="s">
        <v>308</v>
      </c>
      <c r="H305">
        <v>210595</v>
      </c>
      <c r="I305">
        <v>1.01</v>
      </c>
      <c r="J305" t="s">
        <v>77</v>
      </c>
      <c r="K305" t="s">
        <v>77</v>
      </c>
      <c r="L305" t="s">
        <v>896</v>
      </c>
      <c r="M305">
        <v>2004</v>
      </c>
      <c r="N305">
        <v>74</v>
      </c>
      <c r="O305">
        <v>3</v>
      </c>
      <c r="P305" t="str">
        <f t="shared" si="8"/>
        <v>08</v>
      </c>
      <c r="Q305" s="118">
        <f>VLOOKUP(M305,WeightWhite!A$10:B$12,2,FALSE)*I305</f>
        <v>2.3037231182795699</v>
      </c>
      <c r="R305">
        <f t="shared" si="9"/>
        <v>2</v>
      </c>
    </row>
    <row r="306" spans="1:18" hidden="1">
      <c r="A306" s="134">
        <v>9402880072</v>
      </c>
      <c r="B306">
        <v>2006</v>
      </c>
      <c r="C306">
        <v>20060819</v>
      </c>
      <c r="D306">
        <v>50</v>
      </c>
      <c r="E306">
        <v>50</v>
      </c>
      <c r="G306" t="s">
        <v>308</v>
      </c>
      <c r="H306">
        <v>210595</v>
      </c>
      <c r="I306">
        <v>1.01</v>
      </c>
      <c r="J306" t="s">
        <v>77</v>
      </c>
      <c r="K306" t="s">
        <v>77</v>
      </c>
      <c r="L306" t="s">
        <v>896</v>
      </c>
      <c r="M306">
        <v>2004</v>
      </c>
      <c r="N306">
        <v>74</v>
      </c>
      <c r="O306">
        <v>3</v>
      </c>
      <c r="P306" t="str">
        <f t="shared" si="8"/>
        <v>08</v>
      </c>
      <c r="Q306" s="118">
        <f>VLOOKUP(M306,WeightWhite!A$10:B$12,2,FALSE)*I306</f>
        <v>2.3037231182795699</v>
      </c>
      <c r="R306">
        <f t="shared" si="9"/>
        <v>2</v>
      </c>
    </row>
    <row r="307" spans="1:18" hidden="1">
      <c r="A307" s="134">
        <v>9402880076</v>
      </c>
      <c r="B307">
        <v>2006</v>
      </c>
      <c r="C307">
        <v>20060819</v>
      </c>
      <c r="D307">
        <v>50</v>
      </c>
      <c r="E307">
        <v>50</v>
      </c>
      <c r="G307" t="s">
        <v>308</v>
      </c>
      <c r="H307">
        <v>210595</v>
      </c>
      <c r="I307">
        <v>1</v>
      </c>
      <c r="J307" t="s">
        <v>77</v>
      </c>
      <c r="K307" t="s">
        <v>77</v>
      </c>
      <c r="L307" t="s">
        <v>896</v>
      </c>
      <c r="M307">
        <v>2004</v>
      </c>
      <c r="N307">
        <v>74</v>
      </c>
      <c r="O307">
        <v>3</v>
      </c>
      <c r="P307" t="str">
        <f t="shared" si="8"/>
        <v>08</v>
      </c>
      <c r="Q307" s="118">
        <f>VLOOKUP(M307,WeightWhite!A$10:B$12,2,FALSE)*I307</f>
        <v>2.2809139784946235</v>
      </c>
      <c r="R307">
        <f t="shared" si="9"/>
        <v>2</v>
      </c>
    </row>
    <row r="308" spans="1:18" hidden="1">
      <c r="A308" s="134">
        <v>9402880098</v>
      </c>
      <c r="B308">
        <v>2006</v>
      </c>
      <c r="C308">
        <v>20060819</v>
      </c>
      <c r="D308">
        <v>50</v>
      </c>
      <c r="E308">
        <v>50</v>
      </c>
      <c r="G308" t="s">
        <v>308</v>
      </c>
      <c r="H308">
        <v>210595</v>
      </c>
      <c r="I308">
        <v>1.01</v>
      </c>
      <c r="J308" t="s">
        <v>77</v>
      </c>
      <c r="K308" t="s">
        <v>77</v>
      </c>
      <c r="L308" t="s">
        <v>896</v>
      </c>
      <c r="M308">
        <v>2004</v>
      </c>
      <c r="N308">
        <v>74</v>
      </c>
      <c r="O308">
        <v>3</v>
      </c>
      <c r="P308" t="str">
        <f t="shared" si="8"/>
        <v>08</v>
      </c>
      <c r="Q308" s="118">
        <f>VLOOKUP(M308,WeightWhite!A$10:B$12,2,FALSE)*I308</f>
        <v>2.3037231182795699</v>
      </c>
      <c r="R308">
        <f t="shared" si="9"/>
        <v>2</v>
      </c>
    </row>
    <row r="309" spans="1:18" hidden="1">
      <c r="A309" s="134">
        <v>9402880055</v>
      </c>
      <c r="B309">
        <v>2006</v>
      </c>
      <c r="C309">
        <v>20060819</v>
      </c>
      <c r="D309">
        <v>50</v>
      </c>
      <c r="E309">
        <v>50</v>
      </c>
      <c r="G309" t="s">
        <v>308</v>
      </c>
      <c r="H309">
        <v>210595</v>
      </c>
      <c r="I309">
        <v>1.01</v>
      </c>
      <c r="J309" t="s">
        <v>77</v>
      </c>
      <c r="K309" t="s">
        <v>77</v>
      </c>
      <c r="L309" t="s">
        <v>896</v>
      </c>
      <c r="M309">
        <v>2004</v>
      </c>
      <c r="N309">
        <v>74</v>
      </c>
      <c r="O309">
        <v>3</v>
      </c>
      <c r="P309" t="str">
        <f t="shared" si="8"/>
        <v>08</v>
      </c>
      <c r="Q309" s="118">
        <f>VLOOKUP(M309,WeightWhite!A$10:B$12,2,FALSE)*I309</f>
        <v>2.3037231182795699</v>
      </c>
      <c r="R309">
        <f t="shared" si="9"/>
        <v>2</v>
      </c>
    </row>
    <row r="310" spans="1:18" hidden="1">
      <c r="A310" s="134">
        <v>9402880059</v>
      </c>
      <c r="B310">
        <v>2006</v>
      </c>
      <c r="C310">
        <v>20060819</v>
      </c>
      <c r="D310">
        <v>50</v>
      </c>
      <c r="E310">
        <v>50</v>
      </c>
      <c r="G310" t="s">
        <v>308</v>
      </c>
      <c r="H310">
        <v>210595</v>
      </c>
      <c r="I310">
        <v>1.01</v>
      </c>
      <c r="J310" t="s">
        <v>77</v>
      </c>
      <c r="K310" t="s">
        <v>77</v>
      </c>
      <c r="L310" t="s">
        <v>896</v>
      </c>
      <c r="M310">
        <v>2004</v>
      </c>
      <c r="N310">
        <v>74</v>
      </c>
      <c r="O310">
        <v>3</v>
      </c>
      <c r="P310" t="str">
        <f t="shared" si="8"/>
        <v>08</v>
      </c>
      <c r="Q310" s="118">
        <f>VLOOKUP(M310,WeightWhite!A$10:B$12,2,FALSE)*I310</f>
        <v>2.3037231182795699</v>
      </c>
      <c r="R310">
        <f t="shared" si="9"/>
        <v>2</v>
      </c>
    </row>
    <row r="311" spans="1:18" hidden="1">
      <c r="A311" s="134">
        <v>9402880061</v>
      </c>
      <c r="B311">
        <v>2006</v>
      </c>
      <c r="C311">
        <v>20060819</v>
      </c>
      <c r="D311">
        <v>50</v>
      </c>
      <c r="E311">
        <v>50</v>
      </c>
      <c r="G311" t="s">
        <v>308</v>
      </c>
      <c r="H311">
        <v>210595</v>
      </c>
      <c r="I311">
        <v>1.01</v>
      </c>
      <c r="J311" t="s">
        <v>77</v>
      </c>
      <c r="K311" t="s">
        <v>77</v>
      </c>
      <c r="L311" t="s">
        <v>896</v>
      </c>
      <c r="M311">
        <v>2004</v>
      </c>
      <c r="N311">
        <v>74</v>
      </c>
      <c r="O311">
        <v>3</v>
      </c>
      <c r="P311" t="str">
        <f t="shared" si="8"/>
        <v>08</v>
      </c>
      <c r="Q311" s="118">
        <f>VLOOKUP(M311,WeightWhite!A$10:B$12,2,FALSE)*I311</f>
        <v>2.3037231182795699</v>
      </c>
      <c r="R311">
        <f t="shared" si="9"/>
        <v>2</v>
      </c>
    </row>
    <row r="312" spans="1:18" hidden="1">
      <c r="A312" s="134">
        <v>1661458</v>
      </c>
      <c r="B312">
        <v>2004</v>
      </c>
      <c r="C312">
        <v>20040827</v>
      </c>
      <c r="D312">
        <v>23</v>
      </c>
      <c r="E312">
        <v>17</v>
      </c>
      <c r="F312" t="s">
        <v>58</v>
      </c>
      <c r="G312" t="s">
        <v>263</v>
      </c>
      <c r="H312">
        <v>210512</v>
      </c>
      <c r="I312">
        <v>1.84</v>
      </c>
      <c r="J312" t="s">
        <v>1072</v>
      </c>
      <c r="K312" t="s">
        <v>77</v>
      </c>
      <c r="L312" t="s">
        <v>896</v>
      </c>
      <c r="M312">
        <v>2002</v>
      </c>
      <c r="N312">
        <v>63</v>
      </c>
      <c r="O312">
        <v>3</v>
      </c>
      <c r="P312" t="str">
        <f t="shared" si="8"/>
        <v>08</v>
      </c>
      <c r="Q312" s="118">
        <f>VLOOKUP(M312,WeightWhite!A$10:B$12,2,FALSE)*I312</f>
        <v>1.84</v>
      </c>
      <c r="R312">
        <f t="shared" si="9"/>
        <v>2</v>
      </c>
    </row>
    <row r="313" spans="1:18" hidden="1">
      <c r="A313" s="134">
        <v>1944135</v>
      </c>
      <c r="B313">
        <v>2007</v>
      </c>
      <c r="C313">
        <v>20070831</v>
      </c>
      <c r="D313">
        <v>45</v>
      </c>
      <c r="E313">
        <v>95</v>
      </c>
      <c r="F313" t="s">
        <v>99</v>
      </c>
      <c r="G313" t="s">
        <v>258</v>
      </c>
      <c r="H313">
        <v>210595</v>
      </c>
      <c r="I313">
        <v>4.68</v>
      </c>
      <c r="J313" t="s">
        <v>1088</v>
      </c>
      <c r="K313" t="s">
        <v>77</v>
      </c>
      <c r="L313" t="s">
        <v>896</v>
      </c>
      <c r="M313">
        <v>2004</v>
      </c>
      <c r="N313">
        <v>42</v>
      </c>
      <c r="O313">
        <v>3</v>
      </c>
      <c r="P313" t="str">
        <f t="shared" si="8"/>
        <v>08</v>
      </c>
      <c r="Q313" s="118">
        <f>VLOOKUP(M313,WeightWhite!A$10:B$12,2,FALSE)*I313</f>
        <v>10.674677419354838</v>
      </c>
      <c r="R313">
        <f t="shared" si="9"/>
        <v>3</v>
      </c>
    </row>
    <row r="314" spans="1:18" hidden="1">
      <c r="A314" s="134">
        <v>1892319</v>
      </c>
      <c r="B314">
        <v>2007</v>
      </c>
      <c r="C314">
        <v>20070813</v>
      </c>
      <c r="D314">
        <v>45</v>
      </c>
      <c r="E314">
        <v>95</v>
      </c>
      <c r="F314" t="s">
        <v>249</v>
      </c>
      <c r="G314" t="s">
        <v>274</v>
      </c>
      <c r="H314">
        <v>210595</v>
      </c>
      <c r="I314">
        <v>2.98</v>
      </c>
      <c r="J314" t="s">
        <v>1209</v>
      </c>
      <c r="K314" t="s">
        <v>77</v>
      </c>
      <c r="L314" t="s">
        <v>896</v>
      </c>
      <c r="M314">
        <v>2004</v>
      </c>
      <c r="N314">
        <v>56</v>
      </c>
      <c r="O314">
        <v>3</v>
      </c>
      <c r="P314" t="str">
        <f t="shared" si="8"/>
        <v>08</v>
      </c>
      <c r="Q314" s="118">
        <f>VLOOKUP(M314,WeightWhite!A$10:B$12,2,FALSE)*I314</f>
        <v>6.7971236559139783</v>
      </c>
      <c r="R314">
        <f t="shared" si="9"/>
        <v>3</v>
      </c>
    </row>
    <row r="315" spans="1:18" hidden="1">
      <c r="A315" s="134">
        <v>1703974</v>
      </c>
      <c r="B315">
        <v>2005</v>
      </c>
      <c r="C315">
        <v>20050813</v>
      </c>
      <c r="D315">
        <v>45</v>
      </c>
      <c r="E315">
        <v>95</v>
      </c>
      <c r="F315" t="s">
        <v>58</v>
      </c>
      <c r="G315" t="s">
        <v>284</v>
      </c>
      <c r="H315">
        <v>210512</v>
      </c>
      <c r="I315">
        <v>5.73</v>
      </c>
      <c r="J315" t="s">
        <v>1077</v>
      </c>
      <c r="K315" t="s">
        <v>77</v>
      </c>
      <c r="L315" t="s">
        <v>896</v>
      </c>
      <c r="M315">
        <v>2002</v>
      </c>
      <c r="N315">
        <v>57</v>
      </c>
      <c r="O315">
        <v>3</v>
      </c>
      <c r="P315" t="str">
        <f t="shared" si="8"/>
        <v>08</v>
      </c>
      <c r="Q315" s="118">
        <f>VLOOKUP(M315,WeightWhite!A$10:B$12,2,FALSE)*I315</f>
        <v>5.73</v>
      </c>
      <c r="R315">
        <f t="shared" si="9"/>
        <v>3</v>
      </c>
    </row>
    <row r="316" spans="1:18" hidden="1">
      <c r="A316" s="134">
        <v>1731840</v>
      </c>
      <c r="B316">
        <v>2005</v>
      </c>
      <c r="C316">
        <v>20050806</v>
      </c>
      <c r="D316">
        <v>45</v>
      </c>
      <c r="E316">
        <v>95</v>
      </c>
      <c r="F316" t="s">
        <v>58</v>
      </c>
      <c r="G316" t="s">
        <v>280</v>
      </c>
      <c r="H316">
        <v>210512</v>
      </c>
      <c r="I316">
        <v>5.73</v>
      </c>
      <c r="J316" t="s">
        <v>1091</v>
      </c>
      <c r="K316" t="s">
        <v>77</v>
      </c>
      <c r="L316" t="s">
        <v>896</v>
      </c>
      <c r="M316">
        <v>2002</v>
      </c>
      <c r="N316">
        <v>57</v>
      </c>
      <c r="O316">
        <v>3</v>
      </c>
      <c r="P316" t="str">
        <f t="shared" si="8"/>
        <v>08</v>
      </c>
      <c r="Q316" s="118">
        <f>VLOOKUP(M316,WeightWhite!A$10:B$12,2,FALSE)*I316</f>
        <v>5.73</v>
      </c>
      <c r="R316">
        <f t="shared" si="9"/>
        <v>3</v>
      </c>
    </row>
    <row r="317" spans="1:18" hidden="1">
      <c r="A317" s="134">
        <v>1893819</v>
      </c>
      <c r="B317">
        <v>2007</v>
      </c>
      <c r="C317">
        <v>20070809</v>
      </c>
      <c r="D317">
        <v>41</v>
      </c>
      <c r="E317">
        <v>95</v>
      </c>
      <c r="F317" t="s">
        <v>58</v>
      </c>
      <c r="G317" t="s">
        <v>270</v>
      </c>
      <c r="H317">
        <v>210595</v>
      </c>
      <c r="I317">
        <v>2.15</v>
      </c>
      <c r="J317" t="s">
        <v>1074</v>
      </c>
      <c r="K317" t="s">
        <v>77</v>
      </c>
      <c r="L317" t="s">
        <v>896</v>
      </c>
      <c r="M317">
        <v>2004</v>
      </c>
      <c r="N317">
        <v>22</v>
      </c>
      <c r="O317">
        <v>3</v>
      </c>
      <c r="P317" t="str">
        <f t="shared" si="8"/>
        <v>08</v>
      </c>
      <c r="Q317" s="118">
        <f>VLOOKUP(M317,WeightWhite!A$10:B$12,2,FALSE)*I317</f>
        <v>4.9039650537634403</v>
      </c>
      <c r="R317">
        <f t="shared" si="9"/>
        <v>3</v>
      </c>
    </row>
    <row r="318" spans="1:18" hidden="1">
      <c r="A318" s="134">
        <v>1854555</v>
      </c>
      <c r="B318">
        <v>2006</v>
      </c>
      <c r="C318">
        <v>20060808</v>
      </c>
      <c r="D318">
        <v>10</v>
      </c>
      <c r="E318">
        <v>41</v>
      </c>
      <c r="F318" t="s">
        <v>58</v>
      </c>
      <c r="G318" t="s">
        <v>271</v>
      </c>
      <c r="H318">
        <v>210512</v>
      </c>
      <c r="I318">
        <v>1.78</v>
      </c>
      <c r="J318" t="s">
        <v>1087</v>
      </c>
      <c r="K318" t="s">
        <v>77</v>
      </c>
      <c r="L318" t="s">
        <v>896</v>
      </c>
      <c r="M318">
        <v>2002</v>
      </c>
      <c r="N318">
        <v>16</v>
      </c>
      <c r="O318">
        <v>3</v>
      </c>
      <c r="P318" t="str">
        <f t="shared" si="8"/>
        <v>08</v>
      </c>
      <c r="Q318" s="118">
        <f>VLOOKUP(M318,WeightWhite!A$10:B$12,2,FALSE)*I318</f>
        <v>1.78</v>
      </c>
      <c r="R318">
        <f t="shared" si="9"/>
        <v>4</v>
      </c>
    </row>
    <row r="319" spans="1:18" hidden="1">
      <c r="A319" s="134">
        <v>1862269</v>
      </c>
      <c r="B319">
        <v>2006</v>
      </c>
      <c r="C319">
        <v>20060803</v>
      </c>
      <c r="D319">
        <v>15</v>
      </c>
      <c r="E319">
        <v>40</v>
      </c>
      <c r="F319" t="s">
        <v>58</v>
      </c>
      <c r="G319" t="s">
        <v>271</v>
      </c>
      <c r="H319">
        <v>210512</v>
      </c>
      <c r="I319">
        <v>1</v>
      </c>
      <c r="J319" t="s">
        <v>1087</v>
      </c>
      <c r="K319" t="s">
        <v>77</v>
      </c>
      <c r="L319" t="s">
        <v>896</v>
      </c>
      <c r="M319">
        <v>2002</v>
      </c>
      <c r="N319">
        <v>16</v>
      </c>
      <c r="O319">
        <v>3</v>
      </c>
      <c r="P319" t="str">
        <f t="shared" si="8"/>
        <v>08</v>
      </c>
      <c r="Q319" s="118">
        <f>VLOOKUP(M319,WeightWhite!A$10:B$12,2,FALSE)*I319</f>
        <v>1</v>
      </c>
      <c r="R319">
        <f t="shared" si="9"/>
        <v>4</v>
      </c>
    </row>
    <row r="320" spans="1:18" hidden="1">
      <c r="A320" s="134" t="s">
        <v>1214</v>
      </c>
      <c r="B320">
        <v>2005</v>
      </c>
      <c r="C320">
        <v>20050924</v>
      </c>
      <c r="D320">
        <v>10</v>
      </c>
      <c r="E320">
        <v>33</v>
      </c>
      <c r="G320" t="s">
        <v>244</v>
      </c>
      <c r="H320">
        <v>210512</v>
      </c>
      <c r="I320">
        <v>2.71</v>
      </c>
      <c r="J320" t="s">
        <v>1079</v>
      </c>
      <c r="K320" t="s">
        <v>77</v>
      </c>
      <c r="L320" t="s">
        <v>896</v>
      </c>
      <c r="M320">
        <v>2002</v>
      </c>
      <c r="N320">
        <v>9</v>
      </c>
      <c r="O320">
        <v>3</v>
      </c>
      <c r="P320" t="str">
        <f t="shared" si="8"/>
        <v>09</v>
      </c>
      <c r="Q320" s="118">
        <f>VLOOKUP(M320,WeightWhite!A$10:B$12,2,FALSE)*I320</f>
        <v>2.71</v>
      </c>
      <c r="R320">
        <f t="shared" si="9"/>
        <v>3</v>
      </c>
    </row>
    <row r="321" spans="1:18" hidden="1">
      <c r="A321" s="134" t="s">
        <v>1215</v>
      </c>
      <c r="B321">
        <v>2005</v>
      </c>
      <c r="C321">
        <v>20050924</v>
      </c>
      <c r="D321">
        <v>10</v>
      </c>
      <c r="E321">
        <v>33</v>
      </c>
      <c r="G321" t="s">
        <v>244</v>
      </c>
      <c r="H321">
        <v>210512</v>
      </c>
      <c r="I321">
        <v>2.71</v>
      </c>
      <c r="J321" t="s">
        <v>1079</v>
      </c>
      <c r="K321" t="s">
        <v>77</v>
      </c>
      <c r="L321" t="s">
        <v>896</v>
      </c>
      <c r="M321">
        <v>2002</v>
      </c>
      <c r="N321">
        <v>9</v>
      </c>
      <c r="O321">
        <v>3</v>
      </c>
      <c r="P321" t="str">
        <f t="shared" si="8"/>
        <v>09</v>
      </c>
      <c r="Q321" s="118">
        <f>VLOOKUP(M321,WeightWhite!A$10:B$12,2,FALSE)*I321</f>
        <v>2.71</v>
      </c>
      <c r="R321">
        <f t="shared" si="9"/>
        <v>3</v>
      </c>
    </row>
    <row r="322" spans="1:18" hidden="1">
      <c r="A322" s="134" t="s">
        <v>1216</v>
      </c>
      <c r="B322">
        <v>2007</v>
      </c>
      <c r="C322">
        <v>20070922</v>
      </c>
      <c r="D322">
        <v>10</v>
      </c>
      <c r="E322">
        <v>33</v>
      </c>
      <c r="G322" t="s">
        <v>285</v>
      </c>
      <c r="H322">
        <v>210556</v>
      </c>
      <c r="I322">
        <v>4.09</v>
      </c>
      <c r="J322" t="s">
        <v>1089</v>
      </c>
      <c r="K322" t="s">
        <v>77</v>
      </c>
      <c r="L322" t="s">
        <v>896</v>
      </c>
      <c r="M322">
        <v>2003</v>
      </c>
      <c r="N322">
        <v>9</v>
      </c>
      <c r="O322">
        <v>3</v>
      </c>
      <c r="P322" t="str">
        <f t="shared" ref="P322:P385" si="10">MID(C322,5,2)</f>
        <v>09</v>
      </c>
      <c r="Q322" s="118">
        <f>VLOOKUP(M322,WeightWhite!A$10:B$12,2,FALSE)*I322</f>
        <v>33.692864077669903</v>
      </c>
      <c r="R322">
        <f t="shared" si="9"/>
        <v>4</v>
      </c>
    </row>
    <row r="323" spans="1:18" hidden="1">
      <c r="A323" s="134">
        <v>1744912</v>
      </c>
      <c r="B323">
        <v>2005</v>
      </c>
      <c r="C323">
        <v>20050920</v>
      </c>
      <c r="D323">
        <v>23</v>
      </c>
      <c r="E323">
        <v>16</v>
      </c>
      <c r="F323" t="s">
        <v>58</v>
      </c>
      <c r="G323" t="s">
        <v>291</v>
      </c>
      <c r="H323">
        <v>210512</v>
      </c>
      <c r="I323">
        <v>1.93</v>
      </c>
      <c r="J323" t="s">
        <v>1217</v>
      </c>
      <c r="K323" t="s">
        <v>77</v>
      </c>
      <c r="L323" t="s">
        <v>896</v>
      </c>
      <c r="M323">
        <v>2002</v>
      </c>
      <c r="N323">
        <v>73</v>
      </c>
      <c r="O323">
        <v>3</v>
      </c>
      <c r="P323" t="str">
        <f t="shared" si="10"/>
        <v>09</v>
      </c>
      <c r="Q323" s="118">
        <f>VLOOKUP(M323,WeightWhite!A$10:B$12,2,FALSE)*I323</f>
        <v>1.93</v>
      </c>
      <c r="R323">
        <f t="shared" ref="R323:R386" si="11">B323-M323</f>
        <v>3</v>
      </c>
    </row>
    <row r="324" spans="1:18" hidden="1">
      <c r="A324" s="134">
        <v>1744974</v>
      </c>
      <c r="B324">
        <v>2005</v>
      </c>
      <c r="C324">
        <v>20050912</v>
      </c>
      <c r="D324">
        <v>23</v>
      </c>
      <c r="E324">
        <v>17</v>
      </c>
      <c r="F324" t="s">
        <v>58</v>
      </c>
      <c r="G324" t="s">
        <v>265</v>
      </c>
      <c r="H324">
        <v>210512</v>
      </c>
      <c r="I324">
        <v>1.46</v>
      </c>
      <c r="J324" t="s">
        <v>690</v>
      </c>
      <c r="K324" t="s">
        <v>77</v>
      </c>
      <c r="L324" t="s">
        <v>896</v>
      </c>
      <c r="M324">
        <v>2002</v>
      </c>
      <c r="N324">
        <v>73</v>
      </c>
      <c r="O324">
        <v>3</v>
      </c>
      <c r="P324" t="str">
        <f t="shared" si="10"/>
        <v>09</v>
      </c>
      <c r="Q324" s="118">
        <f>VLOOKUP(M324,WeightWhite!A$10:B$12,2,FALSE)*I324</f>
        <v>1.46</v>
      </c>
      <c r="R324">
        <f t="shared" si="11"/>
        <v>3</v>
      </c>
    </row>
    <row r="325" spans="1:18" hidden="1">
      <c r="A325" s="134">
        <v>1900464</v>
      </c>
      <c r="B325">
        <v>2007</v>
      </c>
      <c r="C325">
        <v>20070902</v>
      </c>
      <c r="D325">
        <v>23</v>
      </c>
      <c r="E325">
        <v>17</v>
      </c>
      <c r="F325" t="s">
        <v>58</v>
      </c>
      <c r="G325" t="s">
        <v>265</v>
      </c>
      <c r="H325">
        <v>210595</v>
      </c>
      <c r="I325">
        <v>2.0299999999999998</v>
      </c>
      <c r="J325" t="s">
        <v>690</v>
      </c>
      <c r="K325" t="s">
        <v>77</v>
      </c>
      <c r="L325" t="s">
        <v>896</v>
      </c>
      <c r="M325">
        <v>2004</v>
      </c>
      <c r="N325">
        <v>73</v>
      </c>
      <c r="O325">
        <v>3</v>
      </c>
      <c r="P325" t="str">
        <f t="shared" si="10"/>
        <v>09</v>
      </c>
      <c r="Q325" s="118">
        <f>VLOOKUP(M325,WeightWhite!A$10:B$12,2,FALSE)*I325</f>
        <v>4.6302553763440857</v>
      </c>
      <c r="R325">
        <f t="shared" si="11"/>
        <v>3</v>
      </c>
    </row>
    <row r="326" spans="1:18" hidden="1">
      <c r="A326" s="134">
        <v>1943709</v>
      </c>
      <c r="B326">
        <v>2007</v>
      </c>
      <c r="C326">
        <v>20070924</v>
      </c>
      <c r="D326">
        <v>23</v>
      </c>
      <c r="E326">
        <v>49</v>
      </c>
      <c r="F326" t="s">
        <v>58</v>
      </c>
      <c r="G326" t="s">
        <v>265</v>
      </c>
      <c r="H326">
        <v>210595</v>
      </c>
      <c r="I326">
        <v>1.22</v>
      </c>
      <c r="J326" t="s">
        <v>690</v>
      </c>
      <c r="K326" t="s">
        <v>77</v>
      </c>
      <c r="L326" t="s">
        <v>896</v>
      </c>
      <c r="M326">
        <v>2004</v>
      </c>
      <c r="N326">
        <v>73</v>
      </c>
      <c r="O326">
        <v>3</v>
      </c>
      <c r="P326" t="str">
        <f t="shared" si="10"/>
        <v>09</v>
      </c>
      <c r="Q326" s="118">
        <f>VLOOKUP(M326,WeightWhite!A$10:B$12,2,FALSE)*I326</f>
        <v>2.7827150537634404</v>
      </c>
      <c r="R326">
        <f t="shared" si="11"/>
        <v>3</v>
      </c>
    </row>
    <row r="327" spans="1:18" hidden="1">
      <c r="A327" s="134">
        <v>1983566</v>
      </c>
      <c r="B327">
        <v>2008</v>
      </c>
      <c r="C327">
        <v>20080909</v>
      </c>
      <c r="D327">
        <v>23</v>
      </c>
      <c r="E327">
        <v>17</v>
      </c>
      <c r="F327" t="s">
        <v>58</v>
      </c>
      <c r="G327" t="s">
        <v>265</v>
      </c>
      <c r="H327">
        <v>210595</v>
      </c>
      <c r="I327">
        <v>2.82</v>
      </c>
      <c r="J327" t="s">
        <v>690</v>
      </c>
      <c r="K327" t="s">
        <v>77</v>
      </c>
      <c r="L327" t="s">
        <v>896</v>
      </c>
      <c r="M327">
        <v>2004</v>
      </c>
      <c r="N327">
        <v>73</v>
      </c>
      <c r="O327">
        <v>3</v>
      </c>
      <c r="P327" t="str">
        <f t="shared" si="10"/>
        <v>09</v>
      </c>
      <c r="Q327" s="118">
        <f>VLOOKUP(M327,WeightWhite!A$10:B$12,2,FALSE)*I327</f>
        <v>6.4321774193548382</v>
      </c>
      <c r="R327">
        <f t="shared" si="11"/>
        <v>4</v>
      </c>
    </row>
    <row r="328" spans="1:18" hidden="1">
      <c r="A328" s="134">
        <v>1988566</v>
      </c>
      <c r="B328">
        <v>2008</v>
      </c>
      <c r="C328">
        <v>20080909</v>
      </c>
      <c r="D328">
        <v>23</v>
      </c>
      <c r="E328">
        <v>17</v>
      </c>
      <c r="F328" t="s">
        <v>58</v>
      </c>
      <c r="G328" t="s">
        <v>265</v>
      </c>
      <c r="H328">
        <v>210595</v>
      </c>
      <c r="I328">
        <v>2.82</v>
      </c>
      <c r="J328" t="s">
        <v>690</v>
      </c>
      <c r="K328" t="s">
        <v>77</v>
      </c>
      <c r="L328" t="s">
        <v>896</v>
      </c>
      <c r="M328">
        <v>2004</v>
      </c>
      <c r="N328">
        <v>73</v>
      </c>
      <c r="O328">
        <v>3</v>
      </c>
      <c r="P328" t="str">
        <f t="shared" si="10"/>
        <v>09</v>
      </c>
      <c r="Q328" s="118">
        <f>VLOOKUP(M328,WeightWhite!A$10:B$12,2,FALSE)*I328</f>
        <v>6.4321774193548382</v>
      </c>
      <c r="R328">
        <f t="shared" si="11"/>
        <v>4</v>
      </c>
    </row>
    <row r="329" spans="1:18" hidden="1">
      <c r="A329" s="134">
        <v>9402710001</v>
      </c>
      <c r="B329">
        <v>2005</v>
      </c>
      <c r="C329">
        <v>20050908</v>
      </c>
      <c r="D329">
        <v>50</v>
      </c>
      <c r="E329">
        <v>50</v>
      </c>
      <c r="G329" t="s">
        <v>308</v>
      </c>
      <c r="H329">
        <v>210512</v>
      </c>
      <c r="I329">
        <v>1</v>
      </c>
      <c r="J329" t="s">
        <v>77</v>
      </c>
      <c r="K329" t="s">
        <v>77</v>
      </c>
      <c r="L329" t="s">
        <v>896</v>
      </c>
      <c r="M329">
        <v>2002</v>
      </c>
      <c r="N329">
        <v>74</v>
      </c>
      <c r="O329">
        <v>3</v>
      </c>
      <c r="P329" t="str">
        <f t="shared" si="10"/>
        <v>09</v>
      </c>
      <c r="Q329" s="118">
        <f>VLOOKUP(M329,WeightWhite!A$10:B$12,2,FALSE)*I329</f>
        <v>1</v>
      </c>
      <c r="R329">
        <f t="shared" si="11"/>
        <v>3</v>
      </c>
    </row>
    <row r="330" spans="1:18" hidden="1">
      <c r="A330" s="134">
        <v>9402710018</v>
      </c>
      <c r="B330">
        <v>2005</v>
      </c>
      <c r="C330">
        <v>20050908</v>
      </c>
      <c r="D330">
        <v>50</v>
      </c>
      <c r="E330">
        <v>50</v>
      </c>
      <c r="G330" t="s">
        <v>308</v>
      </c>
      <c r="H330">
        <v>210512</v>
      </c>
      <c r="I330">
        <v>1</v>
      </c>
      <c r="J330" t="s">
        <v>77</v>
      </c>
      <c r="K330" t="s">
        <v>77</v>
      </c>
      <c r="L330" t="s">
        <v>896</v>
      </c>
      <c r="M330">
        <v>2002</v>
      </c>
      <c r="N330">
        <v>74</v>
      </c>
      <c r="O330">
        <v>3</v>
      </c>
      <c r="P330" t="str">
        <f t="shared" si="10"/>
        <v>09</v>
      </c>
      <c r="Q330" s="118">
        <f>VLOOKUP(M330,WeightWhite!A$10:B$12,2,FALSE)*I330</f>
        <v>1</v>
      </c>
      <c r="R330">
        <f t="shared" si="11"/>
        <v>3</v>
      </c>
    </row>
    <row r="331" spans="1:18" hidden="1">
      <c r="A331" s="134">
        <v>9402720006</v>
      </c>
      <c r="B331">
        <v>2005</v>
      </c>
      <c r="C331">
        <v>20050913</v>
      </c>
      <c r="D331">
        <v>50</v>
      </c>
      <c r="E331">
        <v>50</v>
      </c>
      <c r="G331" t="s">
        <v>308</v>
      </c>
      <c r="H331">
        <v>210512</v>
      </c>
      <c r="I331">
        <v>1</v>
      </c>
      <c r="J331" t="s">
        <v>77</v>
      </c>
      <c r="K331" t="s">
        <v>77</v>
      </c>
      <c r="L331" t="s">
        <v>896</v>
      </c>
      <c r="M331">
        <v>2002</v>
      </c>
      <c r="N331">
        <v>74</v>
      </c>
      <c r="O331">
        <v>3</v>
      </c>
      <c r="P331" t="str">
        <f t="shared" si="10"/>
        <v>09</v>
      </c>
      <c r="Q331" s="118">
        <f>VLOOKUP(M331,WeightWhite!A$10:B$12,2,FALSE)*I331</f>
        <v>1</v>
      </c>
      <c r="R331">
        <f t="shared" si="11"/>
        <v>3</v>
      </c>
    </row>
    <row r="332" spans="1:18" hidden="1">
      <c r="A332" s="134">
        <v>9402720007</v>
      </c>
      <c r="B332">
        <v>2005</v>
      </c>
      <c r="C332">
        <v>20050913</v>
      </c>
      <c r="D332">
        <v>50</v>
      </c>
      <c r="E332">
        <v>50</v>
      </c>
      <c r="G332" t="s">
        <v>308</v>
      </c>
      <c r="H332">
        <v>210512</v>
      </c>
      <c r="I332">
        <v>1</v>
      </c>
      <c r="J332" t="s">
        <v>77</v>
      </c>
      <c r="K332" t="s">
        <v>77</v>
      </c>
      <c r="L332" t="s">
        <v>896</v>
      </c>
      <c r="M332">
        <v>2002</v>
      </c>
      <c r="N332">
        <v>74</v>
      </c>
      <c r="O332">
        <v>3</v>
      </c>
      <c r="P332" t="str">
        <f t="shared" si="10"/>
        <v>09</v>
      </c>
      <c r="Q332" s="118">
        <f>VLOOKUP(M332,WeightWhite!A$10:B$12,2,FALSE)*I332</f>
        <v>1</v>
      </c>
      <c r="R332">
        <f t="shared" si="11"/>
        <v>3</v>
      </c>
    </row>
    <row r="333" spans="1:18" hidden="1">
      <c r="A333" s="134">
        <v>9402720009</v>
      </c>
      <c r="B333">
        <v>2005</v>
      </c>
      <c r="C333">
        <v>20050913</v>
      </c>
      <c r="D333">
        <v>50</v>
      </c>
      <c r="E333">
        <v>50</v>
      </c>
      <c r="G333" t="s">
        <v>308</v>
      </c>
      <c r="H333">
        <v>210512</v>
      </c>
      <c r="I333">
        <v>1</v>
      </c>
      <c r="J333" t="s">
        <v>77</v>
      </c>
      <c r="K333" t="s">
        <v>77</v>
      </c>
      <c r="L333" t="s">
        <v>896</v>
      </c>
      <c r="M333">
        <v>2002</v>
      </c>
      <c r="N333">
        <v>74</v>
      </c>
      <c r="O333">
        <v>3</v>
      </c>
      <c r="P333" t="str">
        <f t="shared" si="10"/>
        <v>09</v>
      </c>
      <c r="Q333" s="118">
        <f>VLOOKUP(M333,WeightWhite!A$10:B$12,2,FALSE)*I333</f>
        <v>1</v>
      </c>
      <c r="R333">
        <f t="shared" si="11"/>
        <v>3</v>
      </c>
    </row>
    <row r="334" spans="1:18" hidden="1">
      <c r="A334" s="134">
        <v>9402730001</v>
      </c>
      <c r="B334">
        <v>2005</v>
      </c>
      <c r="C334">
        <v>20050915</v>
      </c>
      <c r="D334">
        <v>50</v>
      </c>
      <c r="E334">
        <v>50</v>
      </c>
      <c r="G334" t="s">
        <v>308</v>
      </c>
      <c r="H334">
        <v>210512</v>
      </c>
      <c r="I334">
        <v>1</v>
      </c>
      <c r="J334" t="s">
        <v>77</v>
      </c>
      <c r="K334" t="s">
        <v>77</v>
      </c>
      <c r="L334" t="s">
        <v>896</v>
      </c>
      <c r="M334">
        <v>2002</v>
      </c>
      <c r="N334">
        <v>74</v>
      </c>
      <c r="O334">
        <v>3</v>
      </c>
      <c r="P334" t="str">
        <f t="shared" si="10"/>
        <v>09</v>
      </c>
      <c r="Q334" s="118">
        <f>VLOOKUP(M334,WeightWhite!A$10:B$12,2,FALSE)*I334</f>
        <v>1</v>
      </c>
      <c r="R334">
        <f t="shared" si="11"/>
        <v>3</v>
      </c>
    </row>
    <row r="335" spans="1:18" hidden="1">
      <c r="A335" s="134">
        <v>9402730016</v>
      </c>
      <c r="B335">
        <v>2005</v>
      </c>
      <c r="C335">
        <v>20050915</v>
      </c>
      <c r="D335">
        <v>50</v>
      </c>
      <c r="E335">
        <v>50</v>
      </c>
      <c r="G335" t="s">
        <v>308</v>
      </c>
      <c r="H335">
        <v>210512</v>
      </c>
      <c r="I335">
        <v>1</v>
      </c>
      <c r="J335" t="s">
        <v>77</v>
      </c>
      <c r="K335" t="s">
        <v>77</v>
      </c>
      <c r="L335" t="s">
        <v>896</v>
      </c>
      <c r="M335">
        <v>2002</v>
      </c>
      <c r="N335">
        <v>74</v>
      </c>
      <c r="O335">
        <v>3</v>
      </c>
      <c r="P335" t="str">
        <f t="shared" si="10"/>
        <v>09</v>
      </c>
      <c r="Q335" s="118">
        <f>VLOOKUP(M335,WeightWhite!A$10:B$12,2,FALSE)*I335</f>
        <v>1</v>
      </c>
      <c r="R335">
        <f t="shared" si="11"/>
        <v>3</v>
      </c>
    </row>
    <row r="336" spans="1:18" hidden="1">
      <c r="A336" s="134">
        <v>9402730017</v>
      </c>
      <c r="B336">
        <v>2005</v>
      </c>
      <c r="C336">
        <v>20050915</v>
      </c>
      <c r="D336">
        <v>50</v>
      </c>
      <c r="E336">
        <v>50</v>
      </c>
      <c r="G336" t="s">
        <v>308</v>
      </c>
      <c r="H336">
        <v>210512</v>
      </c>
      <c r="I336">
        <v>1</v>
      </c>
      <c r="J336" t="s">
        <v>77</v>
      </c>
      <c r="K336" t="s">
        <v>77</v>
      </c>
      <c r="L336" t="s">
        <v>896</v>
      </c>
      <c r="M336">
        <v>2002</v>
      </c>
      <c r="N336">
        <v>74</v>
      </c>
      <c r="O336">
        <v>3</v>
      </c>
      <c r="P336" t="str">
        <f t="shared" si="10"/>
        <v>09</v>
      </c>
      <c r="Q336" s="118">
        <f>VLOOKUP(M336,WeightWhite!A$10:B$12,2,FALSE)*I336</f>
        <v>1</v>
      </c>
      <c r="R336">
        <f t="shared" si="11"/>
        <v>3</v>
      </c>
    </row>
    <row r="337" spans="1:18" hidden="1">
      <c r="A337" s="134">
        <v>9402730018</v>
      </c>
      <c r="B337">
        <v>2005</v>
      </c>
      <c r="C337">
        <v>20050915</v>
      </c>
      <c r="D337">
        <v>50</v>
      </c>
      <c r="E337">
        <v>50</v>
      </c>
      <c r="G337" t="s">
        <v>308</v>
      </c>
      <c r="H337">
        <v>210512</v>
      </c>
      <c r="I337">
        <v>1</v>
      </c>
      <c r="J337" t="s">
        <v>77</v>
      </c>
      <c r="K337" t="s">
        <v>77</v>
      </c>
      <c r="L337" t="s">
        <v>896</v>
      </c>
      <c r="M337">
        <v>2002</v>
      </c>
      <c r="N337">
        <v>74</v>
      </c>
      <c r="O337">
        <v>3</v>
      </c>
      <c r="P337" t="str">
        <f t="shared" si="10"/>
        <v>09</v>
      </c>
      <c r="Q337" s="118">
        <f>VLOOKUP(M337,WeightWhite!A$10:B$12,2,FALSE)*I337</f>
        <v>1</v>
      </c>
      <c r="R337">
        <f t="shared" si="11"/>
        <v>3</v>
      </c>
    </row>
    <row r="338" spans="1:18" hidden="1">
      <c r="A338" s="134">
        <v>9402730020</v>
      </c>
      <c r="B338">
        <v>2005</v>
      </c>
      <c r="C338">
        <v>20050915</v>
      </c>
      <c r="D338">
        <v>50</v>
      </c>
      <c r="E338">
        <v>50</v>
      </c>
      <c r="G338" t="s">
        <v>308</v>
      </c>
      <c r="H338">
        <v>210512</v>
      </c>
      <c r="I338">
        <v>1</v>
      </c>
      <c r="J338" t="s">
        <v>77</v>
      </c>
      <c r="K338" t="s">
        <v>77</v>
      </c>
      <c r="L338" t="s">
        <v>896</v>
      </c>
      <c r="M338">
        <v>2002</v>
      </c>
      <c r="N338">
        <v>74</v>
      </c>
      <c r="O338">
        <v>3</v>
      </c>
      <c r="P338" t="str">
        <f t="shared" si="10"/>
        <v>09</v>
      </c>
      <c r="Q338" s="118">
        <f>VLOOKUP(M338,WeightWhite!A$10:B$12,2,FALSE)*I338</f>
        <v>1</v>
      </c>
      <c r="R338">
        <f t="shared" si="11"/>
        <v>3</v>
      </c>
    </row>
    <row r="339" spans="1:18" hidden="1">
      <c r="A339" s="134">
        <v>9402730023</v>
      </c>
      <c r="B339">
        <v>2005</v>
      </c>
      <c r="C339">
        <v>20050915</v>
      </c>
      <c r="D339">
        <v>50</v>
      </c>
      <c r="E339">
        <v>50</v>
      </c>
      <c r="G339" t="s">
        <v>308</v>
      </c>
      <c r="H339">
        <v>210512</v>
      </c>
      <c r="I339">
        <v>1</v>
      </c>
      <c r="J339" t="s">
        <v>77</v>
      </c>
      <c r="K339" t="s">
        <v>77</v>
      </c>
      <c r="L339" t="s">
        <v>896</v>
      </c>
      <c r="M339">
        <v>2002</v>
      </c>
      <c r="N339">
        <v>74</v>
      </c>
      <c r="O339">
        <v>3</v>
      </c>
      <c r="P339" t="str">
        <f t="shared" si="10"/>
        <v>09</v>
      </c>
      <c r="Q339" s="118">
        <f>VLOOKUP(M339,WeightWhite!A$10:B$12,2,FALSE)*I339</f>
        <v>1</v>
      </c>
      <c r="R339">
        <f t="shared" si="11"/>
        <v>3</v>
      </c>
    </row>
    <row r="340" spans="1:18" hidden="1">
      <c r="A340" s="134">
        <v>9402730024</v>
      </c>
      <c r="B340">
        <v>2005</v>
      </c>
      <c r="C340">
        <v>20050915</v>
      </c>
      <c r="D340">
        <v>50</v>
      </c>
      <c r="E340">
        <v>50</v>
      </c>
      <c r="G340" t="s">
        <v>308</v>
      </c>
      <c r="H340">
        <v>210512</v>
      </c>
      <c r="I340">
        <v>1</v>
      </c>
      <c r="J340" t="s">
        <v>77</v>
      </c>
      <c r="K340" t="s">
        <v>77</v>
      </c>
      <c r="L340" t="s">
        <v>896</v>
      </c>
      <c r="M340">
        <v>2002</v>
      </c>
      <c r="N340">
        <v>74</v>
      </c>
      <c r="O340">
        <v>3</v>
      </c>
      <c r="P340" t="str">
        <f t="shared" si="10"/>
        <v>09</v>
      </c>
      <c r="Q340" s="118">
        <f>VLOOKUP(M340,WeightWhite!A$10:B$12,2,FALSE)*I340</f>
        <v>1</v>
      </c>
      <c r="R340">
        <f t="shared" si="11"/>
        <v>3</v>
      </c>
    </row>
    <row r="341" spans="1:18" hidden="1">
      <c r="A341" s="134">
        <v>9402730045</v>
      </c>
      <c r="B341">
        <v>2005</v>
      </c>
      <c r="C341">
        <v>20050915</v>
      </c>
      <c r="D341">
        <v>50</v>
      </c>
      <c r="E341">
        <v>50</v>
      </c>
      <c r="G341" t="s">
        <v>308</v>
      </c>
      <c r="H341">
        <v>210512</v>
      </c>
      <c r="I341">
        <v>1</v>
      </c>
      <c r="J341" t="s">
        <v>77</v>
      </c>
      <c r="K341" t="s">
        <v>77</v>
      </c>
      <c r="L341" t="s">
        <v>896</v>
      </c>
      <c r="M341">
        <v>2002</v>
      </c>
      <c r="N341">
        <v>74</v>
      </c>
      <c r="O341">
        <v>3</v>
      </c>
      <c r="P341" t="str">
        <f t="shared" si="10"/>
        <v>09</v>
      </c>
      <c r="Q341" s="118">
        <f>VLOOKUP(M341,WeightWhite!A$10:B$12,2,FALSE)*I341</f>
        <v>1</v>
      </c>
      <c r="R341">
        <f t="shared" si="11"/>
        <v>3</v>
      </c>
    </row>
    <row r="342" spans="1:18" hidden="1">
      <c r="A342" s="134">
        <v>9402730046</v>
      </c>
      <c r="B342">
        <v>2005</v>
      </c>
      <c r="C342">
        <v>20050915</v>
      </c>
      <c r="D342">
        <v>50</v>
      </c>
      <c r="E342">
        <v>50</v>
      </c>
      <c r="G342" t="s">
        <v>308</v>
      </c>
      <c r="H342">
        <v>210512</v>
      </c>
      <c r="I342">
        <v>1</v>
      </c>
      <c r="J342" t="s">
        <v>77</v>
      </c>
      <c r="K342" t="s">
        <v>77</v>
      </c>
      <c r="L342" t="s">
        <v>896</v>
      </c>
      <c r="M342">
        <v>2002</v>
      </c>
      <c r="N342">
        <v>74</v>
      </c>
      <c r="O342">
        <v>3</v>
      </c>
      <c r="P342" t="str">
        <f t="shared" si="10"/>
        <v>09</v>
      </c>
      <c r="Q342" s="118">
        <f>VLOOKUP(M342,WeightWhite!A$10:B$12,2,FALSE)*I342</f>
        <v>1</v>
      </c>
      <c r="R342">
        <f t="shared" si="11"/>
        <v>3</v>
      </c>
    </row>
    <row r="343" spans="1:18" hidden="1">
      <c r="A343" s="134">
        <v>9402730049</v>
      </c>
      <c r="B343">
        <v>2005</v>
      </c>
      <c r="C343">
        <v>20050915</v>
      </c>
      <c r="D343">
        <v>50</v>
      </c>
      <c r="E343">
        <v>50</v>
      </c>
      <c r="G343" t="s">
        <v>308</v>
      </c>
      <c r="H343">
        <v>210512</v>
      </c>
      <c r="I343">
        <v>1</v>
      </c>
      <c r="J343" t="s">
        <v>77</v>
      </c>
      <c r="K343" t="s">
        <v>77</v>
      </c>
      <c r="L343" t="s">
        <v>896</v>
      </c>
      <c r="M343">
        <v>2002</v>
      </c>
      <c r="N343">
        <v>74</v>
      </c>
      <c r="O343">
        <v>3</v>
      </c>
      <c r="P343" t="str">
        <f t="shared" si="10"/>
        <v>09</v>
      </c>
      <c r="Q343" s="118">
        <f>VLOOKUP(M343,WeightWhite!A$10:B$12,2,FALSE)*I343</f>
        <v>1</v>
      </c>
      <c r="R343">
        <f t="shared" si="11"/>
        <v>3</v>
      </c>
    </row>
    <row r="344" spans="1:18" hidden="1">
      <c r="A344" s="134">
        <v>9402730050</v>
      </c>
      <c r="B344">
        <v>2005</v>
      </c>
      <c r="C344">
        <v>20050915</v>
      </c>
      <c r="D344">
        <v>50</v>
      </c>
      <c r="E344">
        <v>50</v>
      </c>
      <c r="G344" t="s">
        <v>308</v>
      </c>
      <c r="H344">
        <v>210512</v>
      </c>
      <c r="I344">
        <v>1</v>
      </c>
      <c r="J344" t="s">
        <v>77</v>
      </c>
      <c r="K344" t="s">
        <v>77</v>
      </c>
      <c r="L344" t="s">
        <v>896</v>
      </c>
      <c r="M344">
        <v>2002</v>
      </c>
      <c r="N344">
        <v>74</v>
      </c>
      <c r="O344">
        <v>3</v>
      </c>
      <c r="P344" t="str">
        <f t="shared" si="10"/>
        <v>09</v>
      </c>
      <c r="Q344" s="118">
        <f>VLOOKUP(M344,WeightWhite!A$10:B$12,2,FALSE)*I344</f>
        <v>1</v>
      </c>
      <c r="R344">
        <f t="shared" si="11"/>
        <v>3</v>
      </c>
    </row>
    <row r="345" spans="1:18" hidden="1">
      <c r="A345" s="134">
        <v>9402730052</v>
      </c>
      <c r="B345">
        <v>2005</v>
      </c>
      <c r="C345">
        <v>20050915</v>
      </c>
      <c r="D345">
        <v>50</v>
      </c>
      <c r="E345">
        <v>50</v>
      </c>
      <c r="G345" t="s">
        <v>308</v>
      </c>
      <c r="H345">
        <v>210512</v>
      </c>
      <c r="I345">
        <v>1</v>
      </c>
      <c r="J345" t="s">
        <v>77</v>
      </c>
      <c r="K345" t="s">
        <v>77</v>
      </c>
      <c r="L345" t="s">
        <v>896</v>
      </c>
      <c r="M345">
        <v>2002</v>
      </c>
      <c r="N345">
        <v>74</v>
      </c>
      <c r="O345">
        <v>3</v>
      </c>
      <c r="P345" t="str">
        <f t="shared" si="10"/>
        <v>09</v>
      </c>
      <c r="Q345" s="118">
        <f>VLOOKUP(M345,WeightWhite!A$10:B$12,2,FALSE)*I345</f>
        <v>1</v>
      </c>
      <c r="R345">
        <f t="shared" si="11"/>
        <v>3</v>
      </c>
    </row>
    <row r="346" spans="1:18" hidden="1">
      <c r="A346" s="134">
        <v>9402730053</v>
      </c>
      <c r="B346">
        <v>2005</v>
      </c>
      <c r="C346">
        <v>20050915</v>
      </c>
      <c r="D346">
        <v>50</v>
      </c>
      <c r="E346">
        <v>50</v>
      </c>
      <c r="G346" t="s">
        <v>308</v>
      </c>
      <c r="H346">
        <v>210512</v>
      </c>
      <c r="I346">
        <v>1</v>
      </c>
      <c r="J346" t="s">
        <v>77</v>
      </c>
      <c r="K346" t="s">
        <v>77</v>
      </c>
      <c r="L346" t="s">
        <v>896</v>
      </c>
      <c r="M346">
        <v>2002</v>
      </c>
      <c r="N346">
        <v>74</v>
      </c>
      <c r="O346">
        <v>3</v>
      </c>
      <c r="P346" t="str">
        <f t="shared" si="10"/>
        <v>09</v>
      </c>
      <c r="Q346" s="118">
        <f>VLOOKUP(M346,WeightWhite!A$10:B$12,2,FALSE)*I346</f>
        <v>1</v>
      </c>
      <c r="R346">
        <f t="shared" si="11"/>
        <v>3</v>
      </c>
    </row>
    <row r="347" spans="1:18" hidden="1">
      <c r="A347" s="134">
        <v>9402730057</v>
      </c>
      <c r="B347">
        <v>2005</v>
      </c>
      <c r="C347">
        <v>20050915</v>
      </c>
      <c r="D347">
        <v>50</v>
      </c>
      <c r="E347">
        <v>50</v>
      </c>
      <c r="G347" t="s">
        <v>308</v>
      </c>
      <c r="H347">
        <v>210512</v>
      </c>
      <c r="I347">
        <v>1</v>
      </c>
      <c r="J347" t="s">
        <v>77</v>
      </c>
      <c r="K347" t="s">
        <v>77</v>
      </c>
      <c r="L347" t="s">
        <v>896</v>
      </c>
      <c r="M347">
        <v>2002</v>
      </c>
      <c r="N347">
        <v>74</v>
      </c>
      <c r="O347">
        <v>3</v>
      </c>
      <c r="P347" t="str">
        <f t="shared" si="10"/>
        <v>09</v>
      </c>
      <c r="Q347" s="118">
        <f>VLOOKUP(M347,WeightWhite!A$10:B$12,2,FALSE)*I347</f>
        <v>1</v>
      </c>
      <c r="R347">
        <f t="shared" si="11"/>
        <v>3</v>
      </c>
    </row>
    <row r="348" spans="1:18" hidden="1">
      <c r="A348" s="134">
        <v>9402730073</v>
      </c>
      <c r="B348">
        <v>2005</v>
      </c>
      <c r="C348">
        <v>20050915</v>
      </c>
      <c r="D348">
        <v>50</v>
      </c>
      <c r="E348">
        <v>50</v>
      </c>
      <c r="G348" t="s">
        <v>308</v>
      </c>
      <c r="H348">
        <v>210512</v>
      </c>
      <c r="I348">
        <v>1</v>
      </c>
      <c r="J348" t="s">
        <v>77</v>
      </c>
      <c r="K348" t="s">
        <v>77</v>
      </c>
      <c r="L348" t="s">
        <v>896</v>
      </c>
      <c r="M348">
        <v>2002</v>
      </c>
      <c r="N348">
        <v>74</v>
      </c>
      <c r="O348">
        <v>3</v>
      </c>
      <c r="P348" t="str">
        <f t="shared" si="10"/>
        <v>09</v>
      </c>
      <c r="Q348" s="118">
        <f>VLOOKUP(M348,WeightWhite!A$10:B$12,2,FALSE)*I348</f>
        <v>1</v>
      </c>
      <c r="R348">
        <f t="shared" si="11"/>
        <v>3</v>
      </c>
    </row>
    <row r="349" spans="1:18" hidden="1">
      <c r="A349" s="134">
        <v>9402730074</v>
      </c>
      <c r="B349">
        <v>2005</v>
      </c>
      <c r="C349">
        <v>20050915</v>
      </c>
      <c r="D349">
        <v>50</v>
      </c>
      <c r="E349">
        <v>50</v>
      </c>
      <c r="G349" t="s">
        <v>308</v>
      </c>
      <c r="H349">
        <v>210512</v>
      </c>
      <c r="I349">
        <v>1</v>
      </c>
      <c r="J349" t="s">
        <v>77</v>
      </c>
      <c r="K349" t="s">
        <v>77</v>
      </c>
      <c r="L349" t="s">
        <v>896</v>
      </c>
      <c r="M349">
        <v>2002</v>
      </c>
      <c r="N349">
        <v>74</v>
      </c>
      <c r="O349">
        <v>3</v>
      </c>
      <c r="P349" t="str">
        <f t="shared" si="10"/>
        <v>09</v>
      </c>
      <c r="Q349" s="118">
        <f>VLOOKUP(M349,WeightWhite!A$10:B$12,2,FALSE)*I349</f>
        <v>1</v>
      </c>
      <c r="R349">
        <f t="shared" si="11"/>
        <v>3</v>
      </c>
    </row>
    <row r="350" spans="1:18" hidden="1">
      <c r="A350" s="134">
        <v>9402730075</v>
      </c>
      <c r="B350">
        <v>2005</v>
      </c>
      <c r="C350">
        <v>20050915</v>
      </c>
      <c r="D350">
        <v>50</v>
      </c>
      <c r="E350">
        <v>50</v>
      </c>
      <c r="G350" t="s">
        <v>308</v>
      </c>
      <c r="H350">
        <v>210512</v>
      </c>
      <c r="I350">
        <v>1</v>
      </c>
      <c r="J350" t="s">
        <v>77</v>
      </c>
      <c r="K350" t="s">
        <v>77</v>
      </c>
      <c r="L350" t="s">
        <v>896</v>
      </c>
      <c r="M350">
        <v>2002</v>
      </c>
      <c r="N350">
        <v>74</v>
      </c>
      <c r="O350">
        <v>3</v>
      </c>
      <c r="P350" t="str">
        <f t="shared" si="10"/>
        <v>09</v>
      </c>
      <c r="Q350" s="118">
        <f>VLOOKUP(M350,WeightWhite!A$10:B$12,2,FALSE)*I350</f>
        <v>1</v>
      </c>
      <c r="R350">
        <f t="shared" si="11"/>
        <v>3</v>
      </c>
    </row>
    <row r="351" spans="1:18" hidden="1">
      <c r="A351" s="134">
        <v>9402730076</v>
      </c>
      <c r="B351">
        <v>2005</v>
      </c>
      <c r="C351">
        <v>20050915</v>
      </c>
      <c r="D351">
        <v>50</v>
      </c>
      <c r="E351">
        <v>50</v>
      </c>
      <c r="G351" t="s">
        <v>308</v>
      </c>
      <c r="H351">
        <v>210512</v>
      </c>
      <c r="I351">
        <v>1</v>
      </c>
      <c r="J351" t="s">
        <v>77</v>
      </c>
      <c r="K351" t="s">
        <v>77</v>
      </c>
      <c r="L351" t="s">
        <v>896</v>
      </c>
      <c r="M351">
        <v>2002</v>
      </c>
      <c r="N351">
        <v>74</v>
      </c>
      <c r="O351">
        <v>3</v>
      </c>
      <c r="P351" t="str">
        <f t="shared" si="10"/>
        <v>09</v>
      </c>
      <c r="Q351" s="118">
        <f>VLOOKUP(M351,WeightWhite!A$10:B$12,2,FALSE)*I351</f>
        <v>1</v>
      </c>
      <c r="R351">
        <f t="shared" si="11"/>
        <v>3</v>
      </c>
    </row>
    <row r="352" spans="1:18" hidden="1">
      <c r="A352" s="134">
        <v>9402730077</v>
      </c>
      <c r="B352">
        <v>2005</v>
      </c>
      <c r="C352">
        <v>20050915</v>
      </c>
      <c r="D352">
        <v>50</v>
      </c>
      <c r="E352">
        <v>50</v>
      </c>
      <c r="G352" t="s">
        <v>308</v>
      </c>
      <c r="H352">
        <v>210512</v>
      </c>
      <c r="I352">
        <v>1</v>
      </c>
      <c r="J352" t="s">
        <v>77</v>
      </c>
      <c r="K352" t="s">
        <v>77</v>
      </c>
      <c r="L352" t="s">
        <v>896</v>
      </c>
      <c r="M352">
        <v>2002</v>
      </c>
      <c r="N352">
        <v>74</v>
      </c>
      <c r="O352">
        <v>3</v>
      </c>
      <c r="P352" t="str">
        <f t="shared" si="10"/>
        <v>09</v>
      </c>
      <c r="Q352" s="118">
        <f>VLOOKUP(M352,WeightWhite!A$10:B$12,2,FALSE)*I352</f>
        <v>1</v>
      </c>
      <c r="R352">
        <f t="shared" si="11"/>
        <v>3</v>
      </c>
    </row>
    <row r="353" spans="1:18" hidden="1">
      <c r="A353" s="134">
        <v>9402710003</v>
      </c>
      <c r="B353">
        <v>2005</v>
      </c>
      <c r="C353">
        <v>20050908</v>
      </c>
      <c r="D353">
        <v>50</v>
      </c>
      <c r="E353">
        <v>50</v>
      </c>
      <c r="G353" t="s">
        <v>308</v>
      </c>
      <c r="H353">
        <v>210512</v>
      </c>
      <c r="I353">
        <v>1</v>
      </c>
      <c r="J353" t="s">
        <v>77</v>
      </c>
      <c r="K353" t="s">
        <v>77</v>
      </c>
      <c r="L353" t="s">
        <v>896</v>
      </c>
      <c r="M353">
        <v>2002</v>
      </c>
      <c r="N353">
        <v>74</v>
      </c>
      <c r="O353">
        <v>3</v>
      </c>
      <c r="P353" t="str">
        <f t="shared" si="10"/>
        <v>09</v>
      </c>
      <c r="Q353" s="118">
        <f>VLOOKUP(M353,WeightWhite!A$10:B$12,2,FALSE)*I353</f>
        <v>1</v>
      </c>
      <c r="R353">
        <f t="shared" si="11"/>
        <v>3</v>
      </c>
    </row>
    <row r="354" spans="1:18" hidden="1">
      <c r="A354" s="134">
        <v>9402710004</v>
      </c>
      <c r="B354">
        <v>2005</v>
      </c>
      <c r="C354">
        <v>20050908</v>
      </c>
      <c r="D354">
        <v>50</v>
      </c>
      <c r="E354">
        <v>50</v>
      </c>
      <c r="G354" t="s">
        <v>308</v>
      </c>
      <c r="H354">
        <v>210512</v>
      </c>
      <c r="I354">
        <v>1</v>
      </c>
      <c r="J354" t="s">
        <v>77</v>
      </c>
      <c r="K354" t="s">
        <v>77</v>
      </c>
      <c r="L354" t="s">
        <v>896</v>
      </c>
      <c r="M354">
        <v>2002</v>
      </c>
      <c r="N354">
        <v>74</v>
      </c>
      <c r="O354">
        <v>3</v>
      </c>
      <c r="P354" t="str">
        <f t="shared" si="10"/>
        <v>09</v>
      </c>
      <c r="Q354" s="118">
        <f>VLOOKUP(M354,WeightWhite!A$10:B$12,2,FALSE)*I354</f>
        <v>1</v>
      </c>
      <c r="R354">
        <f t="shared" si="11"/>
        <v>3</v>
      </c>
    </row>
    <row r="355" spans="1:18" hidden="1">
      <c r="A355" s="134">
        <v>9402710007</v>
      </c>
      <c r="B355">
        <v>2005</v>
      </c>
      <c r="C355">
        <v>20050908</v>
      </c>
      <c r="D355">
        <v>50</v>
      </c>
      <c r="E355">
        <v>50</v>
      </c>
      <c r="G355" t="s">
        <v>308</v>
      </c>
      <c r="H355">
        <v>210512</v>
      </c>
      <c r="I355">
        <v>1</v>
      </c>
      <c r="J355" t="s">
        <v>77</v>
      </c>
      <c r="K355" t="s">
        <v>77</v>
      </c>
      <c r="L355" t="s">
        <v>896</v>
      </c>
      <c r="M355">
        <v>2002</v>
      </c>
      <c r="N355">
        <v>74</v>
      </c>
      <c r="O355">
        <v>3</v>
      </c>
      <c r="P355" t="str">
        <f t="shared" si="10"/>
        <v>09</v>
      </c>
      <c r="Q355" s="118">
        <f>VLOOKUP(M355,WeightWhite!A$10:B$12,2,FALSE)*I355</f>
        <v>1</v>
      </c>
      <c r="R355">
        <f t="shared" si="11"/>
        <v>3</v>
      </c>
    </row>
    <row r="356" spans="1:18" hidden="1">
      <c r="A356" s="134">
        <v>9402710010</v>
      </c>
      <c r="B356">
        <v>2005</v>
      </c>
      <c r="C356">
        <v>20050908</v>
      </c>
      <c r="D356">
        <v>50</v>
      </c>
      <c r="E356">
        <v>50</v>
      </c>
      <c r="G356" t="s">
        <v>308</v>
      </c>
      <c r="H356">
        <v>210512</v>
      </c>
      <c r="I356">
        <v>1</v>
      </c>
      <c r="J356" t="s">
        <v>77</v>
      </c>
      <c r="K356" t="s">
        <v>77</v>
      </c>
      <c r="L356" t="s">
        <v>896</v>
      </c>
      <c r="M356">
        <v>2002</v>
      </c>
      <c r="N356">
        <v>74</v>
      </c>
      <c r="O356">
        <v>3</v>
      </c>
      <c r="P356" t="str">
        <f t="shared" si="10"/>
        <v>09</v>
      </c>
      <c r="Q356" s="118">
        <f>VLOOKUP(M356,WeightWhite!A$10:B$12,2,FALSE)*I356</f>
        <v>1</v>
      </c>
      <c r="R356">
        <f t="shared" si="11"/>
        <v>3</v>
      </c>
    </row>
    <row r="357" spans="1:18" hidden="1">
      <c r="A357" s="134">
        <v>9402730003</v>
      </c>
      <c r="B357">
        <v>2005</v>
      </c>
      <c r="C357">
        <v>20050915</v>
      </c>
      <c r="D357">
        <v>50</v>
      </c>
      <c r="E357">
        <v>50</v>
      </c>
      <c r="G357" t="s">
        <v>308</v>
      </c>
      <c r="H357">
        <v>210512</v>
      </c>
      <c r="I357">
        <v>1</v>
      </c>
      <c r="J357" t="s">
        <v>77</v>
      </c>
      <c r="K357" t="s">
        <v>77</v>
      </c>
      <c r="L357" t="s">
        <v>896</v>
      </c>
      <c r="M357">
        <v>2002</v>
      </c>
      <c r="N357">
        <v>74</v>
      </c>
      <c r="O357">
        <v>3</v>
      </c>
      <c r="P357" t="str">
        <f t="shared" si="10"/>
        <v>09</v>
      </c>
      <c r="Q357" s="118">
        <f>VLOOKUP(M357,WeightWhite!A$10:B$12,2,FALSE)*I357</f>
        <v>1</v>
      </c>
      <c r="R357">
        <f t="shared" si="11"/>
        <v>3</v>
      </c>
    </row>
    <row r="358" spans="1:18" hidden="1">
      <c r="A358" s="134">
        <v>9402730005</v>
      </c>
      <c r="B358">
        <v>2005</v>
      </c>
      <c r="C358">
        <v>20050915</v>
      </c>
      <c r="D358">
        <v>50</v>
      </c>
      <c r="E358">
        <v>50</v>
      </c>
      <c r="G358" t="s">
        <v>308</v>
      </c>
      <c r="H358">
        <v>210512</v>
      </c>
      <c r="I358">
        <v>1</v>
      </c>
      <c r="J358" t="s">
        <v>77</v>
      </c>
      <c r="K358" t="s">
        <v>77</v>
      </c>
      <c r="L358" t="s">
        <v>896</v>
      </c>
      <c r="M358">
        <v>2002</v>
      </c>
      <c r="N358">
        <v>74</v>
      </c>
      <c r="O358">
        <v>3</v>
      </c>
      <c r="P358" t="str">
        <f t="shared" si="10"/>
        <v>09</v>
      </c>
      <c r="Q358" s="118">
        <f>VLOOKUP(M358,WeightWhite!A$10:B$12,2,FALSE)*I358</f>
        <v>1</v>
      </c>
      <c r="R358">
        <f t="shared" si="11"/>
        <v>3</v>
      </c>
    </row>
    <row r="359" spans="1:18" hidden="1">
      <c r="A359" s="134">
        <v>9402730008</v>
      </c>
      <c r="B359">
        <v>2005</v>
      </c>
      <c r="C359">
        <v>20050915</v>
      </c>
      <c r="D359">
        <v>50</v>
      </c>
      <c r="E359">
        <v>50</v>
      </c>
      <c r="G359" t="s">
        <v>308</v>
      </c>
      <c r="H359">
        <v>210512</v>
      </c>
      <c r="I359">
        <v>1</v>
      </c>
      <c r="J359" t="s">
        <v>77</v>
      </c>
      <c r="K359" t="s">
        <v>77</v>
      </c>
      <c r="L359" t="s">
        <v>896</v>
      </c>
      <c r="M359">
        <v>2002</v>
      </c>
      <c r="N359">
        <v>74</v>
      </c>
      <c r="O359">
        <v>3</v>
      </c>
      <c r="P359" t="str">
        <f t="shared" si="10"/>
        <v>09</v>
      </c>
      <c r="Q359" s="118">
        <f>VLOOKUP(M359,WeightWhite!A$10:B$12,2,FALSE)*I359</f>
        <v>1</v>
      </c>
      <c r="R359">
        <f t="shared" si="11"/>
        <v>3</v>
      </c>
    </row>
    <row r="360" spans="1:18" hidden="1">
      <c r="A360" s="134">
        <v>9402730009</v>
      </c>
      <c r="B360">
        <v>2005</v>
      </c>
      <c r="C360">
        <v>20050915</v>
      </c>
      <c r="D360">
        <v>50</v>
      </c>
      <c r="E360">
        <v>50</v>
      </c>
      <c r="G360" t="s">
        <v>308</v>
      </c>
      <c r="H360">
        <v>210512</v>
      </c>
      <c r="I360">
        <v>1</v>
      </c>
      <c r="J360" t="s">
        <v>77</v>
      </c>
      <c r="K360" t="s">
        <v>77</v>
      </c>
      <c r="L360" t="s">
        <v>896</v>
      </c>
      <c r="M360">
        <v>2002</v>
      </c>
      <c r="N360">
        <v>74</v>
      </c>
      <c r="O360">
        <v>3</v>
      </c>
      <c r="P360" t="str">
        <f t="shared" si="10"/>
        <v>09</v>
      </c>
      <c r="Q360" s="118">
        <f>VLOOKUP(M360,WeightWhite!A$10:B$12,2,FALSE)*I360</f>
        <v>1</v>
      </c>
      <c r="R360">
        <f t="shared" si="11"/>
        <v>3</v>
      </c>
    </row>
    <row r="361" spans="1:18" hidden="1">
      <c r="A361" s="134">
        <v>9402730011</v>
      </c>
      <c r="B361">
        <v>2005</v>
      </c>
      <c r="C361">
        <v>20050915</v>
      </c>
      <c r="D361">
        <v>50</v>
      </c>
      <c r="E361">
        <v>50</v>
      </c>
      <c r="G361" t="s">
        <v>308</v>
      </c>
      <c r="H361">
        <v>210512</v>
      </c>
      <c r="I361">
        <v>1</v>
      </c>
      <c r="J361" t="s">
        <v>77</v>
      </c>
      <c r="K361" t="s">
        <v>77</v>
      </c>
      <c r="L361" t="s">
        <v>896</v>
      </c>
      <c r="M361">
        <v>2002</v>
      </c>
      <c r="N361">
        <v>74</v>
      </c>
      <c r="O361">
        <v>3</v>
      </c>
      <c r="P361" t="str">
        <f t="shared" si="10"/>
        <v>09</v>
      </c>
      <c r="Q361" s="118">
        <f>VLOOKUP(M361,WeightWhite!A$10:B$12,2,FALSE)*I361</f>
        <v>1</v>
      </c>
      <c r="R361">
        <f t="shared" si="11"/>
        <v>3</v>
      </c>
    </row>
    <row r="362" spans="1:18" hidden="1">
      <c r="A362" s="134">
        <v>9402730012</v>
      </c>
      <c r="B362">
        <v>2005</v>
      </c>
      <c r="C362">
        <v>20050915</v>
      </c>
      <c r="D362">
        <v>50</v>
      </c>
      <c r="E362">
        <v>50</v>
      </c>
      <c r="G362" t="s">
        <v>308</v>
      </c>
      <c r="H362">
        <v>210512</v>
      </c>
      <c r="I362">
        <v>1</v>
      </c>
      <c r="J362" t="s">
        <v>77</v>
      </c>
      <c r="K362" t="s">
        <v>77</v>
      </c>
      <c r="L362" t="s">
        <v>896</v>
      </c>
      <c r="M362">
        <v>2002</v>
      </c>
      <c r="N362">
        <v>74</v>
      </c>
      <c r="O362">
        <v>3</v>
      </c>
      <c r="P362" t="str">
        <f t="shared" si="10"/>
        <v>09</v>
      </c>
      <c r="Q362" s="118">
        <f>VLOOKUP(M362,WeightWhite!A$10:B$12,2,FALSE)*I362</f>
        <v>1</v>
      </c>
      <c r="R362">
        <f t="shared" si="11"/>
        <v>3</v>
      </c>
    </row>
    <row r="363" spans="1:18" hidden="1">
      <c r="A363" s="134">
        <v>9402730030</v>
      </c>
      <c r="B363">
        <v>2005</v>
      </c>
      <c r="C363">
        <v>20050915</v>
      </c>
      <c r="D363">
        <v>50</v>
      </c>
      <c r="E363">
        <v>50</v>
      </c>
      <c r="G363" t="s">
        <v>308</v>
      </c>
      <c r="H363">
        <v>210512</v>
      </c>
      <c r="I363">
        <v>1</v>
      </c>
      <c r="J363" t="s">
        <v>77</v>
      </c>
      <c r="K363" t="s">
        <v>77</v>
      </c>
      <c r="L363" t="s">
        <v>896</v>
      </c>
      <c r="M363">
        <v>2002</v>
      </c>
      <c r="N363">
        <v>74</v>
      </c>
      <c r="O363">
        <v>3</v>
      </c>
      <c r="P363" t="str">
        <f t="shared" si="10"/>
        <v>09</v>
      </c>
      <c r="Q363" s="118">
        <f>VLOOKUP(M363,WeightWhite!A$10:B$12,2,FALSE)*I363</f>
        <v>1</v>
      </c>
      <c r="R363">
        <f t="shared" si="11"/>
        <v>3</v>
      </c>
    </row>
    <row r="364" spans="1:18" hidden="1">
      <c r="A364" s="134">
        <v>9402730031</v>
      </c>
      <c r="B364">
        <v>2005</v>
      </c>
      <c r="C364">
        <v>20050915</v>
      </c>
      <c r="D364">
        <v>50</v>
      </c>
      <c r="E364">
        <v>50</v>
      </c>
      <c r="G364" t="s">
        <v>308</v>
      </c>
      <c r="H364">
        <v>210512</v>
      </c>
      <c r="I364">
        <v>1</v>
      </c>
      <c r="J364" t="s">
        <v>77</v>
      </c>
      <c r="K364" t="s">
        <v>77</v>
      </c>
      <c r="L364" t="s">
        <v>896</v>
      </c>
      <c r="M364">
        <v>2002</v>
      </c>
      <c r="N364">
        <v>74</v>
      </c>
      <c r="O364">
        <v>3</v>
      </c>
      <c r="P364" t="str">
        <f t="shared" si="10"/>
        <v>09</v>
      </c>
      <c r="Q364" s="118">
        <f>VLOOKUP(M364,WeightWhite!A$10:B$12,2,FALSE)*I364</f>
        <v>1</v>
      </c>
      <c r="R364">
        <f t="shared" si="11"/>
        <v>3</v>
      </c>
    </row>
    <row r="365" spans="1:18" hidden="1">
      <c r="A365" s="134">
        <v>9402730032</v>
      </c>
      <c r="B365">
        <v>2005</v>
      </c>
      <c r="C365">
        <v>20050915</v>
      </c>
      <c r="D365">
        <v>50</v>
      </c>
      <c r="E365">
        <v>50</v>
      </c>
      <c r="G365" t="s">
        <v>308</v>
      </c>
      <c r="H365">
        <v>210512</v>
      </c>
      <c r="I365">
        <v>1</v>
      </c>
      <c r="J365" t="s">
        <v>77</v>
      </c>
      <c r="K365" t="s">
        <v>77</v>
      </c>
      <c r="L365" t="s">
        <v>896</v>
      </c>
      <c r="M365">
        <v>2002</v>
      </c>
      <c r="N365">
        <v>74</v>
      </c>
      <c r="O365">
        <v>3</v>
      </c>
      <c r="P365" t="str">
        <f t="shared" si="10"/>
        <v>09</v>
      </c>
      <c r="Q365" s="118">
        <f>VLOOKUP(M365,WeightWhite!A$10:B$12,2,FALSE)*I365</f>
        <v>1</v>
      </c>
      <c r="R365">
        <f t="shared" si="11"/>
        <v>3</v>
      </c>
    </row>
    <row r="366" spans="1:18" hidden="1">
      <c r="A366" s="134">
        <v>9402730033</v>
      </c>
      <c r="B366">
        <v>2005</v>
      </c>
      <c r="C366">
        <v>20050915</v>
      </c>
      <c r="D366">
        <v>50</v>
      </c>
      <c r="E366">
        <v>50</v>
      </c>
      <c r="G366" t="s">
        <v>308</v>
      </c>
      <c r="H366">
        <v>210512</v>
      </c>
      <c r="I366">
        <v>1</v>
      </c>
      <c r="J366" t="s">
        <v>77</v>
      </c>
      <c r="K366" t="s">
        <v>77</v>
      </c>
      <c r="L366" t="s">
        <v>896</v>
      </c>
      <c r="M366">
        <v>2002</v>
      </c>
      <c r="N366">
        <v>74</v>
      </c>
      <c r="O366">
        <v>3</v>
      </c>
      <c r="P366" t="str">
        <f t="shared" si="10"/>
        <v>09</v>
      </c>
      <c r="Q366" s="118">
        <f>VLOOKUP(M366,WeightWhite!A$10:B$12,2,FALSE)*I366</f>
        <v>1</v>
      </c>
      <c r="R366">
        <f t="shared" si="11"/>
        <v>3</v>
      </c>
    </row>
    <row r="367" spans="1:18" hidden="1">
      <c r="A367" s="134">
        <v>9402730034</v>
      </c>
      <c r="B367">
        <v>2005</v>
      </c>
      <c r="C367">
        <v>20050915</v>
      </c>
      <c r="D367">
        <v>50</v>
      </c>
      <c r="E367">
        <v>50</v>
      </c>
      <c r="G367" t="s">
        <v>308</v>
      </c>
      <c r="H367">
        <v>210512</v>
      </c>
      <c r="I367">
        <v>1</v>
      </c>
      <c r="J367" t="s">
        <v>77</v>
      </c>
      <c r="K367" t="s">
        <v>77</v>
      </c>
      <c r="L367" t="s">
        <v>896</v>
      </c>
      <c r="M367">
        <v>2002</v>
      </c>
      <c r="N367">
        <v>74</v>
      </c>
      <c r="O367">
        <v>3</v>
      </c>
      <c r="P367" t="str">
        <f t="shared" si="10"/>
        <v>09</v>
      </c>
      <c r="Q367" s="118">
        <f>VLOOKUP(M367,WeightWhite!A$10:B$12,2,FALSE)*I367</f>
        <v>1</v>
      </c>
      <c r="R367">
        <f t="shared" si="11"/>
        <v>3</v>
      </c>
    </row>
    <row r="368" spans="1:18" hidden="1">
      <c r="A368" s="134">
        <v>9402730037</v>
      </c>
      <c r="B368">
        <v>2005</v>
      </c>
      <c r="C368">
        <v>20050915</v>
      </c>
      <c r="D368">
        <v>50</v>
      </c>
      <c r="E368">
        <v>50</v>
      </c>
      <c r="G368" t="s">
        <v>308</v>
      </c>
      <c r="H368">
        <v>210512</v>
      </c>
      <c r="I368">
        <v>1</v>
      </c>
      <c r="J368" t="s">
        <v>77</v>
      </c>
      <c r="K368" t="s">
        <v>77</v>
      </c>
      <c r="L368" t="s">
        <v>896</v>
      </c>
      <c r="M368">
        <v>2002</v>
      </c>
      <c r="N368">
        <v>74</v>
      </c>
      <c r="O368">
        <v>3</v>
      </c>
      <c r="P368" t="str">
        <f t="shared" si="10"/>
        <v>09</v>
      </c>
      <c r="Q368" s="118">
        <f>VLOOKUP(M368,WeightWhite!A$10:B$12,2,FALSE)*I368</f>
        <v>1</v>
      </c>
      <c r="R368">
        <f t="shared" si="11"/>
        <v>3</v>
      </c>
    </row>
    <row r="369" spans="1:18" hidden="1">
      <c r="A369" s="134">
        <v>9402730038</v>
      </c>
      <c r="B369">
        <v>2005</v>
      </c>
      <c r="C369">
        <v>20050915</v>
      </c>
      <c r="D369">
        <v>50</v>
      </c>
      <c r="E369">
        <v>50</v>
      </c>
      <c r="G369" t="s">
        <v>308</v>
      </c>
      <c r="H369">
        <v>210512</v>
      </c>
      <c r="I369">
        <v>1</v>
      </c>
      <c r="J369" t="s">
        <v>77</v>
      </c>
      <c r="K369" t="s">
        <v>77</v>
      </c>
      <c r="L369" t="s">
        <v>896</v>
      </c>
      <c r="M369">
        <v>2002</v>
      </c>
      <c r="N369">
        <v>74</v>
      </c>
      <c r="O369">
        <v>3</v>
      </c>
      <c r="P369" t="str">
        <f t="shared" si="10"/>
        <v>09</v>
      </c>
      <c r="Q369" s="118">
        <f>VLOOKUP(M369,WeightWhite!A$10:B$12,2,FALSE)*I369</f>
        <v>1</v>
      </c>
      <c r="R369">
        <f t="shared" si="11"/>
        <v>3</v>
      </c>
    </row>
    <row r="370" spans="1:18" hidden="1">
      <c r="A370" s="134">
        <v>9402730039</v>
      </c>
      <c r="B370">
        <v>2005</v>
      </c>
      <c r="C370">
        <v>20050915</v>
      </c>
      <c r="D370">
        <v>50</v>
      </c>
      <c r="E370">
        <v>50</v>
      </c>
      <c r="G370" t="s">
        <v>308</v>
      </c>
      <c r="H370">
        <v>210512</v>
      </c>
      <c r="I370">
        <v>1</v>
      </c>
      <c r="J370" t="s">
        <v>77</v>
      </c>
      <c r="K370" t="s">
        <v>77</v>
      </c>
      <c r="L370" t="s">
        <v>896</v>
      </c>
      <c r="M370">
        <v>2002</v>
      </c>
      <c r="N370">
        <v>74</v>
      </c>
      <c r="O370">
        <v>3</v>
      </c>
      <c r="P370" t="str">
        <f t="shared" si="10"/>
        <v>09</v>
      </c>
      <c r="Q370" s="118">
        <f>VLOOKUP(M370,WeightWhite!A$10:B$12,2,FALSE)*I370</f>
        <v>1</v>
      </c>
      <c r="R370">
        <f t="shared" si="11"/>
        <v>3</v>
      </c>
    </row>
    <row r="371" spans="1:18" hidden="1">
      <c r="A371" s="134">
        <v>9402730041</v>
      </c>
      <c r="B371">
        <v>2005</v>
      </c>
      <c r="C371">
        <v>20050915</v>
      </c>
      <c r="D371">
        <v>50</v>
      </c>
      <c r="E371">
        <v>50</v>
      </c>
      <c r="G371" t="s">
        <v>308</v>
      </c>
      <c r="H371">
        <v>210512</v>
      </c>
      <c r="I371">
        <v>1</v>
      </c>
      <c r="J371" t="s">
        <v>77</v>
      </c>
      <c r="K371" t="s">
        <v>77</v>
      </c>
      <c r="L371" t="s">
        <v>896</v>
      </c>
      <c r="M371">
        <v>2002</v>
      </c>
      <c r="N371">
        <v>74</v>
      </c>
      <c r="O371">
        <v>3</v>
      </c>
      <c r="P371" t="str">
        <f t="shared" si="10"/>
        <v>09</v>
      </c>
      <c r="Q371" s="118">
        <f>VLOOKUP(M371,WeightWhite!A$10:B$12,2,FALSE)*I371</f>
        <v>1</v>
      </c>
      <c r="R371">
        <f t="shared" si="11"/>
        <v>3</v>
      </c>
    </row>
    <row r="372" spans="1:18" hidden="1">
      <c r="A372" s="134">
        <v>9402730043</v>
      </c>
      <c r="B372">
        <v>2005</v>
      </c>
      <c r="C372">
        <v>20050915</v>
      </c>
      <c r="D372">
        <v>50</v>
      </c>
      <c r="E372">
        <v>50</v>
      </c>
      <c r="G372" t="s">
        <v>308</v>
      </c>
      <c r="H372">
        <v>210512</v>
      </c>
      <c r="I372">
        <v>1</v>
      </c>
      <c r="J372" t="s">
        <v>77</v>
      </c>
      <c r="K372" t="s">
        <v>77</v>
      </c>
      <c r="L372" t="s">
        <v>896</v>
      </c>
      <c r="M372">
        <v>2002</v>
      </c>
      <c r="N372">
        <v>74</v>
      </c>
      <c r="O372">
        <v>3</v>
      </c>
      <c r="P372" t="str">
        <f t="shared" si="10"/>
        <v>09</v>
      </c>
      <c r="Q372" s="118">
        <f>VLOOKUP(M372,WeightWhite!A$10:B$12,2,FALSE)*I372</f>
        <v>1</v>
      </c>
      <c r="R372">
        <f t="shared" si="11"/>
        <v>3</v>
      </c>
    </row>
    <row r="373" spans="1:18" hidden="1">
      <c r="A373" s="134">
        <v>9402730058</v>
      </c>
      <c r="B373">
        <v>2005</v>
      </c>
      <c r="C373">
        <v>20050915</v>
      </c>
      <c r="D373">
        <v>50</v>
      </c>
      <c r="E373">
        <v>50</v>
      </c>
      <c r="G373" t="s">
        <v>308</v>
      </c>
      <c r="H373">
        <v>210512</v>
      </c>
      <c r="I373">
        <v>1</v>
      </c>
      <c r="J373" t="s">
        <v>77</v>
      </c>
      <c r="K373" t="s">
        <v>77</v>
      </c>
      <c r="L373" t="s">
        <v>896</v>
      </c>
      <c r="M373">
        <v>2002</v>
      </c>
      <c r="N373">
        <v>74</v>
      </c>
      <c r="O373">
        <v>3</v>
      </c>
      <c r="P373" t="str">
        <f t="shared" si="10"/>
        <v>09</v>
      </c>
      <c r="Q373" s="118">
        <f>VLOOKUP(M373,WeightWhite!A$10:B$12,2,FALSE)*I373</f>
        <v>1</v>
      </c>
      <c r="R373">
        <f t="shared" si="11"/>
        <v>3</v>
      </c>
    </row>
    <row r="374" spans="1:18" hidden="1">
      <c r="A374" s="134">
        <v>9402730070</v>
      </c>
      <c r="B374">
        <v>2005</v>
      </c>
      <c r="C374">
        <v>20050915</v>
      </c>
      <c r="D374">
        <v>50</v>
      </c>
      <c r="E374">
        <v>50</v>
      </c>
      <c r="G374" t="s">
        <v>308</v>
      </c>
      <c r="H374">
        <v>210512</v>
      </c>
      <c r="I374">
        <v>1</v>
      </c>
      <c r="J374" t="s">
        <v>77</v>
      </c>
      <c r="K374" t="s">
        <v>77</v>
      </c>
      <c r="L374" t="s">
        <v>896</v>
      </c>
      <c r="M374">
        <v>2002</v>
      </c>
      <c r="N374">
        <v>74</v>
      </c>
      <c r="O374">
        <v>3</v>
      </c>
      <c r="P374" t="str">
        <f t="shared" si="10"/>
        <v>09</v>
      </c>
      <c r="Q374" s="118">
        <f>VLOOKUP(M374,WeightWhite!A$10:B$12,2,FALSE)*I374</f>
        <v>1</v>
      </c>
      <c r="R374">
        <f t="shared" si="11"/>
        <v>3</v>
      </c>
    </row>
    <row r="375" spans="1:18" hidden="1">
      <c r="A375" s="134">
        <v>9402730098</v>
      </c>
      <c r="B375">
        <v>2005</v>
      </c>
      <c r="C375">
        <v>20050915</v>
      </c>
      <c r="D375">
        <v>50</v>
      </c>
      <c r="E375">
        <v>50</v>
      </c>
      <c r="G375" t="s">
        <v>308</v>
      </c>
      <c r="H375">
        <v>210512</v>
      </c>
      <c r="I375">
        <v>1</v>
      </c>
      <c r="J375" t="s">
        <v>77</v>
      </c>
      <c r="K375" t="s">
        <v>77</v>
      </c>
      <c r="L375" t="s">
        <v>896</v>
      </c>
      <c r="M375">
        <v>2002</v>
      </c>
      <c r="N375">
        <v>74</v>
      </c>
      <c r="O375">
        <v>3</v>
      </c>
      <c r="P375" t="str">
        <f t="shared" si="10"/>
        <v>09</v>
      </c>
      <c r="Q375" s="118">
        <f>VLOOKUP(M375,WeightWhite!A$10:B$12,2,FALSE)*I375</f>
        <v>1</v>
      </c>
      <c r="R375">
        <f t="shared" si="11"/>
        <v>3</v>
      </c>
    </row>
    <row r="376" spans="1:18" hidden="1">
      <c r="A376" s="134">
        <v>9402730099</v>
      </c>
      <c r="B376">
        <v>2005</v>
      </c>
      <c r="C376">
        <v>20050915</v>
      </c>
      <c r="D376">
        <v>50</v>
      </c>
      <c r="E376">
        <v>50</v>
      </c>
      <c r="G376" t="s">
        <v>308</v>
      </c>
      <c r="H376">
        <v>210512</v>
      </c>
      <c r="I376">
        <v>1</v>
      </c>
      <c r="J376" t="s">
        <v>77</v>
      </c>
      <c r="K376" t="s">
        <v>77</v>
      </c>
      <c r="L376" t="s">
        <v>896</v>
      </c>
      <c r="M376">
        <v>2002</v>
      </c>
      <c r="N376">
        <v>74</v>
      </c>
      <c r="O376">
        <v>3</v>
      </c>
      <c r="P376" t="str">
        <f t="shared" si="10"/>
        <v>09</v>
      </c>
      <c r="Q376" s="118">
        <f>VLOOKUP(M376,WeightWhite!A$10:B$12,2,FALSE)*I376</f>
        <v>1</v>
      </c>
      <c r="R376">
        <f t="shared" si="11"/>
        <v>3</v>
      </c>
    </row>
    <row r="377" spans="1:18" hidden="1">
      <c r="A377" s="134">
        <v>9402740013</v>
      </c>
      <c r="B377">
        <v>2005</v>
      </c>
      <c r="C377">
        <v>20050922</v>
      </c>
      <c r="D377">
        <v>50</v>
      </c>
      <c r="E377">
        <v>50</v>
      </c>
      <c r="G377" t="s">
        <v>308</v>
      </c>
      <c r="H377">
        <v>210512</v>
      </c>
      <c r="I377">
        <v>1</v>
      </c>
      <c r="J377" t="s">
        <v>77</v>
      </c>
      <c r="K377" t="s">
        <v>77</v>
      </c>
      <c r="L377" t="s">
        <v>896</v>
      </c>
      <c r="M377">
        <v>2002</v>
      </c>
      <c r="N377">
        <v>74</v>
      </c>
      <c r="O377">
        <v>3</v>
      </c>
      <c r="P377" t="str">
        <f t="shared" si="10"/>
        <v>09</v>
      </c>
      <c r="Q377" s="118">
        <f>VLOOKUP(M377,WeightWhite!A$10:B$12,2,FALSE)*I377</f>
        <v>1</v>
      </c>
      <c r="R377">
        <f t="shared" si="11"/>
        <v>3</v>
      </c>
    </row>
    <row r="378" spans="1:18" hidden="1">
      <c r="A378" s="134">
        <v>9402740014</v>
      </c>
      <c r="B378">
        <v>2005</v>
      </c>
      <c r="C378">
        <v>20050922</v>
      </c>
      <c r="D378">
        <v>50</v>
      </c>
      <c r="E378">
        <v>50</v>
      </c>
      <c r="G378" t="s">
        <v>308</v>
      </c>
      <c r="H378">
        <v>210512</v>
      </c>
      <c r="I378">
        <v>1</v>
      </c>
      <c r="J378" t="s">
        <v>77</v>
      </c>
      <c r="K378" t="s">
        <v>77</v>
      </c>
      <c r="L378" t="s">
        <v>896</v>
      </c>
      <c r="M378">
        <v>2002</v>
      </c>
      <c r="N378">
        <v>74</v>
      </c>
      <c r="O378">
        <v>3</v>
      </c>
      <c r="P378" t="str">
        <f t="shared" si="10"/>
        <v>09</v>
      </c>
      <c r="Q378" s="118">
        <f>VLOOKUP(M378,WeightWhite!A$10:B$12,2,FALSE)*I378</f>
        <v>1</v>
      </c>
      <c r="R378">
        <f t="shared" si="11"/>
        <v>3</v>
      </c>
    </row>
    <row r="379" spans="1:18" hidden="1">
      <c r="A379" s="134">
        <v>9402740015</v>
      </c>
      <c r="B379">
        <v>2005</v>
      </c>
      <c r="C379">
        <v>20050922</v>
      </c>
      <c r="D379">
        <v>50</v>
      </c>
      <c r="E379">
        <v>50</v>
      </c>
      <c r="G379" t="s">
        <v>308</v>
      </c>
      <c r="H379">
        <v>210512</v>
      </c>
      <c r="I379">
        <v>1</v>
      </c>
      <c r="J379" t="s">
        <v>77</v>
      </c>
      <c r="K379" t="s">
        <v>77</v>
      </c>
      <c r="L379" t="s">
        <v>896</v>
      </c>
      <c r="M379">
        <v>2002</v>
      </c>
      <c r="N379">
        <v>74</v>
      </c>
      <c r="O379">
        <v>3</v>
      </c>
      <c r="P379" t="str">
        <f t="shared" si="10"/>
        <v>09</v>
      </c>
      <c r="Q379" s="118">
        <f>VLOOKUP(M379,WeightWhite!A$10:B$12,2,FALSE)*I379</f>
        <v>1</v>
      </c>
      <c r="R379">
        <f t="shared" si="11"/>
        <v>3</v>
      </c>
    </row>
    <row r="380" spans="1:18" hidden="1">
      <c r="A380" s="134">
        <v>9402740016</v>
      </c>
      <c r="B380">
        <v>2005</v>
      </c>
      <c r="C380">
        <v>20050922</v>
      </c>
      <c r="D380">
        <v>50</v>
      </c>
      <c r="E380">
        <v>50</v>
      </c>
      <c r="G380" t="s">
        <v>308</v>
      </c>
      <c r="H380">
        <v>210512</v>
      </c>
      <c r="I380">
        <v>1</v>
      </c>
      <c r="J380" t="s">
        <v>77</v>
      </c>
      <c r="K380" t="s">
        <v>77</v>
      </c>
      <c r="L380" t="s">
        <v>896</v>
      </c>
      <c r="M380">
        <v>2002</v>
      </c>
      <c r="N380">
        <v>74</v>
      </c>
      <c r="O380">
        <v>3</v>
      </c>
      <c r="P380" t="str">
        <f t="shared" si="10"/>
        <v>09</v>
      </c>
      <c r="Q380" s="118">
        <f>VLOOKUP(M380,WeightWhite!A$10:B$12,2,FALSE)*I380</f>
        <v>1</v>
      </c>
      <c r="R380">
        <f t="shared" si="11"/>
        <v>3</v>
      </c>
    </row>
    <row r="381" spans="1:18" hidden="1">
      <c r="A381" s="134">
        <v>9402740017</v>
      </c>
      <c r="B381">
        <v>2005</v>
      </c>
      <c r="C381">
        <v>20050922</v>
      </c>
      <c r="D381">
        <v>50</v>
      </c>
      <c r="E381">
        <v>50</v>
      </c>
      <c r="G381" t="s">
        <v>308</v>
      </c>
      <c r="H381">
        <v>210512</v>
      </c>
      <c r="I381">
        <v>1</v>
      </c>
      <c r="J381" t="s">
        <v>77</v>
      </c>
      <c r="K381" t="s">
        <v>77</v>
      </c>
      <c r="L381" t="s">
        <v>896</v>
      </c>
      <c r="M381">
        <v>2002</v>
      </c>
      <c r="N381">
        <v>74</v>
      </c>
      <c r="O381">
        <v>3</v>
      </c>
      <c r="P381" t="str">
        <f t="shared" si="10"/>
        <v>09</v>
      </c>
      <c r="Q381" s="118">
        <f>VLOOKUP(M381,WeightWhite!A$10:B$12,2,FALSE)*I381</f>
        <v>1</v>
      </c>
      <c r="R381">
        <f t="shared" si="11"/>
        <v>3</v>
      </c>
    </row>
    <row r="382" spans="1:18" hidden="1">
      <c r="A382" s="134">
        <v>9402740019</v>
      </c>
      <c r="B382">
        <v>2005</v>
      </c>
      <c r="C382">
        <v>20050922</v>
      </c>
      <c r="D382">
        <v>50</v>
      </c>
      <c r="E382">
        <v>50</v>
      </c>
      <c r="G382" t="s">
        <v>308</v>
      </c>
      <c r="H382">
        <v>210512</v>
      </c>
      <c r="I382">
        <v>1</v>
      </c>
      <c r="J382" t="s">
        <v>77</v>
      </c>
      <c r="K382" t="s">
        <v>77</v>
      </c>
      <c r="L382" t="s">
        <v>896</v>
      </c>
      <c r="M382">
        <v>2002</v>
      </c>
      <c r="N382">
        <v>74</v>
      </c>
      <c r="O382">
        <v>3</v>
      </c>
      <c r="P382" t="str">
        <f t="shared" si="10"/>
        <v>09</v>
      </c>
      <c r="Q382" s="118">
        <f>VLOOKUP(M382,WeightWhite!A$10:B$12,2,FALSE)*I382</f>
        <v>1</v>
      </c>
      <c r="R382">
        <f t="shared" si="11"/>
        <v>3</v>
      </c>
    </row>
    <row r="383" spans="1:18" hidden="1">
      <c r="A383" s="134">
        <v>9402740020</v>
      </c>
      <c r="B383">
        <v>2005</v>
      </c>
      <c r="C383">
        <v>20050922</v>
      </c>
      <c r="D383">
        <v>50</v>
      </c>
      <c r="E383">
        <v>50</v>
      </c>
      <c r="G383" t="s">
        <v>308</v>
      </c>
      <c r="H383">
        <v>210512</v>
      </c>
      <c r="I383">
        <v>1</v>
      </c>
      <c r="J383" t="s">
        <v>77</v>
      </c>
      <c r="K383" t="s">
        <v>77</v>
      </c>
      <c r="L383" t="s">
        <v>896</v>
      </c>
      <c r="M383">
        <v>2002</v>
      </c>
      <c r="N383">
        <v>74</v>
      </c>
      <c r="O383">
        <v>3</v>
      </c>
      <c r="P383" t="str">
        <f t="shared" si="10"/>
        <v>09</v>
      </c>
      <c r="Q383" s="118">
        <f>VLOOKUP(M383,WeightWhite!A$10:B$12,2,FALSE)*I383</f>
        <v>1</v>
      </c>
      <c r="R383">
        <f t="shared" si="11"/>
        <v>3</v>
      </c>
    </row>
    <row r="384" spans="1:18" hidden="1">
      <c r="A384" s="134">
        <v>9402740022</v>
      </c>
      <c r="B384">
        <v>2005</v>
      </c>
      <c r="C384">
        <v>20050922</v>
      </c>
      <c r="D384">
        <v>50</v>
      </c>
      <c r="E384">
        <v>50</v>
      </c>
      <c r="G384" t="s">
        <v>308</v>
      </c>
      <c r="H384">
        <v>210512</v>
      </c>
      <c r="I384">
        <v>1</v>
      </c>
      <c r="J384" t="s">
        <v>77</v>
      </c>
      <c r="K384" t="s">
        <v>77</v>
      </c>
      <c r="L384" t="s">
        <v>896</v>
      </c>
      <c r="M384">
        <v>2002</v>
      </c>
      <c r="N384">
        <v>74</v>
      </c>
      <c r="O384">
        <v>3</v>
      </c>
      <c r="P384" t="str">
        <f t="shared" si="10"/>
        <v>09</v>
      </c>
      <c r="Q384" s="118">
        <f>VLOOKUP(M384,WeightWhite!A$10:B$12,2,FALSE)*I384</f>
        <v>1</v>
      </c>
      <c r="R384">
        <f t="shared" si="11"/>
        <v>3</v>
      </c>
    </row>
    <row r="385" spans="1:18" hidden="1">
      <c r="A385" s="134">
        <v>9402740023</v>
      </c>
      <c r="B385">
        <v>2005</v>
      </c>
      <c r="C385">
        <v>20050922</v>
      </c>
      <c r="D385">
        <v>50</v>
      </c>
      <c r="E385">
        <v>50</v>
      </c>
      <c r="G385" t="s">
        <v>308</v>
      </c>
      <c r="H385">
        <v>210512</v>
      </c>
      <c r="I385">
        <v>1</v>
      </c>
      <c r="J385" t="s">
        <v>77</v>
      </c>
      <c r="K385" t="s">
        <v>77</v>
      </c>
      <c r="L385" t="s">
        <v>896</v>
      </c>
      <c r="M385">
        <v>2002</v>
      </c>
      <c r="N385">
        <v>74</v>
      </c>
      <c r="O385">
        <v>3</v>
      </c>
      <c r="P385" t="str">
        <f t="shared" si="10"/>
        <v>09</v>
      </c>
      <c r="Q385" s="118">
        <f>VLOOKUP(M385,WeightWhite!A$10:B$12,2,FALSE)*I385</f>
        <v>1</v>
      </c>
      <c r="R385">
        <f t="shared" si="11"/>
        <v>3</v>
      </c>
    </row>
    <row r="386" spans="1:18" hidden="1">
      <c r="A386" s="134">
        <v>9402740024</v>
      </c>
      <c r="B386">
        <v>2005</v>
      </c>
      <c r="C386">
        <v>20050922</v>
      </c>
      <c r="D386">
        <v>50</v>
      </c>
      <c r="E386">
        <v>50</v>
      </c>
      <c r="G386" t="s">
        <v>308</v>
      </c>
      <c r="H386">
        <v>210512</v>
      </c>
      <c r="I386">
        <v>1</v>
      </c>
      <c r="J386" t="s">
        <v>77</v>
      </c>
      <c r="K386" t="s">
        <v>77</v>
      </c>
      <c r="L386" t="s">
        <v>896</v>
      </c>
      <c r="M386">
        <v>2002</v>
      </c>
      <c r="N386">
        <v>74</v>
      </c>
      <c r="O386">
        <v>3</v>
      </c>
      <c r="P386" t="str">
        <f t="shared" ref="P386:P449" si="12">MID(C386,5,2)</f>
        <v>09</v>
      </c>
      <c r="Q386" s="118">
        <f>VLOOKUP(M386,WeightWhite!A$10:B$12,2,FALSE)*I386</f>
        <v>1</v>
      </c>
      <c r="R386">
        <f t="shared" si="11"/>
        <v>3</v>
      </c>
    </row>
    <row r="387" spans="1:18" hidden="1">
      <c r="A387" s="134">
        <v>9402740041</v>
      </c>
      <c r="B387">
        <v>2005</v>
      </c>
      <c r="C387">
        <v>20050922</v>
      </c>
      <c r="D387">
        <v>50</v>
      </c>
      <c r="E387">
        <v>50</v>
      </c>
      <c r="G387" t="s">
        <v>308</v>
      </c>
      <c r="H387">
        <v>210512</v>
      </c>
      <c r="I387">
        <v>1</v>
      </c>
      <c r="J387" t="s">
        <v>77</v>
      </c>
      <c r="K387" t="s">
        <v>77</v>
      </c>
      <c r="L387" t="s">
        <v>896</v>
      </c>
      <c r="M387">
        <v>2002</v>
      </c>
      <c r="N387">
        <v>74</v>
      </c>
      <c r="O387">
        <v>3</v>
      </c>
      <c r="P387" t="str">
        <f t="shared" si="12"/>
        <v>09</v>
      </c>
      <c r="Q387" s="118">
        <f>VLOOKUP(M387,WeightWhite!A$10:B$12,2,FALSE)*I387</f>
        <v>1</v>
      </c>
      <c r="R387">
        <f t="shared" ref="R387:R450" si="13">B387-M387</f>
        <v>3</v>
      </c>
    </row>
    <row r="388" spans="1:18" hidden="1">
      <c r="A388" s="134">
        <v>9402740043</v>
      </c>
      <c r="B388">
        <v>2005</v>
      </c>
      <c r="C388">
        <v>20050922</v>
      </c>
      <c r="D388">
        <v>50</v>
      </c>
      <c r="E388">
        <v>50</v>
      </c>
      <c r="G388" t="s">
        <v>308</v>
      </c>
      <c r="H388">
        <v>210512</v>
      </c>
      <c r="I388">
        <v>1</v>
      </c>
      <c r="J388" t="s">
        <v>77</v>
      </c>
      <c r="K388" t="s">
        <v>77</v>
      </c>
      <c r="L388" t="s">
        <v>896</v>
      </c>
      <c r="M388">
        <v>2002</v>
      </c>
      <c r="N388">
        <v>74</v>
      </c>
      <c r="O388">
        <v>3</v>
      </c>
      <c r="P388" t="str">
        <f t="shared" si="12"/>
        <v>09</v>
      </c>
      <c r="Q388" s="118">
        <f>VLOOKUP(M388,WeightWhite!A$10:B$12,2,FALSE)*I388</f>
        <v>1</v>
      </c>
      <c r="R388">
        <f t="shared" si="13"/>
        <v>3</v>
      </c>
    </row>
    <row r="389" spans="1:18" hidden="1">
      <c r="A389" s="134">
        <v>9402740045</v>
      </c>
      <c r="B389">
        <v>2005</v>
      </c>
      <c r="C389">
        <v>20050922</v>
      </c>
      <c r="D389">
        <v>50</v>
      </c>
      <c r="E389">
        <v>50</v>
      </c>
      <c r="G389" t="s">
        <v>308</v>
      </c>
      <c r="H389">
        <v>210512</v>
      </c>
      <c r="I389">
        <v>1</v>
      </c>
      <c r="J389" t="s">
        <v>77</v>
      </c>
      <c r="K389" t="s">
        <v>77</v>
      </c>
      <c r="L389" t="s">
        <v>896</v>
      </c>
      <c r="M389">
        <v>2002</v>
      </c>
      <c r="N389">
        <v>74</v>
      </c>
      <c r="O389">
        <v>3</v>
      </c>
      <c r="P389" t="str">
        <f t="shared" si="12"/>
        <v>09</v>
      </c>
      <c r="Q389" s="118">
        <f>VLOOKUP(M389,WeightWhite!A$10:B$12,2,FALSE)*I389</f>
        <v>1</v>
      </c>
      <c r="R389">
        <f t="shared" si="13"/>
        <v>3</v>
      </c>
    </row>
    <row r="390" spans="1:18" hidden="1">
      <c r="A390" s="134">
        <v>9402740046</v>
      </c>
      <c r="B390">
        <v>2005</v>
      </c>
      <c r="C390">
        <v>20050922</v>
      </c>
      <c r="D390">
        <v>50</v>
      </c>
      <c r="E390">
        <v>50</v>
      </c>
      <c r="G390" t="s">
        <v>308</v>
      </c>
      <c r="H390">
        <v>210512</v>
      </c>
      <c r="I390">
        <v>1</v>
      </c>
      <c r="J390" t="s">
        <v>77</v>
      </c>
      <c r="K390" t="s">
        <v>77</v>
      </c>
      <c r="L390" t="s">
        <v>896</v>
      </c>
      <c r="M390">
        <v>2002</v>
      </c>
      <c r="N390">
        <v>74</v>
      </c>
      <c r="O390">
        <v>3</v>
      </c>
      <c r="P390" t="str">
        <f t="shared" si="12"/>
        <v>09</v>
      </c>
      <c r="Q390" s="118">
        <f>VLOOKUP(M390,WeightWhite!A$10:B$12,2,FALSE)*I390</f>
        <v>1</v>
      </c>
      <c r="R390">
        <f t="shared" si="13"/>
        <v>3</v>
      </c>
    </row>
    <row r="391" spans="1:18" hidden="1">
      <c r="A391" s="134">
        <v>9402740047</v>
      </c>
      <c r="B391">
        <v>2005</v>
      </c>
      <c r="C391">
        <v>20050922</v>
      </c>
      <c r="D391">
        <v>50</v>
      </c>
      <c r="E391">
        <v>50</v>
      </c>
      <c r="G391" t="s">
        <v>308</v>
      </c>
      <c r="H391">
        <v>210512</v>
      </c>
      <c r="I391">
        <v>1</v>
      </c>
      <c r="J391" t="s">
        <v>77</v>
      </c>
      <c r="K391" t="s">
        <v>77</v>
      </c>
      <c r="L391" t="s">
        <v>896</v>
      </c>
      <c r="M391">
        <v>2002</v>
      </c>
      <c r="N391">
        <v>74</v>
      </c>
      <c r="O391">
        <v>3</v>
      </c>
      <c r="P391" t="str">
        <f t="shared" si="12"/>
        <v>09</v>
      </c>
      <c r="Q391" s="118">
        <f>VLOOKUP(M391,WeightWhite!A$10:B$12,2,FALSE)*I391</f>
        <v>1</v>
      </c>
      <c r="R391">
        <f t="shared" si="13"/>
        <v>3</v>
      </c>
    </row>
    <row r="392" spans="1:18" hidden="1">
      <c r="A392" s="134">
        <v>9402740048</v>
      </c>
      <c r="B392">
        <v>2005</v>
      </c>
      <c r="C392">
        <v>20050922</v>
      </c>
      <c r="D392">
        <v>50</v>
      </c>
      <c r="E392">
        <v>50</v>
      </c>
      <c r="G392" t="s">
        <v>308</v>
      </c>
      <c r="H392">
        <v>210512</v>
      </c>
      <c r="I392">
        <v>1</v>
      </c>
      <c r="J392" t="s">
        <v>77</v>
      </c>
      <c r="K392" t="s">
        <v>77</v>
      </c>
      <c r="L392" t="s">
        <v>896</v>
      </c>
      <c r="M392">
        <v>2002</v>
      </c>
      <c r="N392">
        <v>74</v>
      </c>
      <c r="O392">
        <v>3</v>
      </c>
      <c r="P392" t="str">
        <f t="shared" si="12"/>
        <v>09</v>
      </c>
      <c r="Q392" s="118">
        <f>VLOOKUP(M392,WeightWhite!A$10:B$12,2,FALSE)*I392</f>
        <v>1</v>
      </c>
      <c r="R392">
        <f t="shared" si="13"/>
        <v>3</v>
      </c>
    </row>
    <row r="393" spans="1:18" hidden="1">
      <c r="A393" s="134">
        <v>9402740051</v>
      </c>
      <c r="B393">
        <v>2005</v>
      </c>
      <c r="C393">
        <v>20050922</v>
      </c>
      <c r="D393">
        <v>50</v>
      </c>
      <c r="E393">
        <v>50</v>
      </c>
      <c r="G393" t="s">
        <v>308</v>
      </c>
      <c r="H393">
        <v>210512</v>
      </c>
      <c r="I393">
        <v>1</v>
      </c>
      <c r="J393" t="s">
        <v>77</v>
      </c>
      <c r="K393" t="s">
        <v>77</v>
      </c>
      <c r="L393" t="s">
        <v>896</v>
      </c>
      <c r="M393">
        <v>2002</v>
      </c>
      <c r="N393">
        <v>74</v>
      </c>
      <c r="O393">
        <v>3</v>
      </c>
      <c r="P393" t="str">
        <f t="shared" si="12"/>
        <v>09</v>
      </c>
      <c r="Q393" s="118">
        <f>VLOOKUP(M393,WeightWhite!A$10:B$12,2,FALSE)*I393</f>
        <v>1</v>
      </c>
      <c r="R393">
        <f t="shared" si="13"/>
        <v>3</v>
      </c>
    </row>
    <row r="394" spans="1:18" hidden="1">
      <c r="A394" s="134">
        <v>9402740052</v>
      </c>
      <c r="B394">
        <v>2005</v>
      </c>
      <c r="C394">
        <v>20050922</v>
      </c>
      <c r="D394">
        <v>50</v>
      </c>
      <c r="E394">
        <v>50</v>
      </c>
      <c r="G394" t="s">
        <v>308</v>
      </c>
      <c r="H394">
        <v>210512</v>
      </c>
      <c r="I394">
        <v>1</v>
      </c>
      <c r="J394" t="s">
        <v>77</v>
      </c>
      <c r="K394" t="s">
        <v>77</v>
      </c>
      <c r="L394" t="s">
        <v>896</v>
      </c>
      <c r="M394">
        <v>2002</v>
      </c>
      <c r="N394">
        <v>74</v>
      </c>
      <c r="O394">
        <v>3</v>
      </c>
      <c r="P394" t="str">
        <f t="shared" si="12"/>
        <v>09</v>
      </c>
      <c r="Q394" s="118">
        <f>VLOOKUP(M394,WeightWhite!A$10:B$12,2,FALSE)*I394</f>
        <v>1</v>
      </c>
      <c r="R394">
        <f t="shared" si="13"/>
        <v>3</v>
      </c>
    </row>
    <row r="395" spans="1:18" hidden="1">
      <c r="A395" s="134">
        <v>9402740053</v>
      </c>
      <c r="B395">
        <v>2005</v>
      </c>
      <c r="C395">
        <v>20050922</v>
      </c>
      <c r="D395">
        <v>50</v>
      </c>
      <c r="E395">
        <v>50</v>
      </c>
      <c r="G395" t="s">
        <v>308</v>
      </c>
      <c r="H395">
        <v>210512</v>
      </c>
      <c r="I395">
        <v>1</v>
      </c>
      <c r="J395" t="s">
        <v>77</v>
      </c>
      <c r="K395" t="s">
        <v>77</v>
      </c>
      <c r="L395" t="s">
        <v>896</v>
      </c>
      <c r="M395">
        <v>2002</v>
      </c>
      <c r="N395">
        <v>74</v>
      </c>
      <c r="O395">
        <v>3</v>
      </c>
      <c r="P395" t="str">
        <f t="shared" si="12"/>
        <v>09</v>
      </c>
      <c r="Q395" s="118">
        <f>VLOOKUP(M395,WeightWhite!A$10:B$12,2,FALSE)*I395</f>
        <v>1</v>
      </c>
      <c r="R395">
        <f t="shared" si="13"/>
        <v>3</v>
      </c>
    </row>
    <row r="396" spans="1:18" hidden="1">
      <c r="A396" s="134">
        <v>9402730100</v>
      </c>
      <c r="B396">
        <v>2005</v>
      </c>
      <c r="C396">
        <v>20050915</v>
      </c>
      <c r="D396">
        <v>50</v>
      </c>
      <c r="E396">
        <v>50</v>
      </c>
      <c r="G396" t="s">
        <v>308</v>
      </c>
      <c r="H396">
        <v>210512</v>
      </c>
      <c r="I396">
        <v>1</v>
      </c>
      <c r="J396" t="s">
        <v>77</v>
      </c>
      <c r="K396" t="s">
        <v>77</v>
      </c>
      <c r="L396" t="s">
        <v>896</v>
      </c>
      <c r="M396">
        <v>2002</v>
      </c>
      <c r="N396">
        <v>74</v>
      </c>
      <c r="O396">
        <v>3</v>
      </c>
      <c r="P396" t="str">
        <f t="shared" si="12"/>
        <v>09</v>
      </c>
      <c r="Q396" s="118">
        <f>VLOOKUP(M396,WeightWhite!A$10:B$12,2,FALSE)*I396</f>
        <v>1</v>
      </c>
      <c r="R396">
        <f t="shared" si="13"/>
        <v>3</v>
      </c>
    </row>
    <row r="397" spans="1:18" hidden="1">
      <c r="A397" s="134">
        <v>9402730129</v>
      </c>
      <c r="B397">
        <v>2005</v>
      </c>
      <c r="C397">
        <v>20050915</v>
      </c>
      <c r="D397">
        <v>50</v>
      </c>
      <c r="E397">
        <v>50</v>
      </c>
      <c r="G397" t="s">
        <v>308</v>
      </c>
      <c r="H397">
        <v>210512</v>
      </c>
      <c r="I397">
        <v>1</v>
      </c>
      <c r="J397" t="s">
        <v>77</v>
      </c>
      <c r="K397" t="s">
        <v>77</v>
      </c>
      <c r="L397" t="s">
        <v>896</v>
      </c>
      <c r="M397">
        <v>2002</v>
      </c>
      <c r="N397">
        <v>74</v>
      </c>
      <c r="O397">
        <v>3</v>
      </c>
      <c r="P397" t="str">
        <f t="shared" si="12"/>
        <v>09</v>
      </c>
      <c r="Q397" s="118">
        <f>VLOOKUP(M397,WeightWhite!A$10:B$12,2,FALSE)*I397</f>
        <v>1</v>
      </c>
      <c r="R397">
        <f t="shared" si="13"/>
        <v>3</v>
      </c>
    </row>
    <row r="398" spans="1:18" hidden="1">
      <c r="A398" s="134">
        <v>9402730130</v>
      </c>
      <c r="B398">
        <v>2005</v>
      </c>
      <c r="C398">
        <v>20050915</v>
      </c>
      <c r="D398">
        <v>50</v>
      </c>
      <c r="E398">
        <v>50</v>
      </c>
      <c r="G398" t="s">
        <v>308</v>
      </c>
      <c r="H398">
        <v>210512</v>
      </c>
      <c r="I398">
        <v>1</v>
      </c>
      <c r="J398" t="s">
        <v>77</v>
      </c>
      <c r="K398" t="s">
        <v>77</v>
      </c>
      <c r="L398" t="s">
        <v>896</v>
      </c>
      <c r="M398">
        <v>2002</v>
      </c>
      <c r="N398">
        <v>74</v>
      </c>
      <c r="O398">
        <v>3</v>
      </c>
      <c r="P398" t="str">
        <f t="shared" si="12"/>
        <v>09</v>
      </c>
      <c r="Q398" s="118">
        <f>VLOOKUP(M398,WeightWhite!A$10:B$12,2,FALSE)*I398</f>
        <v>1</v>
      </c>
      <c r="R398">
        <f t="shared" si="13"/>
        <v>3</v>
      </c>
    </row>
    <row r="399" spans="1:18" hidden="1">
      <c r="A399" s="134">
        <v>9402740002</v>
      </c>
      <c r="B399">
        <v>2005</v>
      </c>
      <c r="C399">
        <v>20050922</v>
      </c>
      <c r="D399">
        <v>50</v>
      </c>
      <c r="E399">
        <v>50</v>
      </c>
      <c r="G399" t="s">
        <v>308</v>
      </c>
      <c r="H399">
        <v>210512</v>
      </c>
      <c r="I399">
        <v>1</v>
      </c>
      <c r="J399" t="s">
        <v>77</v>
      </c>
      <c r="K399" t="s">
        <v>77</v>
      </c>
      <c r="L399" t="s">
        <v>896</v>
      </c>
      <c r="M399">
        <v>2002</v>
      </c>
      <c r="N399">
        <v>74</v>
      </c>
      <c r="O399">
        <v>3</v>
      </c>
      <c r="P399" t="str">
        <f t="shared" si="12"/>
        <v>09</v>
      </c>
      <c r="Q399" s="118">
        <f>VLOOKUP(M399,WeightWhite!A$10:B$12,2,FALSE)*I399</f>
        <v>1</v>
      </c>
      <c r="R399">
        <f t="shared" si="13"/>
        <v>3</v>
      </c>
    </row>
    <row r="400" spans="1:18" hidden="1">
      <c r="A400" s="134">
        <v>9402740003</v>
      </c>
      <c r="B400">
        <v>2005</v>
      </c>
      <c r="C400">
        <v>20050922</v>
      </c>
      <c r="D400">
        <v>50</v>
      </c>
      <c r="E400">
        <v>50</v>
      </c>
      <c r="G400" t="s">
        <v>308</v>
      </c>
      <c r="H400">
        <v>210512</v>
      </c>
      <c r="I400">
        <v>1</v>
      </c>
      <c r="J400" t="s">
        <v>77</v>
      </c>
      <c r="K400" t="s">
        <v>77</v>
      </c>
      <c r="L400" t="s">
        <v>896</v>
      </c>
      <c r="M400">
        <v>2002</v>
      </c>
      <c r="N400">
        <v>74</v>
      </c>
      <c r="O400">
        <v>3</v>
      </c>
      <c r="P400" t="str">
        <f t="shared" si="12"/>
        <v>09</v>
      </c>
      <c r="Q400" s="118">
        <f>VLOOKUP(M400,WeightWhite!A$10:B$12,2,FALSE)*I400</f>
        <v>1</v>
      </c>
      <c r="R400">
        <f t="shared" si="13"/>
        <v>3</v>
      </c>
    </row>
    <row r="401" spans="1:18" hidden="1">
      <c r="A401" s="134">
        <v>9402740006</v>
      </c>
      <c r="B401">
        <v>2005</v>
      </c>
      <c r="C401">
        <v>20050922</v>
      </c>
      <c r="D401">
        <v>50</v>
      </c>
      <c r="E401">
        <v>50</v>
      </c>
      <c r="G401" t="s">
        <v>308</v>
      </c>
      <c r="H401">
        <v>210512</v>
      </c>
      <c r="I401">
        <v>1</v>
      </c>
      <c r="J401" t="s">
        <v>77</v>
      </c>
      <c r="K401" t="s">
        <v>77</v>
      </c>
      <c r="L401" t="s">
        <v>896</v>
      </c>
      <c r="M401">
        <v>2002</v>
      </c>
      <c r="N401">
        <v>74</v>
      </c>
      <c r="O401">
        <v>3</v>
      </c>
      <c r="P401" t="str">
        <f t="shared" si="12"/>
        <v>09</v>
      </c>
      <c r="Q401" s="118">
        <f>VLOOKUP(M401,WeightWhite!A$10:B$12,2,FALSE)*I401</f>
        <v>1</v>
      </c>
      <c r="R401">
        <f t="shared" si="13"/>
        <v>3</v>
      </c>
    </row>
    <row r="402" spans="1:18" hidden="1">
      <c r="A402" s="134">
        <v>9402740007</v>
      </c>
      <c r="B402">
        <v>2005</v>
      </c>
      <c r="C402">
        <v>20050922</v>
      </c>
      <c r="D402">
        <v>50</v>
      </c>
      <c r="E402">
        <v>50</v>
      </c>
      <c r="G402" t="s">
        <v>308</v>
      </c>
      <c r="H402">
        <v>210512</v>
      </c>
      <c r="I402">
        <v>1</v>
      </c>
      <c r="J402" t="s">
        <v>77</v>
      </c>
      <c r="K402" t="s">
        <v>77</v>
      </c>
      <c r="L402" t="s">
        <v>896</v>
      </c>
      <c r="M402">
        <v>2002</v>
      </c>
      <c r="N402">
        <v>74</v>
      </c>
      <c r="O402">
        <v>3</v>
      </c>
      <c r="P402" t="str">
        <f t="shared" si="12"/>
        <v>09</v>
      </c>
      <c r="Q402" s="118">
        <f>VLOOKUP(M402,WeightWhite!A$10:B$12,2,FALSE)*I402</f>
        <v>1</v>
      </c>
      <c r="R402">
        <f t="shared" si="13"/>
        <v>3</v>
      </c>
    </row>
    <row r="403" spans="1:18" hidden="1">
      <c r="A403" s="134">
        <v>9402740009</v>
      </c>
      <c r="B403">
        <v>2005</v>
      </c>
      <c r="C403">
        <v>20050922</v>
      </c>
      <c r="D403">
        <v>50</v>
      </c>
      <c r="E403">
        <v>50</v>
      </c>
      <c r="G403" t="s">
        <v>308</v>
      </c>
      <c r="H403">
        <v>210512</v>
      </c>
      <c r="I403">
        <v>1</v>
      </c>
      <c r="J403" t="s">
        <v>77</v>
      </c>
      <c r="K403" t="s">
        <v>77</v>
      </c>
      <c r="L403" t="s">
        <v>896</v>
      </c>
      <c r="M403">
        <v>2002</v>
      </c>
      <c r="N403">
        <v>74</v>
      </c>
      <c r="O403">
        <v>3</v>
      </c>
      <c r="P403" t="str">
        <f t="shared" si="12"/>
        <v>09</v>
      </c>
      <c r="Q403" s="118">
        <f>VLOOKUP(M403,WeightWhite!A$10:B$12,2,FALSE)*I403</f>
        <v>1</v>
      </c>
      <c r="R403">
        <f t="shared" si="13"/>
        <v>3</v>
      </c>
    </row>
    <row r="404" spans="1:18" hidden="1">
      <c r="A404" s="134">
        <v>9402740011</v>
      </c>
      <c r="B404">
        <v>2005</v>
      </c>
      <c r="C404">
        <v>20050922</v>
      </c>
      <c r="D404">
        <v>50</v>
      </c>
      <c r="E404">
        <v>50</v>
      </c>
      <c r="G404" t="s">
        <v>308</v>
      </c>
      <c r="H404">
        <v>210512</v>
      </c>
      <c r="I404">
        <v>1</v>
      </c>
      <c r="J404" t="s">
        <v>77</v>
      </c>
      <c r="K404" t="s">
        <v>77</v>
      </c>
      <c r="L404" t="s">
        <v>896</v>
      </c>
      <c r="M404">
        <v>2002</v>
      </c>
      <c r="N404">
        <v>74</v>
      </c>
      <c r="O404">
        <v>3</v>
      </c>
      <c r="P404" t="str">
        <f t="shared" si="12"/>
        <v>09</v>
      </c>
      <c r="Q404" s="118">
        <f>VLOOKUP(M404,WeightWhite!A$10:B$12,2,FALSE)*I404</f>
        <v>1</v>
      </c>
      <c r="R404">
        <f t="shared" si="13"/>
        <v>3</v>
      </c>
    </row>
    <row r="405" spans="1:18" hidden="1">
      <c r="A405" s="134">
        <v>9402740027</v>
      </c>
      <c r="B405">
        <v>2005</v>
      </c>
      <c r="C405">
        <v>20050922</v>
      </c>
      <c r="D405">
        <v>50</v>
      </c>
      <c r="E405">
        <v>50</v>
      </c>
      <c r="G405" t="s">
        <v>308</v>
      </c>
      <c r="H405">
        <v>210512</v>
      </c>
      <c r="I405">
        <v>1</v>
      </c>
      <c r="J405" t="s">
        <v>77</v>
      </c>
      <c r="K405" t="s">
        <v>77</v>
      </c>
      <c r="L405" t="s">
        <v>896</v>
      </c>
      <c r="M405">
        <v>2002</v>
      </c>
      <c r="N405">
        <v>74</v>
      </c>
      <c r="O405">
        <v>3</v>
      </c>
      <c r="P405" t="str">
        <f t="shared" si="12"/>
        <v>09</v>
      </c>
      <c r="Q405" s="118">
        <f>VLOOKUP(M405,WeightWhite!A$10:B$12,2,FALSE)*I405</f>
        <v>1</v>
      </c>
      <c r="R405">
        <f t="shared" si="13"/>
        <v>3</v>
      </c>
    </row>
    <row r="406" spans="1:18" hidden="1">
      <c r="A406" s="134">
        <v>9402740028</v>
      </c>
      <c r="B406">
        <v>2005</v>
      </c>
      <c r="C406">
        <v>20050922</v>
      </c>
      <c r="D406">
        <v>50</v>
      </c>
      <c r="E406">
        <v>50</v>
      </c>
      <c r="G406" t="s">
        <v>308</v>
      </c>
      <c r="H406">
        <v>210512</v>
      </c>
      <c r="I406">
        <v>1</v>
      </c>
      <c r="J406" t="s">
        <v>77</v>
      </c>
      <c r="K406" t="s">
        <v>77</v>
      </c>
      <c r="L406" t="s">
        <v>896</v>
      </c>
      <c r="M406">
        <v>2002</v>
      </c>
      <c r="N406">
        <v>74</v>
      </c>
      <c r="O406">
        <v>3</v>
      </c>
      <c r="P406" t="str">
        <f t="shared" si="12"/>
        <v>09</v>
      </c>
      <c r="Q406" s="118">
        <f>VLOOKUP(M406,WeightWhite!A$10:B$12,2,FALSE)*I406</f>
        <v>1</v>
      </c>
      <c r="R406">
        <f t="shared" si="13"/>
        <v>3</v>
      </c>
    </row>
    <row r="407" spans="1:18" hidden="1">
      <c r="A407" s="134">
        <v>9402740030</v>
      </c>
      <c r="B407">
        <v>2005</v>
      </c>
      <c r="C407">
        <v>20050922</v>
      </c>
      <c r="D407">
        <v>50</v>
      </c>
      <c r="E407">
        <v>50</v>
      </c>
      <c r="G407" t="s">
        <v>308</v>
      </c>
      <c r="H407">
        <v>210512</v>
      </c>
      <c r="I407">
        <v>1</v>
      </c>
      <c r="J407" t="s">
        <v>77</v>
      </c>
      <c r="K407" t="s">
        <v>77</v>
      </c>
      <c r="L407" t="s">
        <v>896</v>
      </c>
      <c r="M407">
        <v>2002</v>
      </c>
      <c r="N407">
        <v>74</v>
      </c>
      <c r="O407">
        <v>3</v>
      </c>
      <c r="P407" t="str">
        <f t="shared" si="12"/>
        <v>09</v>
      </c>
      <c r="Q407" s="118">
        <f>VLOOKUP(M407,WeightWhite!A$10:B$12,2,FALSE)*I407</f>
        <v>1</v>
      </c>
      <c r="R407">
        <f t="shared" si="13"/>
        <v>3</v>
      </c>
    </row>
    <row r="408" spans="1:18" hidden="1">
      <c r="A408" s="134">
        <v>9402740039</v>
      </c>
      <c r="B408">
        <v>2005</v>
      </c>
      <c r="C408">
        <v>20050922</v>
      </c>
      <c r="D408">
        <v>50</v>
      </c>
      <c r="E408">
        <v>50</v>
      </c>
      <c r="G408" t="s">
        <v>308</v>
      </c>
      <c r="H408">
        <v>210512</v>
      </c>
      <c r="I408">
        <v>1</v>
      </c>
      <c r="J408" t="s">
        <v>77</v>
      </c>
      <c r="K408" t="s">
        <v>77</v>
      </c>
      <c r="L408" t="s">
        <v>896</v>
      </c>
      <c r="M408">
        <v>2002</v>
      </c>
      <c r="N408">
        <v>74</v>
      </c>
      <c r="O408">
        <v>3</v>
      </c>
      <c r="P408" t="str">
        <f t="shared" si="12"/>
        <v>09</v>
      </c>
      <c r="Q408" s="118">
        <f>VLOOKUP(M408,WeightWhite!A$10:B$12,2,FALSE)*I408</f>
        <v>1</v>
      </c>
      <c r="R408">
        <f t="shared" si="13"/>
        <v>3</v>
      </c>
    </row>
    <row r="409" spans="1:18" hidden="1">
      <c r="A409" s="134">
        <v>9402740054</v>
      </c>
      <c r="B409">
        <v>2005</v>
      </c>
      <c r="C409">
        <v>20050922</v>
      </c>
      <c r="D409">
        <v>50</v>
      </c>
      <c r="E409">
        <v>50</v>
      </c>
      <c r="G409" t="s">
        <v>308</v>
      </c>
      <c r="H409">
        <v>210512</v>
      </c>
      <c r="I409">
        <v>1</v>
      </c>
      <c r="J409" t="s">
        <v>77</v>
      </c>
      <c r="K409" t="s">
        <v>77</v>
      </c>
      <c r="L409" t="s">
        <v>896</v>
      </c>
      <c r="M409">
        <v>2002</v>
      </c>
      <c r="N409">
        <v>74</v>
      </c>
      <c r="O409">
        <v>3</v>
      </c>
      <c r="P409" t="str">
        <f t="shared" si="12"/>
        <v>09</v>
      </c>
      <c r="Q409" s="118">
        <f>VLOOKUP(M409,WeightWhite!A$10:B$12,2,FALSE)*I409</f>
        <v>1</v>
      </c>
      <c r="R409">
        <f t="shared" si="13"/>
        <v>3</v>
      </c>
    </row>
    <row r="410" spans="1:18" hidden="1">
      <c r="A410" s="134">
        <v>9402740057</v>
      </c>
      <c r="B410">
        <v>2005</v>
      </c>
      <c r="C410">
        <v>20050922</v>
      </c>
      <c r="D410">
        <v>50</v>
      </c>
      <c r="E410">
        <v>50</v>
      </c>
      <c r="G410" t="s">
        <v>308</v>
      </c>
      <c r="H410">
        <v>210512</v>
      </c>
      <c r="I410">
        <v>1</v>
      </c>
      <c r="J410" t="s">
        <v>77</v>
      </c>
      <c r="K410" t="s">
        <v>77</v>
      </c>
      <c r="L410" t="s">
        <v>896</v>
      </c>
      <c r="M410">
        <v>2002</v>
      </c>
      <c r="N410">
        <v>74</v>
      </c>
      <c r="O410">
        <v>3</v>
      </c>
      <c r="P410" t="str">
        <f t="shared" si="12"/>
        <v>09</v>
      </c>
      <c r="Q410" s="118">
        <f>VLOOKUP(M410,WeightWhite!A$10:B$12,2,FALSE)*I410</f>
        <v>1</v>
      </c>
      <c r="R410">
        <f t="shared" si="13"/>
        <v>3</v>
      </c>
    </row>
    <row r="411" spans="1:18" hidden="1">
      <c r="A411" s="134">
        <v>9402740060</v>
      </c>
      <c r="B411">
        <v>2005</v>
      </c>
      <c r="C411">
        <v>20050922</v>
      </c>
      <c r="D411">
        <v>50</v>
      </c>
      <c r="E411">
        <v>50</v>
      </c>
      <c r="G411" t="s">
        <v>308</v>
      </c>
      <c r="H411">
        <v>210512</v>
      </c>
      <c r="I411">
        <v>1</v>
      </c>
      <c r="J411" t="s">
        <v>77</v>
      </c>
      <c r="K411" t="s">
        <v>77</v>
      </c>
      <c r="L411" t="s">
        <v>896</v>
      </c>
      <c r="M411">
        <v>2002</v>
      </c>
      <c r="N411">
        <v>74</v>
      </c>
      <c r="O411">
        <v>3</v>
      </c>
      <c r="P411" t="str">
        <f t="shared" si="12"/>
        <v>09</v>
      </c>
      <c r="Q411" s="118">
        <f>VLOOKUP(M411,WeightWhite!A$10:B$12,2,FALSE)*I411</f>
        <v>1</v>
      </c>
      <c r="R411">
        <f t="shared" si="13"/>
        <v>3</v>
      </c>
    </row>
    <row r="412" spans="1:18" hidden="1">
      <c r="A412" s="134">
        <v>9402740061</v>
      </c>
      <c r="B412">
        <v>2005</v>
      </c>
      <c r="C412">
        <v>20050922</v>
      </c>
      <c r="D412">
        <v>50</v>
      </c>
      <c r="E412">
        <v>50</v>
      </c>
      <c r="G412" t="s">
        <v>308</v>
      </c>
      <c r="H412">
        <v>210512</v>
      </c>
      <c r="I412">
        <v>1</v>
      </c>
      <c r="J412" t="s">
        <v>77</v>
      </c>
      <c r="K412" t="s">
        <v>77</v>
      </c>
      <c r="L412" t="s">
        <v>896</v>
      </c>
      <c r="M412">
        <v>2002</v>
      </c>
      <c r="N412">
        <v>74</v>
      </c>
      <c r="O412">
        <v>3</v>
      </c>
      <c r="P412" t="str">
        <f t="shared" si="12"/>
        <v>09</v>
      </c>
      <c r="Q412" s="118">
        <f>VLOOKUP(M412,WeightWhite!A$10:B$12,2,FALSE)*I412</f>
        <v>1</v>
      </c>
      <c r="R412">
        <f t="shared" si="13"/>
        <v>3</v>
      </c>
    </row>
    <row r="413" spans="1:18" hidden="1">
      <c r="A413" s="134">
        <v>9402740062</v>
      </c>
      <c r="B413">
        <v>2005</v>
      </c>
      <c r="C413">
        <v>20050922</v>
      </c>
      <c r="D413">
        <v>50</v>
      </c>
      <c r="E413">
        <v>50</v>
      </c>
      <c r="G413" t="s">
        <v>308</v>
      </c>
      <c r="H413">
        <v>210512</v>
      </c>
      <c r="I413">
        <v>1</v>
      </c>
      <c r="J413" t="s">
        <v>77</v>
      </c>
      <c r="K413" t="s">
        <v>77</v>
      </c>
      <c r="L413" t="s">
        <v>896</v>
      </c>
      <c r="M413">
        <v>2002</v>
      </c>
      <c r="N413">
        <v>74</v>
      </c>
      <c r="O413">
        <v>3</v>
      </c>
      <c r="P413" t="str">
        <f t="shared" si="12"/>
        <v>09</v>
      </c>
      <c r="Q413" s="118">
        <f>VLOOKUP(M413,WeightWhite!A$10:B$12,2,FALSE)*I413</f>
        <v>1</v>
      </c>
      <c r="R413">
        <f t="shared" si="13"/>
        <v>3</v>
      </c>
    </row>
    <row r="414" spans="1:18" hidden="1">
      <c r="A414" s="134">
        <v>9402740064</v>
      </c>
      <c r="B414">
        <v>2005</v>
      </c>
      <c r="C414">
        <v>20050922</v>
      </c>
      <c r="D414">
        <v>50</v>
      </c>
      <c r="E414">
        <v>50</v>
      </c>
      <c r="G414" t="s">
        <v>308</v>
      </c>
      <c r="H414">
        <v>210512</v>
      </c>
      <c r="I414">
        <v>1</v>
      </c>
      <c r="J414" t="s">
        <v>77</v>
      </c>
      <c r="K414" t="s">
        <v>77</v>
      </c>
      <c r="L414" t="s">
        <v>896</v>
      </c>
      <c r="M414">
        <v>2002</v>
      </c>
      <c r="N414">
        <v>74</v>
      </c>
      <c r="O414">
        <v>3</v>
      </c>
      <c r="P414" t="str">
        <f t="shared" si="12"/>
        <v>09</v>
      </c>
      <c r="Q414" s="118">
        <f>VLOOKUP(M414,WeightWhite!A$10:B$12,2,FALSE)*I414</f>
        <v>1</v>
      </c>
      <c r="R414">
        <f t="shared" si="13"/>
        <v>3</v>
      </c>
    </row>
    <row r="415" spans="1:18" hidden="1">
      <c r="A415" s="134">
        <v>9402740065</v>
      </c>
      <c r="B415">
        <v>2005</v>
      </c>
      <c r="C415">
        <v>20050922</v>
      </c>
      <c r="D415">
        <v>50</v>
      </c>
      <c r="E415">
        <v>50</v>
      </c>
      <c r="G415" t="s">
        <v>308</v>
      </c>
      <c r="H415">
        <v>210512</v>
      </c>
      <c r="I415">
        <v>1</v>
      </c>
      <c r="J415" t="s">
        <v>77</v>
      </c>
      <c r="K415" t="s">
        <v>77</v>
      </c>
      <c r="L415" t="s">
        <v>896</v>
      </c>
      <c r="M415">
        <v>2002</v>
      </c>
      <c r="N415">
        <v>74</v>
      </c>
      <c r="O415">
        <v>3</v>
      </c>
      <c r="P415" t="str">
        <f t="shared" si="12"/>
        <v>09</v>
      </c>
      <c r="Q415" s="118">
        <f>VLOOKUP(M415,WeightWhite!A$10:B$12,2,FALSE)*I415</f>
        <v>1</v>
      </c>
      <c r="R415">
        <f t="shared" si="13"/>
        <v>3</v>
      </c>
    </row>
    <row r="416" spans="1:18" hidden="1">
      <c r="A416" s="134">
        <v>9402740067</v>
      </c>
      <c r="B416">
        <v>2005</v>
      </c>
      <c r="C416">
        <v>20050922</v>
      </c>
      <c r="D416">
        <v>50</v>
      </c>
      <c r="E416">
        <v>50</v>
      </c>
      <c r="G416" t="s">
        <v>308</v>
      </c>
      <c r="H416">
        <v>210512</v>
      </c>
      <c r="I416">
        <v>1</v>
      </c>
      <c r="J416" t="s">
        <v>77</v>
      </c>
      <c r="K416" t="s">
        <v>77</v>
      </c>
      <c r="L416" t="s">
        <v>896</v>
      </c>
      <c r="M416">
        <v>2002</v>
      </c>
      <c r="N416">
        <v>74</v>
      </c>
      <c r="O416">
        <v>3</v>
      </c>
      <c r="P416" t="str">
        <f t="shared" si="12"/>
        <v>09</v>
      </c>
      <c r="Q416" s="118">
        <f>VLOOKUP(M416,WeightWhite!A$10:B$12,2,FALSE)*I416</f>
        <v>1</v>
      </c>
      <c r="R416">
        <f t="shared" si="13"/>
        <v>3</v>
      </c>
    </row>
    <row r="417" spans="1:18" hidden="1">
      <c r="A417" s="134">
        <v>9402740087</v>
      </c>
      <c r="B417">
        <v>2005</v>
      </c>
      <c r="C417">
        <v>20050922</v>
      </c>
      <c r="D417">
        <v>50</v>
      </c>
      <c r="E417">
        <v>50</v>
      </c>
      <c r="G417" t="s">
        <v>308</v>
      </c>
      <c r="H417">
        <v>210512</v>
      </c>
      <c r="I417">
        <v>1</v>
      </c>
      <c r="J417" t="s">
        <v>77</v>
      </c>
      <c r="K417" t="s">
        <v>77</v>
      </c>
      <c r="L417" t="s">
        <v>896</v>
      </c>
      <c r="M417">
        <v>2002</v>
      </c>
      <c r="N417">
        <v>74</v>
      </c>
      <c r="O417">
        <v>3</v>
      </c>
      <c r="P417" t="str">
        <f t="shared" si="12"/>
        <v>09</v>
      </c>
      <c r="Q417" s="118">
        <f>VLOOKUP(M417,WeightWhite!A$10:B$12,2,FALSE)*I417</f>
        <v>1</v>
      </c>
      <c r="R417">
        <f t="shared" si="13"/>
        <v>3</v>
      </c>
    </row>
    <row r="418" spans="1:18" hidden="1">
      <c r="A418" s="134">
        <v>9402740092</v>
      </c>
      <c r="B418">
        <v>2005</v>
      </c>
      <c r="C418">
        <v>20050922</v>
      </c>
      <c r="D418">
        <v>50</v>
      </c>
      <c r="E418">
        <v>50</v>
      </c>
      <c r="G418" t="s">
        <v>308</v>
      </c>
      <c r="H418">
        <v>210512</v>
      </c>
      <c r="I418">
        <v>1</v>
      </c>
      <c r="J418" t="s">
        <v>77</v>
      </c>
      <c r="K418" t="s">
        <v>77</v>
      </c>
      <c r="L418" t="s">
        <v>896</v>
      </c>
      <c r="M418">
        <v>2002</v>
      </c>
      <c r="N418">
        <v>74</v>
      </c>
      <c r="O418">
        <v>3</v>
      </c>
      <c r="P418" t="str">
        <f t="shared" si="12"/>
        <v>09</v>
      </c>
      <c r="Q418" s="118">
        <f>VLOOKUP(M418,WeightWhite!A$10:B$12,2,FALSE)*I418</f>
        <v>1</v>
      </c>
      <c r="R418">
        <f t="shared" si="13"/>
        <v>3</v>
      </c>
    </row>
    <row r="419" spans="1:18" hidden="1">
      <c r="A419" s="134">
        <v>9402740114</v>
      </c>
      <c r="B419">
        <v>2005</v>
      </c>
      <c r="C419">
        <v>20050922</v>
      </c>
      <c r="D419">
        <v>50</v>
      </c>
      <c r="E419">
        <v>50</v>
      </c>
      <c r="G419" t="s">
        <v>308</v>
      </c>
      <c r="H419">
        <v>210512</v>
      </c>
      <c r="I419">
        <v>1</v>
      </c>
      <c r="J419" t="s">
        <v>77</v>
      </c>
      <c r="K419" t="s">
        <v>77</v>
      </c>
      <c r="L419" t="s">
        <v>896</v>
      </c>
      <c r="M419">
        <v>2002</v>
      </c>
      <c r="N419">
        <v>74</v>
      </c>
      <c r="O419">
        <v>3</v>
      </c>
      <c r="P419" t="str">
        <f t="shared" si="12"/>
        <v>09</v>
      </c>
      <c r="Q419" s="118">
        <f>VLOOKUP(M419,WeightWhite!A$10:B$12,2,FALSE)*I419</f>
        <v>1</v>
      </c>
      <c r="R419">
        <f t="shared" si="13"/>
        <v>3</v>
      </c>
    </row>
    <row r="420" spans="1:18" hidden="1">
      <c r="A420" s="134">
        <v>9402740117</v>
      </c>
      <c r="B420">
        <v>2005</v>
      </c>
      <c r="C420">
        <v>20050922</v>
      </c>
      <c r="D420">
        <v>50</v>
      </c>
      <c r="E420">
        <v>50</v>
      </c>
      <c r="G420" t="s">
        <v>308</v>
      </c>
      <c r="H420">
        <v>210512</v>
      </c>
      <c r="I420">
        <v>1</v>
      </c>
      <c r="J420" t="s">
        <v>77</v>
      </c>
      <c r="K420" t="s">
        <v>77</v>
      </c>
      <c r="L420" t="s">
        <v>896</v>
      </c>
      <c r="M420">
        <v>2002</v>
      </c>
      <c r="N420">
        <v>74</v>
      </c>
      <c r="O420">
        <v>3</v>
      </c>
      <c r="P420" t="str">
        <f t="shared" si="12"/>
        <v>09</v>
      </c>
      <c r="Q420" s="118">
        <f>VLOOKUP(M420,WeightWhite!A$10:B$12,2,FALSE)*I420</f>
        <v>1</v>
      </c>
      <c r="R420">
        <f t="shared" si="13"/>
        <v>3</v>
      </c>
    </row>
    <row r="421" spans="1:18" hidden="1">
      <c r="A421" s="134">
        <v>9402750003</v>
      </c>
      <c r="B421">
        <v>2005</v>
      </c>
      <c r="C421">
        <v>20050923</v>
      </c>
      <c r="D421">
        <v>50</v>
      </c>
      <c r="E421">
        <v>50</v>
      </c>
      <c r="G421" t="s">
        <v>308</v>
      </c>
      <c r="H421">
        <v>210512</v>
      </c>
      <c r="I421">
        <v>1</v>
      </c>
      <c r="J421" t="s">
        <v>77</v>
      </c>
      <c r="K421" t="s">
        <v>77</v>
      </c>
      <c r="L421" t="s">
        <v>896</v>
      </c>
      <c r="M421">
        <v>2002</v>
      </c>
      <c r="N421">
        <v>74</v>
      </c>
      <c r="O421">
        <v>3</v>
      </c>
      <c r="P421" t="str">
        <f t="shared" si="12"/>
        <v>09</v>
      </c>
      <c r="Q421" s="118">
        <f>VLOOKUP(M421,WeightWhite!A$10:B$12,2,FALSE)*I421</f>
        <v>1</v>
      </c>
      <c r="R421">
        <f t="shared" si="13"/>
        <v>3</v>
      </c>
    </row>
    <row r="422" spans="1:18" hidden="1">
      <c r="A422" s="134">
        <v>9402750005</v>
      </c>
      <c r="B422">
        <v>2005</v>
      </c>
      <c r="C422">
        <v>20050923</v>
      </c>
      <c r="D422">
        <v>50</v>
      </c>
      <c r="E422">
        <v>50</v>
      </c>
      <c r="G422" t="s">
        <v>308</v>
      </c>
      <c r="H422">
        <v>210512</v>
      </c>
      <c r="I422">
        <v>1</v>
      </c>
      <c r="J422" t="s">
        <v>77</v>
      </c>
      <c r="K422" t="s">
        <v>77</v>
      </c>
      <c r="L422" t="s">
        <v>896</v>
      </c>
      <c r="M422">
        <v>2002</v>
      </c>
      <c r="N422">
        <v>74</v>
      </c>
      <c r="O422">
        <v>3</v>
      </c>
      <c r="P422" t="str">
        <f t="shared" si="12"/>
        <v>09</v>
      </c>
      <c r="Q422" s="118">
        <f>VLOOKUP(M422,WeightWhite!A$10:B$12,2,FALSE)*I422</f>
        <v>1</v>
      </c>
      <c r="R422">
        <f t="shared" si="13"/>
        <v>3</v>
      </c>
    </row>
    <row r="423" spans="1:18" hidden="1">
      <c r="A423" s="134">
        <v>9402750006</v>
      </c>
      <c r="B423">
        <v>2005</v>
      </c>
      <c r="C423">
        <v>20050923</v>
      </c>
      <c r="D423">
        <v>50</v>
      </c>
      <c r="E423">
        <v>50</v>
      </c>
      <c r="G423" t="s">
        <v>308</v>
      </c>
      <c r="H423">
        <v>210512</v>
      </c>
      <c r="I423">
        <v>1</v>
      </c>
      <c r="J423" t="s">
        <v>77</v>
      </c>
      <c r="K423" t="s">
        <v>77</v>
      </c>
      <c r="L423" t="s">
        <v>896</v>
      </c>
      <c r="M423">
        <v>2002</v>
      </c>
      <c r="N423">
        <v>74</v>
      </c>
      <c r="O423">
        <v>3</v>
      </c>
      <c r="P423" t="str">
        <f t="shared" si="12"/>
        <v>09</v>
      </c>
      <c r="Q423" s="118">
        <f>VLOOKUP(M423,WeightWhite!A$10:B$12,2,FALSE)*I423</f>
        <v>1</v>
      </c>
      <c r="R423">
        <f t="shared" si="13"/>
        <v>3</v>
      </c>
    </row>
    <row r="424" spans="1:18" hidden="1">
      <c r="A424" s="134">
        <v>9402750007</v>
      </c>
      <c r="B424">
        <v>2005</v>
      </c>
      <c r="C424">
        <v>20050923</v>
      </c>
      <c r="D424">
        <v>50</v>
      </c>
      <c r="E424">
        <v>50</v>
      </c>
      <c r="G424" t="s">
        <v>308</v>
      </c>
      <c r="H424">
        <v>210512</v>
      </c>
      <c r="I424">
        <v>1</v>
      </c>
      <c r="J424" t="s">
        <v>77</v>
      </c>
      <c r="K424" t="s">
        <v>77</v>
      </c>
      <c r="L424" t="s">
        <v>896</v>
      </c>
      <c r="M424">
        <v>2002</v>
      </c>
      <c r="N424">
        <v>74</v>
      </c>
      <c r="O424">
        <v>3</v>
      </c>
      <c r="P424" t="str">
        <f t="shared" si="12"/>
        <v>09</v>
      </c>
      <c r="Q424" s="118">
        <f>VLOOKUP(M424,WeightWhite!A$10:B$12,2,FALSE)*I424</f>
        <v>1</v>
      </c>
      <c r="R424">
        <f t="shared" si="13"/>
        <v>3</v>
      </c>
    </row>
    <row r="425" spans="1:18" hidden="1">
      <c r="A425" s="134">
        <v>9402750023</v>
      </c>
      <c r="B425">
        <v>2005</v>
      </c>
      <c r="C425">
        <v>20050923</v>
      </c>
      <c r="D425">
        <v>50</v>
      </c>
      <c r="E425">
        <v>50</v>
      </c>
      <c r="G425" t="s">
        <v>308</v>
      </c>
      <c r="H425">
        <v>210512</v>
      </c>
      <c r="I425">
        <v>1</v>
      </c>
      <c r="J425" t="s">
        <v>77</v>
      </c>
      <c r="K425" t="s">
        <v>77</v>
      </c>
      <c r="L425" t="s">
        <v>896</v>
      </c>
      <c r="M425">
        <v>2002</v>
      </c>
      <c r="N425">
        <v>74</v>
      </c>
      <c r="O425">
        <v>3</v>
      </c>
      <c r="P425" t="str">
        <f t="shared" si="12"/>
        <v>09</v>
      </c>
      <c r="Q425" s="118">
        <f>VLOOKUP(M425,WeightWhite!A$10:B$12,2,FALSE)*I425</f>
        <v>1</v>
      </c>
      <c r="R425">
        <f t="shared" si="13"/>
        <v>3</v>
      </c>
    </row>
    <row r="426" spans="1:18" hidden="1">
      <c r="A426" s="134">
        <v>9402750024</v>
      </c>
      <c r="B426">
        <v>2005</v>
      </c>
      <c r="C426">
        <v>20050923</v>
      </c>
      <c r="D426">
        <v>50</v>
      </c>
      <c r="E426">
        <v>50</v>
      </c>
      <c r="G426" t="s">
        <v>308</v>
      </c>
      <c r="H426">
        <v>210512</v>
      </c>
      <c r="I426">
        <v>1</v>
      </c>
      <c r="J426" t="s">
        <v>77</v>
      </c>
      <c r="K426" t="s">
        <v>77</v>
      </c>
      <c r="L426" t="s">
        <v>896</v>
      </c>
      <c r="M426">
        <v>2002</v>
      </c>
      <c r="N426">
        <v>74</v>
      </c>
      <c r="O426">
        <v>3</v>
      </c>
      <c r="P426" t="str">
        <f t="shared" si="12"/>
        <v>09</v>
      </c>
      <c r="Q426" s="118">
        <f>VLOOKUP(M426,WeightWhite!A$10:B$12,2,FALSE)*I426</f>
        <v>1</v>
      </c>
      <c r="R426">
        <f t="shared" si="13"/>
        <v>3</v>
      </c>
    </row>
    <row r="427" spans="1:18" hidden="1">
      <c r="A427" s="134">
        <v>9402750027</v>
      </c>
      <c r="B427">
        <v>2005</v>
      </c>
      <c r="C427">
        <v>20050923</v>
      </c>
      <c r="D427">
        <v>50</v>
      </c>
      <c r="E427">
        <v>50</v>
      </c>
      <c r="G427" t="s">
        <v>308</v>
      </c>
      <c r="H427">
        <v>210512</v>
      </c>
      <c r="I427">
        <v>1</v>
      </c>
      <c r="J427" t="s">
        <v>77</v>
      </c>
      <c r="K427" t="s">
        <v>77</v>
      </c>
      <c r="L427" t="s">
        <v>896</v>
      </c>
      <c r="M427">
        <v>2002</v>
      </c>
      <c r="N427">
        <v>74</v>
      </c>
      <c r="O427">
        <v>3</v>
      </c>
      <c r="P427" t="str">
        <f t="shared" si="12"/>
        <v>09</v>
      </c>
      <c r="Q427" s="118">
        <f>VLOOKUP(M427,WeightWhite!A$10:B$12,2,FALSE)*I427</f>
        <v>1</v>
      </c>
      <c r="R427">
        <f t="shared" si="13"/>
        <v>3</v>
      </c>
    </row>
    <row r="428" spans="1:18" hidden="1">
      <c r="A428" s="134">
        <v>9402750029</v>
      </c>
      <c r="B428">
        <v>2005</v>
      </c>
      <c r="C428">
        <v>20050923</v>
      </c>
      <c r="D428">
        <v>50</v>
      </c>
      <c r="E428">
        <v>50</v>
      </c>
      <c r="G428" t="s">
        <v>308</v>
      </c>
      <c r="H428">
        <v>210512</v>
      </c>
      <c r="I428">
        <v>1</v>
      </c>
      <c r="J428" t="s">
        <v>77</v>
      </c>
      <c r="K428" t="s">
        <v>77</v>
      </c>
      <c r="L428" t="s">
        <v>896</v>
      </c>
      <c r="M428">
        <v>2002</v>
      </c>
      <c r="N428">
        <v>74</v>
      </c>
      <c r="O428">
        <v>3</v>
      </c>
      <c r="P428" t="str">
        <f t="shared" si="12"/>
        <v>09</v>
      </c>
      <c r="Q428" s="118">
        <f>VLOOKUP(M428,WeightWhite!A$10:B$12,2,FALSE)*I428</f>
        <v>1</v>
      </c>
      <c r="R428">
        <f t="shared" si="13"/>
        <v>3</v>
      </c>
    </row>
    <row r="429" spans="1:18" hidden="1">
      <c r="A429" s="134">
        <v>9402750030</v>
      </c>
      <c r="B429">
        <v>2005</v>
      </c>
      <c r="C429">
        <v>20050923</v>
      </c>
      <c r="D429">
        <v>50</v>
      </c>
      <c r="E429">
        <v>50</v>
      </c>
      <c r="G429" t="s">
        <v>308</v>
      </c>
      <c r="H429">
        <v>210512</v>
      </c>
      <c r="I429">
        <v>1</v>
      </c>
      <c r="J429" t="s">
        <v>77</v>
      </c>
      <c r="K429" t="s">
        <v>77</v>
      </c>
      <c r="L429" t="s">
        <v>896</v>
      </c>
      <c r="M429">
        <v>2002</v>
      </c>
      <c r="N429">
        <v>74</v>
      </c>
      <c r="O429">
        <v>3</v>
      </c>
      <c r="P429" t="str">
        <f t="shared" si="12"/>
        <v>09</v>
      </c>
      <c r="Q429" s="118">
        <f>VLOOKUP(M429,WeightWhite!A$10:B$12,2,FALSE)*I429</f>
        <v>1</v>
      </c>
      <c r="R429">
        <f t="shared" si="13"/>
        <v>3</v>
      </c>
    </row>
    <row r="430" spans="1:18" hidden="1">
      <c r="A430" s="134">
        <v>9402750031</v>
      </c>
      <c r="B430">
        <v>2005</v>
      </c>
      <c r="C430">
        <v>20050923</v>
      </c>
      <c r="D430">
        <v>50</v>
      </c>
      <c r="E430">
        <v>50</v>
      </c>
      <c r="G430" t="s">
        <v>308</v>
      </c>
      <c r="H430">
        <v>210512</v>
      </c>
      <c r="I430">
        <v>1</v>
      </c>
      <c r="J430" t="s">
        <v>77</v>
      </c>
      <c r="K430" t="s">
        <v>77</v>
      </c>
      <c r="L430" t="s">
        <v>896</v>
      </c>
      <c r="M430">
        <v>2002</v>
      </c>
      <c r="N430">
        <v>74</v>
      </c>
      <c r="O430">
        <v>3</v>
      </c>
      <c r="P430" t="str">
        <f t="shared" si="12"/>
        <v>09</v>
      </c>
      <c r="Q430" s="118">
        <f>VLOOKUP(M430,WeightWhite!A$10:B$12,2,FALSE)*I430</f>
        <v>1</v>
      </c>
      <c r="R430">
        <f t="shared" si="13"/>
        <v>3</v>
      </c>
    </row>
    <row r="431" spans="1:18" hidden="1">
      <c r="A431" s="134">
        <v>9402750032</v>
      </c>
      <c r="B431">
        <v>2005</v>
      </c>
      <c r="C431">
        <v>20050923</v>
      </c>
      <c r="D431">
        <v>50</v>
      </c>
      <c r="E431">
        <v>50</v>
      </c>
      <c r="G431" t="s">
        <v>308</v>
      </c>
      <c r="H431">
        <v>210512</v>
      </c>
      <c r="I431">
        <v>1</v>
      </c>
      <c r="J431" t="s">
        <v>77</v>
      </c>
      <c r="K431" t="s">
        <v>77</v>
      </c>
      <c r="L431" t="s">
        <v>896</v>
      </c>
      <c r="M431">
        <v>2002</v>
      </c>
      <c r="N431">
        <v>74</v>
      </c>
      <c r="O431">
        <v>3</v>
      </c>
      <c r="P431" t="str">
        <f t="shared" si="12"/>
        <v>09</v>
      </c>
      <c r="Q431" s="118">
        <f>VLOOKUP(M431,WeightWhite!A$10:B$12,2,FALSE)*I431</f>
        <v>1</v>
      </c>
      <c r="R431">
        <f t="shared" si="13"/>
        <v>3</v>
      </c>
    </row>
    <row r="432" spans="1:18" hidden="1">
      <c r="A432" s="134">
        <v>9402750033</v>
      </c>
      <c r="B432">
        <v>2005</v>
      </c>
      <c r="C432">
        <v>20050923</v>
      </c>
      <c r="D432">
        <v>50</v>
      </c>
      <c r="E432">
        <v>50</v>
      </c>
      <c r="G432" t="s">
        <v>308</v>
      </c>
      <c r="H432">
        <v>210512</v>
      </c>
      <c r="I432">
        <v>1</v>
      </c>
      <c r="J432" t="s">
        <v>77</v>
      </c>
      <c r="K432" t="s">
        <v>77</v>
      </c>
      <c r="L432" t="s">
        <v>896</v>
      </c>
      <c r="M432">
        <v>2002</v>
      </c>
      <c r="N432">
        <v>74</v>
      </c>
      <c r="O432">
        <v>3</v>
      </c>
      <c r="P432" t="str">
        <f t="shared" si="12"/>
        <v>09</v>
      </c>
      <c r="Q432" s="118">
        <f>VLOOKUP(M432,WeightWhite!A$10:B$12,2,FALSE)*I432</f>
        <v>1</v>
      </c>
      <c r="R432">
        <f t="shared" si="13"/>
        <v>3</v>
      </c>
    </row>
    <row r="433" spans="1:18" hidden="1">
      <c r="A433" s="134">
        <v>9402750034</v>
      </c>
      <c r="B433">
        <v>2005</v>
      </c>
      <c r="C433">
        <v>20050923</v>
      </c>
      <c r="D433">
        <v>50</v>
      </c>
      <c r="E433">
        <v>50</v>
      </c>
      <c r="G433" t="s">
        <v>308</v>
      </c>
      <c r="H433">
        <v>210512</v>
      </c>
      <c r="I433">
        <v>1</v>
      </c>
      <c r="J433" t="s">
        <v>77</v>
      </c>
      <c r="K433" t="s">
        <v>77</v>
      </c>
      <c r="L433" t="s">
        <v>896</v>
      </c>
      <c r="M433">
        <v>2002</v>
      </c>
      <c r="N433">
        <v>74</v>
      </c>
      <c r="O433">
        <v>3</v>
      </c>
      <c r="P433" t="str">
        <f t="shared" si="12"/>
        <v>09</v>
      </c>
      <c r="Q433" s="118">
        <f>VLOOKUP(M433,WeightWhite!A$10:B$12,2,FALSE)*I433</f>
        <v>1</v>
      </c>
      <c r="R433">
        <f t="shared" si="13"/>
        <v>3</v>
      </c>
    </row>
    <row r="434" spans="1:18" hidden="1">
      <c r="A434" s="134">
        <v>9402750035</v>
      </c>
      <c r="B434">
        <v>2005</v>
      </c>
      <c r="C434">
        <v>20050923</v>
      </c>
      <c r="D434">
        <v>50</v>
      </c>
      <c r="E434">
        <v>50</v>
      </c>
      <c r="G434" t="s">
        <v>308</v>
      </c>
      <c r="H434">
        <v>210512</v>
      </c>
      <c r="I434">
        <v>1</v>
      </c>
      <c r="J434" t="s">
        <v>77</v>
      </c>
      <c r="K434" t="s">
        <v>77</v>
      </c>
      <c r="L434" t="s">
        <v>896</v>
      </c>
      <c r="M434">
        <v>2002</v>
      </c>
      <c r="N434">
        <v>74</v>
      </c>
      <c r="O434">
        <v>3</v>
      </c>
      <c r="P434" t="str">
        <f t="shared" si="12"/>
        <v>09</v>
      </c>
      <c r="Q434" s="118">
        <f>VLOOKUP(M434,WeightWhite!A$10:B$12,2,FALSE)*I434</f>
        <v>1</v>
      </c>
      <c r="R434">
        <f t="shared" si="13"/>
        <v>3</v>
      </c>
    </row>
    <row r="435" spans="1:18" hidden="1">
      <c r="A435" s="134">
        <v>9402750036</v>
      </c>
      <c r="B435">
        <v>2005</v>
      </c>
      <c r="C435">
        <v>20050923</v>
      </c>
      <c r="D435">
        <v>50</v>
      </c>
      <c r="E435">
        <v>50</v>
      </c>
      <c r="G435" t="s">
        <v>308</v>
      </c>
      <c r="H435">
        <v>210512</v>
      </c>
      <c r="I435">
        <v>1</v>
      </c>
      <c r="J435" t="s">
        <v>77</v>
      </c>
      <c r="K435" t="s">
        <v>77</v>
      </c>
      <c r="L435" t="s">
        <v>896</v>
      </c>
      <c r="M435">
        <v>2002</v>
      </c>
      <c r="N435">
        <v>74</v>
      </c>
      <c r="O435">
        <v>3</v>
      </c>
      <c r="P435" t="str">
        <f t="shared" si="12"/>
        <v>09</v>
      </c>
      <c r="Q435" s="118">
        <f>VLOOKUP(M435,WeightWhite!A$10:B$12,2,FALSE)*I435</f>
        <v>1</v>
      </c>
      <c r="R435">
        <f t="shared" si="13"/>
        <v>3</v>
      </c>
    </row>
    <row r="436" spans="1:18" hidden="1">
      <c r="A436" s="134">
        <v>9402740068</v>
      </c>
      <c r="B436">
        <v>2005</v>
      </c>
      <c r="C436">
        <v>20050922</v>
      </c>
      <c r="D436">
        <v>50</v>
      </c>
      <c r="E436">
        <v>50</v>
      </c>
      <c r="G436" t="s">
        <v>308</v>
      </c>
      <c r="H436">
        <v>210512</v>
      </c>
      <c r="I436">
        <v>1</v>
      </c>
      <c r="J436" t="s">
        <v>77</v>
      </c>
      <c r="K436" t="s">
        <v>77</v>
      </c>
      <c r="L436" t="s">
        <v>896</v>
      </c>
      <c r="M436">
        <v>2002</v>
      </c>
      <c r="N436">
        <v>74</v>
      </c>
      <c r="O436">
        <v>3</v>
      </c>
      <c r="P436" t="str">
        <f t="shared" si="12"/>
        <v>09</v>
      </c>
      <c r="Q436" s="118">
        <f>VLOOKUP(M436,WeightWhite!A$10:B$12,2,FALSE)*I436</f>
        <v>1</v>
      </c>
      <c r="R436">
        <f t="shared" si="13"/>
        <v>3</v>
      </c>
    </row>
    <row r="437" spans="1:18" hidden="1">
      <c r="A437" s="134">
        <v>9402740069</v>
      </c>
      <c r="B437">
        <v>2005</v>
      </c>
      <c r="C437">
        <v>20050922</v>
      </c>
      <c r="D437">
        <v>50</v>
      </c>
      <c r="E437">
        <v>50</v>
      </c>
      <c r="G437" t="s">
        <v>308</v>
      </c>
      <c r="H437">
        <v>210512</v>
      </c>
      <c r="I437">
        <v>1</v>
      </c>
      <c r="J437" t="s">
        <v>77</v>
      </c>
      <c r="K437" t="s">
        <v>77</v>
      </c>
      <c r="L437" t="s">
        <v>896</v>
      </c>
      <c r="M437">
        <v>2002</v>
      </c>
      <c r="N437">
        <v>74</v>
      </c>
      <c r="O437">
        <v>3</v>
      </c>
      <c r="P437" t="str">
        <f t="shared" si="12"/>
        <v>09</v>
      </c>
      <c r="Q437" s="118">
        <f>VLOOKUP(M437,WeightWhite!A$10:B$12,2,FALSE)*I437</f>
        <v>1</v>
      </c>
      <c r="R437">
        <f t="shared" si="13"/>
        <v>3</v>
      </c>
    </row>
    <row r="438" spans="1:18" hidden="1">
      <c r="A438" s="134">
        <v>9402740073</v>
      </c>
      <c r="B438">
        <v>2005</v>
      </c>
      <c r="C438">
        <v>20050922</v>
      </c>
      <c r="D438">
        <v>50</v>
      </c>
      <c r="E438">
        <v>50</v>
      </c>
      <c r="G438" t="s">
        <v>308</v>
      </c>
      <c r="H438">
        <v>210512</v>
      </c>
      <c r="I438">
        <v>1</v>
      </c>
      <c r="J438" t="s">
        <v>77</v>
      </c>
      <c r="K438" t="s">
        <v>77</v>
      </c>
      <c r="L438" t="s">
        <v>896</v>
      </c>
      <c r="M438">
        <v>2002</v>
      </c>
      <c r="N438">
        <v>74</v>
      </c>
      <c r="O438">
        <v>3</v>
      </c>
      <c r="P438" t="str">
        <f t="shared" si="12"/>
        <v>09</v>
      </c>
      <c r="Q438" s="118">
        <f>VLOOKUP(M438,WeightWhite!A$10:B$12,2,FALSE)*I438</f>
        <v>1</v>
      </c>
      <c r="R438">
        <f t="shared" si="13"/>
        <v>3</v>
      </c>
    </row>
    <row r="439" spans="1:18" hidden="1">
      <c r="A439" s="134">
        <v>9402740098</v>
      </c>
      <c r="B439">
        <v>2005</v>
      </c>
      <c r="C439">
        <v>20050922</v>
      </c>
      <c r="D439">
        <v>50</v>
      </c>
      <c r="E439">
        <v>50</v>
      </c>
      <c r="G439" t="s">
        <v>308</v>
      </c>
      <c r="H439">
        <v>210512</v>
      </c>
      <c r="I439">
        <v>1</v>
      </c>
      <c r="J439" t="s">
        <v>77</v>
      </c>
      <c r="K439" t="s">
        <v>77</v>
      </c>
      <c r="L439" t="s">
        <v>896</v>
      </c>
      <c r="M439">
        <v>2002</v>
      </c>
      <c r="N439">
        <v>74</v>
      </c>
      <c r="O439">
        <v>3</v>
      </c>
      <c r="P439" t="str">
        <f t="shared" si="12"/>
        <v>09</v>
      </c>
      <c r="Q439" s="118">
        <f>VLOOKUP(M439,WeightWhite!A$10:B$12,2,FALSE)*I439</f>
        <v>1</v>
      </c>
      <c r="R439">
        <f t="shared" si="13"/>
        <v>3</v>
      </c>
    </row>
    <row r="440" spans="1:18" hidden="1">
      <c r="A440" s="134">
        <v>9402740106</v>
      </c>
      <c r="B440">
        <v>2005</v>
      </c>
      <c r="C440">
        <v>20050922</v>
      </c>
      <c r="D440">
        <v>50</v>
      </c>
      <c r="E440">
        <v>50</v>
      </c>
      <c r="G440" t="s">
        <v>308</v>
      </c>
      <c r="H440">
        <v>210512</v>
      </c>
      <c r="I440">
        <v>1</v>
      </c>
      <c r="J440" t="s">
        <v>77</v>
      </c>
      <c r="K440" t="s">
        <v>77</v>
      </c>
      <c r="L440" t="s">
        <v>896</v>
      </c>
      <c r="M440">
        <v>2002</v>
      </c>
      <c r="N440">
        <v>74</v>
      </c>
      <c r="O440">
        <v>3</v>
      </c>
      <c r="P440" t="str">
        <f t="shared" si="12"/>
        <v>09</v>
      </c>
      <c r="Q440" s="118">
        <f>VLOOKUP(M440,WeightWhite!A$10:B$12,2,FALSE)*I440</f>
        <v>1</v>
      </c>
      <c r="R440">
        <f t="shared" si="13"/>
        <v>3</v>
      </c>
    </row>
    <row r="441" spans="1:18" hidden="1">
      <c r="A441" s="134">
        <v>9402740126</v>
      </c>
      <c r="B441">
        <v>2005</v>
      </c>
      <c r="C441">
        <v>20050922</v>
      </c>
      <c r="D441">
        <v>50</v>
      </c>
      <c r="E441">
        <v>50</v>
      </c>
      <c r="G441" t="s">
        <v>308</v>
      </c>
      <c r="H441">
        <v>210512</v>
      </c>
      <c r="I441">
        <v>1</v>
      </c>
      <c r="J441" t="s">
        <v>77</v>
      </c>
      <c r="K441" t="s">
        <v>77</v>
      </c>
      <c r="L441" t="s">
        <v>896</v>
      </c>
      <c r="M441">
        <v>2002</v>
      </c>
      <c r="N441">
        <v>74</v>
      </c>
      <c r="O441">
        <v>3</v>
      </c>
      <c r="P441" t="str">
        <f t="shared" si="12"/>
        <v>09</v>
      </c>
      <c r="Q441" s="118">
        <f>VLOOKUP(M441,WeightWhite!A$10:B$12,2,FALSE)*I441</f>
        <v>1</v>
      </c>
      <c r="R441">
        <f t="shared" si="13"/>
        <v>3</v>
      </c>
    </row>
    <row r="442" spans="1:18" hidden="1">
      <c r="A442" s="134">
        <v>9402740135</v>
      </c>
      <c r="B442">
        <v>2005</v>
      </c>
      <c r="C442">
        <v>20050922</v>
      </c>
      <c r="D442">
        <v>50</v>
      </c>
      <c r="E442">
        <v>50</v>
      </c>
      <c r="G442" t="s">
        <v>308</v>
      </c>
      <c r="H442">
        <v>210512</v>
      </c>
      <c r="I442">
        <v>1</v>
      </c>
      <c r="J442" t="s">
        <v>77</v>
      </c>
      <c r="K442" t="s">
        <v>77</v>
      </c>
      <c r="L442" t="s">
        <v>896</v>
      </c>
      <c r="M442">
        <v>2002</v>
      </c>
      <c r="N442">
        <v>74</v>
      </c>
      <c r="O442">
        <v>3</v>
      </c>
      <c r="P442" t="str">
        <f t="shared" si="12"/>
        <v>09</v>
      </c>
      <c r="Q442" s="118">
        <f>VLOOKUP(M442,WeightWhite!A$10:B$12,2,FALSE)*I442</f>
        <v>1</v>
      </c>
      <c r="R442">
        <f t="shared" si="13"/>
        <v>3</v>
      </c>
    </row>
    <row r="443" spans="1:18" hidden="1">
      <c r="A443" s="134">
        <v>9402750009</v>
      </c>
      <c r="B443">
        <v>2005</v>
      </c>
      <c r="C443">
        <v>20050923</v>
      </c>
      <c r="D443">
        <v>50</v>
      </c>
      <c r="E443">
        <v>50</v>
      </c>
      <c r="G443" t="s">
        <v>308</v>
      </c>
      <c r="H443">
        <v>210512</v>
      </c>
      <c r="I443">
        <v>1</v>
      </c>
      <c r="J443" t="s">
        <v>77</v>
      </c>
      <c r="K443" t="s">
        <v>77</v>
      </c>
      <c r="L443" t="s">
        <v>896</v>
      </c>
      <c r="M443">
        <v>2002</v>
      </c>
      <c r="N443">
        <v>74</v>
      </c>
      <c r="O443">
        <v>3</v>
      </c>
      <c r="P443" t="str">
        <f t="shared" si="12"/>
        <v>09</v>
      </c>
      <c r="Q443" s="118">
        <f>VLOOKUP(M443,WeightWhite!A$10:B$12,2,FALSE)*I443</f>
        <v>1</v>
      </c>
      <c r="R443">
        <f t="shared" si="13"/>
        <v>3</v>
      </c>
    </row>
    <row r="444" spans="1:18" hidden="1">
      <c r="A444" s="134">
        <v>9402750012</v>
      </c>
      <c r="B444">
        <v>2005</v>
      </c>
      <c r="C444">
        <v>20050923</v>
      </c>
      <c r="D444">
        <v>50</v>
      </c>
      <c r="E444">
        <v>50</v>
      </c>
      <c r="G444" t="s">
        <v>308</v>
      </c>
      <c r="H444">
        <v>210512</v>
      </c>
      <c r="I444">
        <v>1</v>
      </c>
      <c r="J444" t="s">
        <v>77</v>
      </c>
      <c r="K444" t="s">
        <v>77</v>
      </c>
      <c r="L444" t="s">
        <v>896</v>
      </c>
      <c r="M444">
        <v>2002</v>
      </c>
      <c r="N444">
        <v>74</v>
      </c>
      <c r="O444">
        <v>3</v>
      </c>
      <c r="P444" t="str">
        <f t="shared" si="12"/>
        <v>09</v>
      </c>
      <c r="Q444" s="118">
        <f>VLOOKUP(M444,WeightWhite!A$10:B$12,2,FALSE)*I444</f>
        <v>1</v>
      </c>
      <c r="R444">
        <f t="shared" si="13"/>
        <v>3</v>
      </c>
    </row>
    <row r="445" spans="1:18" hidden="1">
      <c r="A445" s="134">
        <v>9402750014</v>
      </c>
      <c r="B445">
        <v>2005</v>
      </c>
      <c r="C445">
        <v>20050923</v>
      </c>
      <c r="D445">
        <v>50</v>
      </c>
      <c r="E445">
        <v>50</v>
      </c>
      <c r="G445" t="s">
        <v>308</v>
      </c>
      <c r="H445">
        <v>210512</v>
      </c>
      <c r="I445">
        <v>1</v>
      </c>
      <c r="J445" t="s">
        <v>77</v>
      </c>
      <c r="K445" t="s">
        <v>77</v>
      </c>
      <c r="L445" t="s">
        <v>896</v>
      </c>
      <c r="M445">
        <v>2002</v>
      </c>
      <c r="N445">
        <v>74</v>
      </c>
      <c r="O445">
        <v>3</v>
      </c>
      <c r="P445" t="str">
        <f t="shared" si="12"/>
        <v>09</v>
      </c>
      <c r="Q445" s="118">
        <f>VLOOKUP(M445,WeightWhite!A$10:B$12,2,FALSE)*I445</f>
        <v>1</v>
      </c>
      <c r="R445">
        <f t="shared" si="13"/>
        <v>3</v>
      </c>
    </row>
    <row r="446" spans="1:18" hidden="1">
      <c r="A446" s="134">
        <v>9402750015</v>
      </c>
      <c r="B446">
        <v>2005</v>
      </c>
      <c r="C446">
        <v>20050923</v>
      </c>
      <c r="D446">
        <v>50</v>
      </c>
      <c r="E446">
        <v>50</v>
      </c>
      <c r="G446" t="s">
        <v>308</v>
      </c>
      <c r="H446">
        <v>210512</v>
      </c>
      <c r="I446">
        <v>1</v>
      </c>
      <c r="J446" t="s">
        <v>77</v>
      </c>
      <c r="K446" t="s">
        <v>77</v>
      </c>
      <c r="L446" t="s">
        <v>896</v>
      </c>
      <c r="M446">
        <v>2002</v>
      </c>
      <c r="N446">
        <v>74</v>
      </c>
      <c r="O446">
        <v>3</v>
      </c>
      <c r="P446" t="str">
        <f t="shared" si="12"/>
        <v>09</v>
      </c>
      <c r="Q446" s="118">
        <f>VLOOKUP(M446,WeightWhite!A$10:B$12,2,FALSE)*I446</f>
        <v>1</v>
      </c>
      <c r="R446">
        <f t="shared" si="13"/>
        <v>3</v>
      </c>
    </row>
    <row r="447" spans="1:18" hidden="1">
      <c r="A447" s="134">
        <v>9402750038</v>
      </c>
      <c r="B447">
        <v>2005</v>
      </c>
      <c r="C447">
        <v>20050923</v>
      </c>
      <c r="D447">
        <v>50</v>
      </c>
      <c r="E447">
        <v>50</v>
      </c>
      <c r="G447" t="s">
        <v>308</v>
      </c>
      <c r="H447">
        <v>210512</v>
      </c>
      <c r="I447">
        <v>1</v>
      </c>
      <c r="J447" t="s">
        <v>77</v>
      </c>
      <c r="K447" t="s">
        <v>77</v>
      </c>
      <c r="L447" t="s">
        <v>896</v>
      </c>
      <c r="M447">
        <v>2002</v>
      </c>
      <c r="N447">
        <v>74</v>
      </c>
      <c r="O447">
        <v>3</v>
      </c>
      <c r="P447" t="str">
        <f t="shared" si="12"/>
        <v>09</v>
      </c>
      <c r="Q447" s="118">
        <f>VLOOKUP(M447,WeightWhite!A$10:B$12,2,FALSE)*I447</f>
        <v>1</v>
      </c>
      <c r="R447">
        <f t="shared" si="13"/>
        <v>3</v>
      </c>
    </row>
    <row r="448" spans="1:18" hidden="1">
      <c r="A448" s="134">
        <v>9402750040</v>
      </c>
      <c r="B448">
        <v>2005</v>
      </c>
      <c r="C448">
        <v>20050923</v>
      </c>
      <c r="D448">
        <v>50</v>
      </c>
      <c r="E448">
        <v>50</v>
      </c>
      <c r="G448" t="s">
        <v>308</v>
      </c>
      <c r="H448">
        <v>210512</v>
      </c>
      <c r="I448">
        <v>1</v>
      </c>
      <c r="J448" t="s">
        <v>77</v>
      </c>
      <c r="K448" t="s">
        <v>77</v>
      </c>
      <c r="L448" t="s">
        <v>896</v>
      </c>
      <c r="M448">
        <v>2002</v>
      </c>
      <c r="N448">
        <v>74</v>
      </c>
      <c r="O448">
        <v>3</v>
      </c>
      <c r="P448" t="str">
        <f t="shared" si="12"/>
        <v>09</v>
      </c>
      <c r="Q448" s="118">
        <f>VLOOKUP(M448,WeightWhite!A$10:B$12,2,FALSE)*I448</f>
        <v>1</v>
      </c>
      <c r="R448">
        <f t="shared" si="13"/>
        <v>3</v>
      </c>
    </row>
    <row r="449" spans="1:18" hidden="1">
      <c r="A449" s="134">
        <v>9402750043</v>
      </c>
      <c r="B449">
        <v>2005</v>
      </c>
      <c r="C449">
        <v>20050923</v>
      </c>
      <c r="D449">
        <v>50</v>
      </c>
      <c r="E449">
        <v>50</v>
      </c>
      <c r="G449" t="s">
        <v>308</v>
      </c>
      <c r="H449">
        <v>210512</v>
      </c>
      <c r="I449">
        <v>1</v>
      </c>
      <c r="J449" t="s">
        <v>77</v>
      </c>
      <c r="K449" t="s">
        <v>77</v>
      </c>
      <c r="L449" t="s">
        <v>896</v>
      </c>
      <c r="M449">
        <v>2002</v>
      </c>
      <c r="N449">
        <v>74</v>
      </c>
      <c r="O449">
        <v>3</v>
      </c>
      <c r="P449" t="str">
        <f t="shared" si="12"/>
        <v>09</v>
      </c>
      <c r="Q449" s="118">
        <f>VLOOKUP(M449,WeightWhite!A$10:B$12,2,FALSE)*I449</f>
        <v>1</v>
      </c>
      <c r="R449">
        <f t="shared" si="13"/>
        <v>3</v>
      </c>
    </row>
    <row r="450" spans="1:18" hidden="1">
      <c r="A450" s="134">
        <v>9402750044</v>
      </c>
      <c r="B450">
        <v>2005</v>
      </c>
      <c r="C450">
        <v>20050923</v>
      </c>
      <c r="D450">
        <v>50</v>
      </c>
      <c r="E450">
        <v>50</v>
      </c>
      <c r="G450" t="s">
        <v>308</v>
      </c>
      <c r="H450">
        <v>210512</v>
      </c>
      <c r="I450">
        <v>1</v>
      </c>
      <c r="J450" t="s">
        <v>77</v>
      </c>
      <c r="K450" t="s">
        <v>77</v>
      </c>
      <c r="L450" t="s">
        <v>896</v>
      </c>
      <c r="M450">
        <v>2002</v>
      </c>
      <c r="N450">
        <v>74</v>
      </c>
      <c r="O450">
        <v>3</v>
      </c>
      <c r="P450" t="str">
        <f t="shared" ref="P450:P513" si="14">MID(C450,5,2)</f>
        <v>09</v>
      </c>
      <c r="Q450" s="118">
        <f>VLOOKUP(M450,WeightWhite!A$10:B$12,2,FALSE)*I450</f>
        <v>1</v>
      </c>
      <c r="R450">
        <f t="shared" si="13"/>
        <v>3</v>
      </c>
    </row>
    <row r="451" spans="1:18" hidden="1">
      <c r="A451" s="134">
        <v>9402750045</v>
      </c>
      <c r="B451">
        <v>2005</v>
      </c>
      <c r="C451">
        <v>20050923</v>
      </c>
      <c r="D451">
        <v>50</v>
      </c>
      <c r="E451">
        <v>50</v>
      </c>
      <c r="G451" t="s">
        <v>308</v>
      </c>
      <c r="H451">
        <v>210512</v>
      </c>
      <c r="I451">
        <v>1</v>
      </c>
      <c r="J451" t="s">
        <v>77</v>
      </c>
      <c r="K451" t="s">
        <v>77</v>
      </c>
      <c r="L451" t="s">
        <v>896</v>
      </c>
      <c r="M451">
        <v>2002</v>
      </c>
      <c r="N451">
        <v>74</v>
      </c>
      <c r="O451">
        <v>3</v>
      </c>
      <c r="P451" t="str">
        <f t="shared" si="14"/>
        <v>09</v>
      </c>
      <c r="Q451" s="118">
        <f>VLOOKUP(M451,WeightWhite!A$10:B$12,2,FALSE)*I451</f>
        <v>1</v>
      </c>
      <c r="R451">
        <f t="shared" ref="R451:R514" si="15">B451-M451</f>
        <v>3</v>
      </c>
    </row>
    <row r="452" spans="1:18" hidden="1">
      <c r="A452" s="134">
        <v>9402750047</v>
      </c>
      <c r="B452">
        <v>2005</v>
      </c>
      <c r="C452">
        <v>20050923</v>
      </c>
      <c r="D452">
        <v>50</v>
      </c>
      <c r="E452">
        <v>50</v>
      </c>
      <c r="G452" t="s">
        <v>308</v>
      </c>
      <c r="H452">
        <v>210512</v>
      </c>
      <c r="I452">
        <v>1</v>
      </c>
      <c r="J452" t="s">
        <v>77</v>
      </c>
      <c r="K452" t="s">
        <v>77</v>
      </c>
      <c r="L452" t="s">
        <v>896</v>
      </c>
      <c r="M452">
        <v>2002</v>
      </c>
      <c r="N452">
        <v>74</v>
      </c>
      <c r="O452">
        <v>3</v>
      </c>
      <c r="P452" t="str">
        <f t="shared" si="14"/>
        <v>09</v>
      </c>
      <c r="Q452" s="118">
        <f>VLOOKUP(M452,WeightWhite!A$10:B$12,2,FALSE)*I452</f>
        <v>1</v>
      </c>
      <c r="R452">
        <f t="shared" si="15"/>
        <v>3</v>
      </c>
    </row>
    <row r="453" spans="1:18" hidden="1">
      <c r="A453" s="134">
        <v>9402750072</v>
      </c>
      <c r="B453">
        <v>2005</v>
      </c>
      <c r="C453">
        <v>20050923</v>
      </c>
      <c r="D453">
        <v>50</v>
      </c>
      <c r="E453">
        <v>50</v>
      </c>
      <c r="G453" t="s">
        <v>308</v>
      </c>
      <c r="H453">
        <v>210512</v>
      </c>
      <c r="I453">
        <v>1</v>
      </c>
      <c r="J453" t="s">
        <v>77</v>
      </c>
      <c r="K453" t="s">
        <v>77</v>
      </c>
      <c r="L453" t="s">
        <v>896</v>
      </c>
      <c r="M453">
        <v>2002</v>
      </c>
      <c r="N453">
        <v>74</v>
      </c>
      <c r="O453">
        <v>3</v>
      </c>
      <c r="P453" t="str">
        <f t="shared" si="14"/>
        <v>09</v>
      </c>
      <c r="Q453" s="118">
        <f>VLOOKUP(M453,WeightWhite!A$10:B$12,2,FALSE)*I453</f>
        <v>1</v>
      </c>
      <c r="R453">
        <f t="shared" si="15"/>
        <v>3</v>
      </c>
    </row>
    <row r="454" spans="1:18" hidden="1">
      <c r="A454" s="134">
        <v>9402750102</v>
      </c>
      <c r="B454">
        <v>2005</v>
      </c>
      <c r="C454">
        <v>20050923</v>
      </c>
      <c r="D454">
        <v>50</v>
      </c>
      <c r="E454">
        <v>50</v>
      </c>
      <c r="G454" t="s">
        <v>308</v>
      </c>
      <c r="H454">
        <v>210512</v>
      </c>
      <c r="I454">
        <v>1</v>
      </c>
      <c r="J454" t="s">
        <v>77</v>
      </c>
      <c r="K454" t="s">
        <v>77</v>
      </c>
      <c r="L454" t="s">
        <v>896</v>
      </c>
      <c r="M454">
        <v>2002</v>
      </c>
      <c r="N454">
        <v>74</v>
      </c>
      <c r="O454">
        <v>3</v>
      </c>
      <c r="P454" t="str">
        <f t="shared" si="14"/>
        <v>09</v>
      </c>
      <c r="Q454" s="118">
        <f>VLOOKUP(M454,WeightWhite!A$10:B$12,2,FALSE)*I454</f>
        <v>1</v>
      </c>
      <c r="R454">
        <f t="shared" si="15"/>
        <v>3</v>
      </c>
    </row>
    <row r="455" spans="1:18" hidden="1">
      <c r="A455" s="134">
        <v>9402750104</v>
      </c>
      <c r="B455">
        <v>2005</v>
      </c>
      <c r="C455">
        <v>20050923</v>
      </c>
      <c r="D455">
        <v>50</v>
      </c>
      <c r="E455">
        <v>50</v>
      </c>
      <c r="G455" t="s">
        <v>308</v>
      </c>
      <c r="H455">
        <v>210512</v>
      </c>
      <c r="I455">
        <v>1</v>
      </c>
      <c r="J455" t="s">
        <v>77</v>
      </c>
      <c r="K455" t="s">
        <v>77</v>
      </c>
      <c r="L455" t="s">
        <v>896</v>
      </c>
      <c r="M455">
        <v>2002</v>
      </c>
      <c r="N455">
        <v>74</v>
      </c>
      <c r="O455">
        <v>3</v>
      </c>
      <c r="P455" t="str">
        <f t="shared" si="14"/>
        <v>09</v>
      </c>
      <c r="Q455" s="118">
        <f>VLOOKUP(M455,WeightWhite!A$10:B$12,2,FALSE)*I455</f>
        <v>1</v>
      </c>
      <c r="R455">
        <f t="shared" si="15"/>
        <v>3</v>
      </c>
    </row>
    <row r="456" spans="1:18" hidden="1">
      <c r="A456" s="134">
        <v>9402750105</v>
      </c>
      <c r="B456">
        <v>2005</v>
      </c>
      <c r="C456">
        <v>20050923</v>
      </c>
      <c r="D456">
        <v>50</v>
      </c>
      <c r="E456">
        <v>50</v>
      </c>
      <c r="G456" t="s">
        <v>308</v>
      </c>
      <c r="H456">
        <v>210512</v>
      </c>
      <c r="I456">
        <v>1</v>
      </c>
      <c r="J456" t="s">
        <v>77</v>
      </c>
      <c r="K456" t="s">
        <v>77</v>
      </c>
      <c r="L456" t="s">
        <v>896</v>
      </c>
      <c r="M456">
        <v>2002</v>
      </c>
      <c r="N456">
        <v>74</v>
      </c>
      <c r="O456">
        <v>3</v>
      </c>
      <c r="P456" t="str">
        <f t="shared" si="14"/>
        <v>09</v>
      </c>
      <c r="Q456" s="118">
        <f>VLOOKUP(M456,WeightWhite!A$10:B$12,2,FALSE)*I456</f>
        <v>1</v>
      </c>
      <c r="R456">
        <f t="shared" si="15"/>
        <v>3</v>
      </c>
    </row>
    <row r="457" spans="1:18" hidden="1">
      <c r="A457" s="134">
        <v>9402750106</v>
      </c>
      <c r="B457">
        <v>2005</v>
      </c>
      <c r="C457">
        <v>20050923</v>
      </c>
      <c r="D457">
        <v>50</v>
      </c>
      <c r="E457">
        <v>50</v>
      </c>
      <c r="G457" t="s">
        <v>308</v>
      </c>
      <c r="H457">
        <v>210512</v>
      </c>
      <c r="I457">
        <v>1</v>
      </c>
      <c r="J457" t="s">
        <v>77</v>
      </c>
      <c r="K457" t="s">
        <v>77</v>
      </c>
      <c r="L457" t="s">
        <v>896</v>
      </c>
      <c r="M457">
        <v>2002</v>
      </c>
      <c r="N457">
        <v>74</v>
      </c>
      <c r="O457">
        <v>3</v>
      </c>
      <c r="P457" t="str">
        <f t="shared" si="14"/>
        <v>09</v>
      </c>
      <c r="Q457" s="118">
        <f>VLOOKUP(M457,WeightWhite!A$10:B$12,2,FALSE)*I457</f>
        <v>1</v>
      </c>
      <c r="R457">
        <f t="shared" si="15"/>
        <v>3</v>
      </c>
    </row>
    <row r="458" spans="1:18" hidden="1">
      <c r="A458" s="134">
        <v>9402770005</v>
      </c>
      <c r="B458">
        <v>2005</v>
      </c>
      <c r="C458">
        <v>20050929</v>
      </c>
      <c r="D458">
        <v>50</v>
      </c>
      <c r="E458">
        <v>50</v>
      </c>
      <c r="G458" t="s">
        <v>308</v>
      </c>
      <c r="H458">
        <v>210512</v>
      </c>
      <c r="I458">
        <v>1</v>
      </c>
      <c r="J458" t="s">
        <v>77</v>
      </c>
      <c r="K458" t="s">
        <v>77</v>
      </c>
      <c r="L458" t="s">
        <v>896</v>
      </c>
      <c r="M458">
        <v>2002</v>
      </c>
      <c r="N458">
        <v>74</v>
      </c>
      <c r="O458">
        <v>3</v>
      </c>
      <c r="P458" t="str">
        <f t="shared" si="14"/>
        <v>09</v>
      </c>
      <c r="Q458" s="118">
        <f>VLOOKUP(M458,WeightWhite!A$10:B$12,2,FALSE)*I458</f>
        <v>1</v>
      </c>
      <c r="R458">
        <f t="shared" si="15"/>
        <v>3</v>
      </c>
    </row>
    <row r="459" spans="1:18" hidden="1">
      <c r="A459" s="134">
        <v>9402770006</v>
      </c>
      <c r="B459">
        <v>2005</v>
      </c>
      <c r="C459">
        <v>20050929</v>
      </c>
      <c r="D459">
        <v>50</v>
      </c>
      <c r="E459">
        <v>50</v>
      </c>
      <c r="G459" t="s">
        <v>308</v>
      </c>
      <c r="H459">
        <v>210512</v>
      </c>
      <c r="I459">
        <v>1</v>
      </c>
      <c r="J459" t="s">
        <v>77</v>
      </c>
      <c r="K459" t="s">
        <v>77</v>
      </c>
      <c r="L459" t="s">
        <v>896</v>
      </c>
      <c r="M459">
        <v>2002</v>
      </c>
      <c r="N459">
        <v>74</v>
      </c>
      <c r="O459">
        <v>3</v>
      </c>
      <c r="P459" t="str">
        <f t="shared" si="14"/>
        <v>09</v>
      </c>
      <c r="Q459" s="118">
        <f>VLOOKUP(M459,WeightWhite!A$10:B$12,2,FALSE)*I459</f>
        <v>1</v>
      </c>
      <c r="R459">
        <f t="shared" si="15"/>
        <v>3</v>
      </c>
    </row>
    <row r="460" spans="1:18" hidden="1">
      <c r="A460" s="134">
        <v>9402770007</v>
      </c>
      <c r="B460">
        <v>2005</v>
      </c>
      <c r="C460">
        <v>20050929</v>
      </c>
      <c r="D460">
        <v>50</v>
      </c>
      <c r="E460">
        <v>50</v>
      </c>
      <c r="G460" t="s">
        <v>308</v>
      </c>
      <c r="H460">
        <v>210512</v>
      </c>
      <c r="I460">
        <v>1</v>
      </c>
      <c r="J460" t="s">
        <v>77</v>
      </c>
      <c r="K460" t="s">
        <v>77</v>
      </c>
      <c r="L460" t="s">
        <v>896</v>
      </c>
      <c r="M460">
        <v>2002</v>
      </c>
      <c r="N460">
        <v>74</v>
      </c>
      <c r="O460">
        <v>3</v>
      </c>
      <c r="P460" t="str">
        <f t="shared" si="14"/>
        <v>09</v>
      </c>
      <c r="Q460" s="118">
        <f>VLOOKUP(M460,WeightWhite!A$10:B$12,2,FALSE)*I460</f>
        <v>1</v>
      </c>
      <c r="R460">
        <f t="shared" si="15"/>
        <v>3</v>
      </c>
    </row>
    <row r="461" spans="1:18" hidden="1">
      <c r="A461" s="134">
        <v>9402770008</v>
      </c>
      <c r="B461">
        <v>2005</v>
      </c>
      <c r="C461">
        <v>20050929</v>
      </c>
      <c r="D461">
        <v>50</v>
      </c>
      <c r="E461">
        <v>50</v>
      </c>
      <c r="G461" t="s">
        <v>308</v>
      </c>
      <c r="H461">
        <v>210512</v>
      </c>
      <c r="I461">
        <v>1</v>
      </c>
      <c r="J461" t="s">
        <v>77</v>
      </c>
      <c r="K461" t="s">
        <v>77</v>
      </c>
      <c r="L461" t="s">
        <v>896</v>
      </c>
      <c r="M461">
        <v>2002</v>
      </c>
      <c r="N461">
        <v>74</v>
      </c>
      <c r="O461">
        <v>3</v>
      </c>
      <c r="P461" t="str">
        <f t="shared" si="14"/>
        <v>09</v>
      </c>
      <c r="Q461" s="118">
        <f>VLOOKUP(M461,WeightWhite!A$10:B$12,2,FALSE)*I461</f>
        <v>1</v>
      </c>
      <c r="R461">
        <f t="shared" si="15"/>
        <v>3</v>
      </c>
    </row>
    <row r="462" spans="1:18" hidden="1">
      <c r="A462" s="134">
        <v>9402770011</v>
      </c>
      <c r="B462">
        <v>2005</v>
      </c>
      <c r="C462">
        <v>20050929</v>
      </c>
      <c r="D462">
        <v>50</v>
      </c>
      <c r="E462">
        <v>50</v>
      </c>
      <c r="G462" t="s">
        <v>308</v>
      </c>
      <c r="H462">
        <v>210512</v>
      </c>
      <c r="I462">
        <v>1</v>
      </c>
      <c r="J462" t="s">
        <v>77</v>
      </c>
      <c r="K462" t="s">
        <v>77</v>
      </c>
      <c r="L462" t="s">
        <v>896</v>
      </c>
      <c r="M462">
        <v>2002</v>
      </c>
      <c r="N462">
        <v>74</v>
      </c>
      <c r="O462">
        <v>3</v>
      </c>
      <c r="P462" t="str">
        <f t="shared" si="14"/>
        <v>09</v>
      </c>
      <c r="Q462" s="118">
        <f>VLOOKUP(M462,WeightWhite!A$10:B$12,2,FALSE)*I462</f>
        <v>1</v>
      </c>
      <c r="R462">
        <f t="shared" si="15"/>
        <v>3</v>
      </c>
    </row>
    <row r="463" spans="1:18" hidden="1">
      <c r="A463" s="134">
        <v>9402770013</v>
      </c>
      <c r="B463">
        <v>2005</v>
      </c>
      <c r="C463">
        <v>20050929</v>
      </c>
      <c r="D463">
        <v>50</v>
      </c>
      <c r="E463">
        <v>50</v>
      </c>
      <c r="G463" t="s">
        <v>308</v>
      </c>
      <c r="H463">
        <v>210512</v>
      </c>
      <c r="I463">
        <v>1</v>
      </c>
      <c r="J463" t="s">
        <v>77</v>
      </c>
      <c r="K463" t="s">
        <v>77</v>
      </c>
      <c r="L463" t="s">
        <v>896</v>
      </c>
      <c r="M463">
        <v>2002</v>
      </c>
      <c r="N463">
        <v>74</v>
      </c>
      <c r="O463">
        <v>3</v>
      </c>
      <c r="P463" t="str">
        <f t="shared" si="14"/>
        <v>09</v>
      </c>
      <c r="Q463" s="118">
        <f>VLOOKUP(M463,WeightWhite!A$10:B$12,2,FALSE)*I463</f>
        <v>1</v>
      </c>
      <c r="R463">
        <f t="shared" si="15"/>
        <v>3</v>
      </c>
    </row>
    <row r="464" spans="1:18" hidden="1">
      <c r="A464" s="134">
        <v>9402770015</v>
      </c>
      <c r="B464">
        <v>2005</v>
      </c>
      <c r="C464">
        <v>20050929</v>
      </c>
      <c r="D464">
        <v>50</v>
      </c>
      <c r="E464">
        <v>50</v>
      </c>
      <c r="G464" t="s">
        <v>308</v>
      </c>
      <c r="H464">
        <v>210512</v>
      </c>
      <c r="I464">
        <v>1</v>
      </c>
      <c r="J464" t="s">
        <v>77</v>
      </c>
      <c r="K464" t="s">
        <v>77</v>
      </c>
      <c r="L464" t="s">
        <v>896</v>
      </c>
      <c r="M464">
        <v>2002</v>
      </c>
      <c r="N464">
        <v>74</v>
      </c>
      <c r="O464">
        <v>3</v>
      </c>
      <c r="P464" t="str">
        <f t="shared" si="14"/>
        <v>09</v>
      </c>
      <c r="Q464" s="118">
        <f>VLOOKUP(M464,WeightWhite!A$10:B$12,2,FALSE)*I464</f>
        <v>1</v>
      </c>
      <c r="R464">
        <f t="shared" si="15"/>
        <v>3</v>
      </c>
    </row>
    <row r="465" spans="1:18" hidden="1">
      <c r="A465" s="134">
        <v>9402750052</v>
      </c>
      <c r="B465">
        <v>2005</v>
      </c>
      <c r="C465">
        <v>20050923</v>
      </c>
      <c r="D465">
        <v>50</v>
      </c>
      <c r="E465">
        <v>50</v>
      </c>
      <c r="G465" t="s">
        <v>308</v>
      </c>
      <c r="H465">
        <v>210512</v>
      </c>
      <c r="I465">
        <v>1</v>
      </c>
      <c r="J465" t="s">
        <v>77</v>
      </c>
      <c r="K465" t="s">
        <v>77</v>
      </c>
      <c r="L465" t="s">
        <v>896</v>
      </c>
      <c r="M465">
        <v>2002</v>
      </c>
      <c r="N465">
        <v>74</v>
      </c>
      <c r="O465">
        <v>3</v>
      </c>
      <c r="P465" t="str">
        <f t="shared" si="14"/>
        <v>09</v>
      </c>
      <c r="Q465" s="118">
        <f>VLOOKUP(M465,WeightWhite!A$10:B$12,2,FALSE)*I465</f>
        <v>1</v>
      </c>
      <c r="R465">
        <f t="shared" si="15"/>
        <v>3</v>
      </c>
    </row>
    <row r="466" spans="1:18" hidden="1">
      <c r="A466" s="134">
        <v>9402750053</v>
      </c>
      <c r="B466">
        <v>2005</v>
      </c>
      <c r="C466">
        <v>20050923</v>
      </c>
      <c r="D466">
        <v>50</v>
      </c>
      <c r="E466">
        <v>50</v>
      </c>
      <c r="G466" t="s">
        <v>308</v>
      </c>
      <c r="H466">
        <v>210512</v>
      </c>
      <c r="I466">
        <v>1</v>
      </c>
      <c r="J466" t="s">
        <v>77</v>
      </c>
      <c r="K466" t="s">
        <v>77</v>
      </c>
      <c r="L466" t="s">
        <v>896</v>
      </c>
      <c r="M466">
        <v>2002</v>
      </c>
      <c r="N466">
        <v>74</v>
      </c>
      <c r="O466">
        <v>3</v>
      </c>
      <c r="P466" t="str">
        <f t="shared" si="14"/>
        <v>09</v>
      </c>
      <c r="Q466" s="118">
        <f>VLOOKUP(M466,WeightWhite!A$10:B$12,2,FALSE)*I466</f>
        <v>1</v>
      </c>
      <c r="R466">
        <f t="shared" si="15"/>
        <v>3</v>
      </c>
    </row>
    <row r="467" spans="1:18" hidden="1">
      <c r="A467" s="134">
        <v>9402750054</v>
      </c>
      <c r="B467">
        <v>2005</v>
      </c>
      <c r="C467">
        <v>20050923</v>
      </c>
      <c r="D467">
        <v>50</v>
      </c>
      <c r="E467">
        <v>50</v>
      </c>
      <c r="G467" t="s">
        <v>308</v>
      </c>
      <c r="H467">
        <v>210512</v>
      </c>
      <c r="I467">
        <v>1</v>
      </c>
      <c r="J467" t="s">
        <v>77</v>
      </c>
      <c r="K467" t="s">
        <v>77</v>
      </c>
      <c r="L467" t="s">
        <v>896</v>
      </c>
      <c r="M467">
        <v>2002</v>
      </c>
      <c r="N467">
        <v>74</v>
      </c>
      <c r="O467">
        <v>3</v>
      </c>
      <c r="P467" t="str">
        <f t="shared" si="14"/>
        <v>09</v>
      </c>
      <c r="Q467" s="118">
        <f>VLOOKUP(M467,WeightWhite!A$10:B$12,2,FALSE)*I467</f>
        <v>1</v>
      </c>
      <c r="R467">
        <f t="shared" si="15"/>
        <v>3</v>
      </c>
    </row>
    <row r="468" spans="1:18" hidden="1">
      <c r="A468" s="134">
        <v>9402750055</v>
      </c>
      <c r="B468">
        <v>2005</v>
      </c>
      <c r="C468">
        <v>20050923</v>
      </c>
      <c r="D468">
        <v>50</v>
      </c>
      <c r="E468">
        <v>50</v>
      </c>
      <c r="G468" t="s">
        <v>308</v>
      </c>
      <c r="H468">
        <v>210512</v>
      </c>
      <c r="I468">
        <v>1</v>
      </c>
      <c r="J468" t="s">
        <v>77</v>
      </c>
      <c r="K468" t="s">
        <v>77</v>
      </c>
      <c r="L468" t="s">
        <v>896</v>
      </c>
      <c r="M468">
        <v>2002</v>
      </c>
      <c r="N468">
        <v>74</v>
      </c>
      <c r="O468">
        <v>3</v>
      </c>
      <c r="P468" t="str">
        <f t="shared" si="14"/>
        <v>09</v>
      </c>
      <c r="Q468" s="118">
        <f>VLOOKUP(M468,WeightWhite!A$10:B$12,2,FALSE)*I468</f>
        <v>1</v>
      </c>
      <c r="R468">
        <f t="shared" si="15"/>
        <v>3</v>
      </c>
    </row>
    <row r="469" spans="1:18" hidden="1">
      <c r="A469" s="134">
        <v>9402750057</v>
      </c>
      <c r="B469">
        <v>2005</v>
      </c>
      <c r="C469">
        <v>20050923</v>
      </c>
      <c r="D469">
        <v>50</v>
      </c>
      <c r="E469">
        <v>50</v>
      </c>
      <c r="G469" t="s">
        <v>308</v>
      </c>
      <c r="H469">
        <v>210512</v>
      </c>
      <c r="I469">
        <v>1</v>
      </c>
      <c r="J469" t="s">
        <v>77</v>
      </c>
      <c r="K469" t="s">
        <v>77</v>
      </c>
      <c r="L469" t="s">
        <v>896</v>
      </c>
      <c r="M469">
        <v>2002</v>
      </c>
      <c r="N469">
        <v>74</v>
      </c>
      <c r="O469">
        <v>3</v>
      </c>
      <c r="P469" t="str">
        <f t="shared" si="14"/>
        <v>09</v>
      </c>
      <c r="Q469" s="118">
        <f>VLOOKUP(M469,WeightWhite!A$10:B$12,2,FALSE)*I469</f>
        <v>1</v>
      </c>
      <c r="R469">
        <f t="shared" si="15"/>
        <v>3</v>
      </c>
    </row>
    <row r="470" spans="1:18" hidden="1">
      <c r="A470" s="134">
        <v>9402750059</v>
      </c>
      <c r="B470">
        <v>2005</v>
      </c>
      <c r="C470">
        <v>20050923</v>
      </c>
      <c r="D470">
        <v>50</v>
      </c>
      <c r="E470">
        <v>50</v>
      </c>
      <c r="G470" t="s">
        <v>308</v>
      </c>
      <c r="H470">
        <v>210512</v>
      </c>
      <c r="I470">
        <v>1</v>
      </c>
      <c r="J470" t="s">
        <v>77</v>
      </c>
      <c r="K470" t="s">
        <v>77</v>
      </c>
      <c r="L470" t="s">
        <v>896</v>
      </c>
      <c r="M470">
        <v>2002</v>
      </c>
      <c r="N470">
        <v>74</v>
      </c>
      <c r="O470">
        <v>3</v>
      </c>
      <c r="P470" t="str">
        <f t="shared" si="14"/>
        <v>09</v>
      </c>
      <c r="Q470" s="118">
        <f>VLOOKUP(M470,WeightWhite!A$10:B$12,2,FALSE)*I470</f>
        <v>1</v>
      </c>
      <c r="R470">
        <f t="shared" si="15"/>
        <v>3</v>
      </c>
    </row>
    <row r="471" spans="1:18" hidden="1">
      <c r="A471" s="134">
        <v>9402750060</v>
      </c>
      <c r="B471">
        <v>2005</v>
      </c>
      <c r="C471">
        <v>20050923</v>
      </c>
      <c r="D471">
        <v>50</v>
      </c>
      <c r="E471">
        <v>50</v>
      </c>
      <c r="G471" t="s">
        <v>308</v>
      </c>
      <c r="H471">
        <v>210512</v>
      </c>
      <c r="I471">
        <v>1</v>
      </c>
      <c r="J471" t="s">
        <v>77</v>
      </c>
      <c r="K471" t="s">
        <v>77</v>
      </c>
      <c r="L471" t="s">
        <v>896</v>
      </c>
      <c r="M471">
        <v>2002</v>
      </c>
      <c r="N471">
        <v>74</v>
      </c>
      <c r="O471">
        <v>3</v>
      </c>
      <c r="P471" t="str">
        <f t="shared" si="14"/>
        <v>09</v>
      </c>
      <c r="Q471" s="118">
        <f>VLOOKUP(M471,WeightWhite!A$10:B$12,2,FALSE)*I471</f>
        <v>1</v>
      </c>
      <c r="R471">
        <f t="shared" si="15"/>
        <v>3</v>
      </c>
    </row>
    <row r="472" spans="1:18" hidden="1">
      <c r="A472" s="134">
        <v>9402760001</v>
      </c>
      <c r="B472">
        <v>2005</v>
      </c>
      <c r="C472">
        <v>20050920</v>
      </c>
      <c r="D472">
        <v>50</v>
      </c>
      <c r="E472">
        <v>50</v>
      </c>
      <c r="G472" t="s">
        <v>308</v>
      </c>
      <c r="H472">
        <v>210512</v>
      </c>
      <c r="I472">
        <v>1</v>
      </c>
      <c r="J472" t="s">
        <v>77</v>
      </c>
      <c r="K472" t="s">
        <v>77</v>
      </c>
      <c r="L472" t="s">
        <v>896</v>
      </c>
      <c r="M472">
        <v>2002</v>
      </c>
      <c r="N472">
        <v>74</v>
      </c>
      <c r="O472">
        <v>3</v>
      </c>
      <c r="P472" t="str">
        <f t="shared" si="14"/>
        <v>09</v>
      </c>
      <c r="Q472" s="118">
        <f>VLOOKUP(M472,WeightWhite!A$10:B$12,2,FALSE)*I472</f>
        <v>1</v>
      </c>
      <c r="R472">
        <f t="shared" si="15"/>
        <v>3</v>
      </c>
    </row>
    <row r="473" spans="1:18" hidden="1">
      <c r="A473" s="134">
        <v>9402760002</v>
      </c>
      <c r="B473">
        <v>2005</v>
      </c>
      <c r="C473">
        <v>20050920</v>
      </c>
      <c r="D473">
        <v>50</v>
      </c>
      <c r="E473">
        <v>50</v>
      </c>
      <c r="G473" t="s">
        <v>308</v>
      </c>
      <c r="H473">
        <v>210512</v>
      </c>
      <c r="I473">
        <v>1</v>
      </c>
      <c r="J473" t="s">
        <v>77</v>
      </c>
      <c r="K473" t="s">
        <v>77</v>
      </c>
      <c r="L473" t="s">
        <v>896</v>
      </c>
      <c r="M473">
        <v>2002</v>
      </c>
      <c r="N473">
        <v>74</v>
      </c>
      <c r="O473">
        <v>3</v>
      </c>
      <c r="P473" t="str">
        <f t="shared" si="14"/>
        <v>09</v>
      </c>
      <c r="Q473" s="118">
        <f>VLOOKUP(M473,WeightWhite!A$10:B$12,2,FALSE)*I473</f>
        <v>1</v>
      </c>
      <c r="R473">
        <f t="shared" si="15"/>
        <v>3</v>
      </c>
    </row>
    <row r="474" spans="1:18" hidden="1">
      <c r="A474" s="134">
        <v>9402760004</v>
      </c>
      <c r="B474">
        <v>2005</v>
      </c>
      <c r="C474">
        <v>20050920</v>
      </c>
      <c r="D474">
        <v>50</v>
      </c>
      <c r="E474">
        <v>50</v>
      </c>
      <c r="G474" t="s">
        <v>308</v>
      </c>
      <c r="H474">
        <v>210512</v>
      </c>
      <c r="I474">
        <v>1</v>
      </c>
      <c r="J474" t="s">
        <v>77</v>
      </c>
      <c r="K474" t="s">
        <v>77</v>
      </c>
      <c r="L474" t="s">
        <v>896</v>
      </c>
      <c r="M474">
        <v>2002</v>
      </c>
      <c r="N474">
        <v>74</v>
      </c>
      <c r="O474">
        <v>3</v>
      </c>
      <c r="P474" t="str">
        <f t="shared" si="14"/>
        <v>09</v>
      </c>
      <c r="Q474" s="118">
        <f>VLOOKUP(M474,WeightWhite!A$10:B$12,2,FALSE)*I474</f>
        <v>1</v>
      </c>
      <c r="R474">
        <f t="shared" si="15"/>
        <v>3</v>
      </c>
    </row>
    <row r="475" spans="1:18" hidden="1">
      <c r="A475" s="134">
        <v>9402760005</v>
      </c>
      <c r="B475">
        <v>2005</v>
      </c>
      <c r="C475">
        <v>20050920</v>
      </c>
      <c r="D475">
        <v>50</v>
      </c>
      <c r="E475">
        <v>50</v>
      </c>
      <c r="G475" t="s">
        <v>308</v>
      </c>
      <c r="H475">
        <v>210512</v>
      </c>
      <c r="I475">
        <v>1</v>
      </c>
      <c r="J475" t="s">
        <v>77</v>
      </c>
      <c r="K475" t="s">
        <v>77</v>
      </c>
      <c r="L475" t="s">
        <v>896</v>
      </c>
      <c r="M475">
        <v>2002</v>
      </c>
      <c r="N475">
        <v>74</v>
      </c>
      <c r="O475">
        <v>3</v>
      </c>
      <c r="P475" t="str">
        <f t="shared" si="14"/>
        <v>09</v>
      </c>
      <c r="Q475" s="118">
        <f>VLOOKUP(M475,WeightWhite!A$10:B$12,2,FALSE)*I475</f>
        <v>1</v>
      </c>
      <c r="R475">
        <f t="shared" si="15"/>
        <v>3</v>
      </c>
    </row>
    <row r="476" spans="1:18" hidden="1">
      <c r="A476" s="134">
        <v>9402760006</v>
      </c>
      <c r="B476">
        <v>2005</v>
      </c>
      <c r="C476">
        <v>20050920</v>
      </c>
      <c r="D476">
        <v>50</v>
      </c>
      <c r="E476">
        <v>50</v>
      </c>
      <c r="G476" t="s">
        <v>308</v>
      </c>
      <c r="H476">
        <v>210512</v>
      </c>
      <c r="I476">
        <v>1</v>
      </c>
      <c r="J476" t="s">
        <v>77</v>
      </c>
      <c r="K476" t="s">
        <v>77</v>
      </c>
      <c r="L476" t="s">
        <v>896</v>
      </c>
      <c r="M476">
        <v>2002</v>
      </c>
      <c r="N476">
        <v>74</v>
      </c>
      <c r="O476">
        <v>3</v>
      </c>
      <c r="P476" t="str">
        <f t="shared" si="14"/>
        <v>09</v>
      </c>
      <c r="Q476" s="118">
        <f>VLOOKUP(M476,WeightWhite!A$10:B$12,2,FALSE)*I476</f>
        <v>1</v>
      </c>
      <c r="R476">
        <f t="shared" si="15"/>
        <v>3</v>
      </c>
    </row>
    <row r="477" spans="1:18" hidden="1">
      <c r="A477" s="134">
        <v>9402760009</v>
      </c>
      <c r="B477">
        <v>2005</v>
      </c>
      <c r="C477">
        <v>20050920</v>
      </c>
      <c r="D477">
        <v>50</v>
      </c>
      <c r="E477">
        <v>50</v>
      </c>
      <c r="G477" t="s">
        <v>308</v>
      </c>
      <c r="H477">
        <v>210512</v>
      </c>
      <c r="I477">
        <v>1</v>
      </c>
      <c r="J477" t="s">
        <v>77</v>
      </c>
      <c r="K477" t="s">
        <v>77</v>
      </c>
      <c r="L477" t="s">
        <v>896</v>
      </c>
      <c r="M477">
        <v>2002</v>
      </c>
      <c r="N477">
        <v>74</v>
      </c>
      <c r="O477">
        <v>3</v>
      </c>
      <c r="P477" t="str">
        <f t="shared" si="14"/>
        <v>09</v>
      </c>
      <c r="Q477" s="118">
        <f>VLOOKUP(M477,WeightWhite!A$10:B$12,2,FALSE)*I477</f>
        <v>1</v>
      </c>
      <c r="R477">
        <f t="shared" si="15"/>
        <v>3</v>
      </c>
    </row>
    <row r="478" spans="1:18" hidden="1">
      <c r="A478" s="134">
        <v>9402760010</v>
      </c>
      <c r="B478">
        <v>2005</v>
      </c>
      <c r="C478">
        <v>20050920</v>
      </c>
      <c r="D478">
        <v>50</v>
      </c>
      <c r="E478">
        <v>50</v>
      </c>
      <c r="G478" t="s">
        <v>308</v>
      </c>
      <c r="H478">
        <v>210512</v>
      </c>
      <c r="I478">
        <v>1</v>
      </c>
      <c r="J478" t="s">
        <v>77</v>
      </c>
      <c r="K478" t="s">
        <v>77</v>
      </c>
      <c r="L478" t="s">
        <v>896</v>
      </c>
      <c r="M478">
        <v>2002</v>
      </c>
      <c r="N478">
        <v>74</v>
      </c>
      <c r="O478">
        <v>3</v>
      </c>
      <c r="P478" t="str">
        <f t="shared" si="14"/>
        <v>09</v>
      </c>
      <c r="Q478" s="118">
        <f>VLOOKUP(M478,WeightWhite!A$10:B$12,2,FALSE)*I478</f>
        <v>1</v>
      </c>
      <c r="R478">
        <f t="shared" si="15"/>
        <v>3</v>
      </c>
    </row>
    <row r="479" spans="1:18" hidden="1">
      <c r="A479" s="134">
        <v>9402770001</v>
      </c>
      <c r="B479">
        <v>2005</v>
      </c>
      <c r="C479">
        <v>20050929</v>
      </c>
      <c r="D479">
        <v>50</v>
      </c>
      <c r="E479">
        <v>50</v>
      </c>
      <c r="G479" t="s">
        <v>308</v>
      </c>
      <c r="H479">
        <v>210512</v>
      </c>
      <c r="I479">
        <v>1</v>
      </c>
      <c r="J479" t="s">
        <v>77</v>
      </c>
      <c r="K479" t="s">
        <v>77</v>
      </c>
      <c r="L479" t="s">
        <v>896</v>
      </c>
      <c r="M479">
        <v>2002</v>
      </c>
      <c r="N479">
        <v>74</v>
      </c>
      <c r="O479">
        <v>3</v>
      </c>
      <c r="P479" t="str">
        <f t="shared" si="14"/>
        <v>09</v>
      </c>
      <c r="Q479" s="118">
        <f>VLOOKUP(M479,WeightWhite!A$10:B$12,2,FALSE)*I479</f>
        <v>1</v>
      </c>
      <c r="R479">
        <f t="shared" si="15"/>
        <v>3</v>
      </c>
    </row>
    <row r="480" spans="1:18" hidden="1">
      <c r="A480" s="134">
        <v>9402770002</v>
      </c>
      <c r="B480">
        <v>2005</v>
      </c>
      <c r="C480">
        <v>20050929</v>
      </c>
      <c r="D480">
        <v>50</v>
      </c>
      <c r="E480">
        <v>50</v>
      </c>
      <c r="G480" t="s">
        <v>308</v>
      </c>
      <c r="H480">
        <v>210512</v>
      </c>
      <c r="I480">
        <v>1</v>
      </c>
      <c r="J480" t="s">
        <v>77</v>
      </c>
      <c r="K480" t="s">
        <v>77</v>
      </c>
      <c r="L480" t="s">
        <v>896</v>
      </c>
      <c r="M480">
        <v>2002</v>
      </c>
      <c r="N480">
        <v>74</v>
      </c>
      <c r="O480">
        <v>3</v>
      </c>
      <c r="P480" t="str">
        <f t="shared" si="14"/>
        <v>09</v>
      </c>
      <c r="Q480" s="118">
        <f>VLOOKUP(M480,WeightWhite!A$10:B$12,2,FALSE)*I480</f>
        <v>1</v>
      </c>
      <c r="R480">
        <f t="shared" si="15"/>
        <v>3</v>
      </c>
    </row>
    <row r="481" spans="1:18" hidden="1">
      <c r="A481" s="134">
        <v>9402770004</v>
      </c>
      <c r="B481">
        <v>2005</v>
      </c>
      <c r="C481">
        <v>20050929</v>
      </c>
      <c r="D481">
        <v>50</v>
      </c>
      <c r="E481">
        <v>50</v>
      </c>
      <c r="G481" t="s">
        <v>308</v>
      </c>
      <c r="H481">
        <v>210512</v>
      </c>
      <c r="I481">
        <v>1</v>
      </c>
      <c r="J481" t="s">
        <v>77</v>
      </c>
      <c r="K481" t="s">
        <v>77</v>
      </c>
      <c r="L481" t="s">
        <v>896</v>
      </c>
      <c r="M481">
        <v>2002</v>
      </c>
      <c r="N481">
        <v>74</v>
      </c>
      <c r="O481">
        <v>3</v>
      </c>
      <c r="P481" t="str">
        <f t="shared" si="14"/>
        <v>09</v>
      </c>
      <c r="Q481" s="118">
        <f>VLOOKUP(M481,WeightWhite!A$10:B$12,2,FALSE)*I481</f>
        <v>1</v>
      </c>
      <c r="R481">
        <f t="shared" si="15"/>
        <v>3</v>
      </c>
    </row>
    <row r="482" spans="1:18" hidden="1">
      <c r="A482" s="134">
        <v>9402770020</v>
      </c>
      <c r="B482">
        <v>2005</v>
      </c>
      <c r="C482">
        <v>20050929</v>
      </c>
      <c r="D482">
        <v>50</v>
      </c>
      <c r="E482">
        <v>50</v>
      </c>
      <c r="G482" t="s">
        <v>308</v>
      </c>
      <c r="H482">
        <v>210512</v>
      </c>
      <c r="I482">
        <v>1</v>
      </c>
      <c r="J482" t="s">
        <v>77</v>
      </c>
      <c r="K482" t="s">
        <v>77</v>
      </c>
      <c r="L482" t="s">
        <v>896</v>
      </c>
      <c r="M482">
        <v>2002</v>
      </c>
      <c r="N482">
        <v>74</v>
      </c>
      <c r="O482">
        <v>3</v>
      </c>
      <c r="P482" t="str">
        <f t="shared" si="14"/>
        <v>09</v>
      </c>
      <c r="Q482" s="118">
        <f>VLOOKUP(M482,WeightWhite!A$10:B$12,2,FALSE)*I482</f>
        <v>1</v>
      </c>
      <c r="R482">
        <f t="shared" si="15"/>
        <v>3</v>
      </c>
    </row>
    <row r="483" spans="1:18" hidden="1">
      <c r="A483" s="134">
        <v>9402770029</v>
      </c>
      <c r="B483">
        <v>2005</v>
      </c>
      <c r="C483">
        <v>20050929</v>
      </c>
      <c r="D483">
        <v>50</v>
      </c>
      <c r="E483">
        <v>50</v>
      </c>
      <c r="G483" t="s">
        <v>308</v>
      </c>
      <c r="H483">
        <v>210512</v>
      </c>
      <c r="I483">
        <v>1</v>
      </c>
      <c r="J483" t="s">
        <v>77</v>
      </c>
      <c r="K483" t="s">
        <v>77</v>
      </c>
      <c r="L483" t="s">
        <v>896</v>
      </c>
      <c r="M483">
        <v>2002</v>
      </c>
      <c r="N483">
        <v>74</v>
      </c>
      <c r="O483">
        <v>3</v>
      </c>
      <c r="P483" t="str">
        <f t="shared" si="14"/>
        <v>09</v>
      </c>
      <c r="Q483" s="118">
        <f>VLOOKUP(M483,WeightWhite!A$10:B$12,2,FALSE)*I483</f>
        <v>1</v>
      </c>
      <c r="R483">
        <f t="shared" si="15"/>
        <v>3</v>
      </c>
    </row>
    <row r="484" spans="1:18" hidden="1">
      <c r="A484" s="134">
        <v>9402770048</v>
      </c>
      <c r="B484">
        <v>2005</v>
      </c>
      <c r="C484">
        <v>20050929</v>
      </c>
      <c r="D484">
        <v>50</v>
      </c>
      <c r="E484">
        <v>50</v>
      </c>
      <c r="G484" t="s">
        <v>308</v>
      </c>
      <c r="H484">
        <v>210512</v>
      </c>
      <c r="I484">
        <v>1</v>
      </c>
      <c r="J484" t="s">
        <v>77</v>
      </c>
      <c r="K484" t="s">
        <v>77</v>
      </c>
      <c r="L484" t="s">
        <v>896</v>
      </c>
      <c r="M484">
        <v>2002</v>
      </c>
      <c r="N484">
        <v>74</v>
      </c>
      <c r="O484">
        <v>3</v>
      </c>
      <c r="P484" t="str">
        <f t="shared" si="14"/>
        <v>09</v>
      </c>
      <c r="Q484" s="118">
        <f>VLOOKUP(M484,WeightWhite!A$10:B$12,2,FALSE)*I484</f>
        <v>1</v>
      </c>
      <c r="R484">
        <f t="shared" si="15"/>
        <v>3</v>
      </c>
    </row>
    <row r="485" spans="1:18" hidden="1">
      <c r="A485" s="134">
        <v>9402770049</v>
      </c>
      <c r="B485">
        <v>2005</v>
      </c>
      <c r="C485">
        <v>20050929</v>
      </c>
      <c r="D485">
        <v>50</v>
      </c>
      <c r="E485">
        <v>50</v>
      </c>
      <c r="G485" t="s">
        <v>308</v>
      </c>
      <c r="H485">
        <v>210512</v>
      </c>
      <c r="I485">
        <v>1</v>
      </c>
      <c r="J485" t="s">
        <v>77</v>
      </c>
      <c r="K485" t="s">
        <v>77</v>
      </c>
      <c r="L485" t="s">
        <v>896</v>
      </c>
      <c r="M485">
        <v>2002</v>
      </c>
      <c r="N485">
        <v>74</v>
      </c>
      <c r="O485">
        <v>3</v>
      </c>
      <c r="P485" t="str">
        <f t="shared" si="14"/>
        <v>09</v>
      </c>
      <c r="Q485" s="118">
        <f>VLOOKUP(M485,WeightWhite!A$10:B$12,2,FALSE)*I485</f>
        <v>1</v>
      </c>
      <c r="R485">
        <f t="shared" si="15"/>
        <v>3</v>
      </c>
    </row>
    <row r="486" spans="1:18" hidden="1">
      <c r="A486" s="134">
        <v>9402770057</v>
      </c>
      <c r="B486">
        <v>2005</v>
      </c>
      <c r="C486">
        <v>20050929</v>
      </c>
      <c r="D486">
        <v>50</v>
      </c>
      <c r="E486">
        <v>50</v>
      </c>
      <c r="G486" t="s">
        <v>308</v>
      </c>
      <c r="H486">
        <v>210512</v>
      </c>
      <c r="I486">
        <v>1.04</v>
      </c>
      <c r="J486" t="s">
        <v>77</v>
      </c>
      <c r="K486" t="s">
        <v>77</v>
      </c>
      <c r="L486" t="s">
        <v>896</v>
      </c>
      <c r="M486">
        <v>2002</v>
      </c>
      <c r="N486">
        <v>74</v>
      </c>
      <c r="O486">
        <v>3</v>
      </c>
      <c r="P486" t="str">
        <f t="shared" si="14"/>
        <v>09</v>
      </c>
      <c r="Q486" s="118">
        <f>VLOOKUP(M486,WeightWhite!A$10:B$12,2,FALSE)*I486</f>
        <v>1.04</v>
      </c>
      <c r="R486">
        <f t="shared" si="15"/>
        <v>3</v>
      </c>
    </row>
    <row r="487" spans="1:18" hidden="1">
      <c r="A487" s="134">
        <v>9402770059</v>
      </c>
      <c r="B487">
        <v>2005</v>
      </c>
      <c r="C487">
        <v>20050929</v>
      </c>
      <c r="D487">
        <v>50</v>
      </c>
      <c r="E487">
        <v>50</v>
      </c>
      <c r="G487" t="s">
        <v>308</v>
      </c>
      <c r="H487">
        <v>210512</v>
      </c>
      <c r="I487">
        <v>1</v>
      </c>
      <c r="J487" t="s">
        <v>77</v>
      </c>
      <c r="K487" t="s">
        <v>77</v>
      </c>
      <c r="L487" t="s">
        <v>896</v>
      </c>
      <c r="M487">
        <v>2002</v>
      </c>
      <c r="N487">
        <v>74</v>
      </c>
      <c r="O487">
        <v>3</v>
      </c>
      <c r="P487" t="str">
        <f t="shared" si="14"/>
        <v>09</v>
      </c>
      <c r="Q487" s="118">
        <f>VLOOKUP(M487,WeightWhite!A$10:B$12,2,FALSE)*I487</f>
        <v>1</v>
      </c>
      <c r="R487">
        <f t="shared" si="15"/>
        <v>3</v>
      </c>
    </row>
    <row r="488" spans="1:18" hidden="1">
      <c r="A488" s="134">
        <v>9402770090</v>
      </c>
      <c r="B488">
        <v>2005</v>
      </c>
      <c r="C488">
        <v>20050929</v>
      </c>
      <c r="D488">
        <v>50</v>
      </c>
      <c r="E488">
        <v>50</v>
      </c>
      <c r="G488" t="s">
        <v>308</v>
      </c>
      <c r="H488">
        <v>210512</v>
      </c>
      <c r="I488">
        <v>1</v>
      </c>
      <c r="J488" t="s">
        <v>77</v>
      </c>
      <c r="K488" t="s">
        <v>77</v>
      </c>
      <c r="L488" t="s">
        <v>896</v>
      </c>
      <c r="M488">
        <v>2002</v>
      </c>
      <c r="N488">
        <v>74</v>
      </c>
      <c r="O488">
        <v>3</v>
      </c>
      <c r="P488" t="str">
        <f t="shared" si="14"/>
        <v>09</v>
      </c>
      <c r="Q488" s="118">
        <f>VLOOKUP(M488,WeightWhite!A$10:B$12,2,FALSE)*I488</f>
        <v>1</v>
      </c>
      <c r="R488">
        <f t="shared" si="15"/>
        <v>3</v>
      </c>
    </row>
    <row r="489" spans="1:18" hidden="1">
      <c r="A489" s="134">
        <v>9402770119</v>
      </c>
      <c r="B489">
        <v>2005</v>
      </c>
      <c r="C489">
        <v>20050929</v>
      </c>
      <c r="D489">
        <v>50</v>
      </c>
      <c r="E489">
        <v>50</v>
      </c>
      <c r="G489" t="s">
        <v>308</v>
      </c>
      <c r="H489">
        <v>210512</v>
      </c>
      <c r="I489">
        <v>1</v>
      </c>
      <c r="J489" t="s">
        <v>77</v>
      </c>
      <c r="K489" t="s">
        <v>77</v>
      </c>
      <c r="L489" t="s">
        <v>896</v>
      </c>
      <c r="M489">
        <v>2002</v>
      </c>
      <c r="N489">
        <v>74</v>
      </c>
      <c r="O489">
        <v>3</v>
      </c>
      <c r="P489" t="str">
        <f t="shared" si="14"/>
        <v>09</v>
      </c>
      <c r="Q489" s="118">
        <f>VLOOKUP(M489,WeightWhite!A$10:B$12,2,FALSE)*I489</f>
        <v>1</v>
      </c>
      <c r="R489">
        <f t="shared" si="15"/>
        <v>3</v>
      </c>
    </row>
    <row r="490" spans="1:18" hidden="1">
      <c r="A490" s="134">
        <v>9402770129</v>
      </c>
      <c r="B490">
        <v>2005</v>
      </c>
      <c r="C490">
        <v>20050929</v>
      </c>
      <c r="D490">
        <v>50</v>
      </c>
      <c r="E490">
        <v>50</v>
      </c>
      <c r="G490" t="s">
        <v>308</v>
      </c>
      <c r="H490">
        <v>210512</v>
      </c>
      <c r="I490">
        <v>1</v>
      </c>
      <c r="J490" t="s">
        <v>77</v>
      </c>
      <c r="K490" t="s">
        <v>77</v>
      </c>
      <c r="L490" t="s">
        <v>896</v>
      </c>
      <c r="M490">
        <v>2002</v>
      </c>
      <c r="N490">
        <v>74</v>
      </c>
      <c r="O490">
        <v>3</v>
      </c>
      <c r="P490" t="str">
        <f t="shared" si="14"/>
        <v>09</v>
      </c>
      <c r="Q490" s="118">
        <f>VLOOKUP(M490,WeightWhite!A$10:B$12,2,FALSE)*I490</f>
        <v>1</v>
      </c>
      <c r="R490">
        <f t="shared" si="15"/>
        <v>3</v>
      </c>
    </row>
    <row r="491" spans="1:18" hidden="1">
      <c r="A491" s="134">
        <v>9402770130</v>
      </c>
      <c r="B491">
        <v>2005</v>
      </c>
      <c r="C491">
        <v>20050929</v>
      </c>
      <c r="D491">
        <v>50</v>
      </c>
      <c r="E491">
        <v>50</v>
      </c>
      <c r="G491" t="s">
        <v>308</v>
      </c>
      <c r="H491">
        <v>210512</v>
      </c>
      <c r="I491">
        <v>1</v>
      </c>
      <c r="J491" t="s">
        <v>77</v>
      </c>
      <c r="K491" t="s">
        <v>77</v>
      </c>
      <c r="L491" t="s">
        <v>896</v>
      </c>
      <c r="M491">
        <v>2002</v>
      </c>
      <c r="N491">
        <v>74</v>
      </c>
      <c r="O491">
        <v>3</v>
      </c>
      <c r="P491" t="str">
        <f t="shared" si="14"/>
        <v>09</v>
      </c>
      <c r="Q491" s="118">
        <f>VLOOKUP(M491,WeightWhite!A$10:B$12,2,FALSE)*I491</f>
        <v>1</v>
      </c>
      <c r="R491">
        <f t="shared" si="15"/>
        <v>3</v>
      </c>
    </row>
    <row r="492" spans="1:18" hidden="1">
      <c r="A492" s="134">
        <v>9402770033</v>
      </c>
      <c r="B492">
        <v>2005</v>
      </c>
      <c r="C492">
        <v>20050929</v>
      </c>
      <c r="D492">
        <v>50</v>
      </c>
      <c r="E492">
        <v>50</v>
      </c>
      <c r="G492" t="s">
        <v>308</v>
      </c>
      <c r="H492">
        <v>210512</v>
      </c>
      <c r="I492">
        <v>1</v>
      </c>
      <c r="J492" t="s">
        <v>77</v>
      </c>
      <c r="K492" t="s">
        <v>77</v>
      </c>
      <c r="L492" t="s">
        <v>896</v>
      </c>
      <c r="M492">
        <v>2002</v>
      </c>
      <c r="N492">
        <v>74</v>
      </c>
      <c r="O492">
        <v>3</v>
      </c>
      <c r="P492" t="str">
        <f t="shared" si="14"/>
        <v>09</v>
      </c>
      <c r="Q492" s="118">
        <f>VLOOKUP(M492,WeightWhite!A$10:B$12,2,FALSE)*I492</f>
        <v>1</v>
      </c>
      <c r="R492">
        <f t="shared" si="15"/>
        <v>3</v>
      </c>
    </row>
    <row r="493" spans="1:18" hidden="1">
      <c r="A493" s="134">
        <v>9402770034</v>
      </c>
      <c r="B493">
        <v>2005</v>
      </c>
      <c r="C493">
        <v>20050929</v>
      </c>
      <c r="D493">
        <v>50</v>
      </c>
      <c r="E493">
        <v>50</v>
      </c>
      <c r="G493" t="s">
        <v>308</v>
      </c>
      <c r="H493">
        <v>210512</v>
      </c>
      <c r="I493">
        <v>1</v>
      </c>
      <c r="J493" t="s">
        <v>77</v>
      </c>
      <c r="K493" t="s">
        <v>77</v>
      </c>
      <c r="L493" t="s">
        <v>896</v>
      </c>
      <c r="M493">
        <v>2002</v>
      </c>
      <c r="N493">
        <v>74</v>
      </c>
      <c r="O493">
        <v>3</v>
      </c>
      <c r="P493" t="str">
        <f t="shared" si="14"/>
        <v>09</v>
      </c>
      <c r="Q493" s="118">
        <f>VLOOKUP(M493,WeightWhite!A$10:B$12,2,FALSE)*I493</f>
        <v>1</v>
      </c>
      <c r="R493">
        <f t="shared" si="15"/>
        <v>3</v>
      </c>
    </row>
    <row r="494" spans="1:18" hidden="1">
      <c r="A494" s="134">
        <v>9402770038</v>
      </c>
      <c r="B494">
        <v>2005</v>
      </c>
      <c r="C494">
        <v>20050929</v>
      </c>
      <c r="D494">
        <v>50</v>
      </c>
      <c r="E494">
        <v>50</v>
      </c>
      <c r="G494" t="s">
        <v>308</v>
      </c>
      <c r="H494">
        <v>210512</v>
      </c>
      <c r="I494">
        <v>1</v>
      </c>
      <c r="J494" t="s">
        <v>77</v>
      </c>
      <c r="K494" t="s">
        <v>77</v>
      </c>
      <c r="L494" t="s">
        <v>896</v>
      </c>
      <c r="M494">
        <v>2002</v>
      </c>
      <c r="N494">
        <v>74</v>
      </c>
      <c r="O494">
        <v>3</v>
      </c>
      <c r="P494" t="str">
        <f t="shared" si="14"/>
        <v>09</v>
      </c>
      <c r="Q494" s="118">
        <f>VLOOKUP(M494,WeightWhite!A$10:B$12,2,FALSE)*I494</f>
        <v>1</v>
      </c>
      <c r="R494">
        <f t="shared" si="15"/>
        <v>3</v>
      </c>
    </row>
    <row r="495" spans="1:18" hidden="1">
      <c r="A495" s="134">
        <v>9402770039</v>
      </c>
      <c r="B495">
        <v>2005</v>
      </c>
      <c r="C495">
        <v>20050929</v>
      </c>
      <c r="D495">
        <v>50</v>
      </c>
      <c r="E495">
        <v>50</v>
      </c>
      <c r="G495" t="s">
        <v>308</v>
      </c>
      <c r="H495">
        <v>210512</v>
      </c>
      <c r="I495">
        <v>1</v>
      </c>
      <c r="J495" t="s">
        <v>77</v>
      </c>
      <c r="K495" t="s">
        <v>77</v>
      </c>
      <c r="L495" t="s">
        <v>896</v>
      </c>
      <c r="M495">
        <v>2002</v>
      </c>
      <c r="N495">
        <v>74</v>
      </c>
      <c r="O495">
        <v>3</v>
      </c>
      <c r="P495" t="str">
        <f t="shared" si="14"/>
        <v>09</v>
      </c>
      <c r="Q495" s="118">
        <f>VLOOKUP(M495,WeightWhite!A$10:B$12,2,FALSE)*I495</f>
        <v>1</v>
      </c>
      <c r="R495">
        <f t="shared" si="15"/>
        <v>3</v>
      </c>
    </row>
    <row r="496" spans="1:18" hidden="1">
      <c r="A496" s="134">
        <v>9402770040</v>
      </c>
      <c r="B496">
        <v>2005</v>
      </c>
      <c r="C496">
        <v>20050929</v>
      </c>
      <c r="D496">
        <v>50</v>
      </c>
      <c r="E496">
        <v>50</v>
      </c>
      <c r="G496" t="s">
        <v>308</v>
      </c>
      <c r="H496">
        <v>210512</v>
      </c>
      <c r="I496">
        <v>1</v>
      </c>
      <c r="J496" t="s">
        <v>77</v>
      </c>
      <c r="K496" t="s">
        <v>77</v>
      </c>
      <c r="L496" t="s">
        <v>896</v>
      </c>
      <c r="M496">
        <v>2002</v>
      </c>
      <c r="N496">
        <v>74</v>
      </c>
      <c r="O496">
        <v>3</v>
      </c>
      <c r="P496" t="str">
        <f t="shared" si="14"/>
        <v>09</v>
      </c>
      <c r="Q496" s="118">
        <f>VLOOKUP(M496,WeightWhite!A$10:B$12,2,FALSE)*I496</f>
        <v>1</v>
      </c>
      <c r="R496">
        <f t="shared" si="15"/>
        <v>3</v>
      </c>
    </row>
    <row r="497" spans="1:18" hidden="1">
      <c r="A497" s="134">
        <v>9402770042</v>
      </c>
      <c r="B497">
        <v>2005</v>
      </c>
      <c r="C497">
        <v>20050929</v>
      </c>
      <c r="D497">
        <v>50</v>
      </c>
      <c r="E497">
        <v>50</v>
      </c>
      <c r="G497" t="s">
        <v>308</v>
      </c>
      <c r="H497">
        <v>210512</v>
      </c>
      <c r="I497">
        <v>1</v>
      </c>
      <c r="J497" t="s">
        <v>77</v>
      </c>
      <c r="K497" t="s">
        <v>77</v>
      </c>
      <c r="L497" t="s">
        <v>896</v>
      </c>
      <c r="M497">
        <v>2002</v>
      </c>
      <c r="N497">
        <v>74</v>
      </c>
      <c r="O497">
        <v>3</v>
      </c>
      <c r="P497" t="str">
        <f t="shared" si="14"/>
        <v>09</v>
      </c>
      <c r="Q497" s="118">
        <f>VLOOKUP(M497,WeightWhite!A$10:B$12,2,FALSE)*I497</f>
        <v>1</v>
      </c>
      <c r="R497">
        <f t="shared" si="15"/>
        <v>3</v>
      </c>
    </row>
    <row r="498" spans="1:18" hidden="1">
      <c r="A498" s="134">
        <v>9402770062</v>
      </c>
      <c r="B498">
        <v>2005</v>
      </c>
      <c r="C498">
        <v>20050929</v>
      </c>
      <c r="D498">
        <v>50</v>
      </c>
      <c r="E498">
        <v>50</v>
      </c>
      <c r="G498" t="s">
        <v>308</v>
      </c>
      <c r="H498">
        <v>210512</v>
      </c>
      <c r="I498">
        <v>1</v>
      </c>
      <c r="J498" t="s">
        <v>77</v>
      </c>
      <c r="K498" t="s">
        <v>77</v>
      </c>
      <c r="L498" t="s">
        <v>896</v>
      </c>
      <c r="M498">
        <v>2002</v>
      </c>
      <c r="N498">
        <v>74</v>
      </c>
      <c r="O498">
        <v>3</v>
      </c>
      <c r="P498" t="str">
        <f t="shared" si="14"/>
        <v>09</v>
      </c>
      <c r="Q498" s="118">
        <f>VLOOKUP(M498,WeightWhite!A$10:B$12,2,FALSE)*I498</f>
        <v>1</v>
      </c>
      <c r="R498">
        <f t="shared" si="15"/>
        <v>3</v>
      </c>
    </row>
    <row r="499" spans="1:18" hidden="1">
      <c r="A499" s="134">
        <v>9402770063</v>
      </c>
      <c r="B499">
        <v>2005</v>
      </c>
      <c r="C499">
        <v>20050929</v>
      </c>
      <c r="D499">
        <v>50</v>
      </c>
      <c r="E499">
        <v>50</v>
      </c>
      <c r="G499" t="s">
        <v>308</v>
      </c>
      <c r="H499">
        <v>210512</v>
      </c>
      <c r="I499">
        <v>1</v>
      </c>
      <c r="J499" t="s">
        <v>77</v>
      </c>
      <c r="K499" t="s">
        <v>77</v>
      </c>
      <c r="L499" t="s">
        <v>896</v>
      </c>
      <c r="M499">
        <v>2002</v>
      </c>
      <c r="N499">
        <v>74</v>
      </c>
      <c r="O499">
        <v>3</v>
      </c>
      <c r="P499" t="str">
        <f t="shared" si="14"/>
        <v>09</v>
      </c>
      <c r="Q499" s="118">
        <f>VLOOKUP(M499,WeightWhite!A$10:B$12,2,FALSE)*I499</f>
        <v>1</v>
      </c>
      <c r="R499">
        <f t="shared" si="15"/>
        <v>3</v>
      </c>
    </row>
    <row r="500" spans="1:18" hidden="1">
      <c r="A500" s="134">
        <v>9402770067</v>
      </c>
      <c r="B500">
        <v>2005</v>
      </c>
      <c r="C500">
        <v>20050929</v>
      </c>
      <c r="D500">
        <v>50</v>
      </c>
      <c r="E500">
        <v>50</v>
      </c>
      <c r="G500" t="s">
        <v>308</v>
      </c>
      <c r="H500">
        <v>210512</v>
      </c>
      <c r="I500">
        <v>1</v>
      </c>
      <c r="J500" t="s">
        <v>77</v>
      </c>
      <c r="K500" t="s">
        <v>77</v>
      </c>
      <c r="L500" t="s">
        <v>896</v>
      </c>
      <c r="M500">
        <v>2002</v>
      </c>
      <c r="N500">
        <v>74</v>
      </c>
      <c r="O500">
        <v>3</v>
      </c>
      <c r="P500" t="str">
        <f t="shared" si="14"/>
        <v>09</v>
      </c>
      <c r="Q500" s="118">
        <f>VLOOKUP(M500,WeightWhite!A$10:B$12,2,FALSE)*I500</f>
        <v>1</v>
      </c>
      <c r="R500">
        <f t="shared" si="15"/>
        <v>3</v>
      </c>
    </row>
    <row r="501" spans="1:18" hidden="1">
      <c r="A501" s="134">
        <v>9402770069</v>
      </c>
      <c r="B501">
        <v>2005</v>
      </c>
      <c r="C501">
        <v>20050929</v>
      </c>
      <c r="D501">
        <v>50</v>
      </c>
      <c r="E501">
        <v>50</v>
      </c>
      <c r="G501" t="s">
        <v>308</v>
      </c>
      <c r="H501">
        <v>210512</v>
      </c>
      <c r="I501">
        <v>1</v>
      </c>
      <c r="J501" t="s">
        <v>77</v>
      </c>
      <c r="K501" t="s">
        <v>77</v>
      </c>
      <c r="L501" t="s">
        <v>896</v>
      </c>
      <c r="M501">
        <v>2002</v>
      </c>
      <c r="N501">
        <v>74</v>
      </c>
      <c r="O501">
        <v>3</v>
      </c>
      <c r="P501" t="str">
        <f t="shared" si="14"/>
        <v>09</v>
      </c>
      <c r="Q501" s="118">
        <f>VLOOKUP(M501,WeightWhite!A$10:B$12,2,FALSE)*I501</f>
        <v>1</v>
      </c>
      <c r="R501">
        <f t="shared" si="15"/>
        <v>3</v>
      </c>
    </row>
    <row r="502" spans="1:18" hidden="1">
      <c r="A502" s="134">
        <v>9402770071</v>
      </c>
      <c r="B502">
        <v>2005</v>
      </c>
      <c r="C502">
        <v>20050929</v>
      </c>
      <c r="D502">
        <v>50</v>
      </c>
      <c r="E502">
        <v>50</v>
      </c>
      <c r="G502" t="s">
        <v>308</v>
      </c>
      <c r="H502">
        <v>210512</v>
      </c>
      <c r="I502">
        <v>1</v>
      </c>
      <c r="J502" t="s">
        <v>77</v>
      </c>
      <c r="K502" t="s">
        <v>77</v>
      </c>
      <c r="L502" t="s">
        <v>896</v>
      </c>
      <c r="M502">
        <v>2002</v>
      </c>
      <c r="N502">
        <v>74</v>
      </c>
      <c r="O502">
        <v>3</v>
      </c>
      <c r="P502" t="str">
        <f t="shared" si="14"/>
        <v>09</v>
      </c>
      <c r="Q502" s="118">
        <f>VLOOKUP(M502,WeightWhite!A$10:B$12,2,FALSE)*I502</f>
        <v>1</v>
      </c>
      <c r="R502">
        <f t="shared" si="15"/>
        <v>3</v>
      </c>
    </row>
    <row r="503" spans="1:18" hidden="1">
      <c r="A503" s="134">
        <v>9402770073</v>
      </c>
      <c r="B503">
        <v>2005</v>
      </c>
      <c r="C503">
        <v>20050929</v>
      </c>
      <c r="D503">
        <v>50</v>
      </c>
      <c r="E503">
        <v>50</v>
      </c>
      <c r="G503" t="s">
        <v>308</v>
      </c>
      <c r="H503">
        <v>210512</v>
      </c>
      <c r="I503">
        <v>1</v>
      </c>
      <c r="J503" t="s">
        <v>77</v>
      </c>
      <c r="K503" t="s">
        <v>77</v>
      </c>
      <c r="L503" t="s">
        <v>896</v>
      </c>
      <c r="M503">
        <v>2002</v>
      </c>
      <c r="N503">
        <v>74</v>
      </c>
      <c r="O503">
        <v>3</v>
      </c>
      <c r="P503" t="str">
        <f t="shared" si="14"/>
        <v>09</v>
      </c>
      <c r="Q503" s="118">
        <f>VLOOKUP(M503,WeightWhite!A$10:B$12,2,FALSE)*I503</f>
        <v>1</v>
      </c>
      <c r="R503">
        <f t="shared" si="15"/>
        <v>3</v>
      </c>
    </row>
    <row r="504" spans="1:18" hidden="1">
      <c r="A504" s="134">
        <v>9402770103</v>
      </c>
      <c r="B504">
        <v>2005</v>
      </c>
      <c r="C504">
        <v>20050929</v>
      </c>
      <c r="D504">
        <v>50</v>
      </c>
      <c r="E504">
        <v>50</v>
      </c>
      <c r="G504" t="s">
        <v>308</v>
      </c>
      <c r="H504">
        <v>210512</v>
      </c>
      <c r="I504">
        <v>1</v>
      </c>
      <c r="J504" t="s">
        <v>77</v>
      </c>
      <c r="K504" t="s">
        <v>77</v>
      </c>
      <c r="L504" t="s">
        <v>896</v>
      </c>
      <c r="M504">
        <v>2002</v>
      </c>
      <c r="N504">
        <v>74</v>
      </c>
      <c r="O504">
        <v>3</v>
      </c>
      <c r="P504" t="str">
        <f t="shared" si="14"/>
        <v>09</v>
      </c>
      <c r="Q504" s="118">
        <f>VLOOKUP(M504,WeightWhite!A$10:B$12,2,FALSE)*I504</f>
        <v>1</v>
      </c>
      <c r="R504">
        <f t="shared" si="15"/>
        <v>3</v>
      </c>
    </row>
    <row r="505" spans="1:18" hidden="1">
      <c r="A505" s="134">
        <v>9402770135</v>
      </c>
      <c r="B505">
        <v>2005</v>
      </c>
      <c r="C505">
        <v>20050929</v>
      </c>
      <c r="D505">
        <v>50</v>
      </c>
      <c r="E505">
        <v>50</v>
      </c>
      <c r="G505" t="s">
        <v>308</v>
      </c>
      <c r="H505">
        <v>210512</v>
      </c>
      <c r="I505">
        <v>1</v>
      </c>
      <c r="J505" t="s">
        <v>77</v>
      </c>
      <c r="K505" t="s">
        <v>77</v>
      </c>
      <c r="L505" t="s">
        <v>896</v>
      </c>
      <c r="M505">
        <v>2002</v>
      </c>
      <c r="N505">
        <v>74</v>
      </c>
      <c r="O505">
        <v>3</v>
      </c>
      <c r="P505" t="str">
        <f t="shared" si="14"/>
        <v>09</v>
      </c>
      <c r="Q505" s="118">
        <f>VLOOKUP(M505,WeightWhite!A$10:B$12,2,FALSE)*I505</f>
        <v>1</v>
      </c>
      <c r="R505">
        <f t="shared" si="15"/>
        <v>3</v>
      </c>
    </row>
    <row r="506" spans="1:18" hidden="1">
      <c r="A506" s="134">
        <v>9401710001</v>
      </c>
      <c r="B506">
        <v>2006</v>
      </c>
      <c r="C506">
        <v>20060914</v>
      </c>
      <c r="D506">
        <v>50</v>
      </c>
      <c r="E506">
        <v>50</v>
      </c>
      <c r="G506" t="s">
        <v>308</v>
      </c>
      <c r="H506">
        <v>210512</v>
      </c>
      <c r="I506">
        <v>1</v>
      </c>
      <c r="J506" t="s">
        <v>77</v>
      </c>
      <c r="K506" t="s">
        <v>77</v>
      </c>
      <c r="L506" t="s">
        <v>896</v>
      </c>
      <c r="M506">
        <v>2002</v>
      </c>
      <c r="N506">
        <v>74</v>
      </c>
      <c r="O506">
        <v>3</v>
      </c>
      <c r="P506" t="str">
        <f t="shared" si="14"/>
        <v>09</v>
      </c>
      <c r="Q506" s="118">
        <f>VLOOKUP(M506,WeightWhite!A$10:B$12,2,FALSE)*I506</f>
        <v>1</v>
      </c>
      <c r="R506">
        <f t="shared" si="15"/>
        <v>4</v>
      </c>
    </row>
    <row r="507" spans="1:18" hidden="1">
      <c r="A507" s="134">
        <v>9401710003</v>
      </c>
      <c r="B507">
        <v>2006</v>
      </c>
      <c r="C507">
        <v>20060914</v>
      </c>
      <c r="D507">
        <v>50</v>
      </c>
      <c r="E507">
        <v>50</v>
      </c>
      <c r="G507" t="s">
        <v>308</v>
      </c>
      <c r="H507">
        <v>210512</v>
      </c>
      <c r="I507">
        <v>1</v>
      </c>
      <c r="J507" t="s">
        <v>77</v>
      </c>
      <c r="K507" t="s">
        <v>77</v>
      </c>
      <c r="L507" t="s">
        <v>896</v>
      </c>
      <c r="M507">
        <v>2002</v>
      </c>
      <c r="N507">
        <v>74</v>
      </c>
      <c r="O507">
        <v>3</v>
      </c>
      <c r="P507" t="str">
        <f t="shared" si="14"/>
        <v>09</v>
      </c>
      <c r="Q507" s="118">
        <f>VLOOKUP(M507,WeightWhite!A$10:B$12,2,FALSE)*I507</f>
        <v>1</v>
      </c>
      <c r="R507">
        <f t="shared" si="15"/>
        <v>4</v>
      </c>
    </row>
    <row r="508" spans="1:18" hidden="1">
      <c r="A508" s="134">
        <v>9401710005</v>
      </c>
      <c r="B508">
        <v>2006</v>
      </c>
      <c r="C508">
        <v>20060914</v>
      </c>
      <c r="D508">
        <v>50</v>
      </c>
      <c r="E508">
        <v>50</v>
      </c>
      <c r="G508" t="s">
        <v>308</v>
      </c>
      <c r="H508">
        <v>210512</v>
      </c>
      <c r="I508">
        <v>1</v>
      </c>
      <c r="J508" t="s">
        <v>77</v>
      </c>
      <c r="K508" t="s">
        <v>77</v>
      </c>
      <c r="L508" t="s">
        <v>896</v>
      </c>
      <c r="M508">
        <v>2002</v>
      </c>
      <c r="N508">
        <v>74</v>
      </c>
      <c r="O508">
        <v>3</v>
      </c>
      <c r="P508" t="str">
        <f t="shared" si="14"/>
        <v>09</v>
      </c>
      <c r="Q508" s="118">
        <f>VLOOKUP(M508,WeightWhite!A$10:B$12,2,FALSE)*I508</f>
        <v>1</v>
      </c>
      <c r="R508">
        <f t="shared" si="15"/>
        <v>4</v>
      </c>
    </row>
    <row r="509" spans="1:18" hidden="1">
      <c r="A509" s="134">
        <v>9401710006</v>
      </c>
      <c r="B509">
        <v>2006</v>
      </c>
      <c r="C509">
        <v>20060914</v>
      </c>
      <c r="D509">
        <v>50</v>
      </c>
      <c r="E509">
        <v>50</v>
      </c>
      <c r="G509" t="s">
        <v>308</v>
      </c>
      <c r="H509">
        <v>210512</v>
      </c>
      <c r="I509">
        <v>1</v>
      </c>
      <c r="J509" t="s">
        <v>77</v>
      </c>
      <c r="K509" t="s">
        <v>77</v>
      </c>
      <c r="L509" t="s">
        <v>896</v>
      </c>
      <c r="M509">
        <v>2002</v>
      </c>
      <c r="N509">
        <v>74</v>
      </c>
      <c r="O509">
        <v>3</v>
      </c>
      <c r="P509" t="str">
        <f t="shared" si="14"/>
        <v>09</v>
      </c>
      <c r="Q509" s="118">
        <f>VLOOKUP(M509,WeightWhite!A$10:B$12,2,FALSE)*I509</f>
        <v>1</v>
      </c>
      <c r="R509">
        <f t="shared" si="15"/>
        <v>4</v>
      </c>
    </row>
    <row r="510" spans="1:18" hidden="1">
      <c r="A510" s="134">
        <v>9401710009</v>
      </c>
      <c r="B510">
        <v>2006</v>
      </c>
      <c r="C510">
        <v>20060914</v>
      </c>
      <c r="D510">
        <v>50</v>
      </c>
      <c r="E510">
        <v>50</v>
      </c>
      <c r="G510" t="s">
        <v>308</v>
      </c>
      <c r="H510">
        <v>210512</v>
      </c>
      <c r="I510">
        <v>1</v>
      </c>
      <c r="J510" t="s">
        <v>77</v>
      </c>
      <c r="K510" t="s">
        <v>77</v>
      </c>
      <c r="L510" t="s">
        <v>896</v>
      </c>
      <c r="M510">
        <v>2002</v>
      </c>
      <c r="N510">
        <v>74</v>
      </c>
      <c r="O510">
        <v>3</v>
      </c>
      <c r="P510" t="str">
        <f t="shared" si="14"/>
        <v>09</v>
      </c>
      <c r="Q510" s="118">
        <f>VLOOKUP(M510,WeightWhite!A$10:B$12,2,FALSE)*I510</f>
        <v>1</v>
      </c>
      <c r="R510">
        <f t="shared" si="15"/>
        <v>4</v>
      </c>
    </row>
    <row r="511" spans="1:18" hidden="1">
      <c r="A511" s="134">
        <v>9401710010</v>
      </c>
      <c r="B511">
        <v>2006</v>
      </c>
      <c r="C511">
        <v>20060914</v>
      </c>
      <c r="D511">
        <v>50</v>
      </c>
      <c r="E511">
        <v>50</v>
      </c>
      <c r="G511" t="s">
        <v>308</v>
      </c>
      <c r="H511">
        <v>210512</v>
      </c>
      <c r="I511">
        <v>1</v>
      </c>
      <c r="J511" t="s">
        <v>77</v>
      </c>
      <c r="K511" t="s">
        <v>77</v>
      </c>
      <c r="L511" t="s">
        <v>896</v>
      </c>
      <c r="M511">
        <v>2002</v>
      </c>
      <c r="N511">
        <v>74</v>
      </c>
      <c r="O511">
        <v>3</v>
      </c>
      <c r="P511" t="str">
        <f t="shared" si="14"/>
        <v>09</v>
      </c>
      <c r="Q511" s="118">
        <f>VLOOKUP(M511,WeightWhite!A$10:B$12,2,FALSE)*I511</f>
        <v>1</v>
      </c>
      <c r="R511">
        <f t="shared" si="15"/>
        <v>4</v>
      </c>
    </row>
    <row r="512" spans="1:18" hidden="1">
      <c r="A512" s="134">
        <v>9401710015</v>
      </c>
      <c r="B512">
        <v>2006</v>
      </c>
      <c r="C512">
        <v>20060914</v>
      </c>
      <c r="D512">
        <v>50</v>
      </c>
      <c r="E512">
        <v>50</v>
      </c>
      <c r="G512" t="s">
        <v>308</v>
      </c>
      <c r="H512">
        <v>210512</v>
      </c>
      <c r="I512">
        <v>1</v>
      </c>
      <c r="J512" t="s">
        <v>77</v>
      </c>
      <c r="K512" t="s">
        <v>77</v>
      </c>
      <c r="L512" t="s">
        <v>896</v>
      </c>
      <c r="M512">
        <v>2002</v>
      </c>
      <c r="N512">
        <v>74</v>
      </c>
      <c r="O512">
        <v>3</v>
      </c>
      <c r="P512" t="str">
        <f t="shared" si="14"/>
        <v>09</v>
      </c>
      <c r="Q512" s="118">
        <f>VLOOKUP(M512,WeightWhite!A$10:B$12,2,FALSE)*I512</f>
        <v>1</v>
      </c>
      <c r="R512">
        <f t="shared" si="15"/>
        <v>4</v>
      </c>
    </row>
    <row r="513" spans="1:18" hidden="1">
      <c r="A513" s="134">
        <v>9401710016</v>
      </c>
      <c r="B513">
        <v>2006</v>
      </c>
      <c r="C513">
        <v>20060914</v>
      </c>
      <c r="D513">
        <v>50</v>
      </c>
      <c r="E513">
        <v>50</v>
      </c>
      <c r="G513" t="s">
        <v>308</v>
      </c>
      <c r="H513">
        <v>210512</v>
      </c>
      <c r="I513">
        <v>1</v>
      </c>
      <c r="J513" t="s">
        <v>77</v>
      </c>
      <c r="K513" t="s">
        <v>77</v>
      </c>
      <c r="L513" t="s">
        <v>896</v>
      </c>
      <c r="M513">
        <v>2002</v>
      </c>
      <c r="N513">
        <v>74</v>
      </c>
      <c r="O513">
        <v>3</v>
      </c>
      <c r="P513" t="str">
        <f t="shared" si="14"/>
        <v>09</v>
      </c>
      <c r="Q513" s="118">
        <f>VLOOKUP(M513,WeightWhite!A$10:B$12,2,FALSE)*I513</f>
        <v>1</v>
      </c>
      <c r="R513">
        <f t="shared" si="15"/>
        <v>4</v>
      </c>
    </row>
    <row r="514" spans="1:18" hidden="1">
      <c r="A514" s="134">
        <v>9401710018</v>
      </c>
      <c r="B514">
        <v>2006</v>
      </c>
      <c r="C514">
        <v>20060914</v>
      </c>
      <c r="D514">
        <v>50</v>
      </c>
      <c r="E514">
        <v>50</v>
      </c>
      <c r="G514" t="s">
        <v>308</v>
      </c>
      <c r="H514">
        <v>210512</v>
      </c>
      <c r="I514">
        <v>1</v>
      </c>
      <c r="J514" t="s">
        <v>77</v>
      </c>
      <c r="K514" t="s">
        <v>77</v>
      </c>
      <c r="L514" t="s">
        <v>896</v>
      </c>
      <c r="M514">
        <v>2002</v>
      </c>
      <c r="N514">
        <v>74</v>
      </c>
      <c r="O514">
        <v>3</v>
      </c>
      <c r="P514" t="str">
        <f t="shared" ref="P514:P577" si="16">MID(C514,5,2)</f>
        <v>09</v>
      </c>
      <c r="Q514" s="118">
        <f>VLOOKUP(M514,WeightWhite!A$10:B$12,2,FALSE)*I514</f>
        <v>1</v>
      </c>
      <c r="R514">
        <f t="shared" si="15"/>
        <v>4</v>
      </c>
    </row>
    <row r="515" spans="1:18" hidden="1">
      <c r="A515" s="134">
        <v>9401710019</v>
      </c>
      <c r="B515">
        <v>2006</v>
      </c>
      <c r="C515">
        <v>20060914</v>
      </c>
      <c r="D515">
        <v>50</v>
      </c>
      <c r="E515">
        <v>50</v>
      </c>
      <c r="G515" t="s">
        <v>308</v>
      </c>
      <c r="H515">
        <v>210512</v>
      </c>
      <c r="I515">
        <v>1</v>
      </c>
      <c r="J515" t="s">
        <v>77</v>
      </c>
      <c r="K515" t="s">
        <v>77</v>
      </c>
      <c r="L515" t="s">
        <v>896</v>
      </c>
      <c r="M515">
        <v>2002</v>
      </c>
      <c r="N515">
        <v>74</v>
      </c>
      <c r="O515">
        <v>3</v>
      </c>
      <c r="P515" t="str">
        <f t="shared" si="16"/>
        <v>09</v>
      </c>
      <c r="Q515" s="118">
        <f>VLOOKUP(M515,WeightWhite!A$10:B$12,2,FALSE)*I515</f>
        <v>1</v>
      </c>
      <c r="R515">
        <f t="shared" ref="R515:R578" si="17">B515-M515</f>
        <v>4</v>
      </c>
    </row>
    <row r="516" spans="1:18" hidden="1">
      <c r="A516" s="134">
        <v>9401710038</v>
      </c>
      <c r="B516">
        <v>2006</v>
      </c>
      <c r="C516">
        <v>20060914</v>
      </c>
      <c r="D516">
        <v>50</v>
      </c>
      <c r="E516">
        <v>50</v>
      </c>
      <c r="G516" t="s">
        <v>308</v>
      </c>
      <c r="H516">
        <v>210512</v>
      </c>
      <c r="I516">
        <v>1</v>
      </c>
      <c r="J516" t="s">
        <v>77</v>
      </c>
      <c r="K516" t="s">
        <v>77</v>
      </c>
      <c r="L516" t="s">
        <v>896</v>
      </c>
      <c r="M516">
        <v>2002</v>
      </c>
      <c r="N516">
        <v>74</v>
      </c>
      <c r="O516">
        <v>3</v>
      </c>
      <c r="P516" t="str">
        <f t="shared" si="16"/>
        <v>09</v>
      </c>
      <c r="Q516" s="118">
        <f>VLOOKUP(M516,WeightWhite!A$10:B$12,2,FALSE)*I516</f>
        <v>1</v>
      </c>
      <c r="R516">
        <f t="shared" si="17"/>
        <v>4</v>
      </c>
    </row>
    <row r="517" spans="1:18" hidden="1">
      <c r="A517" s="134">
        <v>9401710040</v>
      </c>
      <c r="B517">
        <v>2006</v>
      </c>
      <c r="C517">
        <v>20060914</v>
      </c>
      <c r="D517">
        <v>50</v>
      </c>
      <c r="E517">
        <v>50</v>
      </c>
      <c r="G517" t="s">
        <v>308</v>
      </c>
      <c r="H517">
        <v>210512</v>
      </c>
      <c r="I517">
        <v>1</v>
      </c>
      <c r="J517" t="s">
        <v>77</v>
      </c>
      <c r="K517" t="s">
        <v>77</v>
      </c>
      <c r="L517" t="s">
        <v>896</v>
      </c>
      <c r="M517">
        <v>2002</v>
      </c>
      <c r="N517">
        <v>74</v>
      </c>
      <c r="O517">
        <v>3</v>
      </c>
      <c r="P517" t="str">
        <f t="shared" si="16"/>
        <v>09</v>
      </c>
      <c r="Q517" s="118">
        <f>VLOOKUP(M517,WeightWhite!A$10:B$12,2,FALSE)*I517</f>
        <v>1</v>
      </c>
      <c r="R517">
        <f t="shared" si="17"/>
        <v>4</v>
      </c>
    </row>
    <row r="518" spans="1:18" hidden="1">
      <c r="A518" s="134">
        <v>9401710045</v>
      </c>
      <c r="B518">
        <v>2006</v>
      </c>
      <c r="C518">
        <v>20060914</v>
      </c>
      <c r="D518">
        <v>50</v>
      </c>
      <c r="E518">
        <v>50</v>
      </c>
      <c r="G518" t="s">
        <v>308</v>
      </c>
      <c r="H518">
        <v>210512</v>
      </c>
      <c r="I518">
        <v>1</v>
      </c>
      <c r="J518" t="s">
        <v>77</v>
      </c>
      <c r="K518" t="s">
        <v>77</v>
      </c>
      <c r="L518" t="s">
        <v>896</v>
      </c>
      <c r="M518">
        <v>2002</v>
      </c>
      <c r="N518">
        <v>74</v>
      </c>
      <c r="O518">
        <v>3</v>
      </c>
      <c r="P518" t="str">
        <f t="shared" si="16"/>
        <v>09</v>
      </c>
      <c r="Q518" s="118">
        <f>VLOOKUP(M518,WeightWhite!A$10:B$12,2,FALSE)*I518</f>
        <v>1</v>
      </c>
      <c r="R518">
        <f t="shared" si="17"/>
        <v>4</v>
      </c>
    </row>
    <row r="519" spans="1:18" hidden="1">
      <c r="A519" s="134">
        <v>9401710046</v>
      </c>
      <c r="B519">
        <v>2006</v>
      </c>
      <c r="C519">
        <v>20060914</v>
      </c>
      <c r="D519">
        <v>50</v>
      </c>
      <c r="E519">
        <v>50</v>
      </c>
      <c r="G519" t="s">
        <v>308</v>
      </c>
      <c r="H519">
        <v>210512</v>
      </c>
      <c r="I519">
        <v>1</v>
      </c>
      <c r="J519" t="s">
        <v>77</v>
      </c>
      <c r="K519" t="s">
        <v>77</v>
      </c>
      <c r="L519" t="s">
        <v>896</v>
      </c>
      <c r="M519">
        <v>2002</v>
      </c>
      <c r="N519">
        <v>74</v>
      </c>
      <c r="O519">
        <v>3</v>
      </c>
      <c r="P519" t="str">
        <f t="shared" si="16"/>
        <v>09</v>
      </c>
      <c r="Q519" s="118">
        <f>VLOOKUP(M519,WeightWhite!A$10:B$12,2,FALSE)*I519</f>
        <v>1</v>
      </c>
      <c r="R519">
        <f t="shared" si="17"/>
        <v>4</v>
      </c>
    </row>
    <row r="520" spans="1:18" hidden="1">
      <c r="A520" s="134">
        <v>9401710047</v>
      </c>
      <c r="B520">
        <v>2006</v>
      </c>
      <c r="C520">
        <v>20060914</v>
      </c>
      <c r="D520">
        <v>50</v>
      </c>
      <c r="E520">
        <v>50</v>
      </c>
      <c r="G520" t="s">
        <v>308</v>
      </c>
      <c r="H520">
        <v>210512</v>
      </c>
      <c r="I520">
        <v>1</v>
      </c>
      <c r="J520" t="s">
        <v>77</v>
      </c>
      <c r="K520" t="s">
        <v>77</v>
      </c>
      <c r="L520" t="s">
        <v>896</v>
      </c>
      <c r="M520">
        <v>2002</v>
      </c>
      <c r="N520">
        <v>74</v>
      </c>
      <c r="O520">
        <v>3</v>
      </c>
      <c r="P520" t="str">
        <f t="shared" si="16"/>
        <v>09</v>
      </c>
      <c r="Q520" s="118">
        <f>VLOOKUP(M520,WeightWhite!A$10:B$12,2,FALSE)*I520</f>
        <v>1</v>
      </c>
      <c r="R520">
        <f t="shared" si="17"/>
        <v>4</v>
      </c>
    </row>
    <row r="521" spans="1:18" hidden="1">
      <c r="A521" s="134">
        <v>9401710048</v>
      </c>
      <c r="B521">
        <v>2006</v>
      </c>
      <c r="C521">
        <v>20060914</v>
      </c>
      <c r="D521">
        <v>50</v>
      </c>
      <c r="E521">
        <v>50</v>
      </c>
      <c r="G521" t="s">
        <v>308</v>
      </c>
      <c r="H521">
        <v>210512</v>
      </c>
      <c r="I521">
        <v>1</v>
      </c>
      <c r="J521" t="s">
        <v>77</v>
      </c>
      <c r="K521" t="s">
        <v>77</v>
      </c>
      <c r="L521" t="s">
        <v>896</v>
      </c>
      <c r="M521">
        <v>2002</v>
      </c>
      <c r="N521">
        <v>74</v>
      </c>
      <c r="O521">
        <v>3</v>
      </c>
      <c r="P521" t="str">
        <f t="shared" si="16"/>
        <v>09</v>
      </c>
      <c r="Q521" s="118">
        <f>VLOOKUP(M521,WeightWhite!A$10:B$12,2,FALSE)*I521</f>
        <v>1</v>
      </c>
      <c r="R521">
        <f t="shared" si="17"/>
        <v>4</v>
      </c>
    </row>
    <row r="522" spans="1:18" hidden="1">
      <c r="A522" s="134">
        <v>9401710050</v>
      </c>
      <c r="B522">
        <v>2006</v>
      </c>
      <c r="C522">
        <v>20060914</v>
      </c>
      <c r="D522">
        <v>50</v>
      </c>
      <c r="E522">
        <v>50</v>
      </c>
      <c r="G522" t="s">
        <v>308</v>
      </c>
      <c r="H522">
        <v>210512</v>
      </c>
      <c r="I522">
        <v>1</v>
      </c>
      <c r="J522" t="s">
        <v>77</v>
      </c>
      <c r="K522" t="s">
        <v>77</v>
      </c>
      <c r="L522" t="s">
        <v>896</v>
      </c>
      <c r="M522">
        <v>2002</v>
      </c>
      <c r="N522">
        <v>74</v>
      </c>
      <c r="O522">
        <v>3</v>
      </c>
      <c r="P522" t="str">
        <f t="shared" si="16"/>
        <v>09</v>
      </c>
      <c r="Q522" s="118">
        <f>VLOOKUP(M522,WeightWhite!A$10:B$12,2,FALSE)*I522</f>
        <v>1</v>
      </c>
      <c r="R522">
        <f t="shared" si="17"/>
        <v>4</v>
      </c>
    </row>
    <row r="523" spans="1:18" hidden="1">
      <c r="A523" s="134">
        <v>9401710051</v>
      </c>
      <c r="B523">
        <v>2006</v>
      </c>
      <c r="C523">
        <v>20060914</v>
      </c>
      <c r="D523">
        <v>50</v>
      </c>
      <c r="E523">
        <v>50</v>
      </c>
      <c r="G523" t="s">
        <v>308</v>
      </c>
      <c r="H523">
        <v>210512</v>
      </c>
      <c r="I523">
        <v>1</v>
      </c>
      <c r="J523" t="s">
        <v>77</v>
      </c>
      <c r="K523" t="s">
        <v>77</v>
      </c>
      <c r="L523" t="s">
        <v>896</v>
      </c>
      <c r="M523">
        <v>2002</v>
      </c>
      <c r="N523">
        <v>74</v>
      </c>
      <c r="O523">
        <v>3</v>
      </c>
      <c r="P523" t="str">
        <f t="shared" si="16"/>
        <v>09</v>
      </c>
      <c r="Q523" s="118">
        <f>VLOOKUP(M523,WeightWhite!A$10:B$12,2,FALSE)*I523</f>
        <v>1</v>
      </c>
      <c r="R523">
        <f t="shared" si="17"/>
        <v>4</v>
      </c>
    </row>
    <row r="524" spans="1:18" hidden="1">
      <c r="A524" s="134">
        <v>9401710066</v>
      </c>
      <c r="B524">
        <v>2006</v>
      </c>
      <c r="C524">
        <v>20060914</v>
      </c>
      <c r="D524">
        <v>50</v>
      </c>
      <c r="E524">
        <v>50</v>
      </c>
      <c r="G524" t="s">
        <v>308</v>
      </c>
      <c r="H524">
        <v>210512</v>
      </c>
      <c r="I524">
        <v>1</v>
      </c>
      <c r="J524" t="s">
        <v>77</v>
      </c>
      <c r="K524" t="s">
        <v>77</v>
      </c>
      <c r="L524" t="s">
        <v>896</v>
      </c>
      <c r="M524">
        <v>2002</v>
      </c>
      <c r="N524">
        <v>74</v>
      </c>
      <c r="O524">
        <v>3</v>
      </c>
      <c r="P524" t="str">
        <f t="shared" si="16"/>
        <v>09</v>
      </c>
      <c r="Q524" s="118">
        <f>VLOOKUP(M524,WeightWhite!A$10:B$12,2,FALSE)*I524</f>
        <v>1</v>
      </c>
      <c r="R524">
        <f t="shared" si="17"/>
        <v>4</v>
      </c>
    </row>
    <row r="525" spans="1:18" hidden="1">
      <c r="A525" s="134">
        <v>9401710067</v>
      </c>
      <c r="B525">
        <v>2006</v>
      </c>
      <c r="C525">
        <v>20060914</v>
      </c>
      <c r="D525">
        <v>50</v>
      </c>
      <c r="E525">
        <v>50</v>
      </c>
      <c r="G525" t="s">
        <v>308</v>
      </c>
      <c r="H525">
        <v>210512</v>
      </c>
      <c r="I525">
        <v>1</v>
      </c>
      <c r="J525" t="s">
        <v>77</v>
      </c>
      <c r="K525" t="s">
        <v>77</v>
      </c>
      <c r="L525" t="s">
        <v>896</v>
      </c>
      <c r="M525">
        <v>2002</v>
      </c>
      <c r="N525">
        <v>74</v>
      </c>
      <c r="O525">
        <v>3</v>
      </c>
      <c r="P525" t="str">
        <f t="shared" si="16"/>
        <v>09</v>
      </c>
      <c r="Q525" s="118">
        <f>VLOOKUP(M525,WeightWhite!A$10:B$12,2,FALSE)*I525</f>
        <v>1</v>
      </c>
      <c r="R525">
        <f t="shared" si="17"/>
        <v>4</v>
      </c>
    </row>
    <row r="526" spans="1:18" hidden="1">
      <c r="A526" s="134">
        <v>9401710068</v>
      </c>
      <c r="B526">
        <v>2006</v>
      </c>
      <c r="C526">
        <v>20060914</v>
      </c>
      <c r="D526">
        <v>50</v>
      </c>
      <c r="E526">
        <v>50</v>
      </c>
      <c r="G526" t="s">
        <v>308</v>
      </c>
      <c r="H526">
        <v>210512</v>
      </c>
      <c r="I526">
        <v>1</v>
      </c>
      <c r="J526" t="s">
        <v>77</v>
      </c>
      <c r="K526" t="s">
        <v>77</v>
      </c>
      <c r="L526" t="s">
        <v>896</v>
      </c>
      <c r="M526">
        <v>2002</v>
      </c>
      <c r="N526">
        <v>74</v>
      </c>
      <c r="O526">
        <v>3</v>
      </c>
      <c r="P526" t="str">
        <f t="shared" si="16"/>
        <v>09</v>
      </c>
      <c r="Q526" s="118">
        <f>VLOOKUP(M526,WeightWhite!A$10:B$12,2,FALSE)*I526</f>
        <v>1</v>
      </c>
      <c r="R526">
        <f t="shared" si="17"/>
        <v>4</v>
      </c>
    </row>
    <row r="527" spans="1:18" hidden="1">
      <c r="A527" s="134">
        <v>9401710070</v>
      </c>
      <c r="B527">
        <v>2006</v>
      </c>
      <c r="C527">
        <v>20060914</v>
      </c>
      <c r="D527">
        <v>50</v>
      </c>
      <c r="E527">
        <v>50</v>
      </c>
      <c r="G527" t="s">
        <v>308</v>
      </c>
      <c r="H527">
        <v>210512</v>
      </c>
      <c r="I527">
        <v>1</v>
      </c>
      <c r="J527" t="s">
        <v>77</v>
      </c>
      <c r="K527" t="s">
        <v>77</v>
      </c>
      <c r="L527" t="s">
        <v>896</v>
      </c>
      <c r="M527">
        <v>2002</v>
      </c>
      <c r="N527">
        <v>74</v>
      </c>
      <c r="O527">
        <v>3</v>
      </c>
      <c r="P527" t="str">
        <f t="shared" si="16"/>
        <v>09</v>
      </c>
      <c r="Q527" s="118">
        <f>VLOOKUP(M527,WeightWhite!A$10:B$12,2,FALSE)*I527</f>
        <v>1</v>
      </c>
      <c r="R527">
        <f t="shared" si="17"/>
        <v>4</v>
      </c>
    </row>
    <row r="528" spans="1:18" hidden="1">
      <c r="A528" s="134">
        <v>9401710071</v>
      </c>
      <c r="B528">
        <v>2006</v>
      </c>
      <c r="C528">
        <v>20060914</v>
      </c>
      <c r="D528">
        <v>50</v>
      </c>
      <c r="E528">
        <v>50</v>
      </c>
      <c r="G528" t="s">
        <v>308</v>
      </c>
      <c r="H528">
        <v>210512</v>
      </c>
      <c r="I528">
        <v>1</v>
      </c>
      <c r="J528" t="s">
        <v>77</v>
      </c>
      <c r="K528" t="s">
        <v>77</v>
      </c>
      <c r="L528" t="s">
        <v>896</v>
      </c>
      <c r="M528">
        <v>2002</v>
      </c>
      <c r="N528">
        <v>74</v>
      </c>
      <c r="O528">
        <v>3</v>
      </c>
      <c r="P528" t="str">
        <f t="shared" si="16"/>
        <v>09</v>
      </c>
      <c r="Q528" s="118">
        <f>VLOOKUP(M528,WeightWhite!A$10:B$12,2,FALSE)*I528</f>
        <v>1</v>
      </c>
      <c r="R528">
        <f t="shared" si="17"/>
        <v>4</v>
      </c>
    </row>
    <row r="529" spans="1:18" hidden="1">
      <c r="A529" s="134">
        <v>9401710072</v>
      </c>
      <c r="B529">
        <v>2006</v>
      </c>
      <c r="C529">
        <v>20060914</v>
      </c>
      <c r="D529">
        <v>50</v>
      </c>
      <c r="E529">
        <v>50</v>
      </c>
      <c r="G529" t="s">
        <v>308</v>
      </c>
      <c r="H529">
        <v>210512</v>
      </c>
      <c r="I529">
        <v>1</v>
      </c>
      <c r="J529" t="s">
        <v>77</v>
      </c>
      <c r="K529" t="s">
        <v>77</v>
      </c>
      <c r="L529" t="s">
        <v>896</v>
      </c>
      <c r="M529">
        <v>2002</v>
      </c>
      <c r="N529">
        <v>74</v>
      </c>
      <c r="O529">
        <v>3</v>
      </c>
      <c r="P529" t="str">
        <f t="shared" si="16"/>
        <v>09</v>
      </c>
      <c r="Q529" s="118">
        <f>VLOOKUP(M529,WeightWhite!A$10:B$12,2,FALSE)*I529</f>
        <v>1</v>
      </c>
      <c r="R529">
        <f t="shared" si="17"/>
        <v>4</v>
      </c>
    </row>
    <row r="530" spans="1:18" hidden="1">
      <c r="A530" s="134">
        <v>9401710075</v>
      </c>
      <c r="B530">
        <v>2006</v>
      </c>
      <c r="C530">
        <v>20060914</v>
      </c>
      <c r="D530">
        <v>50</v>
      </c>
      <c r="E530">
        <v>50</v>
      </c>
      <c r="G530" t="s">
        <v>308</v>
      </c>
      <c r="H530">
        <v>210512</v>
      </c>
      <c r="I530">
        <v>1</v>
      </c>
      <c r="J530" t="s">
        <v>77</v>
      </c>
      <c r="K530" t="s">
        <v>77</v>
      </c>
      <c r="L530" t="s">
        <v>896</v>
      </c>
      <c r="M530">
        <v>2002</v>
      </c>
      <c r="N530">
        <v>74</v>
      </c>
      <c r="O530">
        <v>3</v>
      </c>
      <c r="P530" t="str">
        <f t="shared" si="16"/>
        <v>09</v>
      </c>
      <c r="Q530" s="118">
        <f>VLOOKUP(M530,WeightWhite!A$10:B$12,2,FALSE)*I530</f>
        <v>1</v>
      </c>
      <c r="R530">
        <f t="shared" si="17"/>
        <v>4</v>
      </c>
    </row>
    <row r="531" spans="1:18" hidden="1">
      <c r="A531" s="134">
        <v>9401710076</v>
      </c>
      <c r="B531">
        <v>2006</v>
      </c>
      <c r="C531">
        <v>20060914</v>
      </c>
      <c r="D531">
        <v>50</v>
      </c>
      <c r="E531">
        <v>50</v>
      </c>
      <c r="G531" t="s">
        <v>308</v>
      </c>
      <c r="H531">
        <v>210512</v>
      </c>
      <c r="I531">
        <v>1</v>
      </c>
      <c r="J531" t="s">
        <v>77</v>
      </c>
      <c r="K531" t="s">
        <v>77</v>
      </c>
      <c r="L531" t="s">
        <v>896</v>
      </c>
      <c r="M531">
        <v>2002</v>
      </c>
      <c r="N531">
        <v>74</v>
      </c>
      <c r="O531">
        <v>3</v>
      </c>
      <c r="P531" t="str">
        <f t="shared" si="16"/>
        <v>09</v>
      </c>
      <c r="Q531" s="118">
        <f>VLOOKUP(M531,WeightWhite!A$10:B$12,2,FALSE)*I531</f>
        <v>1</v>
      </c>
      <c r="R531">
        <f t="shared" si="17"/>
        <v>4</v>
      </c>
    </row>
    <row r="532" spans="1:18" hidden="1">
      <c r="A532" s="134">
        <v>9401710077</v>
      </c>
      <c r="B532">
        <v>2006</v>
      </c>
      <c r="C532">
        <v>20060914</v>
      </c>
      <c r="D532">
        <v>50</v>
      </c>
      <c r="E532">
        <v>50</v>
      </c>
      <c r="G532" t="s">
        <v>308</v>
      </c>
      <c r="H532">
        <v>210512</v>
      </c>
      <c r="I532">
        <v>1</v>
      </c>
      <c r="J532" t="s">
        <v>77</v>
      </c>
      <c r="K532" t="s">
        <v>77</v>
      </c>
      <c r="L532" t="s">
        <v>896</v>
      </c>
      <c r="M532">
        <v>2002</v>
      </c>
      <c r="N532">
        <v>74</v>
      </c>
      <c r="O532">
        <v>3</v>
      </c>
      <c r="P532" t="str">
        <f t="shared" si="16"/>
        <v>09</v>
      </c>
      <c r="Q532" s="118">
        <f>VLOOKUP(M532,WeightWhite!A$10:B$12,2,FALSE)*I532</f>
        <v>1</v>
      </c>
      <c r="R532">
        <f t="shared" si="17"/>
        <v>4</v>
      </c>
    </row>
    <row r="533" spans="1:18" hidden="1">
      <c r="A533" s="134">
        <v>9401710079</v>
      </c>
      <c r="B533">
        <v>2006</v>
      </c>
      <c r="C533">
        <v>20060914</v>
      </c>
      <c r="D533">
        <v>50</v>
      </c>
      <c r="E533">
        <v>50</v>
      </c>
      <c r="G533" t="s">
        <v>308</v>
      </c>
      <c r="H533">
        <v>210512</v>
      </c>
      <c r="I533">
        <v>1</v>
      </c>
      <c r="J533" t="s">
        <v>77</v>
      </c>
      <c r="K533" t="s">
        <v>77</v>
      </c>
      <c r="L533" t="s">
        <v>896</v>
      </c>
      <c r="M533">
        <v>2002</v>
      </c>
      <c r="N533">
        <v>74</v>
      </c>
      <c r="O533">
        <v>3</v>
      </c>
      <c r="P533" t="str">
        <f t="shared" si="16"/>
        <v>09</v>
      </c>
      <c r="Q533" s="118">
        <f>VLOOKUP(M533,WeightWhite!A$10:B$12,2,FALSE)*I533</f>
        <v>1</v>
      </c>
      <c r="R533">
        <f t="shared" si="17"/>
        <v>4</v>
      </c>
    </row>
    <row r="534" spans="1:18" hidden="1">
      <c r="A534" s="134">
        <v>9401710094</v>
      </c>
      <c r="B534">
        <v>2006</v>
      </c>
      <c r="C534">
        <v>20060914</v>
      </c>
      <c r="D534">
        <v>50</v>
      </c>
      <c r="E534">
        <v>50</v>
      </c>
      <c r="G534" t="s">
        <v>308</v>
      </c>
      <c r="H534">
        <v>210512</v>
      </c>
      <c r="I534">
        <v>1</v>
      </c>
      <c r="J534" t="s">
        <v>77</v>
      </c>
      <c r="K534" t="s">
        <v>77</v>
      </c>
      <c r="L534" t="s">
        <v>896</v>
      </c>
      <c r="M534">
        <v>2002</v>
      </c>
      <c r="N534">
        <v>74</v>
      </c>
      <c r="O534">
        <v>3</v>
      </c>
      <c r="P534" t="str">
        <f t="shared" si="16"/>
        <v>09</v>
      </c>
      <c r="Q534" s="118">
        <f>VLOOKUP(M534,WeightWhite!A$10:B$12,2,FALSE)*I534</f>
        <v>1</v>
      </c>
      <c r="R534">
        <f t="shared" si="17"/>
        <v>4</v>
      </c>
    </row>
    <row r="535" spans="1:18" hidden="1">
      <c r="A535" s="134">
        <v>9401710095</v>
      </c>
      <c r="B535">
        <v>2006</v>
      </c>
      <c r="C535">
        <v>20060914</v>
      </c>
      <c r="D535">
        <v>50</v>
      </c>
      <c r="E535">
        <v>50</v>
      </c>
      <c r="G535" t="s">
        <v>308</v>
      </c>
      <c r="H535">
        <v>210512</v>
      </c>
      <c r="I535">
        <v>1</v>
      </c>
      <c r="J535" t="s">
        <v>77</v>
      </c>
      <c r="K535" t="s">
        <v>77</v>
      </c>
      <c r="L535" t="s">
        <v>896</v>
      </c>
      <c r="M535">
        <v>2002</v>
      </c>
      <c r="N535">
        <v>74</v>
      </c>
      <c r="O535">
        <v>3</v>
      </c>
      <c r="P535" t="str">
        <f t="shared" si="16"/>
        <v>09</v>
      </c>
      <c r="Q535" s="118">
        <f>VLOOKUP(M535,WeightWhite!A$10:B$12,2,FALSE)*I535</f>
        <v>1</v>
      </c>
      <c r="R535">
        <f t="shared" si="17"/>
        <v>4</v>
      </c>
    </row>
    <row r="536" spans="1:18" hidden="1">
      <c r="A536" s="134">
        <v>9401710096</v>
      </c>
      <c r="B536">
        <v>2006</v>
      </c>
      <c r="C536">
        <v>20060914</v>
      </c>
      <c r="D536">
        <v>50</v>
      </c>
      <c r="E536">
        <v>50</v>
      </c>
      <c r="G536" t="s">
        <v>308</v>
      </c>
      <c r="H536">
        <v>210512</v>
      </c>
      <c r="I536">
        <v>1</v>
      </c>
      <c r="J536" t="s">
        <v>77</v>
      </c>
      <c r="K536" t="s">
        <v>77</v>
      </c>
      <c r="L536" t="s">
        <v>896</v>
      </c>
      <c r="M536">
        <v>2002</v>
      </c>
      <c r="N536">
        <v>74</v>
      </c>
      <c r="O536">
        <v>3</v>
      </c>
      <c r="P536" t="str">
        <f t="shared" si="16"/>
        <v>09</v>
      </c>
      <c r="Q536" s="118">
        <f>VLOOKUP(M536,WeightWhite!A$10:B$12,2,FALSE)*I536</f>
        <v>1</v>
      </c>
      <c r="R536">
        <f t="shared" si="17"/>
        <v>4</v>
      </c>
    </row>
    <row r="537" spans="1:18" hidden="1">
      <c r="A537" s="134">
        <v>9401710097</v>
      </c>
      <c r="B537">
        <v>2006</v>
      </c>
      <c r="C537">
        <v>20060914</v>
      </c>
      <c r="D537">
        <v>50</v>
      </c>
      <c r="E537">
        <v>50</v>
      </c>
      <c r="G537" t="s">
        <v>308</v>
      </c>
      <c r="H537">
        <v>210512</v>
      </c>
      <c r="I537">
        <v>1</v>
      </c>
      <c r="J537" t="s">
        <v>77</v>
      </c>
      <c r="K537" t="s">
        <v>77</v>
      </c>
      <c r="L537" t="s">
        <v>896</v>
      </c>
      <c r="M537">
        <v>2002</v>
      </c>
      <c r="N537">
        <v>74</v>
      </c>
      <c r="O537">
        <v>3</v>
      </c>
      <c r="P537" t="str">
        <f t="shared" si="16"/>
        <v>09</v>
      </c>
      <c r="Q537" s="118">
        <f>VLOOKUP(M537,WeightWhite!A$10:B$12,2,FALSE)*I537</f>
        <v>1</v>
      </c>
      <c r="R537">
        <f t="shared" si="17"/>
        <v>4</v>
      </c>
    </row>
    <row r="538" spans="1:18" hidden="1">
      <c r="A538" s="134">
        <v>9401710098</v>
      </c>
      <c r="B538">
        <v>2006</v>
      </c>
      <c r="C538">
        <v>20060914</v>
      </c>
      <c r="D538">
        <v>50</v>
      </c>
      <c r="E538">
        <v>50</v>
      </c>
      <c r="G538" t="s">
        <v>308</v>
      </c>
      <c r="H538">
        <v>210512</v>
      </c>
      <c r="I538">
        <v>1</v>
      </c>
      <c r="J538" t="s">
        <v>77</v>
      </c>
      <c r="K538" t="s">
        <v>77</v>
      </c>
      <c r="L538" t="s">
        <v>896</v>
      </c>
      <c r="M538">
        <v>2002</v>
      </c>
      <c r="N538">
        <v>74</v>
      </c>
      <c r="O538">
        <v>3</v>
      </c>
      <c r="P538" t="str">
        <f t="shared" si="16"/>
        <v>09</v>
      </c>
      <c r="Q538" s="118">
        <f>VLOOKUP(M538,WeightWhite!A$10:B$12,2,FALSE)*I538</f>
        <v>1</v>
      </c>
      <c r="R538">
        <f t="shared" si="17"/>
        <v>4</v>
      </c>
    </row>
    <row r="539" spans="1:18" hidden="1">
      <c r="A539" s="134">
        <v>9401710100</v>
      </c>
      <c r="B539">
        <v>2006</v>
      </c>
      <c r="C539">
        <v>20060914</v>
      </c>
      <c r="D539">
        <v>50</v>
      </c>
      <c r="E539">
        <v>50</v>
      </c>
      <c r="G539" t="s">
        <v>308</v>
      </c>
      <c r="H539">
        <v>210512</v>
      </c>
      <c r="I539">
        <v>1</v>
      </c>
      <c r="J539" t="s">
        <v>77</v>
      </c>
      <c r="K539" t="s">
        <v>77</v>
      </c>
      <c r="L539" t="s">
        <v>896</v>
      </c>
      <c r="M539">
        <v>2002</v>
      </c>
      <c r="N539">
        <v>74</v>
      </c>
      <c r="O539">
        <v>3</v>
      </c>
      <c r="P539" t="str">
        <f t="shared" si="16"/>
        <v>09</v>
      </c>
      <c r="Q539" s="118">
        <f>VLOOKUP(M539,WeightWhite!A$10:B$12,2,FALSE)*I539</f>
        <v>1</v>
      </c>
      <c r="R539">
        <f t="shared" si="17"/>
        <v>4</v>
      </c>
    </row>
    <row r="540" spans="1:18" hidden="1">
      <c r="A540" s="134">
        <v>9401710101</v>
      </c>
      <c r="B540">
        <v>2006</v>
      </c>
      <c r="C540">
        <v>20060914</v>
      </c>
      <c r="D540">
        <v>50</v>
      </c>
      <c r="E540">
        <v>50</v>
      </c>
      <c r="G540" t="s">
        <v>308</v>
      </c>
      <c r="H540">
        <v>210512</v>
      </c>
      <c r="I540">
        <v>1</v>
      </c>
      <c r="J540" t="s">
        <v>77</v>
      </c>
      <c r="K540" t="s">
        <v>77</v>
      </c>
      <c r="L540" t="s">
        <v>896</v>
      </c>
      <c r="M540">
        <v>2002</v>
      </c>
      <c r="N540">
        <v>74</v>
      </c>
      <c r="O540">
        <v>3</v>
      </c>
      <c r="P540" t="str">
        <f t="shared" si="16"/>
        <v>09</v>
      </c>
      <c r="Q540" s="118">
        <f>VLOOKUP(M540,WeightWhite!A$10:B$12,2,FALSE)*I540</f>
        <v>1</v>
      </c>
      <c r="R540">
        <f t="shared" si="17"/>
        <v>4</v>
      </c>
    </row>
    <row r="541" spans="1:18" hidden="1">
      <c r="A541" s="134">
        <v>9401710102</v>
      </c>
      <c r="B541">
        <v>2006</v>
      </c>
      <c r="C541">
        <v>20060914</v>
      </c>
      <c r="D541">
        <v>50</v>
      </c>
      <c r="E541">
        <v>50</v>
      </c>
      <c r="G541" t="s">
        <v>308</v>
      </c>
      <c r="H541">
        <v>210512</v>
      </c>
      <c r="I541">
        <v>1</v>
      </c>
      <c r="J541" t="s">
        <v>77</v>
      </c>
      <c r="K541" t="s">
        <v>77</v>
      </c>
      <c r="L541" t="s">
        <v>896</v>
      </c>
      <c r="M541">
        <v>2002</v>
      </c>
      <c r="N541">
        <v>74</v>
      </c>
      <c r="O541">
        <v>3</v>
      </c>
      <c r="P541" t="str">
        <f t="shared" si="16"/>
        <v>09</v>
      </c>
      <c r="Q541" s="118">
        <f>VLOOKUP(M541,WeightWhite!A$10:B$12,2,FALSE)*I541</f>
        <v>1</v>
      </c>
      <c r="R541">
        <f t="shared" si="17"/>
        <v>4</v>
      </c>
    </row>
    <row r="542" spans="1:18" hidden="1">
      <c r="A542" s="134">
        <v>9401710105</v>
      </c>
      <c r="B542">
        <v>2006</v>
      </c>
      <c r="C542">
        <v>20060914</v>
      </c>
      <c r="D542">
        <v>50</v>
      </c>
      <c r="E542">
        <v>50</v>
      </c>
      <c r="G542" t="s">
        <v>308</v>
      </c>
      <c r="H542">
        <v>210512</v>
      </c>
      <c r="I542">
        <v>1</v>
      </c>
      <c r="J542" t="s">
        <v>77</v>
      </c>
      <c r="K542" t="s">
        <v>77</v>
      </c>
      <c r="L542" t="s">
        <v>896</v>
      </c>
      <c r="M542">
        <v>2002</v>
      </c>
      <c r="N542">
        <v>74</v>
      </c>
      <c r="O542">
        <v>3</v>
      </c>
      <c r="P542" t="str">
        <f t="shared" si="16"/>
        <v>09</v>
      </c>
      <c r="Q542" s="118">
        <f>VLOOKUP(M542,WeightWhite!A$10:B$12,2,FALSE)*I542</f>
        <v>1</v>
      </c>
      <c r="R542">
        <f t="shared" si="17"/>
        <v>4</v>
      </c>
    </row>
    <row r="543" spans="1:18" hidden="1">
      <c r="A543" s="134">
        <v>9401710106</v>
      </c>
      <c r="B543">
        <v>2006</v>
      </c>
      <c r="C543">
        <v>20060914</v>
      </c>
      <c r="D543">
        <v>50</v>
      </c>
      <c r="E543">
        <v>50</v>
      </c>
      <c r="G543" t="s">
        <v>308</v>
      </c>
      <c r="H543">
        <v>210512</v>
      </c>
      <c r="I543">
        <v>1</v>
      </c>
      <c r="J543" t="s">
        <v>77</v>
      </c>
      <c r="K543" t="s">
        <v>77</v>
      </c>
      <c r="L543" t="s">
        <v>896</v>
      </c>
      <c r="M543">
        <v>2002</v>
      </c>
      <c r="N543">
        <v>74</v>
      </c>
      <c r="O543">
        <v>3</v>
      </c>
      <c r="P543" t="str">
        <f t="shared" si="16"/>
        <v>09</v>
      </c>
      <c r="Q543" s="118">
        <f>VLOOKUP(M543,WeightWhite!A$10:B$12,2,FALSE)*I543</f>
        <v>1</v>
      </c>
      <c r="R543">
        <f t="shared" si="17"/>
        <v>4</v>
      </c>
    </row>
    <row r="544" spans="1:18" hidden="1">
      <c r="A544" s="134">
        <v>9401710122</v>
      </c>
      <c r="B544">
        <v>2006</v>
      </c>
      <c r="C544">
        <v>20060914</v>
      </c>
      <c r="D544">
        <v>50</v>
      </c>
      <c r="E544">
        <v>50</v>
      </c>
      <c r="G544" t="s">
        <v>308</v>
      </c>
      <c r="H544">
        <v>210512</v>
      </c>
      <c r="I544">
        <v>1</v>
      </c>
      <c r="J544" t="s">
        <v>77</v>
      </c>
      <c r="K544" t="s">
        <v>77</v>
      </c>
      <c r="L544" t="s">
        <v>896</v>
      </c>
      <c r="M544">
        <v>2002</v>
      </c>
      <c r="N544">
        <v>74</v>
      </c>
      <c r="O544">
        <v>3</v>
      </c>
      <c r="P544" t="str">
        <f t="shared" si="16"/>
        <v>09</v>
      </c>
      <c r="Q544" s="118">
        <f>VLOOKUP(M544,WeightWhite!A$10:B$12,2,FALSE)*I544</f>
        <v>1</v>
      </c>
      <c r="R544">
        <f t="shared" si="17"/>
        <v>4</v>
      </c>
    </row>
    <row r="545" spans="1:18" hidden="1">
      <c r="A545" s="134">
        <v>9401710123</v>
      </c>
      <c r="B545">
        <v>2006</v>
      </c>
      <c r="C545">
        <v>20060914</v>
      </c>
      <c r="D545">
        <v>50</v>
      </c>
      <c r="E545">
        <v>50</v>
      </c>
      <c r="G545" t="s">
        <v>308</v>
      </c>
      <c r="H545">
        <v>210512</v>
      </c>
      <c r="I545">
        <v>1</v>
      </c>
      <c r="J545" t="s">
        <v>77</v>
      </c>
      <c r="K545" t="s">
        <v>77</v>
      </c>
      <c r="L545" t="s">
        <v>896</v>
      </c>
      <c r="M545">
        <v>2002</v>
      </c>
      <c r="N545">
        <v>74</v>
      </c>
      <c r="O545">
        <v>3</v>
      </c>
      <c r="P545" t="str">
        <f t="shared" si="16"/>
        <v>09</v>
      </c>
      <c r="Q545" s="118">
        <f>VLOOKUP(M545,WeightWhite!A$10:B$12,2,FALSE)*I545</f>
        <v>1</v>
      </c>
      <c r="R545">
        <f t="shared" si="17"/>
        <v>4</v>
      </c>
    </row>
    <row r="546" spans="1:18" hidden="1">
      <c r="A546" s="134">
        <v>9401710124</v>
      </c>
      <c r="B546">
        <v>2006</v>
      </c>
      <c r="C546">
        <v>20060914</v>
      </c>
      <c r="D546">
        <v>50</v>
      </c>
      <c r="E546">
        <v>50</v>
      </c>
      <c r="G546" t="s">
        <v>308</v>
      </c>
      <c r="H546">
        <v>210512</v>
      </c>
      <c r="I546">
        <v>1</v>
      </c>
      <c r="J546" t="s">
        <v>77</v>
      </c>
      <c r="K546" t="s">
        <v>77</v>
      </c>
      <c r="L546" t="s">
        <v>896</v>
      </c>
      <c r="M546">
        <v>2002</v>
      </c>
      <c r="N546">
        <v>74</v>
      </c>
      <c r="O546">
        <v>3</v>
      </c>
      <c r="P546" t="str">
        <f t="shared" si="16"/>
        <v>09</v>
      </c>
      <c r="Q546" s="118">
        <f>VLOOKUP(M546,WeightWhite!A$10:B$12,2,FALSE)*I546</f>
        <v>1</v>
      </c>
      <c r="R546">
        <f t="shared" si="17"/>
        <v>4</v>
      </c>
    </row>
    <row r="547" spans="1:18" hidden="1">
      <c r="A547" s="134">
        <v>9401710126</v>
      </c>
      <c r="B547">
        <v>2006</v>
      </c>
      <c r="C547">
        <v>20060914</v>
      </c>
      <c r="D547">
        <v>50</v>
      </c>
      <c r="E547">
        <v>50</v>
      </c>
      <c r="G547" t="s">
        <v>308</v>
      </c>
      <c r="H547">
        <v>210512</v>
      </c>
      <c r="I547">
        <v>1</v>
      </c>
      <c r="J547" t="s">
        <v>77</v>
      </c>
      <c r="K547" t="s">
        <v>77</v>
      </c>
      <c r="L547" t="s">
        <v>896</v>
      </c>
      <c r="M547">
        <v>2002</v>
      </c>
      <c r="N547">
        <v>74</v>
      </c>
      <c r="O547">
        <v>3</v>
      </c>
      <c r="P547" t="str">
        <f t="shared" si="16"/>
        <v>09</v>
      </c>
      <c r="Q547" s="118">
        <f>VLOOKUP(M547,WeightWhite!A$10:B$12,2,FALSE)*I547</f>
        <v>1</v>
      </c>
      <c r="R547">
        <f t="shared" si="17"/>
        <v>4</v>
      </c>
    </row>
    <row r="548" spans="1:18" hidden="1">
      <c r="A548" s="134">
        <v>9401710127</v>
      </c>
      <c r="B548">
        <v>2006</v>
      </c>
      <c r="C548">
        <v>20060914</v>
      </c>
      <c r="D548">
        <v>50</v>
      </c>
      <c r="E548">
        <v>50</v>
      </c>
      <c r="G548" t="s">
        <v>308</v>
      </c>
      <c r="H548">
        <v>210512</v>
      </c>
      <c r="I548">
        <v>1</v>
      </c>
      <c r="J548" t="s">
        <v>77</v>
      </c>
      <c r="K548" t="s">
        <v>77</v>
      </c>
      <c r="L548" t="s">
        <v>896</v>
      </c>
      <c r="M548">
        <v>2002</v>
      </c>
      <c r="N548">
        <v>74</v>
      </c>
      <c r="O548">
        <v>3</v>
      </c>
      <c r="P548" t="str">
        <f t="shared" si="16"/>
        <v>09</v>
      </c>
      <c r="Q548" s="118">
        <f>VLOOKUP(M548,WeightWhite!A$10:B$12,2,FALSE)*I548</f>
        <v>1</v>
      </c>
      <c r="R548">
        <f t="shared" si="17"/>
        <v>4</v>
      </c>
    </row>
    <row r="549" spans="1:18" hidden="1">
      <c r="A549" s="134">
        <v>9401710128</v>
      </c>
      <c r="B549">
        <v>2006</v>
      </c>
      <c r="C549">
        <v>20060914</v>
      </c>
      <c r="D549">
        <v>50</v>
      </c>
      <c r="E549">
        <v>50</v>
      </c>
      <c r="G549" t="s">
        <v>308</v>
      </c>
      <c r="H549">
        <v>210512</v>
      </c>
      <c r="I549">
        <v>1</v>
      </c>
      <c r="J549" t="s">
        <v>77</v>
      </c>
      <c r="K549" t="s">
        <v>77</v>
      </c>
      <c r="L549" t="s">
        <v>896</v>
      </c>
      <c r="M549">
        <v>2002</v>
      </c>
      <c r="N549">
        <v>74</v>
      </c>
      <c r="O549">
        <v>3</v>
      </c>
      <c r="P549" t="str">
        <f t="shared" si="16"/>
        <v>09</v>
      </c>
      <c r="Q549" s="118">
        <f>VLOOKUP(M549,WeightWhite!A$10:B$12,2,FALSE)*I549</f>
        <v>1</v>
      </c>
      <c r="R549">
        <f t="shared" si="17"/>
        <v>4</v>
      </c>
    </row>
    <row r="550" spans="1:18" hidden="1">
      <c r="A550" s="134">
        <v>9401710129</v>
      </c>
      <c r="B550">
        <v>2006</v>
      </c>
      <c r="C550">
        <v>20060914</v>
      </c>
      <c r="D550">
        <v>50</v>
      </c>
      <c r="E550">
        <v>50</v>
      </c>
      <c r="G550" t="s">
        <v>308</v>
      </c>
      <c r="H550">
        <v>210512</v>
      </c>
      <c r="I550">
        <v>1</v>
      </c>
      <c r="J550" t="s">
        <v>77</v>
      </c>
      <c r="K550" t="s">
        <v>77</v>
      </c>
      <c r="L550" t="s">
        <v>896</v>
      </c>
      <c r="M550">
        <v>2002</v>
      </c>
      <c r="N550">
        <v>74</v>
      </c>
      <c r="O550">
        <v>3</v>
      </c>
      <c r="P550" t="str">
        <f t="shared" si="16"/>
        <v>09</v>
      </c>
      <c r="Q550" s="118">
        <f>VLOOKUP(M550,WeightWhite!A$10:B$12,2,FALSE)*I550</f>
        <v>1</v>
      </c>
      <c r="R550">
        <f t="shared" si="17"/>
        <v>4</v>
      </c>
    </row>
    <row r="551" spans="1:18" hidden="1">
      <c r="A551" s="134">
        <v>9401710133</v>
      </c>
      <c r="B551">
        <v>2006</v>
      </c>
      <c r="C551">
        <v>20060914</v>
      </c>
      <c r="D551">
        <v>50</v>
      </c>
      <c r="E551">
        <v>50</v>
      </c>
      <c r="G551" t="s">
        <v>308</v>
      </c>
      <c r="H551">
        <v>210512</v>
      </c>
      <c r="I551">
        <v>1</v>
      </c>
      <c r="J551" t="s">
        <v>77</v>
      </c>
      <c r="K551" t="s">
        <v>77</v>
      </c>
      <c r="L551" t="s">
        <v>896</v>
      </c>
      <c r="M551">
        <v>2002</v>
      </c>
      <c r="N551">
        <v>74</v>
      </c>
      <c r="O551">
        <v>3</v>
      </c>
      <c r="P551" t="str">
        <f t="shared" si="16"/>
        <v>09</v>
      </c>
      <c r="Q551" s="118">
        <f>VLOOKUP(M551,WeightWhite!A$10:B$12,2,FALSE)*I551</f>
        <v>1</v>
      </c>
      <c r="R551">
        <f t="shared" si="17"/>
        <v>4</v>
      </c>
    </row>
    <row r="552" spans="1:18" hidden="1">
      <c r="A552" s="134">
        <v>9401710134</v>
      </c>
      <c r="B552">
        <v>2006</v>
      </c>
      <c r="C552">
        <v>20060914</v>
      </c>
      <c r="D552">
        <v>50</v>
      </c>
      <c r="E552">
        <v>50</v>
      </c>
      <c r="G552" t="s">
        <v>308</v>
      </c>
      <c r="H552">
        <v>210512</v>
      </c>
      <c r="I552">
        <v>1</v>
      </c>
      <c r="J552" t="s">
        <v>77</v>
      </c>
      <c r="K552" t="s">
        <v>77</v>
      </c>
      <c r="L552" t="s">
        <v>896</v>
      </c>
      <c r="M552">
        <v>2002</v>
      </c>
      <c r="N552">
        <v>74</v>
      </c>
      <c r="O552">
        <v>3</v>
      </c>
      <c r="P552" t="str">
        <f t="shared" si="16"/>
        <v>09</v>
      </c>
      <c r="Q552" s="118">
        <f>VLOOKUP(M552,WeightWhite!A$10:B$12,2,FALSE)*I552</f>
        <v>1</v>
      </c>
      <c r="R552">
        <f t="shared" si="17"/>
        <v>4</v>
      </c>
    </row>
    <row r="553" spans="1:18" hidden="1">
      <c r="A553" s="134">
        <v>9401710135</v>
      </c>
      <c r="B553">
        <v>2006</v>
      </c>
      <c r="C553">
        <v>20060914</v>
      </c>
      <c r="D553">
        <v>50</v>
      </c>
      <c r="E553">
        <v>50</v>
      </c>
      <c r="G553" t="s">
        <v>308</v>
      </c>
      <c r="H553">
        <v>210512</v>
      </c>
      <c r="I553">
        <v>1</v>
      </c>
      <c r="J553" t="s">
        <v>77</v>
      </c>
      <c r="K553" t="s">
        <v>77</v>
      </c>
      <c r="L553" t="s">
        <v>896</v>
      </c>
      <c r="M553">
        <v>2002</v>
      </c>
      <c r="N553">
        <v>74</v>
      </c>
      <c r="O553">
        <v>3</v>
      </c>
      <c r="P553" t="str">
        <f t="shared" si="16"/>
        <v>09</v>
      </c>
      <c r="Q553" s="118">
        <f>VLOOKUP(M553,WeightWhite!A$10:B$12,2,FALSE)*I553</f>
        <v>1</v>
      </c>
      <c r="R553">
        <f t="shared" si="17"/>
        <v>4</v>
      </c>
    </row>
    <row r="554" spans="1:18" hidden="1">
      <c r="A554" s="134">
        <v>9401710150</v>
      </c>
      <c r="B554">
        <v>2006</v>
      </c>
      <c r="C554">
        <v>20060914</v>
      </c>
      <c r="D554">
        <v>50</v>
      </c>
      <c r="E554">
        <v>50</v>
      </c>
      <c r="G554" t="s">
        <v>308</v>
      </c>
      <c r="H554">
        <v>210512</v>
      </c>
      <c r="I554">
        <v>1</v>
      </c>
      <c r="J554" t="s">
        <v>77</v>
      </c>
      <c r="K554" t="s">
        <v>77</v>
      </c>
      <c r="L554" t="s">
        <v>896</v>
      </c>
      <c r="M554">
        <v>2002</v>
      </c>
      <c r="N554">
        <v>74</v>
      </c>
      <c r="O554">
        <v>3</v>
      </c>
      <c r="P554" t="str">
        <f t="shared" si="16"/>
        <v>09</v>
      </c>
      <c r="Q554" s="118">
        <f>VLOOKUP(M554,WeightWhite!A$10:B$12,2,FALSE)*I554</f>
        <v>1</v>
      </c>
      <c r="R554">
        <f t="shared" si="17"/>
        <v>4</v>
      </c>
    </row>
    <row r="555" spans="1:18" hidden="1">
      <c r="A555" s="134">
        <v>9401710151</v>
      </c>
      <c r="B555">
        <v>2006</v>
      </c>
      <c r="C555">
        <v>20060914</v>
      </c>
      <c r="D555">
        <v>50</v>
      </c>
      <c r="E555">
        <v>50</v>
      </c>
      <c r="G555" t="s">
        <v>308</v>
      </c>
      <c r="H555">
        <v>210512</v>
      </c>
      <c r="I555">
        <v>1</v>
      </c>
      <c r="J555" t="s">
        <v>77</v>
      </c>
      <c r="K555" t="s">
        <v>77</v>
      </c>
      <c r="L555" t="s">
        <v>896</v>
      </c>
      <c r="M555">
        <v>2002</v>
      </c>
      <c r="N555">
        <v>74</v>
      </c>
      <c r="O555">
        <v>3</v>
      </c>
      <c r="P555" t="str">
        <f t="shared" si="16"/>
        <v>09</v>
      </c>
      <c r="Q555" s="118">
        <f>VLOOKUP(M555,WeightWhite!A$10:B$12,2,FALSE)*I555</f>
        <v>1</v>
      </c>
      <c r="R555">
        <f t="shared" si="17"/>
        <v>4</v>
      </c>
    </row>
    <row r="556" spans="1:18" hidden="1">
      <c r="A556" s="134">
        <v>9401710152</v>
      </c>
      <c r="B556">
        <v>2006</v>
      </c>
      <c r="C556">
        <v>20060914</v>
      </c>
      <c r="D556">
        <v>50</v>
      </c>
      <c r="E556">
        <v>50</v>
      </c>
      <c r="G556" t="s">
        <v>308</v>
      </c>
      <c r="H556">
        <v>210512</v>
      </c>
      <c r="I556">
        <v>1</v>
      </c>
      <c r="J556" t="s">
        <v>77</v>
      </c>
      <c r="K556" t="s">
        <v>77</v>
      </c>
      <c r="L556" t="s">
        <v>896</v>
      </c>
      <c r="M556">
        <v>2002</v>
      </c>
      <c r="N556">
        <v>74</v>
      </c>
      <c r="O556">
        <v>3</v>
      </c>
      <c r="P556" t="str">
        <f t="shared" si="16"/>
        <v>09</v>
      </c>
      <c r="Q556" s="118">
        <f>VLOOKUP(M556,WeightWhite!A$10:B$12,2,FALSE)*I556</f>
        <v>1</v>
      </c>
      <c r="R556">
        <f t="shared" si="17"/>
        <v>4</v>
      </c>
    </row>
    <row r="557" spans="1:18" hidden="1">
      <c r="A557" s="134">
        <v>9401710153</v>
      </c>
      <c r="B557">
        <v>2006</v>
      </c>
      <c r="C557">
        <v>20060914</v>
      </c>
      <c r="D557">
        <v>50</v>
      </c>
      <c r="E557">
        <v>50</v>
      </c>
      <c r="G557" t="s">
        <v>308</v>
      </c>
      <c r="H557">
        <v>210512</v>
      </c>
      <c r="I557">
        <v>1</v>
      </c>
      <c r="J557" t="s">
        <v>77</v>
      </c>
      <c r="K557" t="s">
        <v>77</v>
      </c>
      <c r="L557" t="s">
        <v>896</v>
      </c>
      <c r="M557">
        <v>2002</v>
      </c>
      <c r="N557">
        <v>74</v>
      </c>
      <c r="O557">
        <v>3</v>
      </c>
      <c r="P557" t="str">
        <f t="shared" si="16"/>
        <v>09</v>
      </c>
      <c r="Q557" s="118">
        <f>VLOOKUP(M557,WeightWhite!A$10:B$12,2,FALSE)*I557</f>
        <v>1</v>
      </c>
      <c r="R557">
        <f t="shared" si="17"/>
        <v>4</v>
      </c>
    </row>
    <row r="558" spans="1:18" hidden="1">
      <c r="A558" s="134">
        <v>9401710154</v>
      </c>
      <c r="B558">
        <v>2006</v>
      </c>
      <c r="C558">
        <v>20060914</v>
      </c>
      <c r="D558">
        <v>50</v>
      </c>
      <c r="E558">
        <v>50</v>
      </c>
      <c r="G558" t="s">
        <v>308</v>
      </c>
      <c r="H558">
        <v>210512</v>
      </c>
      <c r="I558">
        <v>1</v>
      </c>
      <c r="J558" t="s">
        <v>77</v>
      </c>
      <c r="K558" t="s">
        <v>77</v>
      </c>
      <c r="L558" t="s">
        <v>896</v>
      </c>
      <c r="M558">
        <v>2002</v>
      </c>
      <c r="N558">
        <v>74</v>
      </c>
      <c r="O558">
        <v>3</v>
      </c>
      <c r="P558" t="str">
        <f t="shared" si="16"/>
        <v>09</v>
      </c>
      <c r="Q558" s="118">
        <f>VLOOKUP(M558,WeightWhite!A$10:B$12,2,FALSE)*I558</f>
        <v>1</v>
      </c>
      <c r="R558">
        <f t="shared" si="17"/>
        <v>4</v>
      </c>
    </row>
    <row r="559" spans="1:18" hidden="1">
      <c r="A559" s="134">
        <v>9401710155</v>
      </c>
      <c r="B559">
        <v>2006</v>
      </c>
      <c r="C559">
        <v>20060914</v>
      </c>
      <c r="D559">
        <v>50</v>
      </c>
      <c r="E559">
        <v>50</v>
      </c>
      <c r="G559" t="s">
        <v>308</v>
      </c>
      <c r="H559">
        <v>210512</v>
      </c>
      <c r="I559">
        <v>1</v>
      </c>
      <c r="J559" t="s">
        <v>77</v>
      </c>
      <c r="K559" t="s">
        <v>77</v>
      </c>
      <c r="L559" t="s">
        <v>896</v>
      </c>
      <c r="M559">
        <v>2002</v>
      </c>
      <c r="N559">
        <v>74</v>
      </c>
      <c r="O559">
        <v>3</v>
      </c>
      <c r="P559" t="str">
        <f t="shared" si="16"/>
        <v>09</v>
      </c>
      <c r="Q559" s="118">
        <f>VLOOKUP(M559,WeightWhite!A$10:B$12,2,FALSE)*I559</f>
        <v>1</v>
      </c>
      <c r="R559">
        <f t="shared" si="17"/>
        <v>4</v>
      </c>
    </row>
    <row r="560" spans="1:18" hidden="1">
      <c r="A560" s="134">
        <v>9401710156</v>
      </c>
      <c r="B560">
        <v>2006</v>
      </c>
      <c r="C560">
        <v>20060914</v>
      </c>
      <c r="D560">
        <v>50</v>
      </c>
      <c r="E560">
        <v>50</v>
      </c>
      <c r="G560" t="s">
        <v>308</v>
      </c>
      <c r="H560">
        <v>210512</v>
      </c>
      <c r="I560">
        <v>1</v>
      </c>
      <c r="J560" t="s">
        <v>77</v>
      </c>
      <c r="K560" t="s">
        <v>77</v>
      </c>
      <c r="L560" t="s">
        <v>896</v>
      </c>
      <c r="M560">
        <v>2002</v>
      </c>
      <c r="N560">
        <v>74</v>
      </c>
      <c r="O560">
        <v>3</v>
      </c>
      <c r="P560" t="str">
        <f t="shared" si="16"/>
        <v>09</v>
      </c>
      <c r="Q560" s="118">
        <f>VLOOKUP(M560,WeightWhite!A$10:B$12,2,FALSE)*I560</f>
        <v>1</v>
      </c>
      <c r="R560">
        <f t="shared" si="17"/>
        <v>4</v>
      </c>
    </row>
    <row r="561" spans="1:18" hidden="1">
      <c r="A561" s="134">
        <v>9401710158</v>
      </c>
      <c r="B561">
        <v>2006</v>
      </c>
      <c r="C561">
        <v>20060914</v>
      </c>
      <c r="D561">
        <v>50</v>
      </c>
      <c r="E561">
        <v>50</v>
      </c>
      <c r="G561" t="s">
        <v>308</v>
      </c>
      <c r="H561">
        <v>210512</v>
      </c>
      <c r="I561">
        <v>1</v>
      </c>
      <c r="J561" t="s">
        <v>77</v>
      </c>
      <c r="K561" t="s">
        <v>77</v>
      </c>
      <c r="L561" t="s">
        <v>896</v>
      </c>
      <c r="M561">
        <v>2002</v>
      </c>
      <c r="N561">
        <v>74</v>
      </c>
      <c r="O561">
        <v>3</v>
      </c>
      <c r="P561" t="str">
        <f t="shared" si="16"/>
        <v>09</v>
      </c>
      <c r="Q561" s="118">
        <f>VLOOKUP(M561,WeightWhite!A$10:B$12,2,FALSE)*I561</f>
        <v>1</v>
      </c>
      <c r="R561">
        <f t="shared" si="17"/>
        <v>4</v>
      </c>
    </row>
    <row r="562" spans="1:18" hidden="1">
      <c r="A562" s="134">
        <v>9401710159</v>
      </c>
      <c r="B562">
        <v>2006</v>
      </c>
      <c r="C562">
        <v>20060914</v>
      </c>
      <c r="D562">
        <v>50</v>
      </c>
      <c r="E562">
        <v>50</v>
      </c>
      <c r="G562" t="s">
        <v>308</v>
      </c>
      <c r="H562">
        <v>210512</v>
      </c>
      <c r="I562">
        <v>1</v>
      </c>
      <c r="J562" t="s">
        <v>77</v>
      </c>
      <c r="K562" t="s">
        <v>77</v>
      </c>
      <c r="L562" t="s">
        <v>896</v>
      </c>
      <c r="M562">
        <v>2002</v>
      </c>
      <c r="N562">
        <v>74</v>
      </c>
      <c r="O562">
        <v>3</v>
      </c>
      <c r="P562" t="str">
        <f t="shared" si="16"/>
        <v>09</v>
      </c>
      <c r="Q562" s="118">
        <f>VLOOKUP(M562,WeightWhite!A$10:B$12,2,FALSE)*I562</f>
        <v>1</v>
      </c>
      <c r="R562">
        <f t="shared" si="17"/>
        <v>4</v>
      </c>
    </row>
    <row r="563" spans="1:18" hidden="1">
      <c r="A563" s="134">
        <v>9401710160</v>
      </c>
      <c r="B563">
        <v>2006</v>
      </c>
      <c r="C563">
        <v>20060914</v>
      </c>
      <c r="D563">
        <v>50</v>
      </c>
      <c r="E563">
        <v>50</v>
      </c>
      <c r="G563" t="s">
        <v>308</v>
      </c>
      <c r="H563">
        <v>210512</v>
      </c>
      <c r="I563">
        <v>1</v>
      </c>
      <c r="J563" t="s">
        <v>77</v>
      </c>
      <c r="K563" t="s">
        <v>77</v>
      </c>
      <c r="L563" t="s">
        <v>896</v>
      </c>
      <c r="M563">
        <v>2002</v>
      </c>
      <c r="N563">
        <v>74</v>
      </c>
      <c r="O563">
        <v>3</v>
      </c>
      <c r="P563" t="str">
        <f t="shared" si="16"/>
        <v>09</v>
      </c>
      <c r="Q563" s="118">
        <f>VLOOKUP(M563,WeightWhite!A$10:B$12,2,FALSE)*I563</f>
        <v>1</v>
      </c>
      <c r="R563">
        <f t="shared" si="17"/>
        <v>4</v>
      </c>
    </row>
    <row r="564" spans="1:18" hidden="1">
      <c r="A564" s="134">
        <v>9401710161</v>
      </c>
      <c r="B564">
        <v>2006</v>
      </c>
      <c r="C564">
        <v>20060914</v>
      </c>
      <c r="D564">
        <v>50</v>
      </c>
      <c r="E564">
        <v>50</v>
      </c>
      <c r="G564" t="s">
        <v>308</v>
      </c>
      <c r="H564">
        <v>210512</v>
      </c>
      <c r="I564">
        <v>1</v>
      </c>
      <c r="J564" t="s">
        <v>77</v>
      </c>
      <c r="K564" t="s">
        <v>77</v>
      </c>
      <c r="L564" t="s">
        <v>896</v>
      </c>
      <c r="M564">
        <v>2002</v>
      </c>
      <c r="N564">
        <v>74</v>
      </c>
      <c r="O564">
        <v>3</v>
      </c>
      <c r="P564" t="str">
        <f t="shared" si="16"/>
        <v>09</v>
      </c>
      <c r="Q564" s="118">
        <f>VLOOKUP(M564,WeightWhite!A$10:B$12,2,FALSE)*I564</f>
        <v>1</v>
      </c>
      <c r="R564">
        <f t="shared" si="17"/>
        <v>4</v>
      </c>
    </row>
    <row r="565" spans="1:18" hidden="1">
      <c r="A565" s="134">
        <v>9401720001</v>
      </c>
      <c r="B565">
        <v>2006</v>
      </c>
      <c r="C565">
        <v>20060912</v>
      </c>
      <c r="D565">
        <v>50</v>
      </c>
      <c r="E565">
        <v>50</v>
      </c>
      <c r="G565" t="s">
        <v>308</v>
      </c>
      <c r="H565">
        <v>210512</v>
      </c>
      <c r="I565">
        <v>1</v>
      </c>
      <c r="J565" t="s">
        <v>77</v>
      </c>
      <c r="K565" t="s">
        <v>77</v>
      </c>
      <c r="L565" t="s">
        <v>896</v>
      </c>
      <c r="M565">
        <v>2002</v>
      </c>
      <c r="N565">
        <v>74</v>
      </c>
      <c r="O565">
        <v>3</v>
      </c>
      <c r="P565" t="str">
        <f t="shared" si="16"/>
        <v>09</v>
      </c>
      <c r="Q565" s="118">
        <f>VLOOKUP(M565,WeightWhite!A$10:B$12,2,FALSE)*I565</f>
        <v>1</v>
      </c>
      <c r="R565">
        <f t="shared" si="17"/>
        <v>4</v>
      </c>
    </row>
    <row r="566" spans="1:18" hidden="1">
      <c r="A566" s="134">
        <v>9401710108</v>
      </c>
      <c r="B566">
        <v>2006</v>
      </c>
      <c r="C566">
        <v>20060914</v>
      </c>
      <c r="D566">
        <v>50</v>
      </c>
      <c r="E566">
        <v>50</v>
      </c>
      <c r="G566" t="s">
        <v>308</v>
      </c>
      <c r="H566">
        <v>210512</v>
      </c>
      <c r="I566">
        <v>1</v>
      </c>
      <c r="J566" t="s">
        <v>77</v>
      </c>
      <c r="K566" t="s">
        <v>77</v>
      </c>
      <c r="L566" t="s">
        <v>896</v>
      </c>
      <c r="M566">
        <v>2002</v>
      </c>
      <c r="N566">
        <v>74</v>
      </c>
      <c r="O566">
        <v>3</v>
      </c>
      <c r="P566" t="str">
        <f t="shared" si="16"/>
        <v>09</v>
      </c>
      <c r="Q566" s="118">
        <f>VLOOKUP(M566,WeightWhite!A$10:B$12,2,FALSE)*I566</f>
        <v>1</v>
      </c>
      <c r="R566">
        <f t="shared" si="17"/>
        <v>4</v>
      </c>
    </row>
    <row r="567" spans="1:18" hidden="1">
      <c r="A567" s="134">
        <v>9401710110</v>
      </c>
      <c r="B567">
        <v>2006</v>
      </c>
      <c r="C567">
        <v>20060914</v>
      </c>
      <c r="D567">
        <v>50</v>
      </c>
      <c r="E567">
        <v>50</v>
      </c>
      <c r="G567" t="s">
        <v>308</v>
      </c>
      <c r="H567">
        <v>210512</v>
      </c>
      <c r="I567">
        <v>1</v>
      </c>
      <c r="J567" t="s">
        <v>77</v>
      </c>
      <c r="K567" t="s">
        <v>77</v>
      </c>
      <c r="L567" t="s">
        <v>896</v>
      </c>
      <c r="M567">
        <v>2002</v>
      </c>
      <c r="N567">
        <v>74</v>
      </c>
      <c r="O567">
        <v>3</v>
      </c>
      <c r="P567" t="str">
        <f t="shared" si="16"/>
        <v>09</v>
      </c>
      <c r="Q567" s="118">
        <f>VLOOKUP(M567,WeightWhite!A$10:B$12,2,FALSE)*I567</f>
        <v>1</v>
      </c>
      <c r="R567">
        <f t="shared" si="17"/>
        <v>4</v>
      </c>
    </row>
    <row r="568" spans="1:18" hidden="1">
      <c r="A568" s="134">
        <v>9401710111</v>
      </c>
      <c r="B568">
        <v>2006</v>
      </c>
      <c r="C568">
        <v>20060914</v>
      </c>
      <c r="D568">
        <v>50</v>
      </c>
      <c r="E568">
        <v>50</v>
      </c>
      <c r="G568" t="s">
        <v>308</v>
      </c>
      <c r="H568">
        <v>210512</v>
      </c>
      <c r="I568">
        <v>1</v>
      </c>
      <c r="J568" t="s">
        <v>77</v>
      </c>
      <c r="K568" t="s">
        <v>77</v>
      </c>
      <c r="L568" t="s">
        <v>896</v>
      </c>
      <c r="M568">
        <v>2002</v>
      </c>
      <c r="N568">
        <v>74</v>
      </c>
      <c r="O568">
        <v>3</v>
      </c>
      <c r="P568" t="str">
        <f t="shared" si="16"/>
        <v>09</v>
      </c>
      <c r="Q568" s="118">
        <f>VLOOKUP(M568,WeightWhite!A$10:B$12,2,FALSE)*I568</f>
        <v>1</v>
      </c>
      <c r="R568">
        <f t="shared" si="17"/>
        <v>4</v>
      </c>
    </row>
    <row r="569" spans="1:18" hidden="1">
      <c r="A569" s="134">
        <v>9401710112</v>
      </c>
      <c r="B569">
        <v>2006</v>
      </c>
      <c r="C569">
        <v>20060914</v>
      </c>
      <c r="D569">
        <v>50</v>
      </c>
      <c r="E569">
        <v>50</v>
      </c>
      <c r="G569" t="s">
        <v>308</v>
      </c>
      <c r="H569">
        <v>210512</v>
      </c>
      <c r="I569">
        <v>1</v>
      </c>
      <c r="J569" t="s">
        <v>77</v>
      </c>
      <c r="K569" t="s">
        <v>77</v>
      </c>
      <c r="L569" t="s">
        <v>896</v>
      </c>
      <c r="M569">
        <v>2002</v>
      </c>
      <c r="N569">
        <v>74</v>
      </c>
      <c r="O569">
        <v>3</v>
      </c>
      <c r="P569" t="str">
        <f t="shared" si="16"/>
        <v>09</v>
      </c>
      <c r="Q569" s="118">
        <f>VLOOKUP(M569,WeightWhite!A$10:B$12,2,FALSE)*I569</f>
        <v>1</v>
      </c>
      <c r="R569">
        <f t="shared" si="17"/>
        <v>4</v>
      </c>
    </row>
    <row r="570" spans="1:18" hidden="1">
      <c r="A570" s="134">
        <v>9401710113</v>
      </c>
      <c r="B570">
        <v>2006</v>
      </c>
      <c r="C570">
        <v>20060914</v>
      </c>
      <c r="D570">
        <v>50</v>
      </c>
      <c r="E570">
        <v>50</v>
      </c>
      <c r="G570" t="s">
        <v>308</v>
      </c>
      <c r="H570">
        <v>210512</v>
      </c>
      <c r="I570">
        <v>1</v>
      </c>
      <c r="J570" t="s">
        <v>77</v>
      </c>
      <c r="K570" t="s">
        <v>77</v>
      </c>
      <c r="L570" t="s">
        <v>896</v>
      </c>
      <c r="M570">
        <v>2002</v>
      </c>
      <c r="N570">
        <v>74</v>
      </c>
      <c r="O570">
        <v>3</v>
      </c>
      <c r="P570" t="str">
        <f t="shared" si="16"/>
        <v>09</v>
      </c>
      <c r="Q570" s="118">
        <f>VLOOKUP(M570,WeightWhite!A$10:B$12,2,FALSE)*I570</f>
        <v>1</v>
      </c>
      <c r="R570">
        <f t="shared" si="17"/>
        <v>4</v>
      </c>
    </row>
    <row r="571" spans="1:18" hidden="1">
      <c r="A571" s="134">
        <v>9401710117</v>
      </c>
      <c r="B571">
        <v>2006</v>
      </c>
      <c r="C571">
        <v>20060914</v>
      </c>
      <c r="D571">
        <v>50</v>
      </c>
      <c r="E571">
        <v>50</v>
      </c>
      <c r="G571" t="s">
        <v>308</v>
      </c>
      <c r="H571">
        <v>210512</v>
      </c>
      <c r="I571">
        <v>1</v>
      </c>
      <c r="J571" t="s">
        <v>77</v>
      </c>
      <c r="K571" t="s">
        <v>77</v>
      </c>
      <c r="L571" t="s">
        <v>896</v>
      </c>
      <c r="M571">
        <v>2002</v>
      </c>
      <c r="N571">
        <v>74</v>
      </c>
      <c r="O571">
        <v>3</v>
      </c>
      <c r="P571" t="str">
        <f t="shared" si="16"/>
        <v>09</v>
      </c>
      <c r="Q571" s="118">
        <f>VLOOKUP(M571,WeightWhite!A$10:B$12,2,FALSE)*I571</f>
        <v>1</v>
      </c>
      <c r="R571">
        <f t="shared" si="17"/>
        <v>4</v>
      </c>
    </row>
    <row r="572" spans="1:18" hidden="1">
      <c r="A572" s="134">
        <v>9401710119</v>
      </c>
      <c r="B572">
        <v>2006</v>
      </c>
      <c r="C572">
        <v>20060914</v>
      </c>
      <c r="D572">
        <v>50</v>
      </c>
      <c r="E572">
        <v>50</v>
      </c>
      <c r="G572" t="s">
        <v>308</v>
      </c>
      <c r="H572">
        <v>210512</v>
      </c>
      <c r="I572">
        <v>1</v>
      </c>
      <c r="J572" t="s">
        <v>77</v>
      </c>
      <c r="K572" t="s">
        <v>77</v>
      </c>
      <c r="L572" t="s">
        <v>896</v>
      </c>
      <c r="M572">
        <v>2002</v>
      </c>
      <c r="N572">
        <v>74</v>
      </c>
      <c r="O572">
        <v>3</v>
      </c>
      <c r="P572" t="str">
        <f t="shared" si="16"/>
        <v>09</v>
      </c>
      <c r="Q572" s="118">
        <f>VLOOKUP(M572,WeightWhite!A$10:B$12,2,FALSE)*I572</f>
        <v>1</v>
      </c>
      <c r="R572">
        <f t="shared" si="17"/>
        <v>4</v>
      </c>
    </row>
    <row r="573" spans="1:18" hidden="1">
      <c r="A573" s="134">
        <v>9401710120</v>
      </c>
      <c r="B573">
        <v>2006</v>
      </c>
      <c r="C573">
        <v>20060914</v>
      </c>
      <c r="D573">
        <v>50</v>
      </c>
      <c r="E573">
        <v>50</v>
      </c>
      <c r="G573" t="s">
        <v>308</v>
      </c>
      <c r="H573">
        <v>210512</v>
      </c>
      <c r="I573">
        <v>1</v>
      </c>
      <c r="J573" t="s">
        <v>77</v>
      </c>
      <c r="K573" t="s">
        <v>77</v>
      </c>
      <c r="L573" t="s">
        <v>896</v>
      </c>
      <c r="M573">
        <v>2002</v>
      </c>
      <c r="N573">
        <v>74</v>
      </c>
      <c r="O573">
        <v>3</v>
      </c>
      <c r="P573" t="str">
        <f t="shared" si="16"/>
        <v>09</v>
      </c>
      <c r="Q573" s="118">
        <f>VLOOKUP(M573,WeightWhite!A$10:B$12,2,FALSE)*I573</f>
        <v>1</v>
      </c>
      <c r="R573">
        <f t="shared" si="17"/>
        <v>4</v>
      </c>
    </row>
    <row r="574" spans="1:18" hidden="1">
      <c r="A574" s="134">
        <v>9401710136</v>
      </c>
      <c r="B574">
        <v>2006</v>
      </c>
      <c r="C574">
        <v>20060914</v>
      </c>
      <c r="D574">
        <v>50</v>
      </c>
      <c r="E574">
        <v>50</v>
      </c>
      <c r="G574" t="s">
        <v>308</v>
      </c>
      <c r="H574">
        <v>210512</v>
      </c>
      <c r="I574">
        <v>1</v>
      </c>
      <c r="J574" t="s">
        <v>77</v>
      </c>
      <c r="K574" t="s">
        <v>77</v>
      </c>
      <c r="L574" t="s">
        <v>896</v>
      </c>
      <c r="M574">
        <v>2002</v>
      </c>
      <c r="N574">
        <v>74</v>
      </c>
      <c r="O574">
        <v>3</v>
      </c>
      <c r="P574" t="str">
        <f t="shared" si="16"/>
        <v>09</v>
      </c>
      <c r="Q574" s="118">
        <f>VLOOKUP(M574,WeightWhite!A$10:B$12,2,FALSE)*I574</f>
        <v>1</v>
      </c>
      <c r="R574">
        <f t="shared" si="17"/>
        <v>4</v>
      </c>
    </row>
    <row r="575" spans="1:18" hidden="1">
      <c r="A575" s="134">
        <v>9401710137</v>
      </c>
      <c r="B575">
        <v>2006</v>
      </c>
      <c r="C575">
        <v>20060914</v>
      </c>
      <c r="D575">
        <v>50</v>
      </c>
      <c r="E575">
        <v>50</v>
      </c>
      <c r="G575" t="s">
        <v>308</v>
      </c>
      <c r="H575">
        <v>210512</v>
      </c>
      <c r="I575">
        <v>1</v>
      </c>
      <c r="J575" t="s">
        <v>77</v>
      </c>
      <c r="K575" t="s">
        <v>77</v>
      </c>
      <c r="L575" t="s">
        <v>896</v>
      </c>
      <c r="M575">
        <v>2002</v>
      </c>
      <c r="N575">
        <v>74</v>
      </c>
      <c r="O575">
        <v>3</v>
      </c>
      <c r="P575" t="str">
        <f t="shared" si="16"/>
        <v>09</v>
      </c>
      <c r="Q575" s="118">
        <f>VLOOKUP(M575,WeightWhite!A$10:B$12,2,FALSE)*I575</f>
        <v>1</v>
      </c>
      <c r="R575">
        <f t="shared" si="17"/>
        <v>4</v>
      </c>
    </row>
    <row r="576" spans="1:18" hidden="1">
      <c r="A576" s="134">
        <v>9401710138</v>
      </c>
      <c r="B576">
        <v>2006</v>
      </c>
      <c r="C576">
        <v>20060914</v>
      </c>
      <c r="D576">
        <v>50</v>
      </c>
      <c r="E576">
        <v>50</v>
      </c>
      <c r="G576" t="s">
        <v>308</v>
      </c>
      <c r="H576">
        <v>210512</v>
      </c>
      <c r="I576">
        <v>1</v>
      </c>
      <c r="J576" t="s">
        <v>77</v>
      </c>
      <c r="K576" t="s">
        <v>77</v>
      </c>
      <c r="L576" t="s">
        <v>896</v>
      </c>
      <c r="M576">
        <v>2002</v>
      </c>
      <c r="N576">
        <v>74</v>
      </c>
      <c r="O576">
        <v>3</v>
      </c>
      <c r="P576" t="str">
        <f t="shared" si="16"/>
        <v>09</v>
      </c>
      <c r="Q576" s="118">
        <f>VLOOKUP(M576,WeightWhite!A$10:B$12,2,FALSE)*I576</f>
        <v>1</v>
      </c>
      <c r="R576">
        <f t="shared" si="17"/>
        <v>4</v>
      </c>
    </row>
    <row r="577" spans="1:18" hidden="1">
      <c r="A577" s="134">
        <v>9401710139</v>
      </c>
      <c r="B577">
        <v>2006</v>
      </c>
      <c r="C577">
        <v>20060914</v>
      </c>
      <c r="D577">
        <v>50</v>
      </c>
      <c r="E577">
        <v>50</v>
      </c>
      <c r="G577" t="s">
        <v>308</v>
      </c>
      <c r="H577">
        <v>210512</v>
      </c>
      <c r="I577">
        <v>1</v>
      </c>
      <c r="J577" t="s">
        <v>77</v>
      </c>
      <c r="K577" t="s">
        <v>77</v>
      </c>
      <c r="L577" t="s">
        <v>896</v>
      </c>
      <c r="M577">
        <v>2002</v>
      </c>
      <c r="N577">
        <v>74</v>
      </c>
      <c r="O577">
        <v>3</v>
      </c>
      <c r="P577" t="str">
        <f t="shared" si="16"/>
        <v>09</v>
      </c>
      <c r="Q577" s="118">
        <f>VLOOKUP(M577,WeightWhite!A$10:B$12,2,FALSE)*I577</f>
        <v>1</v>
      </c>
      <c r="R577">
        <f t="shared" si="17"/>
        <v>4</v>
      </c>
    </row>
    <row r="578" spans="1:18" hidden="1">
      <c r="A578" s="134">
        <v>9401710140</v>
      </c>
      <c r="B578">
        <v>2006</v>
      </c>
      <c r="C578">
        <v>20060914</v>
      </c>
      <c r="D578">
        <v>50</v>
      </c>
      <c r="E578">
        <v>50</v>
      </c>
      <c r="G578" t="s">
        <v>308</v>
      </c>
      <c r="H578">
        <v>210512</v>
      </c>
      <c r="I578">
        <v>1</v>
      </c>
      <c r="J578" t="s">
        <v>77</v>
      </c>
      <c r="K578" t="s">
        <v>77</v>
      </c>
      <c r="L578" t="s">
        <v>896</v>
      </c>
      <c r="M578">
        <v>2002</v>
      </c>
      <c r="N578">
        <v>74</v>
      </c>
      <c r="O578">
        <v>3</v>
      </c>
      <c r="P578" t="str">
        <f t="shared" ref="P578:P641" si="18">MID(C578,5,2)</f>
        <v>09</v>
      </c>
      <c r="Q578" s="118">
        <f>VLOOKUP(M578,WeightWhite!A$10:B$12,2,FALSE)*I578</f>
        <v>1</v>
      </c>
      <c r="R578">
        <f t="shared" si="17"/>
        <v>4</v>
      </c>
    </row>
    <row r="579" spans="1:18" hidden="1">
      <c r="A579" s="134">
        <v>9401710141</v>
      </c>
      <c r="B579">
        <v>2006</v>
      </c>
      <c r="C579">
        <v>20060914</v>
      </c>
      <c r="D579">
        <v>50</v>
      </c>
      <c r="E579">
        <v>50</v>
      </c>
      <c r="G579" t="s">
        <v>308</v>
      </c>
      <c r="H579">
        <v>210512</v>
      </c>
      <c r="I579">
        <v>1</v>
      </c>
      <c r="J579" t="s">
        <v>77</v>
      </c>
      <c r="K579" t="s">
        <v>77</v>
      </c>
      <c r="L579" t="s">
        <v>896</v>
      </c>
      <c r="M579">
        <v>2002</v>
      </c>
      <c r="N579">
        <v>74</v>
      </c>
      <c r="O579">
        <v>3</v>
      </c>
      <c r="P579" t="str">
        <f t="shared" si="18"/>
        <v>09</v>
      </c>
      <c r="Q579" s="118">
        <f>VLOOKUP(M579,WeightWhite!A$10:B$12,2,FALSE)*I579</f>
        <v>1</v>
      </c>
      <c r="R579">
        <f t="shared" ref="R579:R642" si="19">B579-M579</f>
        <v>4</v>
      </c>
    </row>
    <row r="580" spans="1:18" hidden="1">
      <c r="A580" s="134">
        <v>9401710142</v>
      </c>
      <c r="B580">
        <v>2006</v>
      </c>
      <c r="C580">
        <v>20060914</v>
      </c>
      <c r="D580">
        <v>50</v>
      </c>
      <c r="E580">
        <v>50</v>
      </c>
      <c r="G580" t="s">
        <v>308</v>
      </c>
      <c r="H580">
        <v>210512</v>
      </c>
      <c r="I580">
        <v>1</v>
      </c>
      <c r="J580" t="s">
        <v>77</v>
      </c>
      <c r="K580" t="s">
        <v>77</v>
      </c>
      <c r="L580" t="s">
        <v>896</v>
      </c>
      <c r="M580">
        <v>2002</v>
      </c>
      <c r="N580">
        <v>74</v>
      </c>
      <c r="O580">
        <v>3</v>
      </c>
      <c r="P580" t="str">
        <f t="shared" si="18"/>
        <v>09</v>
      </c>
      <c r="Q580" s="118">
        <f>VLOOKUP(M580,WeightWhite!A$10:B$12,2,FALSE)*I580</f>
        <v>1</v>
      </c>
      <c r="R580">
        <f t="shared" si="19"/>
        <v>4</v>
      </c>
    </row>
    <row r="581" spans="1:18" hidden="1">
      <c r="A581" s="134">
        <v>9401710143</v>
      </c>
      <c r="B581">
        <v>2006</v>
      </c>
      <c r="C581">
        <v>20060914</v>
      </c>
      <c r="D581">
        <v>50</v>
      </c>
      <c r="E581">
        <v>50</v>
      </c>
      <c r="G581" t="s">
        <v>308</v>
      </c>
      <c r="H581">
        <v>210512</v>
      </c>
      <c r="I581">
        <v>1</v>
      </c>
      <c r="J581" t="s">
        <v>77</v>
      </c>
      <c r="K581" t="s">
        <v>77</v>
      </c>
      <c r="L581" t="s">
        <v>896</v>
      </c>
      <c r="M581">
        <v>2002</v>
      </c>
      <c r="N581">
        <v>74</v>
      </c>
      <c r="O581">
        <v>3</v>
      </c>
      <c r="P581" t="str">
        <f t="shared" si="18"/>
        <v>09</v>
      </c>
      <c r="Q581" s="118">
        <f>VLOOKUP(M581,WeightWhite!A$10:B$12,2,FALSE)*I581</f>
        <v>1</v>
      </c>
      <c r="R581">
        <f t="shared" si="19"/>
        <v>4</v>
      </c>
    </row>
    <row r="582" spans="1:18" hidden="1">
      <c r="A582" s="134">
        <v>9401710145</v>
      </c>
      <c r="B582">
        <v>2006</v>
      </c>
      <c r="C582">
        <v>20060914</v>
      </c>
      <c r="D582">
        <v>50</v>
      </c>
      <c r="E582">
        <v>50</v>
      </c>
      <c r="G582" t="s">
        <v>308</v>
      </c>
      <c r="H582">
        <v>210512</v>
      </c>
      <c r="I582">
        <v>1</v>
      </c>
      <c r="J582" t="s">
        <v>77</v>
      </c>
      <c r="K582" t="s">
        <v>77</v>
      </c>
      <c r="L582" t="s">
        <v>896</v>
      </c>
      <c r="M582">
        <v>2002</v>
      </c>
      <c r="N582">
        <v>74</v>
      </c>
      <c r="O582">
        <v>3</v>
      </c>
      <c r="P582" t="str">
        <f t="shared" si="18"/>
        <v>09</v>
      </c>
      <c r="Q582" s="118">
        <f>VLOOKUP(M582,WeightWhite!A$10:B$12,2,FALSE)*I582</f>
        <v>1</v>
      </c>
      <c r="R582">
        <f t="shared" si="19"/>
        <v>4</v>
      </c>
    </row>
    <row r="583" spans="1:18" hidden="1">
      <c r="A583" s="134">
        <v>9401710146</v>
      </c>
      <c r="B583">
        <v>2006</v>
      </c>
      <c r="C583">
        <v>20060914</v>
      </c>
      <c r="D583">
        <v>50</v>
      </c>
      <c r="E583">
        <v>50</v>
      </c>
      <c r="G583" t="s">
        <v>308</v>
      </c>
      <c r="H583">
        <v>210512</v>
      </c>
      <c r="I583">
        <v>1</v>
      </c>
      <c r="J583" t="s">
        <v>77</v>
      </c>
      <c r="K583" t="s">
        <v>77</v>
      </c>
      <c r="L583" t="s">
        <v>896</v>
      </c>
      <c r="M583">
        <v>2002</v>
      </c>
      <c r="N583">
        <v>74</v>
      </c>
      <c r="O583">
        <v>3</v>
      </c>
      <c r="P583" t="str">
        <f t="shared" si="18"/>
        <v>09</v>
      </c>
      <c r="Q583" s="118">
        <f>VLOOKUP(M583,WeightWhite!A$10:B$12,2,FALSE)*I583</f>
        <v>1</v>
      </c>
      <c r="R583">
        <f t="shared" si="19"/>
        <v>4</v>
      </c>
    </row>
    <row r="584" spans="1:18" hidden="1">
      <c r="A584" s="134">
        <v>9401710147</v>
      </c>
      <c r="B584">
        <v>2006</v>
      </c>
      <c r="C584">
        <v>20060914</v>
      </c>
      <c r="D584">
        <v>50</v>
      </c>
      <c r="E584">
        <v>50</v>
      </c>
      <c r="G584" t="s">
        <v>308</v>
      </c>
      <c r="H584">
        <v>210512</v>
      </c>
      <c r="I584">
        <v>1</v>
      </c>
      <c r="J584" t="s">
        <v>77</v>
      </c>
      <c r="K584" t="s">
        <v>77</v>
      </c>
      <c r="L584" t="s">
        <v>896</v>
      </c>
      <c r="M584">
        <v>2002</v>
      </c>
      <c r="N584">
        <v>74</v>
      </c>
      <c r="O584">
        <v>3</v>
      </c>
      <c r="P584" t="str">
        <f t="shared" si="18"/>
        <v>09</v>
      </c>
      <c r="Q584" s="118">
        <f>VLOOKUP(M584,WeightWhite!A$10:B$12,2,FALSE)*I584</f>
        <v>1</v>
      </c>
      <c r="R584">
        <f t="shared" si="19"/>
        <v>4</v>
      </c>
    </row>
    <row r="585" spans="1:18" hidden="1">
      <c r="A585" s="134">
        <v>9401710148</v>
      </c>
      <c r="B585">
        <v>2006</v>
      </c>
      <c r="C585">
        <v>20060914</v>
      </c>
      <c r="D585">
        <v>50</v>
      </c>
      <c r="E585">
        <v>50</v>
      </c>
      <c r="G585" t="s">
        <v>308</v>
      </c>
      <c r="H585">
        <v>210512</v>
      </c>
      <c r="I585">
        <v>1</v>
      </c>
      <c r="J585" t="s">
        <v>77</v>
      </c>
      <c r="K585" t="s">
        <v>77</v>
      </c>
      <c r="L585" t="s">
        <v>896</v>
      </c>
      <c r="M585">
        <v>2002</v>
      </c>
      <c r="N585">
        <v>74</v>
      </c>
      <c r="O585">
        <v>3</v>
      </c>
      <c r="P585" t="str">
        <f t="shared" si="18"/>
        <v>09</v>
      </c>
      <c r="Q585" s="118">
        <f>VLOOKUP(M585,WeightWhite!A$10:B$12,2,FALSE)*I585</f>
        <v>1</v>
      </c>
      <c r="R585">
        <f t="shared" si="19"/>
        <v>4</v>
      </c>
    </row>
    <row r="586" spans="1:18" hidden="1">
      <c r="A586" s="134">
        <v>9401710149</v>
      </c>
      <c r="B586">
        <v>2006</v>
      </c>
      <c r="C586">
        <v>20060914</v>
      </c>
      <c r="D586">
        <v>50</v>
      </c>
      <c r="E586">
        <v>50</v>
      </c>
      <c r="G586" t="s">
        <v>308</v>
      </c>
      <c r="H586">
        <v>210512</v>
      </c>
      <c r="I586">
        <v>1</v>
      </c>
      <c r="J586" t="s">
        <v>77</v>
      </c>
      <c r="K586" t="s">
        <v>77</v>
      </c>
      <c r="L586" t="s">
        <v>896</v>
      </c>
      <c r="M586">
        <v>2002</v>
      </c>
      <c r="N586">
        <v>74</v>
      </c>
      <c r="O586">
        <v>3</v>
      </c>
      <c r="P586" t="str">
        <f t="shared" si="18"/>
        <v>09</v>
      </c>
      <c r="Q586" s="118">
        <f>VLOOKUP(M586,WeightWhite!A$10:B$12,2,FALSE)*I586</f>
        <v>1</v>
      </c>
      <c r="R586">
        <f t="shared" si="19"/>
        <v>4</v>
      </c>
    </row>
    <row r="587" spans="1:18" hidden="1">
      <c r="A587" s="134">
        <v>9401720002</v>
      </c>
      <c r="B587">
        <v>2006</v>
      </c>
      <c r="C587">
        <v>20060912</v>
      </c>
      <c r="D587">
        <v>50</v>
      </c>
      <c r="E587">
        <v>50</v>
      </c>
      <c r="G587" t="s">
        <v>308</v>
      </c>
      <c r="H587">
        <v>210512</v>
      </c>
      <c r="I587">
        <v>1</v>
      </c>
      <c r="J587" t="s">
        <v>77</v>
      </c>
      <c r="K587" t="s">
        <v>77</v>
      </c>
      <c r="L587" t="s">
        <v>896</v>
      </c>
      <c r="M587">
        <v>2002</v>
      </c>
      <c r="N587">
        <v>74</v>
      </c>
      <c r="O587">
        <v>3</v>
      </c>
      <c r="P587" t="str">
        <f t="shared" si="18"/>
        <v>09</v>
      </c>
      <c r="Q587" s="118">
        <f>VLOOKUP(M587,WeightWhite!A$10:B$12,2,FALSE)*I587</f>
        <v>1</v>
      </c>
      <c r="R587">
        <f t="shared" si="19"/>
        <v>4</v>
      </c>
    </row>
    <row r="588" spans="1:18" hidden="1">
      <c r="A588" s="134">
        <v>9401720004</v>
      </c>
      <c r="B588">
        <v>2006</v>
      </c>
      <c r="C588">
        <v>20060912</v>
      </c>
      <c r="D588">
        <v>50</v>
      </c>
      <c r="E588">
        <v>50</v>
      </c>
      <c r="G588" t="s">
        <v>308</v>
      </c>
      <c r="H588">
        <v>210512</v>
      </c>
      <c r="I588">
        <v>1</v>
      </c>
      <c r="J588" t="s">
        <v>77</v>
      </c>
      <c r="K588" t="s">
        <v>77</v>
      </c>
      <c r="L588" t="s">
        <v>896</v>
      </c>
      <c r="M588">
        <v>2002</v>
      </c>
      <c r="N588">
        <v>74</v>
      </c>
      <c r="O588">
        <v>3</v>
      </c>
      <c r="P588" t="str">
        <f t="shared" si="18"/>
        <v>09</v>
      </c>
      <c r="Q588" s="118">
        <f>VLOOKUP(M588,WeightWhite!A$10:B$12,2,FALSE)*I588</f>
        <v>1</v>
      </c>
      <c r="R588">
        <f t="shared" si="19"/>
        <v>4</v>
      </c>
    </row>
    <row r="589" spans="1:18" hidden="1">
      <c r="A589" s="134">
        <v>9401720005</v>
      </c>
      <c r="B589">
        <v>2006</v>
      </c>
      <c r="C589">
        <v>20060912</v>
      </c>
      <c r="D589">
        <v>50</v>
      </c>
      <c r="E589">
        <v>50</v>
      </c>
      <c r="G589" t="s">
        <v>308</v>
      </c>
      <c r="H589">
        <v>210512</v>
      </c>
      <c r="I589">
        <v>1</v>
      </c>
      <c r="J589" t="s">
        <v>77</v>
      </c>
      <c r="K589" t="s">
        <v>77</v>
      </c>
      <c r="L589" t="s">
        <v>896</v>
      </c>
      <c r="M589">
        <v>2002</v>
      </c>
      <c r="N589">
        <v>74</v>
      </c>
      <c r="O589">
        <v>3</v>
      </c>
      <c r="P589" t="str">
        <f t="shared" si="18"/>
        <v>09</v>
      </c>
      <c r="Q589" s="118">
        <f>VLOOKUP(M589,WeightWhite!A$10:B$12,2,FALSE)*I589</f>
        <v>1</v>
      </c>
      <c r="R589">
        <f t="shared" si="19"/>
        <v>4</v>
      </c>
    </row>
    <row r="590" spans="1:18" hidden="1">
      <c r="A590" s="134">
        <v>9401720006</v>
      </c>
      <c r="B590">
        <v>2006</v>
      </c>
      <c r="C590">
        <v>20060912</v>
      </c>
      <c r="D590">
        <v>50</v>
      </c>
      <c r="E590">
        <v>50</v>
      </c>
      <c r="G590" t="s">
        <v>308</v>
      </c>
      <c r="H590">
        <v>210512</v>
      </c>
      <c r="I590">
        <v>1</v>
      </c>
      <c r="J590" t="s">
        <v>77</v>
      </c>
      <c r="K590" t="s">
        <v>77</v>
      </c>
      <c r="L590" t="s">
        <v>896</v>
      </c>
      <c r="M590">
        <v>2002</v>
      </c>
      <c r="N590">
        <v>74</v>
      </c>
      <c r="O590">
        <v>3</v>
      </c>
      <c r="P590" t="str">
        <f t="shared" si="18"/>
        <v>09</v>
      </c>
      <c r="Q590" s="118">
        <f>VLOOKUP(M590,WeightWhite!A$10:B$12,2,FALSE)*I590</f>
        <v>1</v>
      </c>
      <c r="R590">
        <f t="shared" si="19"/>
        <v>4</v>
      </c>
    </row>
    <row r="591" spans="1:18" hidden="1">
      <c r="A591" s="134">
        <v>9401720007</v>
      </c>
      <c r="B591">
        <v>2006</v>
      </c>
      <c r="C591">
        <v>20060912</v>
      </c>
      <c r="D591">
        <v>50</v>
      </c>
      <c r="E591">
        <v>50</v>
      </c>
      <c r="G591" t="s">
        <v>308</v>
      </c>
      <c r="H591">
        <v>210512</v>
      </c>
      <c r="I591">
        <v>1</v>
      </c>
      <c r="J591" t="s">
        <v>77</v>
      </c>
      <c r="K591" t="s">
        <v>77</v>
      </c>
      <c r="L591" t="s">
        <v>896</v>
      </c>
      <c r="M591">
        <v>2002</v>
      </c>
      <c r="N591">
        <v>74</v>
      </c>
      <c r="O591">
        <v>3</v>
      </c>
      <c r="P591" t="str">
        <f t="shared" si="18"/>
        <v>09</v>
      </c>
      <c r="Q591" s="118">
        <f>VLOOKUP(M591,WeightWhite!A$10:B$12,2,FALSE)*I591</f>
        <v>1</v>
      </c>
      <c r="R591">
        <f t="shared" si="19"/>
        <v>4</v>
      </c>
    </row>
    <row r="592" spans="1:18" hidden="1">
      <c r="A592" s="134">
        <v>9401720008</v>
      </c>
      <c r="B592">
        <v>2006</v>
      </c>
      <c r="C592">
        <v>20060912</v>
      </c>
      <c r="D592">
        <v>50</v>
      </c>
      <c r="E592">
        <v>50</v>
      </c>
      <c r="G592" t="s">
        <v>308</v>
      </c>
      <c r="H592">
        <v>210512</v>
      </c>
      <c r="I592">
        <v>1</v>
      </c>
      <c r="J592" t="s">
        <v>77</v>
      </c>
      <c r="K592" t="s">
        <v>77</v>
      </c>
      <c r="L592" t="s">
        <v>896</v>
      </c>
      <c r="M592">
        <v>2002</v>
      </c>
      <c r="N592">
        <v>74</v>
      </c>
      <c r="O592">
        <v>3</v>
      </c>
      <c r="P592" t="str">
        <f t="shared" si="18"/>
        <v>09</v>
      </c>
      <c r="Q592" s="118">
        <f>VLOOKUP(M592,WeightWhite!A$10:B$12,2,FALSE)*I592</f>
        <v>1</v>
      </c>
      <c r="R592">
        <f t="shared" si="19"/>
        <v>4</v>
      </c>
    </row>
    <row r="593" spans="1:18" hidden="1">
      <c r="A593" s="134">
        <v>9401730002</v>
      </c>
      <c r="B593">
        <v>2006</v>
      </c>
      <c r="C593">
        <v>20060915</v>
      </c>
      <c r="D593">
        <v>50</v>
      </c>
      <c r="E593">
        <v>50</v>
      </c>
      <c r="G593" t="s">
        <v>308</v>
      </c>
      <c r="H593">
        <v>210512</v>
      </c>
      <c r="I593">
        <v>1</v>
      </c>
      <c r="J593" t="s">
        <v>77</v>
      </c>
      <c r="K593" t="s">
        <v>77</v>
      </c>
      <c r="L593" t="s">
        <v>896</v>
      </c>
      <c r="M593">
        <v>2002</v>
      </c>
      <c r="N593">
        <v>74</v>
      </c>
      <c r="O593">
        <v>3</v>
      </c>
      <c r="P593" t="str">
        <f t="shared" si="18"/>
        <v>09</v>
      </c>
      <c r="Q593" s="118">
        <f>VLOOKUP(M593,WeightWhite!A$10:B$12,2,FALSE)*I593</f>
        <v>1</v>
      </c>
      <c r="R593">
        <f t="shared" si="19"/>
        <v>4</v>
      </c>
    </row>
    <row r="594" spans="1:18" hidden="1">
      <c r="A594" s="134">
        <v>9401730005</v>
      </c>
      <c r="B594">
        <v>2006</v>
      </c>
      <c r="C594">
        <v>20060915</v>
      </c>
      <c r="D594">
        <v>50</v>
      </c>
      <c r="E594">
        <v>50</v>
      </c>
      <c r="G594" t="s">
        <v>308</v>
      </c>
      <c r="H594">
        <v>210512</v>
      </c>
      <c r="I594">
        <v>1</v>
      </c>
      <c r="J594" t="s">
        <v>77</v>
      </c>
      <c r="K594" t="s">
        <v>77</v>
      </c>
      <c r="L594" t="s">
        <v>896</v>
      </c>
      <c r="M594">
        <v>2002</v>
      </c>
      <c r="N594">
        <v>74</v>
      </c>
      <c r="O594">
        <v>3</v>
      </c>
      <c r="P594" t="str">
        <f t="shared" si="18"/>
        <v>09</v>
      </c>
      <c r="Q594" s="118">
        <f>VLOOKUP(M594,WeightWhite!A$10:B$12,2,FALSE)*I594</f>
        <v>1</v>
      </c>
      <c r="R594">
        <f t="shared" si="19"/>
        <v>4</v>
      </c>
    </row>
    <row r="595" spans="1:18" hidden="1">
      <c r="A595" s="134">
        <v>9401730007</v>
      </c>
      <c r="B595">
        <v>2006</v>
      </c>
      <c r="C595">
        <v>20060915</v>
      </c>
      <c r="D595">
        <v>50</v>
      </c>
      <c r="E595">
        <v>50</v>
      </c>
      <c r="G595" t="s">
        <v>308</v>
      </c>
      <c r="H595">
        <v>210512</v>
      </c>
      <c r="I595">
        <v>1</v>
      </c>
      <c r="J595" t="s">
        <v>77</v>
      </c>
      <c r="K595" t="s">
        <v>77</v>
      </c>
      <c r="L595" t="s">
        <v>896</v>
      </c>
      <c r="M595">
        <v>2002</v>
      </c>
      <c r="N595">
        <v>74</v>
      </c>
      <c r="O595">
        <v>3</v>
      </c>
      <c r="P595" t="str">
        <f t="shared" si="18"/>
        <v>09</v>
      </c>
      <c r="Q595" s="118">
        <f>VLOOKUP(M595,WeightWhite!A$10:B$12,2,FALSE)*I595</f>
        <v>1</v>
      </c>
      <c r="R595">
        <f t="shared" si="19"/>
        <v>4</v>
      </c>
    </row>
    <row r="596" spans="1:18" hidden="1">
      <c r="A596" s="134">
        <v>9401730023</v>
      </c>
      <c r="B596">
        <v>2006</v>
      </c>
      <c r="C596">
        <v>20060915</v>
      </c>
      <c r="D596">
        <v>50</v>
      </c>
      <c r="E596">
        <v>50</v>
      </c>
      <c r="G596" t="s">
        <v>308</v>
      </c>
      <c r="H596">
        <v>210512</v>
      </c>
      <c r="I596">
        <v>1</v>
      </c>
      <c r="J596" t="s">
        <v>77</v>
      </c>
      <c r="K596" t="s">
        <v>77</v>
      </c>
      <c r="L596" t="s">
        <v>896</v>
      </c>
      <c r="M596">
        <v>2002</v>
      </c>
      <c r="N596">
        <v>74</v>
      </c>
      <c r="O596">
        <v>3</v>
      </c>
      <c r="P596" t="str">
        <f t="shared" si="18"/>
        <v>09</v>
      </c>
      <c r="Q596" s="118">
        <f>VLOOKUP(M596,WeightWhite!A$10:B$12,2,FALSE)*I596</f>
        <v>1</v>
      </c>
      <c r="R596">
        <f t="shared" si="19"/>
        <v>4</v>
      </c>
    </row>
    <row r="597" spans="1:18" hidden="1">
      <c r="A597" s="134">
        <v>9401730024</v>
      </c>
      <c r="B597">
        <v>2006</v>
      </c>
      <c r="C597">
        <v>20060915</v>
      </c>
      <c r="D597">
        <v>50</v>
      </c>
      <c r="E597">
        <v>50</v>
      </c>
      <c r="G597" t="s">
        <v>308</v>
      </c>
      <c r="H597">
        <v>210512</v>
      </c>
      <c r="I597">
        <v>1</v>
      </c>
      <c r="J597" t="s">
        <v>77</v>
      </c>
      <c r="K597" t="s">
        <v>77</v>
      </c>
      <c r="L597" t="s">
        <v>896</v>
      </c>
      <c r="M597">
        <v>2002</v>
      </c>
      <c r="N597">
        <v>74</v>
      </c>
      <c r="O597">
        <v>3</v>
      </c>
      <c r="P597" t="str">
        <f t="shared" si="18"/>
        <v>09</v>
      </c>
      <c r="Q597" s="118">
        <f>VLOOKUP(M597,WeightWhite!A$10:B$12,2,FALSE)*I597</f>
        <v>1</v>
      </c>
      <c r="R597">
        <f t="shared" si="19"/>
        <v>4</v>
      </c>
    </row>
    <row r="598" spans="1:18" hidden="1">
      <c r="A598" s="134">
        <v>9401730027</v>
      </c>
      <c r="B598">
        <v>2006</v>
      </c>
      <c r="C598">
        <v>20060915</v>
      </c>
      <c r="D598">
        <v>50</v>
      </c>
      <c r="E598">
        <v>50</v>
      </c>
      <c r="G598" t="s">
        <v>308</v>
      </c>
      <c r="H598">
        <v>210512</v>
      </c>
      <c r="I598">
        <v>1</v>
      </c>
      <c r="J598" t="s">
        <v>77</v>
      </c>
      <c r="K598" t="s">
        <v>77</v>
      </c>
      <c r="L598" t="s">
        <v>896</v>
      </c>
      <c r="M598">
        <v>2002</v>
      </c>
      <c r="N598">
        <v>74</v>
      </c>
      <c r="O598">
        <v>3</v>
      </c>
      <c r="P598" t="str">
        <f t="shared" si="18"/>
        <v>09</v>
      </c>
      <c r="Q598" s="118">
        <f>VLOOKUP(M598,WeightWhite!A$10:B$12,2,FALSE)*I598</f>
        <v>1</v>
      </c>
      <c r="R598">
        <f t="shared" si="19"/>
        <v>4</v>
      </c>
    </row>
    <row r="599" spans="1:18" hidden="1">
      <c r="A599" s="134">
        <v>9401730028</v>
      </c>
      <c r="B599">
        <v>2006</v>
      </c>
      <c r="C599">
        <v>20060915</v>
      </c>
      <c r="D599">
        <v>50</v>
      </c>
      <c r="E599">
        <v>50</v>
      </c>
      <c r="G599" t="s">
        <v>308</v>
      </c>
      <c r="H599">
        <v>210512</v>
      </c>
      <c r="I599">
        <v>1</v>
      </c>
      <c r="J599" t="s">
        <v>77</v>
      </c>
      <c r="K599" t="s">
        <v>77</v>
      </c>
      <c r="L599" t="s">
        <v>896</v>
      </c>
      <c r="M599">
        <v>2002</v>
      </c>
      <c r="N599">
        <v>74</v>
      </c>
      <c r="O599">
        <v>3</v>
      </c>
      <c r="P599" t="str">
        <f t="shared" si="18"/>
        <v>09</v>
      </c>
      <c r="Q599" s="118">
        <f>VLOOKUP(M599,WeightWhite!A$10:B$12,2,FALSE)*I599</f>
        <v>1</v>
      </c>
      <c r="R599">
        <f t="shared" si="19"/>
        <v>4</v>
      </c>
    </row>
    <row r="600" spans="1:18" hidden="1">
      <c r="A600" s="134">
        <v>9401730029</v>
      </c>
      <c r="B600">
        <v>2006</v>
      </c>
      <c r="C600">
        <v>20060915</v>
      </c>
      <c r="D600">
        <v>50</v>
      </c>
      <c r="E600">
        <v>50</v>
      </c>
      <c r="G600" t="s">
        <v>308</v>
      </c>
      <c r="H600">
        <v>210512</v>
      </c>
      <c r="I600">
        <v>1</v>
      </c>
      <c r="J600" t="s">
        <v>77</v>
      </c>
      <c r="K600" t="s">
        <v>77</v>
      </c>
      <c r="L600" t="s">
        <v>896</v>
      </c>
      <c r="M600">
        <v>2002</v>
      </c>
      <c r="N600">
        <v>74</v>
      </c>
      <c r="O600">
        <v>3</v>
      </c>
      <c r="P600" t="str">
        <f t="shared" si="18"/>
        <v>09</v>
      </c>
      <c r="Q600" s="118">
        <f>VLOOKUP(M600,WeightWhite!A$10:B$12,2,FALSE)*I600</f>
        <v>1</v>
      </c>
      <c r="R600">
        <f t="shared" si="19"/>
        <v>4</v>
      </c>
    </row>
    <row r="601" spans="1:18" hidden="1">
      <c r="A601" s="134">
        <v>9401730030</v>
      </c>
      <c r="B601">
        <v>2006</v>
      </c>
      <c r="C601">
        <v>20060915</v>
      </c>
      <c r="D601">
        <v>50</v>
      </c>
      <c r="E601">
        <v>50</v>
      </c>
      <c r="G601" t="s">
        <v>308</v>
      </c>
      <c r="H601">
        <v>210512</v>
      </c>
      <c r="I601">
        <v>1</v>
      </c>
      <c r="J601" t="s">
        <v>77</v>
      </c>
      <c r="K601" t="s">
        <v>77</v>
      </c>
      <c r="L601" t="s">
        <v>896</v>
      </c>
      <c r="M601">
        <v>2002</v>
      </c>
      <c r="N601">
        <v>74</v>
      </c>
      <c r="O601">
        <v>3</v>
      </c>
      <c r="P601" t="str">
        <f t="shared" si="18"/>
        <v>09</v>
      </c>
      <c r="Q601" s="118">
        <f>VLOOKUP(M601,WeightWhite!A$10:B$12,2,FALSE)*I601</f>
        <v>1</v>
      </c>
      <c r="R601">
        <f t="shared" si="19"/>
        <v>4</v>
      </c>
    </row>
    <row r="602" spans="1:18" hidden="1">
      <c r="A602" s="134">
        <v>9401730034</v>
      </c>
      <c r="B602">
        <v>2006</v>
      </c>
      <c r="C602">
        <v>20060915</v>
      </c>
      <c r="D602">
        <v>50</v>
      </c>
      <c r="E602">
        <v>50</v>
      </c>
      <c r="G602" t="s">
        <v>308</v>
      </c>
      <c r="H602">
        <v>210512</v>
      </c>
      <c r="I602">
        <v>1</v>
      </c>
      <c r="J602" t="s">
        <v>77</v>
      </c>
      <c r="K602" t="s">
        <v>77</v>
      </c>
      <c r="L602" t="s">
        <v>896</v>
      </c>
      <c r="M602">
        <v>2002</v>
      </c>
      <c r="N602">
        <v>74</v>
      </c>
      <c r="O602">
        <v>3</v>
      </c>
      <c r="P602" t="str">
        <f t="shared" si="18"/>
        <v>09</v>
      </c>
      <c r="Q602" s="118">
        <f>VLOOKUP(M602,WeightWhite!A$10:B$12,2,FALSE)*I602</f>
        <v>1</v>
      </c>
      <c r="R602">
        <f t="shared" si="19"/>
        <v>4</v>
      </c>
    </row>
    <row r="603" spans="1:18" hidden="1">
      <c r="A603" s="134">
        <v>9401730035</v>
      </c>
      <c r="B603">
        <v>2006</v>
      </c>
      <c r="C603">
        <v>20060915</v>
      </c>
      <c r="D603">
        <v>50</v>
      </c>
      <c r="E603">
        <v>50</v>
      </c>
      <c r="G603" t="s">
        <v>308</v>
      </c>
      <c r="H603">
        <v>210512</v>
      </c>
      <c r="I603">
        <v>1</v>
      </c>
      <c r="J603" t="s">
        <v>77</v>
      </c>
      <c r="K603" t="s">
        <v>77</v>
      </c>
      <c r="L603" t="s">
        <v>896</v>
      </c>
      <c r="M603">
        <v>2002</v>
      </c>
      <c r="N603">
        <v>74</v>
      </c>
      <c r="O603">
        <v>3</v>
      </c>
      <c r="P603" t="str">
        <f t="shared" si="18"/>
        <v>09</v>
      </c>
      <c r="Q603" s="118">
        <f>VLOOKUP(M603,WeightWhite!A$10:B$12,2,FALSE)*I603</f>
        <v>1</v>
      </c>
      <c r="R603">
        <f t="shared" si="19"/>
        <v>4</v>
      </c>
    </row>
    <row r="604" spans="1:18" hidden="1">
      <c r="A604" s="134">
        <v>9401730039</v>
      </c>
      <c r="B604">
        <v>2006</v>
      </c>
      <c r="C604">
        <v>20060915</v>
      </c>
      <c r="D604">
        <v>50</v>
      </c>
      <c r="E604">
        <v>50</v>
      </c>
      <c r="G604" t="s">
        <v>308</v>
      </c>
      <c r="H604">
        <v>210512</v>
      </c>
      <c r="I604">
        <v>1</v>
      </c>
      <c r="J604" t="s">
        <v>77</v>
      </c>
      <c r="K604" t="s">
        <v>77</v>
      </c>
      <c r="L604" t="s">
        <v>896</v>
      </c>
      <c r="M604">
        <v>2002</v>
      </c>
      <c r="N604">
        <v>74</v>
      </c>
      <c r="O604">
        <v>3</v>
      </c>
      <c r="P604" t="str">
        <f t="shared" si="18"/>
        <v>09</v>
      </c>
      <c r="Q604" s="118">
        <f>VLOOKUP(M604,WeightWhite!A$10:B$12,2,FALSE)*I604</f>
        <v>1</v>
      </c>
      <c r="R604">
        <f t="shared" si="19"/>
        <v>4</v>
      </c>
    </row>
    <row r="605" spans="1:18" hidden="1">
      <c r="A605" s="134">
        <v>9401730041</v>
      </c>
      <c r="B605">
        <v>2006</v>
      </c>
      <c r="C605">
        <v>20060915</v>
      </c>
      <c r="D605">
        <v>50</v>
      </c>
      <c r="E605">
        <v>50</v>
      </c>
      <c r="G605" t="s">
        <v>308</v>
      </c>
      <c r="H605">
        <v>210512</v>
      </c>
      <c r="I605">
        <v>1</v>
      </c>
      <c r="J605" t="s">
        <v>77</v>
      </c>
      <c r="K605" t="s">
        <v>77</v>
      </c>
      <c r="L605" t="s">
        <v>896</v>
      </c>
      <c r="M605">
        <v>2002</v>
      </c>
      <c r="N605">
        <v>74</v>
      </c>
      <c r="O605">
        <v>3</v>
      </c>
      <c r="P605" t="str">
        <f t="shared" si="18"/>
        <v>09</v>
      </c>
      <c r="Q605" s="118">
        <f>VLOOKUP(M605,WeightWhite!A$10:B$12,2,FALSE)*I605</f>
        <v>1</v>
      </c>
      <c r="R605">
        <f t="shared" si="19"/>
        <v>4</v>
      </c>
    </row>
    <row r="606" spans="1:18" hidden="1">
      <c r="A606" s="134">
        <v>9401730042</v>
      </c>
      <c r="B606">
        <v>2006</v>
      </c>
      <c r="C606">
        <v>20060915</v>
      </c>
      <c r="D606">
        <v>50</v>
      </c>
      <c r="E606">
        <v>50</v>
      </c>
      <c r="G606" t="s">
        <v>308</v>
      </c>
      <c r="H606">
        <v>210512</v>
      </c>
      <c r="I606">
        <v>1</v>
      </c>
      <c r="J606" t="s">
        <v>77</v>
      </c>
      <c r="K606" t="s">
        <v>77</v>
      </c>
      <c r="L606" t="s">
        <v>896</v>
      </c>
      <c r="M606">
        <v>2002</v>
      </c>
      <c r="N606">
        <v>74</v>
      </c>
      <c r="O606">
        <v>3</v>
      </c>
      <c r="P606" t="str">
        <f t="shared" si="18"/>
        <v>09</v>
      </c>
      <c r="Q606" s="118">
        <f>VLOOKUP(M606,WeightWhite!A$10:B$12,2,FALSE)*I606</f>
        <v>1</v>
      </c>
      <c r="R606">
        <f t="shared" si="19"/>
        <v>4</v>
      </c>
    </row>
    <row r="607" spans="1:18" hidden="1">
      <c r="A607" s="134">
        <v>9401730043</v>
      </c>
      <c r="B607">
        <v>2006</v>
      </c>
      <c r="C607">
        <v>20060915</v>
      </c>
      <c r="D607">
        <v>50</v>
      </c>
      <c r="E607">
        <v>50</v>
      </c>
      <c r="G607" t="s">
        <v>308</v>
      </c>
      <c r="H607">
        <v>210512</v>
      </c>
      <c r="I607">
        <v>1</v>
      </c>
      <c r="J607" t="s">
        <v>77</v>
      </c>
      <c r="K607" t="s">
        <v>77</v>
      </c>
      <c r="L607" t="s">
        <v>896</v>
      </c>
      <c r="M607">
        <v>2002</v>
      </c>
      <c r="N607">
        <v>74</v>
      </c>
      <c r="O607">
        <v>3</v>
      </c>
      <c r="P607" t="str">
        <f t="shared" si="18"/>
        <v>09</v>
      </c>
      <c r="Q607" s="118">
        <f>VLOOKUP(M607,WeightWhite!A$10:B$12,2,FALSE)*I607</f>
        <v>1</v>
      </c>
      <c r="R607">
        <f t="shared" si="19"/>
        <v>4</v>
      </c>
    </row>
    <row r="608" spans="1:18" hidden="1">
      <c r="A608" s="134">
        <v>9401730044</v>
      </c>
      <c r="B608">
        <v>2006</v>
      </c>
      <c r="C608">
        <v>20060915</v>
      </c>
      <c r="D608">
        <v>50</v>
      </c>
      <c r="E608">
        <v>50</v>
      </c>
      <c r="G608" t="s">
        <v>308</v>
      </c>
      <c r="H608">
        <v>210512</v>
      </c>
      <c r="I608">
        <v>1</v>
      </c>
      <c r="J608" t="s">
        <v>77</v>
      </c>
      <c r="K608" t="s">
        <v>77</v>
      </c>
      <c r="L608" t="s">
        <v>896</v>
      </c>
      <c r="M608">
        <v>2002</v>
      </c>
      <c r="N608">
        <v>74</v>
      </c>
      <c r="O608">
        <v>3</v>
      </c>
      <c r="P608" t="str">
        <f t="shared" si="18"/>
        <v>09</v>
      </c>
      <c r="Q608" s="118">
        <f>VLOOKUP(M608,WeightWhite!A$10:B$12,2,FALSE)*I608</f>
        <v>1</v>
      </c>
      <c r="R608">
        <f t="shared" si="19"/>
        <v>4</v>
      </c>
    </row>
    <row r="609" spans="1:18" hidden="1">
      <c r="A609" s="134">
        <v>9401730045</v>
      </c>
      <c r="B609">
        <v>2006</v>
      </c>
      <c r="C609">
        <v>20060915</v>
      </c>
      <c r="D609">
        <v>50</v>
      </c>
      <c r="E609">
        <v>50</v>
      </c>
      <c r="G609" t="s">
        <v>308</v>
      </c>
      <c r="H609">
        <v>210512</v>
      </c>
      <c r="I609">
        <v>1</v>
      </c>
      <c r="J609" t="s">
        <v>77</v>
      </c>
      <c r="K609" t="s">
        <v>77</v>
      </c>
      <c r="L609" t="s">
        <v>896</v>
      </c>
      <c r="M609">
        <v>2002</v>
      </c>
      <c r="N609">
        <v>74</v>
      </c>
      <c r="O609">
        <v>3</v>
      </c>
      <c r="P609" t="str">
        <f t="shared" si="18"/>
        <v>09</v>
      </c>
      <c r="Q609" s="118">
        <f>VLOOKUP(M609,WeightWhite!A$10:B$12,2,FALSE)*I609</f>
        <v>1</v>
      </c>
      <c r="R609">
        <f t="shared" si="19"/>
        <v>4</v>
      </c>
    </row>
    <row r="610" spans="1:18" hidden="1">
      <c r="A610" s="134">
        <v>9401730046</v>
      </c>
      <c r="B610">
        <v>2006</v>
      </c>
      <c r="C610">
        <v>20060915</v>
      </c>
      <c r="D610">
        <v>50</v>
      </c>
      <c r="E610">
        <v>50</v>
      </c>
      <c r="G610" t="s">
        <v>308</v>
      </c>
      <c r="H610">
        <v>210512</v>
      </c>
      <c r="I610">
        <v>1</v>
      </c>
      <c r="J610" t="s">
        <v>77</v>
      </c>
      <c r="K610" t="s">
        <v>77</v>
      </c>
      <c r="L610" t="s">
        <v>896</v>
      </c>
      <c r="M610">
        <v>2002</v>
      </c>
      <c r="N610">
        <v>74</v>
      </c>
      <c r="O610">
        <v>3</v>
      </c>
      <c r="P610" t="str">
        <f t="shared" si="18"/>
        <v>09</v>
      </c>
      <c r="Q610" s="118">
        <f>VLOOKUP(M610,WeightWhite!A$10:B$12,2,FALSE)*I610</f>
        <v>1</v>
      </c>
      <c r="R610">
        <f t="shared" si="19"/>
        <v>4</v>
      </c>
    </row>
    <row r="611" spans="1:18" hidden="1">
      <c r="A611" s="134">
        <v>9401730047</v>
      </c>
      <c r="B611">
        <v>2006</v>
      </c>
      <c r="C611">
        <v>20060915</v>
      </c>
      <c r="D611">
        <v>50</v>
      </c>
      <c r="E611">
        <v>50</v>
      </c>
      <c r="G611" t="s">
        <v>308</v>
      </c>
      <c r="H611">
        <v>210512</v>
      </c>
      <c r="I611">
        <v>1</v>
      </c>
      <c r="J611" t="s">
        <v>77</v>
      </c>
      <c r="K611" t="s">
        <v>77</v>
      </c>
      <c r="L611" t="s">
        <v>896</v>
      </c>
      <c r="M611">
        <v>2002</v>
      </c>
      <c r="N611">
        <v>74</v>
      </c>
      <c r="O611">
        <v>3</v>
      </c>
      <c r="P611" t="str">
        <f t="shared" si="18"/>
        <v>09</v>
      </c>
      <c r="Q611" s="118">
        <f>VLOOKUP(M611,WeightWhite!A$10:B$12,2,FALSE)*I611</f>
        <v>1</v>
      </c>
      <c r="R611">
        <f t="shared" si="19"/>
        <v>4</v>
      </c>
    </row>
    <row r="612" spans="1:18" hidden="1">
      <c r="A612" s="134">
        <v>9401730048</v>
      </c>
      <c r="B612">
        <v>2006</v>
      </c>
      <c r="C612">
        <v>20060915</v>
      </c>
      <c r="D612">
        <v>50</v>
      </c>
      <c r="E612">
        <v>50</v>
      </c>
      <c r="G612" t="s">
        <v>308</v>
      </c>
      <c r="H612">
        <v>210512</v>
      </c>
      <c r="I612">
        <v>1</v>
      </c>
      <c r="J612" t="s">
        <v>77</v>
      </c>
      <c r="K612" t="s">
        <v>77</v>
      </c>
      <c r="L612" t="s">
        <v>896</v>
      </c>
      <c r="M612">
        <v>2002</v>
      </c>
      <c r="N612">
        <v>74</v>
      </c>
      <c r="O612">
        <v>3</v>
      </c>
      <c r="P612" t="str">
        <f t="shared" si="18"/>
        <v>09</v>
      </c>
      <c r="Q612" s="118">
        <f>VLOOKUP(M612,WeightWhite!A$10:B$12,2,FALSE)*I612</f>
        <v>1</v>
      </c>
      <c r="R612">
        <f t="shared" si="19"/>
        <v>4</v>
      </c>
    </row>
    <row r="613" spans="1:18" hidden="1">
      <c r="A613" s="134">
        <v>9401730049</v>
      </c>
      <c r="B613">
        <v>2006</v>
      </c>
      <c r="C613">
        <v>20060915</v>
      </c>
      <c r="D613">
        <v>50</v>
      </c>
      <c r="E613">
        <v>50</v>
      </c>
      <c r="G613" t="s">
        <v>308</v>
      </c>
      <c r="H613">
        <v>210512</v>
      </c>
      <c r="I613">
        <v>1</v>
      </c>
      <c r="J613" t="s">
        <v>77</v>
      </c>
      <c r="K613" t="s">
        <v>77</v>
      </c>
      <c r="L613" t="s">
        <v>896</v>
      </c>
      <c r="M613">
        <v>2002</v>
      </c>
      <c r="N613">
        <v>74</v>
      </c>
      <c r="O613">
        <v>3</v>
      </c>
      <c r="P613" t="str">
        <f t="shared" si="18"/>
        <v>09</v>
      </c>
      <c r="Q613" s="118">
        <f>VLOOKUP(M613,WeightWhite!A$10:B$12,2,FALSE)*I613</f>
        <v>1</v>
      </c>
      <c r="R613">
        <f t="shared" si="19"/>
        <v>4</v>
      </c>
    </row>
    <row r="614" spans="1:18" hidden="1">
      <c r="A614" s="134">
        <v>9401730064</v>
      </c>
      <c r="B614">
        <v>2006</v>
      </c>
      <c r="C614">
        <v>20060915</v>
      </c>
      <c r="D614">
        <v>50</v>
      </c>
      <c r="E614">
        <v>50</v>
      </c>
      <c r="G614" t="s">
        <v>308</v>
      </c>
      <c r="H614">
        <v>210512</v>
      </c>
      <c r="I614">
        <v>1</v>
      </c>
      <c r="J614" t="s">
        <v>77</v>
      </c>
      <c r="K614" t="s">
        <v>77</v>
      </c>
      <c r="L614" t="s">
        <v>896</v>
      </c>
      <c r="M614">
        <v>2002</v>
      </c>
      <c r="N614">
        <v>74</v>
      </c>
      <c r="O614">
        <v>3</v>
      </c>
      <c r="P614" t="str">
        <f t="shared" si="18"/>
        <v>09</v>
      </c>
      <c r="Q614" s="118">
        <f>VLOOKUP(M614,WeightWhite!A$10:B$12,2,FALSE)*I614</f>
        <v>1</v>
      </c>
      <c r="R614">
        <f t="shared" si="19"/>
        <v>4</v>
      </c>
    </row>
    <row r="615" spans="1:18" hidden="1">
      <c r="A615" s="134">
        <v>9401730065</v>
      </c>
      <c r="B615">
        <v>2006</v>
      </c>
      <c r="C615">
        <v>20060915</v>
      </c>
      <c r="D615">
        <v>50</v>
      </c>
      <c r="E615">
        <v>50</v>
      </c>
      <c r="G615" t="s">
        <v>308</v>
      </c>
      <c r="H615">
        <v>210512</v>
      </c>
      <c r="I615">
        <v>1</v>
      </c>
      <c r="J615" t="s">
        <v>77</v>
      </c>
      <c r="K615" t="s">
        <v>77</v>
      </c>
      <c r="L615" t="s">
        <v>896</v>
      </c>
      <c r="M615">
        <v>2002</v>
      </c>
      <c r="N615">
        <v>74</v>
      </c>
      <c r="O615">
        <v>3</v>
      </c>
      <c r="P615" t="str">
        <f t="shared" si="18"/>
        <v>09</v>
      </c>
      <c r="Q615" s="118">
        <f>VLOOKUP(M615,WeightWhite!A$10:B$12,2,FALSE)*I615</f>
        <v>1</v>
      </c>
      <c r="R615">
        <f t="shared" si="19"/>
        <v>4</v>
      </c>
    </row>
    <row r="616" spans="1:18" hidden="1">
      <c r="A616" s="134">
        <v>9401730067</v>
      </c>
      <c r="B616">
        <v>2006</v>
      </c>
      <c r="C616">
        <v>20060915</v>
      </c>
      <c r="D616">
        <v>50</v>
      </c>
      <c r="E616">
        <v>50</v>
      </c>
      <c r="G616" t="s">
        <v>308</v>
      </c>
      <c r="H616">
        <v>210512</v>
      </c>
      <c r="I616">
        <v>1</v>
      </c>
      <c r="J616" t="s">
        <v>77</v>
      </c>
      <c r="K616" t="s">
        <v>77</v>
      </c>
      <c r="L616" t="s">
        <v>896</v>
      </c>
      <c r="M616">
        <v>2002</v>
      </c>
      <c r="N616">
        <v>74</v>
      </c>
      <c r="O616">
        <v>3</v>
      </c>
      <c r="P616" t="str">
        <f t="shared" si="18"/>
        <v>09</v>
      </c>
      <c r="Q616" s="118">
        <f>VLOOKUP(M616,WeightWhite!A$10:B$12,2,FALSE)*I616</f>
        <v>1</v>
      </c>
      <c r="R616">
        <f t="shared" si="19"/>
        <v>4</v>
      </c>
    </row>
    <row r="617" spans="1:18" hidden="1">
      <c r="A617" s="134">
        <v>9401730068</v>
      </c>
      <c r="B617">
        <v>2006</v>
      </c>
      <c r="C617">
        <v>20060915</v>
      </c>
      <c r="D617">
        <v>50</v>
      </c>
      <c r="E617">
        <v>50</v>
      </c>
      <c r="G617" t="s">
        <v>308</v>
      </c>
      <c r="H617">
        <v>210512</v>
      </c>
      <c r="I617">
        <v>1</v>
      </c>
      <c r="J617" t="s">
        <v>77</v>
      </c>
      <c r="K617" t="s">
        <v>77</v>
      </c>
      <c r="L617" t="s">
        <v>896</v>
      </c>
      <c r="M617">
        <v>2002</v>
      </c>
      <c r="N617">
        <v>74</v>
      </c>
      <c r="O617">
        <v>3</v>
      </c>
      <c r="P617" t="str">
        <f t="shared" si="18"/>
        <v>09</v>
      </c>
      <c r="Q617" s="118">
        <f>VLOOKUP(M617,WeightWhite!A$10:B$12,2,FALSE)*I617</f>
        <v>1</v>
      </c>
      <c r="R617">
        <f t="shared" si="19"/>
        <v>4</v>
      </c>
    </row>
    <row r="618" spans="1:18" hidden="1">
      <c r="A618" s="134">
        <v>9401730069</v>
      </c>
      <c r="B618">
        <v>2006</v>
      </c>
      <c r="C618">
        <v>20060915</v>
      </c>
      <c r="D618">
        <v>50</v>
      </c>
      <c r="E618">
        <v>50</v>
      </c>
      <c r="G618" t="s">
        <v>308</v>
      </c>
      <c r="H618">
        <v>210512</v>
      </c>
      <c r="I618">
        <v>1</v>
      </c>
      <c r="J618" t="s">
        <v>77</v>
      </c>
      <c r="K618" t="s">
        <v>77</v>
      </c>
      <c r="L618" t="s">
        <v>896</v>
      </c>
      <c r="M618">
        <v>2002</v>
      </c>
      <c r="N618">
        <v>74</v>
      </c>
      <c r="O618">
        <v>3</v>
      </c>
      <c r="P618" t="str">
        <f t="shared" si="18"/>
        <v>09</v>
      </c>
      <c r="Q618" s="118">
        <f>VLOOKUP(M618,WeightWhite!A$10:B$12,2,FALSE)*I618</f>
        <v>1</v>
      </c>
      <c r="R618">
        <f t="shared" si="19"/>
        <v>4</v>
      </c>
    </row>
    <row r="619" spans="1:18" hidden="1">
      <c r="A619" s="134">
        <v>9401730070</v>
      </c>
      <c r="B619">
        <v>2006</v>
      </c>
      <c r="C619">
        <v>20060915</v>
      </c>
      <c r="D619">
        <v>50</v>
      </c>
      <c r="E619">
        <v>50</v>
      </c>
      <c r="G619" t="s">
        <v>308</v>
      </c>
      <c r="H619">
        <v>210512</v>
      </c>
      <c r="I619">
        <v>1</v>
      </c>
      <c r="J619" t="s">
        <v>77</v>
      </c>
      <c r="K619" t="s">
        <v>77</v>
      </c>
      <c r="L619" t="s">
        <v>896</v>
      </c>
      <c r="M619">
        <v>2002</v>
      </c>
      <c r="N619">
        <v>74</v>
      </c>
      <c r="O619">
        <v>3</v>
      </c>
      <c r="P619" t="str">
        <f t="shared" si="18"/>
        <v>09</v>
      </c>
      <c r="Q619" s="118">
        <f>VLOOKUP(M619,WeightWhite!A$10:B$12,2,FALSE)*I619</f>
        <v>1</v>
      </c>
      <c r="R619">
        <f t="shared" si="19"/>
        <v>4</v>
      </c>
    </row>
    <row r="620" spans="1:18" hidden="1">
      <c r="A620" s="134">
        <v>9401730072</v>
      </c>
      <c r="B620">
        <v>2006</v>
      </c>
      <c r="C620">
        <v>20060915</v>
      </c>
      <c r="D620">
        <v>50</v>
      </c>
      <c r="E620">
        <v>50</v>
      </c>
      <c r="G620" t="s">
        <v>308</v>
      </c>
      <c r="H620">
        <v>210512</v>
      </c>
      <c r="I620">
        <v>1</v>
      </c>
      <c r="J620" t="s">
        <v>77</v>
      </c>
      <c r="K620" t="s">
        <v>77</v>
      </c>
      <c r="L620" t="s">
        <v>896</v>
      </c>
      <c r="M620">
        <v>2002</v>
      </c>
      <c r="N620">
        <v>74</v>
      </c>
      <c r="O620">
        <v>3</v>
      </c>
      <c r="P620" t="str">
        <f t="shared" si="18"/>
        <v>09</v>
      </c>
      <c r="Q620" s="118">
        <f>VLOOKUP(M620,WeightWhite!A$10:B$12,2,FALSE)*I620</f>
        <v>1</v>
      </c>
      <c r="R620">
        <f t="shared" si="19"/>
        <v>4</v>
      </c>
    </row>
    <row r="621" spans="1:18" hidden="1">
      <c r="A621" s="134">
        <v>9401730073</v>
      </c>
      <c r="B621">
        <v>2006</v>
      </c>
      <c r="C621">
        <v>20060915</v>
      </c>
      <c r="D621">
        <v>50</v>
      </c>
      <c r="E621">
        <v>50</v>
      </c>
      <c r="G621" t="s">
        <v>308</v>
      </c>
      <c r="H621">
        <v>210512</v>
      </c>
      <c r="I621">
        <v>1</v>
      </c>
      <c r="J621" t="s">
        <v>77</v>
      </c>
      <c r="K621" t="s">
        <v>77</v>
      </c>
      <c r="L621" t="s">
        <v>896</v>
      </c>
      <c r="M621">
        <v>2002</v>
      </c>
      <c r="N621">
        <v>74</v>
      </c>
      <c r="O621">
        <v>3</v>
      </c>
      <c r="P621" t="str">
        <f t="shared" si="18"/>
        <v>09</v>
      </c>
      <c r="Q621" s="118">
        <f>VLOOKUP(M621,WeightWhite!A$10:B$12,2,FALSE)*I621</f>
        <v>1</v>
      </c>
      <c r="R621">
        <f t="shared" si="19"/>
        <v>4</v>
      </c>
    </row>
    <row r="622" spans="1:18" hidden="1">
      <c r="A622" s="134">
        <v>9401730074</v>
      </c>
      <c r="B622">
        <v>2006</v>
      </c>
      <c r="C622">
        <v>20060915</v>
      </c>
      <c r="D622">
        <v>50</v>
      </c>
      <c r="E622">
        <v>50</v>
      </c>
      <c r="G622" t="s">
        <v>308</v>
      </c>
      <c r="H622">
        <v>210512</v>
      </c>
      <c r="I622">
        <v>1</v>
      </c>
      <c r="J622" t="s">
        <v>77</v>
      </c>
      <c r="K622" t="s">
        <v>77</v>
      </c>
      <c r="L622" t="s">
        <v>896</v>
      </c>
      <c r="M622">
        <v>2002</v>
      </c>
      <c r="N622">
        <v>74</v>
      </c>
      <c r="O622">
        <v>3</v>
      </c>
      <c r="P622" t="str">
        <f t="shared" si="18"/>
        <v>09</v>
      </c>
      <c r="Q622" s="118">
        <f>VLOOKUP(M622,WeightWhite!A$10:B$12,2,FALSE)*I622</f>
        <v>1</v>
      </c>
      <c r="R622">
        <f t="shared" si="19"/>
        <v>4</v>
      </c>
    </row>
    <row r="623" spans="1:18" hidden="1">
      <c r="A623" s="134">
        <v>9401730075</v>
      </c>
      <c r="B623">
        <v>2006</v>
      </c>
      <c r="C623">
        <v>20060915</v>
      </c>
      <c r="D623">
        <v>50</v>
      </c>
      <c r="E623">
        <v>50</v>
      </c>
      <c r="G623" t="s">
        <v>308</v>
      </c>
      <c r="H623">
        <v>210512</v>
      </c>
      <c r="I623">
        <v>1</v>
      </c>
      <c r="J623" t="s">
        <v>77</v>
      </c>
      <c r="K623" t="s">
        <v>77</v>
      </c>
      <c r="L623" t="s">
        <v>896</v>
      </c>
      <c r="M623">
        <v>2002</v>
      </c>
      <c r="N623">
        <v>74</v>
      </c>
      <c r="O623">
        <v>3</v>
      </c>
      <c r="P623" t="str">
        <f t="shared" si="18"/>
        <v>09</v>
      </c>
      <c r="Q623" s="118">
        <f>VLOOKUP(M623,WeightWhite!A$10:B$12,2,FALSE)*I623</f>
        <v>1</v>
      </c>
      <c r="R623">
        <f t="shared" si="19"/>
        <v>4</v>
      </c>
    </row>
    <row r="624" spans="1:18" hidden="1">
      <c r="A624" s="134">
        <v>9401730076</v>
      </c>
      <c r="B624">
        <v>2006</v>
      </c>
      <c r="C624">
        <v>20060915</v>
      </c>
      <c r="D624">
        <v>50</v>
      </c>
      <c r="E624">
        <v>50</v>
      </c>
      <c r="G624" t="s">
        <v>308</v>
      </c>
      <c r="H624">
        <v>210512</v>
      </c>
      <c r="I624">
        <v>1</v>
      </c>
      <c r="J624" t="s">
        <v>77</v>
      </c>
      <c r="K624" t="s">
        <v>77</v>
      </c>
      <c r="L624" t="s">
        <v>896</v>
      </c>
      <c r="M624">
        <v>2002</v>
      </c>
      <c r="N624">
        <v>74</v>
      </c>
      <c r="O624">
        <v>3</v>
      </c>
      <c r="P624" t="str">
        <f t="shared" si="18"/>
        <v>09</v>
      </c>
      <c r="Q624" s="118">
        <f>VLOOKUP(M624,WeightWhite!A$10:B$12,2,FALSE)*I624</f>
        <v>1</v>
      </c>
      <c r="R624">
        <f t="shared" si="19"/>
        <v>4</v>
      </c>
    </row>
    <row r="625" spans="1:18" hidden="1">
      <c r="A625" s="134">
        <v>9401730077</v>
      </c>
      <c r="B625">
        <v>2006</v>
      </c>
      <c r="C625">
        <v>20060915</v>
      </c>
      <c r="D625">
        <v>50</v>
      </c>
      <c r="E625">
        <v>50</v>
      </c>
      <c r="G625" t="s">
        <v>308</v>
      </c>
      <c r="H625">
        <v>210512</v>
      </c>
      <c r="I625">
        <v>1</v>
      </c>
      <c r="J625" t="s">
        <v>77</v>
      </c>
      <c r="K625" t="s">
        <v>77</v>
      </c>
      <c r="L625" t="s">
        <v>896</v>
      </c>
      <c r="M625">
        <v>2002</v>
      </c>
      <c r="N625">
        <v>74</v>
      </c>
      <c r="O625">
        <v>3</v>
      </c>
      <c r="P625" t="str">
        <f t="shared" si="18"/>
        <v>09</v>
      </c>
      <c r="Q625" s="118">
        <f>VLOOKUP(M625,WeightWhite!A$10:B$12,2,FALSE)*I625</f>
        <v>1</v>
      </c>
      <c r="R625">
        <f t="shared" si="19"/>
        <v>4</v>
      </c>
    </row>
    <row r="626" spans="1:18" hidden="1">
      <c r="A626" s="134">
        <v>9401740016</v>
      </c>
      <c r="B626">
        <v>2006</v>
      </c>
      <c r="C626">
        <v>20060921</v>
      </c>
      <c r="D626">
        <v>50</v>
      </c>
      <c r="E626">
        <v>50</v>
      </c>
      <c r="G626" t="s">
        <v>308</v>
      </c>
      <c r="H626">
        <v>210512</v>
      </c>
      <c r="I626">
        <v>1</v>
      </c>
      <c r="J626" t="s">
        <v>77</v>
      </c>
      <c r="K626" t="s">
        <v>77</v>
      </c>
      <c r="L626" t="s">
        <v>896</v>
      </c>
      <c r="M626">
        <v>2002</v>
      </c>
      <c r="N626">
        <v>74</v>
      </c>
      <c r="O626">
        <v>3</v>
      </c>
      <c r="P626" t="str">
        <f t="shared" si="18"/>
        <v>09</v>
      </c>
      <c r="Q626" s="118">
        <f>VLOOKUP(M626,WeightWhite!A$10:B$12,2,FALSE)*I626</f>
        <v>1</v>
      </c>
      <c r="R626">
        <f t="shared" si="19"/>
        <v>4</v>
      </c>
    </row>
    <row r="627" spans="1:18" hidden="1">
      <c r="A627" s="134">
        <v>9401740020</v>
      </c>
      <c r="B627">
        <v>2006</v>
      </c>
      <c r="C627">
        <v>20060921</v>
      </c>
      <c r="D627">
        <v>50</v>
      </c>
      <c r="E627">
        <v>50</v>
      </c>
      <c r="G627" t="s">
        <v>308</v>
      </c>
      <c r="H627">
        <v>210512</v>
      </c>
      <c r="I627">
        <v>1</v>
      </c>
      <c r="J627" t="s">
        <v>77</v>
      </c>
      <c r="K627" t="s">
        <v>77</v>
      </c>
      <c r="L627" t="s">
        <v>896</v>
      </c>
      <c r="M627">
        <v>2002</v>
      </c>
      <c r="N627">
        <v>74</v>
      </c>
      <c r="O627">
        <v>3</v>
      </c>
      <c r="P627" t="str">
        <f t="shared" si="18"/>
        <v>09</v>
      </c>
      <c r="Q627" s="118">
        <f>VLOOKUP(M627,WeightWhite!A$10:B$12,2,FALSE)*I627</f>
        <v>1</v>
      </c>
      <c r="R627">
        <f t="shared" si="19"/>
        <v>4</v>
      </c>
    </row>
    <row r="628" spans="1:18" hidden="1">
      <c r="A628" s="134">
        <v>9401740021</v>
      </c>
      <c r="B628">
        <v>2006</v>
      </c>
      <c r="C628">
        <v>20060921</v>
      </c>
      <c r="D628">
        <v>50</v>
      </c>
      <c r="E628">
        <v>50</v>
      </c>
      <c r="G628" t="s">
        <v>308</v>
      </c>
      <c r="H628">
        <v>210512</v>
      </c>
      <c r="I628">
        <v>1</v>
      </c>
      <c r="J628" t="s">
        <v>77</v>
      </c>
      <c r="K628" t="s">
        <v>77</v>
      </c>
      <c r="L628" t="s">
        <v>896</v>
      </c>
      <c r="M628">
        <v>2002</v>
      </c>
      <c r="N628">
        <v>74</v>
      </c>
      <c r="O628">
        <v>3</v>
      </c>
      <c r="P628" t="str">
        <f t="shared" si="18"/>
        <v>09</v>
      </c>
      <c r="Q628" s="118">
        <f>VLOOKUP(M628,WeightWhite!A$10:B$12,2,FALSE)*I628</f>
        <v>1</v>
      </c>
      <c r="R628">
        <f t="shared" si="19"/>
        <v>4</v>
      </c>
    </row>
    <row r="629" spans="1:18" hidden="1">
      <c r="A629" s="134">
        <v>9401740023</v>
      </c>
      <c r="B629">
        <v>2006</v>
      </c>
      <c r="C629">
        <v>20060921</v>
      </c>
      <c r="D629">
        <v>50</v>
      </c>
      <c r="E629">
        <v>50</v>
      </c>
      <c r="G629" t="s">
        <v>308</v>
      </c>
      <c r="H629">
        <v>210512</v>
      </c>
      <c r="I629">
        <v>1</v>
      </c>
      <c r="J629" t="s">
        <v>77</v>
      </c>
      <c r="K629" t="s">
        <v>77</v>
      </c>
      <c r="L629" t="s">
        <v>896</v>
      </c>
      <c r="M629">
        <v>2002</v>
      </c>
      <c r="N629">
        <v>74</v>
      </c>
      <c r="O629">
        <v>3</v>
      </c>
      <c r="P629" t="str">
        <f t="shared" si="18"/>
        <v>09</v>
      </c>
      <c r="Q629" s="118">
        <f>VLOOKUP(M629,WeightWhite!A$10:B$12,2,FALSE)*I629</f>
        <v>1</v>
      </c>
      <c r="R629">
        <f t="shared" si="19"/>
        <v>4</v>
      </c>
    </row>
    <row r="630" spans="1:18" hidden="1">
      <c r="A630" s="134">
        <v>9401740025</v>
      </c>
      <c r="B630">
        <v>2006</v>
      </c>
      <c r="C630">
        <v>20060921</v>
      </c>
      <c r="D630">
        <v>50</v>
      </c>
      <c r="E630">
        <v>50</v>
      </c>
      <c r="G630" t="s">
        <v>308</v>
      </c>
      <c r="H630">
        <v>210512</v>
      </c>
      <c r="I630">
        <v>1</v>
      </c>
      <c r="J630" t="s">
        <v>77</v>
      </c>
      <c r="K630" t="s">
        <v>77</v>
      </c>
      <c r="L630" t="s">
        <v>896</v>
      </c>
      <c r="M630">
        <v>2002</v>
      </c>
      <c r="N630">
        <v>74</v>
      </c>
      <c r="O630">
        <v>3</v>
      </c>
      <c r="P630" t="str">
        <f t="shared" si="18"/>
        <v>09</v>
      </c>
      <c r="Q630" s="118">
        <f>VLOOKUP(M630,WeightWhite!A$10:B$12,2,FALSE)*I630</f>
        <v>1</v>
      </c>
      <c r="R630">
        <f t="shared" si="19"/>
        <v>4</v>
      </c>
    </row>
    <row r="631" spans="1:18" hidden="1">
      <c r="A631" s="134">
        <v>9401740027</v>
      </c>
      <c r="B631">
        <v>2006</v>
      </c>
      <c r="C631">
        <v>20060921</v>
      </c>
      <c r="D631">
        <v>50</v>
      </c>
      <c r="E631">
        <v>50</v>
      </c>
      <c r="G631" t="s">
        <v>308</v>
      </c>
      <c r="H631">
        <v>210512</v>
      </c>
      <c r="I631">
        <v>1</v>
      </c>
      <c r="J631" t="s">
        <v>77</v>
      </c>
      <c r="K631" t="s">
        <v>77</v>
      </c>
      <c r="L631" t="s">
        <v>896</v>
      </c>
      <c r="M631">
        <v>2002</v>
      </c>
      <c r="N631">
        <v>74</v>
      </c>
      <c r="O631">
        <v>3</v>
      </c>
      <c r="P631" t="str">
        <f t="shared" si="18"/>
        <v>09</v>
      </c>
      <c r="Q631" s="118">
        <f>VLOOKUP(M631,WeightWhite!A$10:B$12,2,FALSE)*I631</f>
        <v>1</v>
      </c>
      <c r="R631">
        <f t="shared" si="19"/>
        <v>4</v>
      </c>
    </row>
    <row r="632" spans="1:18" hidden="1">
      <c r="A632" s="134">
        <v>9401740042</v>
      </c>
      <c r="B632">
        <v>2006</v>
      </c>
      <c r="C632">
        <v>20060921</v>
      </c>
      <c r="D632">
        <v>50</v>
      </c>
      <c r="E632">
        <v>50</v>
      </c>
      <c r="G632" t="s">
        <v>308</v>
      </c>
      <c r="H632">
        <v>210512</v>
      </c>
      <c r="I632">
        <v>1</v>
      </c>
      <c r="J632" t="s">
        <v>77</v>
      </c>
      <c r="K632" t="s">
        <v>77</v>
      </c>
      <c r="L632" t="s">
        <v>896</v>
      </c>
      <c r="M632">
        <v>2002</v>
      </c>
      <c r="N632">
        <v>74</v>
      </c>
      <c r="O632">
        <v>3</v>
      </c>
      <c r="P632" t="str">
        <f t="shared" si="18"/>
        <v>09</v>
      </c>
      <c r="Q632" s="118">
        <f>VLOOKUP(M632,WeightWhite!A$10:B$12,2,FALSE)*I632</f>
        <v>1</v>
      </c>
      <c r="R632">
        <f t="shared" si="19"/>
        <v>4</v>
      </c>
    </row>
    <row r="633" spans="1:18" hidden="1">
      <c r="A633" s="134">
        <v>9401740053</v>
      </c>
      <c r="B633">
        <v>2006</v>
      </c>
      <c r="C633">
        <v>20060921</v>
      </c>
      <c r="D633">
        <v>50</v>
      </c>
      <c r="E633">
        <v>50</v>
      </c>
      <c r="G633" t="s">
        <v>308</v>
      </c>
      <c r="H633">
        <v>210512</v>
      </c>
      <c r="I633">
        <v>1</v>
      </c>
      <c r="J633" t="s">
        <v>77</v>
      </c>
      <c r="K633" t="s">
        <v>77</v>
      </c>
      <c r="L633" t="s">
        <v>896</v>
      </c>
      <c r="M633">
        <v>2002</v>
      </c>
      <c r="N633">
        <v>74</v>
      </c>
      <c r="O633">
        <v>3</v>
      </c>
      <c r="P633" t="str">
        <f t="shared" si="18"/>
        <v>09</v>
      </c>
      <c r="Q633" s="118">
        <f>VLOOKUP(M633,WeightWhite!A$10:B$12,2,FALSE)*I633</f>
        <v>1</v>
      </c>
      <c r="R633">
        <f t="shared" si="19"/>
        <v>4</v>
      </c>
    </row>
    <row r="634" spans="1:18" hidden="1">
      <c r="A634" s="134">
        <v>9401740055</v>
      </c>
      <c r="B634">
        <v>2006</v>
      </c>
      <c r="C634">
        <v>20060921</v>
      </c>
      <c r="D634">
        <v>50</v>
      </c>
      <c r="E634">
        <v>50</v>
      </c>
      <c r="G634" t="s">
        <v>308</v>
      </c>
      <c r="H634">
        <v>210512</v>
      </c>
      <c r="I634">
        <v>1</v>
      </c>
      <c r="J634" t="s">
        <v>77</v>
      </c>
      <c r="K634" t="s">
        <v>77</v>
      </c>
      <c r="L634" t="s">
        <v>896</v>
      </c>
      <c r="M634">
        <v>2002</v>
      </c>
      <c r="N634">
        <v>74</v>
      </c>
      <c r="O634">
        <v>3</v>
      </c>
      <c r="P634" t="str">
        <f t="shared" si="18"/>
        <v>09</v>
      </c>
      <c r="Q634" s="118">
        <f>VLOOKUP(M634,WeightWhite!A$10:B$12,2,FALSE)*I634</f>
        <v>1</v>
      </c>
      <c r="R634">
        <f t="shared" si="19"/>
        <v>4</v>
      </c>
    </row>
    <row r="635" spans="1:18" hidden="1">
      <c r="A635" s="134">
        <v>9401730011</v>
      </c>
      <c r="B635">
        <v>2006</v>
      </c>
      <c r="C635">
        <v>20060915</v>
      </c>
      <c r="D635">
        <v>50</v>
      </c>
      <c r="E635">
        <v>50</v>
      </c>
      <c r="G635" t="s">
        <v>308</v>
      </c>
      <c r="H635">
        <v>210512</v>
      </c>
      <c r="I635">
        <v>1</v>
      </c>
      <c r="J635" t="s">
        <v>77</v>
      </c>
      <c r="K635" t="s">
        <v>77</v>
      </c>
      <c r="L635" t="s">
        <v>896</v>
      </c>
      <c r="M635">
        <v>2002</v>
      </c>
      <c r="N635">
        <v>74</v>
      </c>
      <c r="O635">
        <v>3</v>
      </c>
      <c r="P635" t="str">
        <f t="shared" si="18"/>
        <v>09</v>
      </c>
      <c r="Q635" s="118">
        <f>VLOOKUP(M635,WeightWhite!A$10:B$12,2,FALSE)*I635</f>
        <v>1</v>
      </c>
      <c r="R635">
        <f t="shared" si="19"/>
        <v>4</v>
      </c>
    </row>
    <row r="636" spans="1:18" hidden="1">
      <c r="A636" s="134">
        <v>9401730012</v>
      </c>
      <c r="B636">
        <v>2006</v>
      </c>
      <c r="C636">
        <v>20060915</v>
      </c>
      <c r="D636">
        <v>50</v>
      </c>
      <c r="E636">
        <v>50</v>
      </c>
      <c r="G636" t="s">
        <v>308</v>
      </c>
      <c r="H636">
        <v>210512</v>
      </c>
      <c r="I636">
        <v>1</v>
      </c>
      <c r="J636" t="s">
        <v>77</v>
      </c>
      <c r="K636" t="s">
        <v>77</v>
      </c>
      <c r="L636" t="s">
        <v>896</v>
      </c>
      <c r="M636">
        <v>2002</v>
      </c>
      <c r="N636">
        <v>74</v>
      </c>
      <c r="O636">
        <v>3</v>
      </c>
      <c r="P636" t="str">
        <f t="shared" si="18"/>
        <v>09</v>
      </c>
      <c r="Q636" s="118">
        <f>VLOOKUP(M636,WeightWhite!A$10:B$12,2,FALSE)*I636</f>
        <v>1</v>
      </c>
      <c r="R636">
        <f t="shared" si="19"/>
        <v>4</v>
      </c>
    </row>
    <row r="637" spans="1:18" hidden="1">
      <c r="A637" s="134">
        <v>9401730014</v>
      </c>
      <c r="B637">
        <v>2006</v>
      </c>
      <c r="C637">
        <v>20060915</v>
      </c>
      <c r="D637">
        <v>50</v>
      </c>
      <c r="E637">
        <v>50</v>
      </c>
      <c r="G637" t="s">
        <v>308</v>
      </c>
      <c r="H637">
        <v>210512</v>
      </c>
      <c r="I637">
        <v>1</v>
      </c>
      <c r="J637" t="s">
        <v>77</v>
      </c>
      <c r="K637" t="s">
        <v>77</v>
      </c>
      <c r="L637" t="s">
        <v>896</v>
      </c>
      <c r="M637">
        <v>2002</v>
      </c>
      <c r="N637">
        <v>74</v>
      </c>
      <c r="O637">
        <v>3</v>
      </c>
      <c r="P637" t="str">
        <f t="shared" si="18"/>
        <v>09</v>
      </c>
      <c r="Q637" s="118">
        <f>VLOOKUP(M637,WeightWhite!A$10:B$12,2,FALSE)*I637</f>
        <v>1</v>
      </c>
      <c r="R637">
        <f t="shared" si="19"/>
        <v>4</v>
      </c>
    </row>
    <row r="638" spans="1:18" hidden="1">
      <c r="A638" s="134">
        <v>9401730017</v>
      </c>
      <c r="B638">
        <v>2006</v>
      </c>
      <c r="C638">
        <v>20060915</v>
      </c>
      <c r="D638">
        <v>50</v>
      </c>
      <c r="E638">
        <v>50</v>
      </c>
      <c r="G638" t="s">
        <v>308</v>
      </c>
      <c r="H638">
        <v>210512</v>
      </c>
      <c r="I638">
        <v>1</v>
      </c>
      <c r="J638" t="s">
        <v>77</v>
      </c>
      <c r="K638" t="s">
        <v>77</v>
      </c>
      <c r="L638" t="s">
        <v>896</v>
      </c>
      <c r="M638">
        <v>2002</v>
      </c>
      <c r="N638">
        <v>74</v>
      </c>
      <c r="O638">
        <v>3</v>
      </c>
      <c r="P638" t="str">
        <f t="shared" si="18"/>
        <v>09</v>
      </c>
      <c r="Q638" s="118">
        <f>VLOOKUP(M638,WeightWhite!A$10:B$12,2,FALSE)*I638</f>
        <v>1</v>
      </c>
      <c r="R638">
        <f t="shared" si="19"/>
        <v>4</v>
      </c>
    </row>
    <row r="639" spans="1:18" hidden="1">
      <c r="A639" s="134">
        <v>9401730018</v>
      </c>
      <c r="B639">
        <v>2006</v>
      </c>
      <c r="C639">
        <v>20060915</v>
      </c>
      <c r="D639">
        <v>50</v>
      </c>
      <c r="E639">
        <v>50</v>
      </c>
      <c r="G639" t="s">
        <v>308</v>
      </c>
      <c r="H639">
        <v>210512</v>
      </c>
      <c r="I639">
        <v>1</v>
      </c>
      <c r="J639" t="s">
        <v>77</v>
      </c>
      <c r="K639" t="s">
        <v>77</v>
      </c>
      <c r="L639" t="s">
        <v>896</v>
      </c>
      <c r="M639">
        <v>2002</v>
      </c>
      <c r="N639">
        <v>74</v>
      </c>
      <c r="O639">
        <v>3</v>
      </c>
      <c r="P639" t="str">
        <f t="shared" si="18"/>
        <v>09</v>
      </c>
      <c r="Q639" s="118">
        <f>VLOOKUP(M639,WeightWhite!A$10:B$12,2,FALSE)*I639</f>
        <v>1</v>
      </c>
      <c r="R639">
        <f t="shared" si="19"/>
        <v>4</v>
      </c>
    </row>
    <row r="640" spans="1:18" hidden="1">
      <c r="A640" s="134">
        <v>9401730020</v>
      </c>
      <c r="B640">
        <v>2006</v>
      </c>
      <c r="C640">
        <v>20060915</v>
      </c>
      <c r="D640">
        <v>50</v>
      </c>
      <c r="E640">
        <v>50</v>
      </c>
      <c r="G640" t="s">
        <v>308</v>
      </c>
      <c r="H640">
        <v>210512</v>
      </c>
      <c r="I640">
        <v>1</v>
      </c>
      <c r="J640" t="s">
        <v>77</v>
      </c>
      <c r="K640" t="s">
        <v>77</v>
      </c>
      <c r="L640" t="s">
        <v>896</v>
      </c>
      <c r="M640">
        <v>2002</v>
      </c>
      <c r="N640">
        <v>74</v>
      </c>
      <c r="O640">
        <v>3</v>
      </c>
      <c r="P640" t="str">
        <f t="shared" si="18"/>
        <v>09</v>
      </c>
      <c r="Q640" s="118">
        <f>VLOOKUP(M640,WeightWhite!A$10:B$12,2,FALSE)*I640</f>
        <v>1</v>
      </c>
      <c r="R640">
        <f t="shared" si="19"/>
        <v>4</v>
      </c>
    </row>
    <row r="641" spans="1:18" hidden="1">
      <c r="A641" s="134">
        <v>9401730051</v>
      </c>
      <c r="B641">
        <v>2006</v>
      </c>
      <c r="C641">
        <v>20060915</v>
      </c>
      <c r="D641">
        <v>50</v>
      </c>
      <c r="E641">
        <v>50</v>
      </c>
      <c r="G641" t="s">
        <v>308</v>
      </c>
      <c r="H641">
        <v>210512</v>
      </c>
      <c r="I641">
        <v>1</v>
      </c>
      <c r="J641" t="s">
        <v>77</v>
      </c>
      <c r="K641" t="s">
        <v>77</v>
      </c>
      <c r="L641" t="s">
        <v>896</v>
      </c>
      <c r="M641">
        <v>2002</v>
      </c>
      <c r="N641">
        <v>74</v>
      </c>
      <c r="O641">
        <v>3</v>
      </c>
      <c r="P641" t="str">
        <f t="shared" si="18"/>
        <v>09</v>
      </c>
      <c r="Q641" s="118">
        <f>VLOOKUP(M641,WeightWhite!A$10:B$12,2,FALSE)*I641</f>
        <v>1</v>
      </c>
      <c r="R641">
        <f t="shared" si="19"/>
        <v>4</v>
      </c>
    </row>
    <row r="642" spans="1:18" hidden="1">
      <c r="A642" s="134">
        <v>9401730052</v>
      </c>
      <c r="B642">
        <v>2006</v>
      </c>
      <c r="C642">
        <v>20060915</v>
      </c>
      <c r="D642">
        <v>50</v>
      </c>
      <c r="E642">
        <v>50</v>
      </c>
      <c r="G642" t="s">
        <v>308</v>
      </c>
      <c r="H642">
        <v>210512</v>
      </c>
      <c r="I642">
        <v>1</v>
      </c>
      <c r="J642" t="s">
        <v>77</v>
      </c>
      <c r="K642" t="s">
        <v>77</v>
      </c>
      <c r="L642" t="s">
        <v>896</v>
      </c>
      <c r="M642">
        <v>2002</v>
      </c>
      <c r="N642">
        <v>74</v>
      </c>
      <c r="O642">
        <v>3</v>
      </c>
      <c r="P642" t="str">
        <f t="shared" ref="P642:P705" si="20">MID(C642,5,2)</f>
        <v>09</v>
      </c>
      <c r="Q642" s="118">
        <f>VLOOKUP(M642,WeightWhite!A$10:B$12,2,FALSE)*I642</f>
        <v>1</v>
      </c>
      <c r="R642">
        <f t="shared" si="19"/>
        <v>4</v>
      </c>
    </row>
    <row r="643" spans="1:18" hidden="1">
      <c r="A643" s="134">
        <v>9401730054</v>
      </c>
      <c r="B643">
        <v>2006</v>
      </c>
      <c r="C643">
        <v>20060915</v>
      </c>
      <c r="D643">
        <v>50</v>
      </c>
      <c r="E643">
        <v>50</v>
      </c>
      <c r="G643" t="s">
        <v>308</v>
      </c>
      <c r="H643">
        <v>210512</v>
      </c>
      <c r="I643">
        <v>1</v>
      </c>
      <c r="J643" t="s">
        <v>77</v>
      </c>
      <c r="K643" t="s">
        <v>77</v>
      </c>
      <c r="L643" t="s">
        <v>896</v>
      </c>
      <c r="M643">
        <v>2002</v>
      </c>
      <c r="N643">
        <v>74</v>
      </c>
      <c r="O643">
        <v>3</v>
      </c>
      <c r="P643" t="str">
        <f t="shared" si="20"/>
        <v>09</v>
      </c>
      <c r="Q643" s="118">
        <f>VLOOKUP(M643,WeightWhite!A$10:B$12,2,FALSE)*I643</f>
        <v>1</v>
      </c>
      <c r="R643">
        <f t="shared" ref="R643:R706" si="21">B643-M643</f>
        <v>4</v>
      </c>
    </row>
    <row r="644" spans="1:18" hidden="1">
      <c r="A644" s="134">
        <v>9401730058</v>
      </c>
      <c r="B644">
        <v>2006</v>
      </c>
      <c r="C644">
        <v>20060915</v>
      </c>
      <c r="D644">
        <v>50</v>
      </c>
      <c r="E644">
        <v>50</v>
      </c>
      <c r="G644" t="s">
        <v>308</v>
      </c>
      <c r="H644">
        <v>210512</v>
      </c>
      <c r="I644">
        <v>1</v>
      </c>
      <c r="J644" t="s">
        <v>77</v>
      </c>
      <c r="K644" t="s">
        <v>77</v>
      </c>
      <c r="L644" t="s">
        <v>896</v>
      </c>
      <c r="M644">
        <v>2002</v>
      </c>
      <c r="N644">
        <v>74</v>
      </c>
      <c r="O644">
        <v>3</v>
      </c>
      <c r="P644" t="str">
        <f t="shared" si="20"/>
        <v>09</v>
      </c>
      <c r="Q644" s="118">
        <f>VLOOKUP(M644,WeightWhite!A$10:B$12,2,FALSE)*I644</f>
        <v>1</v>
      </c>
      <c r="R644">
        <f t="shared" si="21"/>
        <v>4</v>
      </c>
    </row>
    <row r="645" spans="1:18" hidden="1">
      <c r="A645" s="134">
        <v>9401730059</v>
      </c>
      <c r="B645">
        <v>2006</v>
      </c>
      <c r="C645">
        <v>20060915</v>
      </c>
      <c r="D645">
        <v>50</v>
      </c>
      <c r="E645">
        <v>50</v>
      </c>
      <c r="G645" t="s">
        <v>308</v>
      </c>
      <c r="H645">
        <v>210512</v>
      </c>
      <c r="I645">
        <v>1</v>
      </c>
      <c r="J645" t="s">
        <v>77</v>
      </c>
      <c r="K645" t="s">
        <v>77</v>
      </c>
      <c r="L645" t="s">
        <v>896</v>
      </c>
      <c r="M645">
        <v>2002</v>
      </c>
      <c r="N645">
        <v>74</v>
      </c>
      <c r="O645">
        <v>3</v>
      </c>
      <c r="P645" t="str">
        <f t="shared" si="20"/>
        <v>09</v>
      </c>
      <c r="Q645" s="118">
        <f>VLOOKUP(M645,WeightWhite!A$10:B$12,2,FALSE)*I645</f>
        <v>1</v>
      </c>
      <c r="R645">
        <f t="shared" si="21"/>
        <v>4</v>
      </c>
    </row>
    <row r="646" spans="1:18" hidden="1">
      <c r="A646" s="134">
        <v>9401730062</v>
      </c>
      <c r="B646">
        <v>2006</v>
      </c>
      <c r="C646">
        <v>20060915</v>
      </c>
      <c r="D646">
        <v>50</v>
      </c>
      <c r="E646">
        <v>50</v>
      </c>
      <c r="G646" t="s">
        <v>308</v>
      </c>
      <c r="H646">
        <v>210512</v>
      </c>
      <c r="I646">
        <v>1</v>
      </c>
      <c r="J646" t="s">
        <v>77</v>
      </c>
      <c r="K646" t="s">
        <v>77</v>
      </c>
      <c r="L646" t="s">
        <v>896</v>
      </c>
      <c r="M646">
        <v>2002</v>
      </c>
      <c r="N646">
        <v>74</v>
      </c>
      <c r="O646">
        <v>3</v>
      </c>
      <c r="P646" t="str">
        <f t="shared" si="20"/>
        <v>09</v>
      </c>
      <c r="Q646" s="118">
        <f>VLOOKUP(M646,WeightWhite!A$10:B$12,2,FALSE)*I646</f>
        <v>1</v>
      </c>
      <c r="R646">
        <f t="shared" si="21"/>
        <v>4</v>
      </c>
    </row>
    <row r="647" spans="1:18" hidden="1">
      <c r="A647" s="134">
        <v>9401730063</v>
      </c>
      <c r="B647">
        <v>2006</v>
      </c>
      <c r="C647">
        <v>20060915</v>
      </c>
      <c r="D647">
        <v>50</v>
      </c>
      <c r="E647">
        <v>50</v>
      </c>
      <c r="G647" t="s">
        <v>308</v>
      </c>
      <c r="H647">
        <v>210512</v>
      </c>
      <c r="I647">
        <v>1</v>
      </c>
      <c r="J647" t="s">
        <v>77</v>
      </c>
      <c r="K647" t="s">
        <v>77</v>
      </c>
      <c r="L647" t="s">
        <v>896</v>
      </c>
      <c r="M647">
        <v>2002</v>
      </c>
      <c r="N647">
        <v>74</v>
      </c>
      <c r="O647">
        <v>3</v>
      </c>
      <c r="P647" t="str">
        <f t="shared" si="20"/>
        <v>09</v>
      </c>
      <c r="Q647" s="118">
        <f>VLOOKUP(M647,WeightWhite!A$10:B$12,2,FALSE)*I647</f>
        <v>1</v>
      </c>
      <c r="R647">
        <f t="shared" si="21"/>
        <v>4</v>
      </c>
    </row>
    <row r="648" spans="1:18" hidden="1">
      <c r="A648" s="134">
        <v>9401730078</v>
      </c>
      <c r="B648">
        <v>2006</v>
      </c>
      <c r="C648">
        <v>20060915</v>
      </c>
      <c r="D648">
        <v>50</v>
      </c>
      <c r="E648">
        <v>50</v>
      </c>
      <c r="G648" t="s">
        <v>308</v>
      </c>
      <c r="H648">
        <v>210512</v>
      </c>
      <c r="I648">
        <v>1</v>
      </c>
      <c r="J648" t="s">
        <v>77</v>
      </c>
      <c r="K648" t="s">
        <v>77</v>
      </c>
      <c r="L648" t="s">
        <v>896</v>
      </c>
      <c r="M648">
        <v>2002</v>
      </c>
      <c r="N648">
        <v>74</v>
      </c>
      <c r="O648">
        <v>3</v>
      </c>
      <c r="P648" t="str">
        <f t="shared" si="20"/>
        <v>09</v>
      </c>
      <c r="Q648" s="118">
        <f>VLOOKUP(M648,WeightWhite!A$10:B$12,2,FALSE)*I648</f>
        <v>1</v>
      </c>
      <c r="R648">
        <f t="shared" si="21"/>
        <v>4</v>
      </c>
    </row>
    <row r="649" spans="1:18" hidden="1">
      <c r="A649" s="134">
        <v>9401740001</v>
      </c>
      <c r="B649">
        <v>2006</v>
      </c>
      <c r="C649">
        <v>20060921</v>
      </c>
      <c r="D649">
        <v>50</v>
      </c>
      <c r="E649">
        <v>50</v>
      </c>
      <c r="G649" t="s">
        <v>308</v>
      </c>
      <c r="H649">
        <v>210512</v>
      </c>
      <c r="I649">
        <v>1</v>
      </c>
      <c r="J649" t="s">
        <v>77</v>
      </c>
      <c r="K649" t="s">
        <v>77</v>
      </c>
      <c r="L649" t="s">
        <v>896</v>
      </c>
      <c r="M649">
        <v>2002</v>
      </c>
      <c r="N649">
        <v>74</v>
      </c>
      <c r="O649">
        <v>3</v>
      </c>
      <c r="P649" t="str">
        <f t="shared" si="20"/>
        <v>09</v>
      </c>
      <c r="Q649" s="118">
        <f>VLOOKUP(M649,WeightWhite!A$10:B$12,2,FALSE)*I649</f>
        <v>1</v>
      </c>
      <c r="R649">
        <f t="shared" si="21"/>
        <v>4</v>
      </c>
    </row>
    <row r="650" spans="1:18" hidden="1">
      <c r="A650" s="134">
        <v>9401740002</v>
      </c>
      <c r="B650">
        <v>2006</v>
      </c>
      <c r="C650">
        <v>20060921</v>
      </c>
      <c r="D650">
        <v>50</v>
      </c>
      <c r="E650">
        <v>50</v>
      </c>
      <c r="G650" t="s">
        <v>308</v>
      </c>
      <c r="H650">
        <v>210512</v>
      </c>
      <c r="I650">
        <v>1</v>
      </c>
      <c r="J650" t="s">
        <v>77</v>
      </c>
      <c r="K650" t="s">
        <v>77</v>
      </c>
      <c r="L650" t="s">
        <v>896</v>
      </c>
      <c r="M650">
        <v>2002</v>
      </c>
      <c r="N650">
        <v>74</v>
      </c>
      <c r="O650">
        <v>3</v>
      </c>
      <c r="P650" t="str">
        <f t="shared" si="20"/>
        <v>09</v>
      </c>
      <c r="Q650" s="118">
        <f>VLOOKUP(M650,WeightWhite!A$10:B$12,2,FALSE)*I650</f>
        <v>1</v>
      </c>
      <c r="R650">
        <f t="shared" si="21"/>
        <v>4</v>
      </c>
    </row>
    <row r="651" spans="1:18" hidden="1">
      <c r="A651" s="134">
        <v>9401740008</v>
      </c>
      <c r="B651">
        <v>2006</v>
      </c>
      <c r="C651">
        <v>20060921</v>
      </c>
      <c r="D651">
        <v>50</v>
      </c>
      <c r="E651">
        <v>50</v>
      </c>
      <c r="G651" t="s">
        <v>308</v>
      </c>
      <c r="H651">
        <v>210512</v>
      </c>
      <c r="I651">
        <v>1</v>
      </c>
      <c r="J651" t="s">
        <v>77</v>
      </c>
      <c r="K651" t="s">
        <v>77</v>
      </c>
      <c r="L651" t="s">
        <v>896</v>
      </c>
      <c r="M651">
        <v>2002</v>
      </c>
      <c r="N651">
        <v>74</v>
      </c>
      <c r="O651">
        <v>3</v>
      </c>
      <c r="P651" t="str">
        <f t="shared" si="20"/>
        <v>09</v>
      </c>
      <c r="Q651" s="118">
        <f>VLOOKUP(M651,WeightWhite!A$10:B$12,2,FALSE)*I651</f>
        <v>1</v>
      </c>
      <c r="R651">
        <f t="shared" si="21"/>
        <v>4</v>
      </c>
    </row>
    <row r="652" spans="1:18" hidden="1">
      <c r="A652" s="134">
        <v>9401740028</v>
      </c>
      <c r="B652">
        <v>2006</v>
      </c>
      <c r="C652">
        <v>20060921</v>
      </c>
      <c r="D652">
        <v>50</v>
      </c>
      <c r="E652">
        <v>50</v>
      </c>
      <c r="G652" t="s">
        <v>308</v>
      </c>
      <c r="H652">
        <v>210512</v>
      </c>
      <c r="I652">
        <v>1</v>
      </c>
      <c r="J652" t="s">
        <v>77</v>
      </c>
      <c r="K652" t="s">
        <v>77</v>
      </c>
      <c r="L652" t="s">
        <v>896</v>
      </c>
      <c r="M652">
        <v>2002</v>
      </c>
      <c r="N652">
        <v>74</v>
      </c>
      <c r="O652">
        <v>3</v>
      </c>
      <c r="P652" t="str">
        <f t="shared" si="20"/>
        <v>09</v>
      </c>
      <c r="Q652" s="118">
        <f>VLOOKUP(M652,WeightWhite!A$10:B$12,2,FALSE)*I652</f>
        <v>1</v>
      </c>
      <c r="R652">
        <f t="shared" si="21"/>
        <v>4</v>
      </c>
    </row>
    <row r="653" spans="1:18" hidden="1">
      <c r="A653" s="134">
        <v>9401740033</v>
      </c>
      <c r="B653">
        <v>2006</v>
      </c>
      <c r="C653">
        <v>20060921</v>
      </c>
      <c r="D653">
        <v>50</v>
      </c>
      <c r="E653">
        <v>50</v>
      </c>
      <c r="G653" t="s">
        <v>308</v>
      </c>
      <c r="H653">
        <v>210512</v>
      </c>
      <c r="I653">
        <v>1</v>
      </c>
      <c r="J653" t="s">
        <v>77</v>
      </c>
      <c r="K653" t="s">
        <v>77</v>
      </c>
      <c r="L653" t="s">
        <v>896</v>
      </c>
      <c r="M653">
        <v>2002</v>
      </c>
      <c r="N653">
        <v>74</v>
      </c>
      <c r="O653">
        <v>3</v>
      </c>
      <c r="P653" t="str">
        <f t="shared" si="20"/>
        <v>09</v>
      </c>
      <c r="Q653" s="118">
        <f>VLOOKUP(M653,WeightWhite!A$10:B$12,2,FALSE)*I653</f>
        <v>1</v>
      </c>
      <c r="R653">
        <f t="shared" si="21"/>
        <v>4</v>
      </c>
    </row>
    <row r="654" spans="1:18" hidden="1">
      <c r="A654" s="134">
        <v>9401740037</v>
      </c>
      <c r="B654">
        <v>2006</v>
      </c>
      <c r="C654">
        <v>20060921</v>
      </c>
      <c r="D654">
        <v>50</v>
      </c>
      <c r="E654">
        <v>50</v>
      </c>
      <c r="G654" t="s">
        <v>308</v>
      </c>
      <c r="H654">
        <v>210512</v>
      </c>
      <c r="I654">
        <v>1</v>
      </c>
      <c r="J654" t="s">
        <v>77</v>
      </c>
      <c r="K654" t="s">
        <v>77</v>
      </c>
      <c r="L654" t="s">
        <v>896</v>
      </c>
      <c r="M654">
        <v>2002</v>
      </c>
      <c r="N654">
        <v>74</v>
      </c>
      <c r="O654">
        <v>3</v>
      </c>
      <c r="P654" t="str">
        <f t="shared" si="20"/>
        <v>09</v>
      </c>
      <c r="Q654" s="118">
        <f>VLOOKUP(M654,WeightWhite!A$10:B$12,2,FALSE)*I654</f>
        <v>1</v>
      </c>
      <c r="R654">
        <f t="shared" si="21"/>
        <v>4</v>
      </c>
    </row>
    <row r="655" spans="1:18" hidden="1">
      <c r="A655" s="134">
        <v>9401740041</v>
      </c>
      <c r="B655">
        <v>2006</v>
      </c>
      <c r="C655">
        <v>20060921</v>
      </c>
      <c r="D655">
        <v>50</v>
      </c>
      <c r="E655">
        <v>50</v>
      </c>
      <c r="G655" t="s">
        <v>308</v>
      </c>
      <c r="H655">
        <v>210512</v>
      </c>
      <c r="I655">
        <v>1</v>
      </c>
      <c r="J655" t="s">
        <v>77</v>
      </c>
      <c r="K655" t="s">
        <v>77</v>
      </c>
      <c r="L655" t="s">
        <v>896</v>
      </c>
      <c r="M655">
        <v>2002</v>
      </c>
      <c r="N655">
        <v>74</v>
      </c>
      <c r="O655">
        <v>3</v>
      </c>
      <c r="P655" t="str">
        <f t="shared" si="20"/>
        <v>09</v>
      </c>
      <c r="Q655" s="118">
        <f>VLOOKUP(M655,WeightWhite!A$10:B$12,2,FALSE)*I655</f>
        <v>1</v>
      </c>
      <c r="R655">
        <f t="shared" si="21"/>
        <v>4</v>
      </c>
    </row>
    <row r="656" spans="1:18" hidden="1">
      <c r="A656" s="134">
        <v>9401740059</v>
      </c>
      <c r="B656">
        <v>2006</v>
      </c>
      <c r="C656">
        <v>20060921</v>
      </c>
      <c r="D656">
        <v>50</v>
      </c>
      <c r="E656">
        <v>50</v>
      </c>
      <c r="G656" t="s">
        <v>308</v>
      </c>
      <c r="H656">
        <v>210512</v>
      </c>
      <c r="I656">
        <v>1</v>
      </c>
      <c r="J656" t="s">
        <v>77</v>
      </c>
      <c r="K656" t="s">
        <v>77</v>
      </c>
      <c r="L656" t="s">
        <v>896</v>
      </c>
      <c r="M656">
        <v>2002</v>
      </c>
      <c r="N656">
        <v>74</v>
      </c>
      <c r="O656">
        <v>3</v>
      </c>
      <c r="P656" t="str">
        <f t="shared" si="20"/>
        <v>09</v>
      </c>
      <c r="Q656" s="118">
        <f>VLOOKUP(M656,WeightWhite!A$10:B$12,2,FALSE)*I656</f>
        <v>1</v>
      </c>
      <c r="R656">
        <f t="shared" si="21"/>
        <v>4</v>
      </c>
    </row>
    <row r="657" spans="1:18" hidden="1">
      <c r="A657" s="134">
        <v>9401740061</v>
      </c>
      <c r="B657">
        <v>2006</v>
      </c>
      <c r="C657">
        <v>20060921</v>
      </c>
      <c r="D657">
        <v>50</v>
      </c>
      <c r="E657">
        <v>50</v>
      </c>
      <c r="G657" t="s">
        <v>308</v>
      </c>
      <c r="H657">
        <v>210512</v>
      </c>
      <c r="I657">
        <v>1</v>
      </c>
      <c r="J657" t="s">
        <v>77</v>
      </c>
      <c r="K657" t="s">
        <v>77</v>
      </c>
      <c r="L657" t="s">
        <v>896</v>
      </c>
      <c r="M657">
        <v>2002</v>
      </c>
      <c r="N657">
        <v>74</v>
      </c>
      <c r="O657">
        <v>3</v>
      </c>
      <c r="P657" t="str">
        <f t="shared" si="20"/>
        <v>09</v>
      </c>
      <c r="Q657" s="118">
        <f>VLOOKUP(M657,WeightWhite!A$10:B$12,2,FALSE)*I657</f>
        <v>1</v>
      </c>
      <c r="R657">
        <f t="shared" si="21"/>
        <v>4</v>
      </c>
    </row>
    <row r="658" spans="1:18" hidden="1">
      <c r="A658" s="134">
        <v>9401740063</v>
      </c>
      <c r="B658">
        <v>2006</v>
      </c>
      <c r="C658">
        <v>20060921</v>
      </c>
      <c r="D658">
        <v>50</v>
      </c>
      <c r="E658">
        <v>50</v>
      </c>
      <c r="G658" t="s">
        <v>308</v>
      </c>
      <c r="H658">
        <v>210512</v>
      </c>
      <c r="I658">
        <v>1</v>
      </c>
      <c r="J658" t="s">
        <v>77</v>
      </c>
      <c r="K658" t="s">
        <v>77</v>
      </c>
      <c r="L658" t="s">
        <v>896</v>
      </c>
      <c r="M658">
        <v>2002</v>
      </c>
      <c r="N658">
        <v>74</v>
      </c>
      <c r="O658">
        <v>3</v>
      </c>
      <c r="P658" t="str">
        <f t="shared" si="20"/>
        <v>09</v>
      </c>
      <c r="Q658" s="118">
        <f>VLOOKUP(M658,WeightWhite!A$10:B$12,2,FALSE)*I658</f>
        <v>1</v>
      </c>
      <c r="R658">
        <f t="shared" si="21"/>
        <v>4</v>
      </c>
    </row>
    <row r="659" spans="1:18" hidden="1">
      <c r="A659" s="134">
        <v>9401740088</v>
      </c>
      <c r="B659">
        <v>2006</v>
      </c>
      <c r="C659">
        <v>20060921</v>
      </c>
      <c r="D659">
        <v>50</v>
      </c>
      <c r="E659">
        <v>50</v>
      </c>
      <c r="G659" t="s">
        <v>308</v>
      </c>
      <c r="H659">
        <v>210512</v>
      </c>
      <c r="I659">
        <v>1</v>
      </c>
      <c r="J659" t="s">
        <v>77</v>
      </c>
      <c r="K659" t="s">
        <v>77</v>
      </c>
      <c r="L659" t="s">
        <v>896</v>
      </c>
      <c r="M659">
        <v>2002</v>
      </c>
      <c r="N659">
        <v>74</v>
      </c>
      <c r="O659">
        <v>3</v>
      </c>
      <c r="P659" t="str">
        <f t="shared" si="20"/>
        <v>09</v>
      </c>
      <c r="Q659" s="118">
        <f>VLOOKUP(M659,WeightWhite!A$10:B$12,2,FALSE)*I659</f>
        <v>1</v>
      </c>
      <c r="R659">
        <f t="shared" si="21"/>
        <v>4</v>
      </c>
    </row>
    <row r="660" spans="1:18" hidden="1">
      <c r="A660" s="134">
        <v>9401740091</v>
      </c>
      <c r="B660">
        <v>2006</v>
      </c>
      <c r="C660">
        <v>20060921</v>
      </c>
      <c r="D660">
        <v>50</v>
      </c>
      <c r="E660">
        <v>50</v>
      </c>
      <c r="G660" t="s">
        <v>308</v>
      </c>
      <c r="H660">
        <v>210512</v>
      </c>
      <c r="I660">
        <v>1</v>
      </c>
      <c r="J660" t="s">
        <v>77</v>
      </c>
      <c r="K660" t="s">
        <v>77</v>
      </c>
      <c r="L660" t="s">
        <v>896</v>
      </c>
      <c r="M660">
        <v>2002</v>
      </c>
      <c r="N660">
        <v>74</v>
      </c>
      <c r="O660">
        <v>3</v>
      </c>
      <c r="P660" t="str">
        <f t="shared" si="20"/>
        <v>09</v>
      </c>
      <c r="Q660" s="118">
        <f>VLOOKUP(M660,WeightWhite!A$10:B$12,2,FALSE)*I660</f>
        <v>1</v>
      </c>
      <c r="R660">
        <f t="shared" si="21"/>
        <v>4</v>
      </c>
    </row>
    <row r="661" spans="1:18" hidden="1">
      <c r="A661" s="134">
        <v>9401740092</v>
      </c>
      <c r="B661">
        <v>2006</v>
      </c>
      <c r="C661">
        <v>20060921</v>
      </c>
      <c r="D661">
        <v>50</v>
      </c>
      <c r="E661">
        <v>50</v>
      </c>
      <c r="G661" t="s">
        <v>308</v>
      </c>
      <c r="H661">
        <v>210512</v>
      </c>
      <c r="I661">
        <v>1</v>
      </c>
      <c r="J661" t="s">
        <v>77</v>
      </c>
      <c r="K661" t="s">
        <v>77</v>
      </c>
      <c r="L661" t="s">
        <v>896</v>
      </c>
      <c r="M661">
        <v>2002</v>
      </c>
      <c r="N661">
        <v>74</v>
      </c>
      <c r="O661">
        <v>3</v>
      </c>
      <c r="P661" t="str">
        <f t="shared" si="20"/>
        <v>09</v>
      </c>
      <c r="Q661" s="118">
        <f>VLOOKUP(M661,WeightWhite!A$10:B$12,2,FALSE)*I661</f>
        <v>1</v>
      </c>
      <c r="R661">
        <f t="shared" si="21"/>
        <v>4</v>
      </c>
    </row>
    <row r="662" spans="1:18" hidden="1">
      <c r="A662" s="134">
        <v>9401740095</v>
      </c>
      <c r="B662">
        <v>2006</v>
      </c>
      <c r="C662">
        <v>20060921</v>
      </c>
      <c r="D662">
        <v>50</v>
      </c>
      <c r="E662">
        <v>50</v>
      </c>
      <c r="G662" t="s">
        <v>308</v>
      </c>
      <c r="H662">
        <v>210512</v>
      </c>
      <c r="I662">
        <v>1</v>
      </c>
      <c r="J662" t="s">
        <v>77</v>
      </c>
      <c r="K662" t="s">
        <v>77</v>
      </c>
      <c r="L662" t="s">
        <v>896</v>
      </c>
      <c r="M662">
        <v>2002</v>
      </c>
      <c r="N662">
        <v>74</v>
      </c>
      <c r="O662">
        <v>3</v>
      </c>
      <c r="P662" t="str">
        <f t="shared" si="20"/>
        <v>09</v>
      </c>
      <c r="Q662" s="118">
        <f>VLOOKUP(M662,WeightWhite!A$10:B$12,2,FALSE)*I662</f>
        <v>1</v>
      </c>
      <c r="R662">
        <f t="shared" si="21"/>
        <v>4</v>
      </c>
    </row>
    <row r="663" spans="1:18" hidden="1">
      <c r="A663" s="134">
        <v>9401740097</v>
      </c>
      <c r="B663">
        <v>2006</v>
      </c>
      <c r="C663">
        <v>20060921</v>
      </c>
      <c r="D663">
        <v>50</v>
      </c>
      <c r="E663">
        <v>50</v>
      </c>
      <c r="G663" t="s">
        <v>308</v>
      </c>
      <c r="H663">
        <v>210512</v>
      </c>
      <c r="I663">
        <v>1</v>
      </c>
      <c r="J663" t="s">
        <v>77</v>
      </c>
      <c r="K663" t="s">
        <v>77</v>
      </c>
      <c r="L663" t="s">
        <v>896</v>
      </c>
      <c r="M663">
        <v>2002</v>
      </c>
      <c r="N663">
        <v>74</v>
      </c>
      <c r="O663">
        <v>3</v>
      </c>
      <c r="P663" t="str">
        <f t="shared" si="20"/>
        <v>09</v>
      </c>
      <c r="Q663" s="118">
        <f>VLOOKUP(M663,WeightWhite!A$10:B$12,2,FALSE)*I663</f>
        <v>1</v>
      </c>
      <c r="R663">
        <f t="shared" si="21"/>
        <v>4</v>
      </c>
    </row>
    <row r="664" spans="1:18" hidden="1">
      <c r="A664" s="134">
        <v>9401740112</v>
      </c>
      <c r="B664">
        <v>2006</v>
      </c>
      <c r="C664">
        <v>20060921</v>
      </c>
      <c r="D664">
        <v>50</v>
      </c>
      <c r="E664">
        <v>50</v>
      </c>
      <c r="G664" t="s">
        <v>308</v>
      </c>
      <c r="H664">
        <v>210512</v>
      </c>
      <c r="I664">
        <v>1</v>
      </c>
      <c r="J664" t="s">
        <v>77</v>
      </c>
      <c r="K664" t="s">
        <v>77</v>
      </c>
      <c r="L664" t="s">
        <v>896</v>
      </c>
      <c r="M664">
        <v>2002</v>
      </c>
      <c r="N664">
        <v>74</v>
      </c>
      <c r="O664">
        <v>3</v>
      </c>
      <c r="P664" t="str">
        <f t="shared" si="20"/>
        <v>09</v>
      </c>
      <c r="Q664" s="118">
        <f>VLOOKUP(M664,WeightWhite!A$10:B$12,2,FALSE)*I664</f>
        <v>1</v>
      </c>
      <c r="R664">
        <f t="shared" si="21"/>
        <v>4</v>
      </c>
    </row>
    <row r="665" spans="1:18" hidden="1">
      <c r="A665" s="134">
        <v>9401740115</v>
      </c>
      <c r="B665">
        <v>2006</v>
      </c>
      <c r="C665">
        <v>20060921</v>
      </c>
      <c r="D665">
        <v>50</v>
      </c>
      <c r="E665">
        <v>50</v>
      </c>
      <c r="G665" t="s">
        <v>308</v>
      </c>
      <c r="H665">
        <v>210512</v>
      </c>
      <c r="I665">
        <v>1</v>
      </c>
      <c r="J665" t="s">
        <v>77</v>
      </c>
      <c r="K665" t="s">
        <v>77</v>
      </c>
      <c r="L665" t="s">
        <v>896</v>
      </c>
      <c r="M665">
        <v>2002</v>
      </c>
      <c r="N665">
        <v>74</v>
      </c>
      <c r="O665">
        <v>3</v>
      </c>
      <c r="P665" t="str">
        <f t="shared" si="20"/>
        <v>09</v>
      </c>
      <c r="Q665" s="118">
        <f>VLOOKUP(M665,WeightWhite!A$10:B$12,2,FALSE)*I665</f>
        <v>1</v>
      </c>
      <c r="R665">
        <f t="shared" si="21"/>
        <v>4</v>
      </c>
    </row>
    <row r="666" spans="1:18" hidden="1">
      <c r="A666" s="134">
        <v>9401740116</v>
      </c>
      <c r="B666">
        <v>2006</v>
      </c>
      <c r="C666">
        <v>20060921</v>
      </c>
      <c r="D666">
        <v>50</v>
      </c>
      <c r="E666">
        <v>50</v>
      </c>
      <c r="G666" t="s">
        <v>308</v>
      </c>
      <c r="H666">
        <v>210512</v>
      </c>
      <c r="I666">
        <v>1</v>
      </c>
      <c r="J666" t="s">
        <v>77</v>
      </c>
      <c r="K666" t="s">
        <v>77</v>
      </c>
      <c r="L666" t="s">
        <v>896</v>
      </c>
      <c r="M666">
        <v>2002</v>
      </c>
      <c r="N666">
        <v>74</v>
      </c>
      <c r="O666">
        <v>3</v>
      </c>
      <c r="P666" t="str">
        <f t="shared" si="20"/>
        <v>09</v>
      </c>
      <c r="Q666" s="118">
        <f>VLOOKUP(M666,WeightWhite!A$10:B$12,2,FALSE)*I666</f>
        <v>1</v>
      </c>
      <c r="R666">
        <f t="shared" si="21"/>
        <v>4</v>
      </c>
    </row>
    <row r="667" spans="1:18" hidden="1">
      <c r="A667" s="134">
        <v>9401740121</v>
      </c>
      <c r="B667">
        <v>2006</v>
      </c>
      <c r="C667">
        <v>20060921</v>
      </c>
      <c r="D667">
        <v>50</v>
      </c>
      <c r="E667">
        <v>50</v>
      </c>
      <c r="G667" t="s">
        <v>308</v>
      </c>
      <c r="H667">
        <v>210512</v>
      </c>
      <c r="I667">
        <v>1</v>
      </c>
      <c r="J667" t="s">
        <v>77</v>
      </c>
      <c r="K667" t="s">
        <v>77</v>
      </c>
      <c r="L667" t="s">
        <v>896</v>
      </c>
      <c r="M667">
        <v>2002</v>
      </c>
      <c r="N667">
        <v>74</v>
      </c>
      <c r="O667">
        <v>3</v>
      </c>
      <c r="P667" t="str">
        <f t="shared" si="20"/>
        <v>09</v>
      </c>
      <c r="Q667" s="118">
        <f>VLOOKUP(M667,WeightWhite!A$10:B$12,2,FALSE)*I667</f>
        <v>1</v>
      </c>
      <c r="R667">
        <f t="shared" si="21"/>
        <v>4</v>
      </c>
    </row>
    <row r="668" spans="1:18" hidden="1">
      <c r="A668" s="134">
        <v>9401740140</v>
      </c>
      <c r="B668">
        <v>2006</v>
      </c>
      <c r="C668">
        <v>20060921</v>
      </c>
      <c r="D668">
        <v>50</v>
      </c>
      <c r="E668">
        <v>50</v>
      </c>
      <c r="G668" t="s">
        <v>308</v>
      </c>
      <c r="H668">
        <v>210512</v>
      </c>
      <c r="I668">
        <v>1</v>
      </c>
      <c r="J668" t="s">
        <v>77</v>
      </c>
      <c r="K668" t="s">
        <v>77</v>
      </c>
      <c r="L668" t="s">
        <v>896</v>
      </c>
      <c r="M668">
        <v>2002</v>
      </c>
      <c r="N668">
        <v>74</v>
      </c>
      <c r="O668">
        <v>3</v>
      </c>
      <c r="P668" t="str">
        <f t="shared" si="20"/>
        <v>09</v>
      </c>
      <c r="Q668" s="118">
        <f>VLOOKUP(M668,WeightWhite!A$10:B$12,2,FALSE)*I668</f>
        <v>1</v>
      </c>
      <c r="R668">
        <f t="shared" si="21"/>
        <v>4</v>
      </c>
    </row>
    <row r="669" spans="1:18" hidden="1">
      <c r="A669" s="134">
        <v>9401740141</v>
      </c>
      <c r="B669">
        <v>2006</v>
      </c>
      <c r="C669">
        <v>20060921</v>
      </c>
      <c r="D669">
        <v>50</v>
      </c>
      <c r="E669">
        <v>50</v>
      </c>
      <c r="G669" t="s">
        <v>308</v>
      </c>
      <c r="H669">
        <v>210512</v>
      </c>
      <c r="I669">
        <v>1</v>
      </c>
      <c r="J669" t="s">
        <v>77</v>
      </c>
      <c r="K669" t="s">
        <v>77</v>
      </c>
      <c r="L669" t="s">
        <v>896</v>
      </c>
      <c r="M669">
        <v>2002</v>
      </c>
      <c r="N669">
        <v>74</v>
      </c>
      <c r="O669">
        <v>3</v>
      </c>
      <c r="P669" t="str">
        <f t="shared" si="20"/>
        <v>09</v>
      </c>
      <c r="Q669" s="118">
        <f>VLOOKUP(M669,WeightWhite!A$10:B$12,2,FALSE)*I669</f>
        <v>1</v>
      </c>
      <c r="R669">
        <f t="shared" si="21"/>
        <v>4</v>
      </c>
    </row>
    <row r="670" spans="1:18" hidden="1">
      <c r="A670" s="134">
        <v>9401740142</v>
      </c>
      <c r="B670">
        <v>2006</v>
      </c>
      <c r="C670">
        <v>20060921</v>
      </c>
      <c r="D670">
        <v>50</v>
      </c>
      <c r="E670">
        <v>50</v>
      </c>
      <c r="G670" t="s">
        <v>308</v>
      </c>
      <c r="H670">
        <v>210512</v>
      </c>
      <c r="I670">
        <v>1</v>
      </c>
      <c r="J670" t="s">
        <v>77</v>
      </c>
      <c r="K670" t="s">
        <v>77</v>
      </c>
      <c r="L670" t="s">
        <v>896</v>
      </c>
      <c r="M670">
        <v>2002</v>
      </c>
      <c r="N670">
        <v>74</v>
      </c>
      <c r="O670">
        <v>3</v>
      </c>
      <c r="P670" t="str">
        <f t="shared" si="20"/>
        <v>09</v>
      </c>
      <c r="Q670" s="118">
        <f>VLOOKUP(M670,WeightWhite!A$10:B$12,2,FALSE)*I670</f>
        <v>1</v>
      </c>
      <c r="R670">
        <f t="shared" si="21"/>
        <v>4</v>
      </c>
    </row>
    <row r="671" spans="1:18" hidden="1">
      <c r="A671" s="134">
        <v>9401740143</v>
      </c>
      <c r="B671">
        <v>2006</v>
      </c>
      <c r="C671">
        <v>20060921</v>
      </c>
      <c r="D671">
        <v>50</v>
      </c>
      <c r="E671">
        <v>50</v>
      </c>
      <c r="G671" t="s">
        <v>308</v>
      </c>
      <c r="H671">
        <v>210512</v>
      </c>
      <c r="I671">
        <v>1</v>
      </c>
      <c r="J671" t="s">
        <v>77</v>
      </c>
      <c r="K671" t="s">
        <v>77</v>
      </c>
      <c r="L671" t="s">
        <v>896</v>
      </c>
      <c r="M671">
        <v>2002</v>
      </c>
      <c r="N671">
        <v>74</v>
      </c>
      <c r="O671">
        <v>3</v>
      </c>
      <c r="P671" t="str">
        <f t="shared" si="20"/>
        <v>09</v>
      </c>
      <c r="Q671" s="118">
        <f>VLOOKUP(M671,WeightWhite!A$10:B$12,2,FALSE)*I671</f>
        <v>1</v>
      </c>
      <c r="R671">
        <f t="shared" si="21"/>
        <v>4</v>
      </c>
    </row>
    <row r="672" spans="1:18" hidden="1">
      <c r="A672" s="134">
        <v>9401740147</v>
      </c>
      <c r="B672">
        <v>2006</v>
      </c>
      <c r="C672">
        <v>20060921</v>
      </c>
      <c r="D672">
        <v>50</v>
      </c>
      <c r="E672">
        <v>50</v>
      </c>
      <c r="G672" t="s">
        <v>308</v>
      </c>
      <c r="H672">
        <v>210512</v>
      </c>
      <c r="I672">
        <v>1</v>
      </c>
      <c r="J672" t="s">
        <v>77</v>
      </c>
      <c r="K672" t="s">
        <v>77</v>
      </c>
      <c r="L672" t="s">
        <v>896</v>
      </c>
      <c r="M672">
        <v>2002</v>
      </c>
      <c r="N672">
        <v>74</v>
      </c>
      <c r="O672">
        <v>3</v>
      </c>
      <c r="P672" t="str">
        <f t="shared" si="20"/>
        <v>09</v>
      </c>
      <c r="Q672" s="118">
        <f>VLOOKUP(M672,WeightWhite!A$10:B$12,2,FALSE)*I672</f>
        <v>1</v>
      </c>
      <c r="R672">
        <f t="shared" si="21"/>
        <v>4</v>
      </c>
    </row>
    <row r="673" spans="1:18" hidden="1">
      <c r="A673" s="134">
        <v>9401740148</v>
      </c>
      <c r="B673">
        <v>2006</v>
      </c>
      <c r="C673">
        <v>20060921</v>
      </c>
      <c r="D673">
        <v>50</v>
      </c>
      <c r="E673">
        <v>50</v>
      </c>
      <c r="G673" t="s">
        <v>308</v>
      </c>
      <c r="H673">
        <v>210512</v>
      </c>
      <c r="I673">
        <v>1</v>
      </c>
      <c r="J673" t="s">
        <v>77</v>
      </c>
      <c r="K673" t="s">
        <v>77</v>
      </c>
      <c r="L673" t="s">
        <v>896</v>
      </c>
      <c r="M673">
        <v>2002</v>
      </c>
      <c r="N673">
        <v>74</v>
      </c>
      <c r="O673">
        <v>3</v>
      </c>
      <c r="P673" t="str">
        <f t="shared" si="20"/>
        <v>09</v>
      </c>
      <c r="Q673" s="118">
        <f>VLOOKUP(M673,WeightWhite!A$10:B$12,2,FALSE)*I673</f>
        <v>1</v>
      </c>
      <c r="R673">
        <f t="shared" si="21"/>
        <v>4</v>
      </c>
    </row>
    <row r="674" spans="1:18" hidden="1">
      <c r="A674" s="134">
        <v>9401740149</v>
      </c>
      <c r="B674">
        <v>2006</v>
      </c>
      <c r="C674">
        <v>20060921</v>
      </c>
      <c r="D674">
        <v>50</v>
      </c>
      <c r="E674">
        <v>50</v>
      </c>
      <c r="G674" t="s">
        <v>308</v>
      </c>
      <c r="H674">
        <v>210512</v>
      </c>
      <c r="I674">
        <v>1</v>
      </c>
      <c r="J674" t="s">
        <v>77</v>
      </c>
      <c r="K674" t="s">
        <v>77</v>
      </c>
      <c r="L674" t="s">
        <v>896</v>
      </c>
      <c r="M674">
        <v>2002</v>
      </c>
      <c r="N674">
        <v>74</v>
      </c>
      <c r="O674">
        <v>3</v>
      </c>
      <c r="P674" t="str">
        <f t="shared" si="20"/>
        <v>09</v>
      </c>
      <c r="Q674" s="118">
        <f>VLOOKUP(M674,WeightWhite!A$10:B$12,2,FALSE)*I674</f>
        <v>1</v>
      </c>
      <c r="R674">
        <f t="shared" si="21"/>
        <v>4</v>
      </c>
    </row>
    <row r="675" spans="1:18" hidden="1">
      <c r="A675" s="134">
        <v>9401740150</v>
      </c>
      <c r="B675">
        <v>2006</v>
      </c>
      <c r="C675">
        <v>20060921</v>
      </c>
      <c r="D675">
        <v>50</v>
      </c>
      <c r="E675">
        <v>50</v>
      </c>
      <c r="G675" t="s">
        <v>308</v>
      </c>
      <c r="H675">
        <v>210512</v>
      </c>
      <c r="I675">
        <v>1</v>
      </c>
      <c r="J675" t="s">
        <v>77</v>
      </c>
      <c r="K675" t="s">
        <v>77</v>
      </c>
      <c r="L675" t="s">
        <v>896</v>
      </c>
      <c r="M675">
        <v>2002</v>
      </c>
      <c r="N675">
        <v>74</v>
      </c>
      <c r="O675">
        <v>3</v>
      </c>
      <c r="P675" t="str">
        <f t="shared" si="20"/>
        <v>09</v>
      </c>
      <c r="Q675" s="118">
        <f>VLOOKUP(M675,WeightWhite!A$10:B$12,2,FALSE)*I675</f>
        <v>1</v>
      </c>
      <c r="R675">
        <f t="shared" si="21"/>
        <v>4</v>
      </c>
    </row>
    <row r="676" spans="1:18" hidden="1">
      <c r="A676" s="134">
        <v>9401740151</v>
      </c>
      <c r="B676">
        <v>2006</v>
      </c>
      <c r="C676">
        <v>20060921</v>
      </c>
      <c r="D676">
        <v>50</v>
      </c>
      <c r="E676">
        <v>50</v>
      </c>
      <c r="G676" t="s">
        <v>308</v>
      </c>
      <c r="H676">
        <v>210512</v>
      </c>
      <c r="I676">
        <v>1</v>
      </c>
      <c r="J676" t="s">
        <v>77</v>
      </c>
      <c r="K676" t="s">
        <v>77</v>
      </c>
      <c r="L676" t="s">
        <v>896</v>
      </c>
      <c r="M676">
        <v>2002</v>
      </c>
      <c r="N676">
        <v>74</v>
      </c>
      <c r="O676">
        <v>3</v>
      </c>
      <c r="P676" t="str">
        <f t="shared" si="20"/>
        <v>09</v>
      </c>
      <c r="Q676" s="118">
        <f>VLOOKUP(M676,WeightWhite!A$10:B$12,2,FALSE)*I676</f>
        <v>1</v>
      </c>
      <c r="R676">
        <f t="shared" si="21"/>
        <v>4</v>
      </c>
    </row>
    <row r="677" spans="1:18" hidden="1">
      <c r="A677" s="134">
        <v>9401740153</v>
      </c>
      <c r="B677">
        <v>2006</v>
      </c>
      <c r="C677">
        <v>20060921</v>
      </c>
      <c r="D677">
        <v>50</v>
      </c>
      <c r="E677">
        <v>50</v>
      </c>
      <c r="G677" t="s">
        <v>308</v>
      </c>
      <c r="H677">
        <v>210512</v>
      </c>
      <c r="I677">
        <v>1</v>
      </c>
      <c r="J677" t="s">
        <v>77</v>
      </c>
      <c r="K677" t="s">
        <v>77</v>
      </c>
      <c r="L677" t="s">
        <v>896</v>
      </c>
      <c r="M677">
        <v>2002</v>
      </c>
      <c r="N677">
        <v>74</v>
      </c>
      <c r="O677">
        <v>3</v>
      </c>
      <c r="P677" t="str">
        <f t="shared" si="20"/>
        <v>09</v>
      </c>
      <c r="Q677" s="118">
        <f>VLOOKUP(M677,WeightWhite!A$10:B$12,2,FALSE)*I677</f>
        <v>1</v>
      </c>
      <c r="R677">
        <f t="shared" si="21"/>
        <v>4</v>
      </c>
    </row>
    <row r="678" spans="1:18" hidden="1">
      <c r="A678" s="134">
        <v>9401740071</v>
      </c>
      <c r="B678">
        <v>2006</v>
      </c>
      <c r="C678">
        <v>20060921</v>
      </c>
      <c r="D678">
        <v>50</v>
      </c>
      <c r="E678">
        <v>50</v>
      </c>
      <c r="G678" t="s">
        <v>308</v>
      </c>
      <c r="H678">
        <v>210512</v>
      </c>
      <c r="I678">
        <v>1</v>
      </c>
      <c r="J678" t="s">
        <v>77</v>
      </c>
      <c r="K678" t="s">
        <v>77</v>
      </c>
      <c r="L678" t="s">
        <v>896</v>
      </c>
      <c r="M678">
        <v>2002</v>
      </c>
      <c r="N678">
        <v>74</v>
      </c>
      <c r="O678">
        <v>3</v>
      </c>
      <c r="P678" t="str">
        <f t="shared" si="20"/>
        <v>09</v>
      </c>
      <c r="Q678" s="118">
        <f>VLOOKUP(M678,WeightWhite!A$10:B$12,2,FALSE)*I678</f>
        <v>1</v>
      </c>
      <c r="R678">
        <f t="shared" si="21"/>
        <v>4</v>
      </c>
    </row>
    <row r="679" spans="1:18" hidden="1">
      <c r="A679" s="134">
        <v>9401740073</v>
      </c>
      <c r="B679">
        <v>2006</v>
      </c>
      <c r="C679">
        <v>20060921</v>
      </c>
      <c r="D679">
        <v>50</v>
      </c>
      <c r="E679">
        <v>50</v>
      </c>
      <c r="G679" t="s">
        <v>308</v>
      </c>
      <c r="H679">
        <v>210512</v>
      </c>
      <c r="I679">
        <v>1</v>
      </c>
      <c r="J679" t="s">
        <v>77</v>
      </c>
      <c r="K679" t="s">
        <v>77</v>
      </c>
      <c r="L679" t="s">
        <v>896</v>
      </c>
      <c r="M679">
        <v>2002</v>
      </c>
      <c r="N679">
        <v>74</v>
      </c>
      <c r="O679">
        <v>3</v>
      </c>
      <c r="P679" t="str">
        <f t="shared" si="20"/>
        <v>09</v>
      </c>
      <c r="Q679" s="118">
        <f>VLOOKUP(M679,WeightWhite!A$10:B$12,2,FALSE)*I679</f>
        <v>1</v>
      </c>
      <c r="R679">
        <f t="shared" si="21"/>
        <v>4</v>
      </c>
    </row>
    <row r="680" spans="1:18" hidden="1">
      <c r="A680" s="134">
        <v>9401740074</v>
      </c>
      <c r="B680">
        <v>2006</v>
      </c>
      <c r="C680">
        <v>20060921</v>
      </c>
      <c r="D680">
        <v>50</v>
      </c>
      <c r="E680">
        <v>50</v>
      </c>
      <c r="G680" t="s">
        <v>308</v>
      </c>
      <c r="H680">
        <v>210512</v>
      </c>
      <c r="I680">
        <v>1</v>
      </c>
      <c r="J680" t="s">
        <v>77</v>
      </c>
      <c r="K680" t="s">
        <v>77</v>
      </c>
      <c r="L680" t="s">
        <v>896</v>
      </c>
      <c r="M680">
        <v>2002</v>
      </c>
      <c r="N680">
        <v>74</v>
      </c>
      <c r="O680">
        <v>3</v>
      </c>
      <c r="P680" t="str">
        <f t="shared" si="20"/>
        <v>09</v>
      </c>
      <c r="Q680" s="118">
        <f>VLOOKUP(M680,WeightWhite!A$10:B$12,2,FALSE)*I680</f>
        <v>1</v>
      </c>
      <c r="R680">
        <f t="shared" si="21"/>
        <v>4</v>
      </c>
    </row>
    <row r="681" spans="1:18" hidden="1">
      <c r="A681" s="134">
        <v>9401740080</v>
      </c>
      <c r="B681">
        <v>2006</v>
      </c>
      <c r="C681">
        <v>20060921</v>
      </c>
      <c r="D681">
        <v>50</v>
      </c>
      <c r="E681">
        <v>50</v>
      </c>
      <c r="G681" t="s">
        <v>308</v>
      </c>
      <c r="H681">
        <v>210512</v>
      </c>
      <c r="I681">
        <v>1</v>
      </c>
      <c r="J681" t="s">
        <v>77</v>
      </c>
      <c r="K681" t="s">
        <v>77</v>
      </c>
      <c r="L681" t="s">
        <v>896</v>
      </c>
      <c r="M681">
        <v>2002</v>
      </c>
      <c r="N681">
        <v>74</v>
      </c>
      <c r="O681">
        <v>3</v>
      </c>
      <c r="P681" t="str">
        <f t="shared" si="20"/>
        <v>09</v>
      </c>
      <c r="Q681" s="118">
        <f>VLOOKUP(M681,WeightWhite!A$10:B$12,2,FALSE)*I681</f>
        <v>1</v>
      </c>
      <c r="R681">
        <f t="shared" si="21"/>
        <v>4</v>
      </c>
    </row>
    <row r="682" spans="1:18" hidden="1">
      <c r="A682" s="134">
        <v>9401740099</v>
      </c>
      <c r="B682">
        <v>2006</v>
      </c>
      <c r="C682">
        <v>20060921</v>
      </c>
      <c r="D682">
        <v>50</v>
      </c>
      <c r="E682">
        <v>50</v>
      </c>
      <c r="G682" t="s">
        <v>308</v>
      </c>
      <c r="H682">
        <v>210512</v>
      </c>
      <c r="I682">
        <v>1</v>
      </c>
      <c r="J682" t="s">
        <v>77</v>
      </c>
      <c r="K682" t="s">
        <v>77</v>
      </c>
      <c r="L682" t="s">
        <v>896</v>
      </c>
      <c r="M682">
        <v>2002</v>
      </c>
      <c r="N682">
        <v>74</v>
      </c>
      <c r="O682">
        <v>3</v>
      </c>
      <c r="P682" t="str">
        <f t="shared" si="20"/>
        <v>09</v>
      </c>
      <c r="Q682" s="118">
        <f>VLOOKUP(M682,WeightWhite!A$10:B$12,2,FALSE)*I682</f>
        <v>1</v>
      </c>
      <c r="R682">
        <f t="shared" si="21"/>
        <v>4</v>
      </c>
    </row>
    <row r="683" spans="1:18" hidden="1">
      <c r="A683" s="134">
        <v>9401740101</v>
      </c>
      <c r="B683">
        <v>2006</v>
      </c>
      <c r="C683">
        <v>20060921</v>
      </c>
      <c r="D683">
        <v>50</v>
      </c>
      <c r="E683">
        <v>50</v>
      </c>
      <c r="G683" t="s">
        <v>308</v>
      </c>
      <c r="H683">
        <v>210512</v>
      </c>
      <c r="I683">
        <v>1</v>
      </c>
      <c r="J683" t="s">
        <v>77</v>
      </c>
      <c r="K683" t="s">
        <v>77</v>
      </c>
      <c r="L683" t="s">
        <v>896</v>
      </c>
      <c r="M683">
        <v>2002</v>
      </c>
      <c r="N683">
        <v>74</v>
      </c>
      <c r="O683">
        <v>3</v>
      </c>
      <c r="P683" t="str">
        <f t="shared" si="20"/>
        <v>09</v>
      </c>
      <c r="Q683" s="118">
        <f>VLOOKUP(M683,WeightWhite!A$10:B$12,2,FALSE)*I683</f>
        <v>1</v>
      </c>
      <c r="R683">
        <f t="shared" si="21"/>
        <v>4</v>
      </c>
    </row>
    <row r="684" spans="1:18" hidden="1">
      <c r="A684" s="134">
        <v>9401740105</v>
      </c>
      <c r="B684">
        <v>2006</v>
      </c>
      <c r="C684">
        <v>20060921</v>
      </c>
      <c r="D684">
        <v>50</v>
      </c>
      <c r="E684">
        <v>50</v>
      </c>
      <c r="G684" t="s">
        <v>308</v>
      </c>
      <c r="H684">
        <v>210512</v>
      </c>
      <c r="I684">
        <v>1</v>
      </c>
      <c r="J684" t="s">
        <v>77</v>
      </c>
      <c r="K684" t="s">
        <v>77</v>
      </c>
      <c r="L684" t="s">
        <v>896</v>
      </c>
      <c r="M684">
        <v>2002</v>
      </c>
      <c r="N684">
        <v>74</v>
      </c>
      <c r="O684">
        <v>3</v>
      </c>
      <c r="P684" t="str">
        <f t="shared" si="20"/>
        <v>09</v>
      </c>
      <c r="Q684" s="118">
        <f>VLOOKUP(M684,WeightWhite!A$10:B$12,2,FALSE)*I684</f>
        <v>1</v>
      </c>
      <c r="R684">
        <f t="shared" si="21"/>
        <v>4</v>
      </c>
    </row>
    <row r="685" spans="1:18" hidden="1">
      <c r="A685" s="134">
        <v>9401740106</v>
      </c>
      <c r="B685">
        <v>2006</v>
      </c>
      <c r="C685">
        <v>20060921</v>
      </c>
      <c r="D685">
        <v>50</v>
      </c>
      <c r="E685">
        <v>50</v>
      </c>
      <c r="G685" t="s">
        <v>308</v>
      </c>
      <c r="H685">
        <v>210512</v>
      </c>
      <c r="I685">
        <v>1</v>
      </c>
      <c r="J685" t="s">
        <v>77</v>
      </c>
      <c r="K685" t="s">
        <v>77</v>
      </c>
      <c r="L685" t="s">
        <v>896</v>
      </c>
      <c r="M685">
        <v>2002</v>
      </c>
      <c r="N685">
        <v>74</v>
      </c>
      <c r="O685">
        <v>3</v>
      </c>
      <c r="P685" t="str">
        <f t="shared" si="20"/>
        <v>09</v>
      </c>
      <c r="Q685" s="118">
        <f>VLOOKUP(M685,WeightWhite!A$10:B$12,2,FALSE)*I685</f>
        <v>1</v>
      </c>
      <c r="R685">
        <f t="shared" si="21"/>
        <v>4</v>
      </c>
    </row>
    <row r="686" spans="1:18" hidden="1">
      <c r="A686" s="134">
        <v>9401740107</v>
      </c>
      <c r="B686">
        <v>2006</v>
      </c>
      <c r="C686">
        <v>20060921</v>
      </c>
      <c r="D686">
        <v>50</v>
      </c>
      <c r="E686">
        <v>50</v>
      </c>
      <c r="G686" t="s">
        <v>308</v>
      </c>
      <c r="H686">
        <v>210512</v>
      </c>
      <c r="I686">
        <v>1</v>
      </c>
      <c r="J686" t="s">
        <v>77</v>
      </c>
      <c r="K686" t="s">
        <v>77</v>
      </c>
      <c r="L686" t="s">
        <v>896</v>
      </c>
      <c r="M686">
        <v>2002</v>
      </c>
      <c r="N686">
        <v>74</v>
      </c>
      <c r="O686">
        <v>3</v>
      </c>
      <c r="P686" t="str">
        <f t="shared" si="20"/>
        <v>09</v>
      </c>
      <c r="Q686" s="118">
        <f>VLOOKUP(M686,WeightWhite!A$10:B$12,2,FALSE)*I686</f>
        <v>1</v>
      </c>
      <c r="R686">
        <f t="shared" si="21"/>
        <v>4</v>
      </c>
    </row>
    <row r="687" spans="1:18" hidden="1">
      <c r="A687" s="134">
        <v>9401740108</v>
      </c>
      <c r="B687">
        <v>2006</v>
      </c>
      <c r="C687">
        <v>20060921</v>
      </c>
      <c r="D687">
        <v>50</v>
      </c>
      <c r="E687">
        <v>50</v>
      </c>
      <c r="G687" t="s">
        <v>308</v>
      </c>
      <c r="H687">
        <v>210512</v>
      </c>
      <c r="I687">
        <v>1</v>
      </c>
      <c r="J687" t="s">
        <v>77</v>
      </c>
      <c r="K687" t="s">
        <v>77</v>
      </c>
      <c r="L687" t="s">
        <v>896</v>
      </c>
      <c r="M687">
        <v>2002</v>
      </c>
      <c r="N687">
        <v>74</v>
      </c>
      <c r="O687">
        <v>3</v>
      </c>
      <c r="P687" t="str">
        <f t="shared" si="20"/>
        <v>09</v>
      </c>
      <c r="Q687" s="118">
        <f>VLOOKUP(M687,WeightWhite!A$10:B$12,2,FALSE)*I687</f>
        <v>1</v>
      </c>
      <c r="R687">
        <f t="shared" si="21"/>
        <v>4</v>
      </c>
    </row>
    <row r="688" spans="1:18" hidden="1">
      <c r="A688" s="134">
        <v>9401740109</v>
      </c>
      <c r="B688">
        <v>2006</v>
      </c>
      <c r="C688">
        <v>20060921</v>
      </c>
      <c r="D688">
        <v>50</v>
      </c>
      <c r="E688">
        <v>50</v>
      </c>
      <c r="G688" t="s">
        <v>308</v>
      </c>
      <c r="H688">
        <v>210512</v>
      </c>
      <c r="I688">
        <v>1</v>
      </c>
      <c r="J688" t="s">
        <v>77</v>
      </c>
      <c r="K688" t="s">
        <v>77</v>
      </c>
      <c r="L688" t="s">
        <v>896</v>
      </c>
      <c r="M688">
        <v>2002</v>
      </c>
      <c r="N688">
        <v>74</v>
      </c>
      <c r="O688">
        <v>3</v>
      </c>
      <c r="P688" t="str">
        <f t="shared" si="20"/>
        <v>09</v>
      </c>
      <c r="Q688" s="118">
        <f>VLOOKUP(M688,WeightWhite!A$10:B$12,2,FALSE)*I688</f>
        <v>1</v>
      </c>
      <c r="R688">
        <f t="shared" si="21"/>
        <v>4</v>
      </c>
    </row>
    <row r="689" spans="1:18" hidden="1">
      <c r="A689" s="134">
        <v>9401740111</v>
      </c>
      <c r="B689">
        <v>2006</v>
      </c>
      <c r="C689">
        <v>20060921</v>
      </c>
      <c r="D689">
        <v>50</v>
      </c>
      <c r="E689">
        <v>50</v>
      </c>
      <c r="G689" t="s">
        <v>308</v>
      </c>
      <c r="H689">
        <v>210512</v>
      </c>
      <c r="I689">
        <v>1</v>
      </c>
      <c r="J689" t="s">
        <v>77</v>
      </c>
      <c r="K689" t="s">
        <v>77</v>
      </c>
      <c r="L689" t="s">
        <v>896</v>
      </c>
      <c r="M689">
        <v>2002</v>
      </c>
      <c r="N689">
        <v>74</v>
      </c>
      <c r="O689">
        <v>3</v>
      </c>
      <c r="P689" t="str">
        <f t="shared" si="20"/>
        <v>09</v>
      </c>
      <c r="Q689" s="118">
        <f>VLOOKUP(M689,WeightWhite!A$10:B$12,2,FALSE)*I689</f>
        <v>1</v>
      </c>
      <c r="R689">
        <f t="shared" si="21"/>
        <v>4</v>
      </c>
    </row>
    <row r="690" spans="1:18" hidden="1">
      <c r="A690" s="134">
        <v>9401740127</v>
      </c>
      <c r="B690">
        <v>2006</v>
      </c>
      <c r="C690">
        <v>20060921</v>
      </c>
      <c r="D690">
        <v>50</v>
      </c>
      <c r="E690">
        <v>50</v>
      </c>
      <c r="G690" t="s">
        <v>308</v>
      </c>
      <c r="H690">
        <v>210512</v>
      </c>
      <c r="I690">
        <v>1</v>
      </c>
      <c r="J690" t="s">
        <v>77</v>
      </c>
      <c r="K690" t="s">
        <v>77</v>
      </c>
      <c r="L690" t="s">
        <v>896</v>
      </c>
      <c r="M690">
        <v>2002</v>
      </c>
      <c r="N690">
        <v>74</v>
      </c>
      <c r="O690">
        <v>3</v>
      </c>
      <c r="P690" t="str">
        <f t="shared" si="20"/>
        <v>09</v>
      </c>
      <c r="Q690" s="118">
        <f>VLOOKUP(M690,WeightWhite!A$10:B$12,2,FALSE)*I690</f>
        <v>1</v>
      </c>
      <c r="R690">
        <f t="shared" si="21"/>
        <v>4</v>
      </c>
    </row>
    <row r="691" spans="1:18" hidden="1">
      <c r="A691" s="134">
        <v>9401740128</v>
      </c>
      <c r="B691">
        <v>2006</v>
      </c>
      <c r="C691">
        <v>20060921</v>
      </c>
      <c r="D691">
        <v>50</v>
      </c>
      <c r="E691">
        <v>50</v>
      </c>
      <c r="G691" t="s">
        <v>308</v>
      </c>
      <c r="H691">
        <v>210512</v>
      </c>
      <c r="I691">
        <v>1</v>
      </c>
      <c r="J691" t="s">
        <v>77</v>
      </c>
      <c r="K691" t="s">
        <v>77</v>
      </c>
      <c r="L691" t="s">
        <v>896</v>
      </c>
      <c r="M691">
        <v>2002</v>
      </c>
      <c r="N691">
        <v>74</v>
      </c>
      <c r="O691">
        <v>3</v>
      </c>
      <c r="P691" t="str">
        <f t="shared" si="20"/>
        <v>09</v>
      </c>
      <c r="Q691" s="118">
        <f>VLOOKUP(M691,WeightWhite!A$10:B$12,2,FALSE)*I691</f>
        <v>1</v>
      </c>
      <c r="R691">
        <f t="shared" si="21"/>
        <v>4</v>
      </c>
    </row>
    <row r="692" spans="1:18" hidden="1">
      <c r="A692" s="134">
        <v>9401740129</v>
      </c>
      <c r="B692">
        <v>2006</v>
      </c>
      <c r="C692">
        <v>20060921</v>
      </c>
      <c r="D692">
        <v>50</v>
      </c>
      <c r="E692">
        <v>50</v>
      </c>
      <c r="G692" t="s">
        <v>308</v>
      </c>
      <c r="H692">
        <v>210512</v>
      </c>
      <c r="I692">
        <v>1</v>
      </c>
      <c r="J692" t="s">
        <v>77</v>
      </c>
      <c r="K692" t="s">
        <v>77</v>
      </c>
      <c r="L692" t="s">
        <v>896</v>
      </c>
      <c r="M692">
        <v>2002</v>
      </c>
      <c r="N692">
        <v>74</v>
      </c>
      <c r="O692">
        <v>3</v>
      </c>
      <c r="P692" t="str">
        <f t="shared" si="20"/>
        <v>09</v>
      </c>
      <c r="Q692" s="118">
        <f>VLOOKUP(M692,WeightWhite!A$10:B$12,2,FALSE)*I692</f>
        <v>1</v>
      </c>
      <c r="R692">
        <f t="shared" si="21"/>
        <v>4</v>
      </c>
    </row>
    <row r="693" spans="1:18" hidden="1">
      <c r="A693" s="134">
        <v>9401740130</v>
      </c>
      <c r="B693">
        <v>2006</v>
      </c>
      <c r="C693">
        <v>20060921</v>
      </c>
      <c r="D693">
        <v>50</v>
      </c>
      <c r="E693">
        <v>50</v>
      </c>
      <c r="G693" t="s">
        <v>308</v>
      </c>
      <c r="H693">
        <v>210512</v>
      </c>
      <c r="I693">
        <v>1</v>
      </c>
      <c r="J693" t="s">
        <v>77</v>
      </c>
      <c r="K693" t="s">
        <v>77</v>
      </c>
      <c r="L693" t="s">
        <v>896</v>
      </c>
      <c r="M693">
        <v>2002</v>
      </c>
      <c r="N693">
        <v>74</v>
      </c>
      <c r="O693">
        <v>3</v>
      </c>
      <c r="P693" t="str">
        <f t="shared" si="20"/>
        <v>09</v>
      </c>
      <c r="Q693" s="118">
        <f>VLOOKUP(M693,WeightWhite!A$10:B$12,2,FALSE)*I693</f>
        <v>1</v>
      </c>
      <c r="R693">
        <f t="shared" si="21"/>
        <v>4</v>
      </c>
    </row>
    <row r="694" spans="1:18" hidden="1">
      <c r="A694" s="134">
        <v>9401740132</v>
      </c>
      <c r="B694">
        <v>2006</v>
      </c>
      <c r="C694">
        <v>20060921</v>
      </c>
      <c r="D694">
        <v>50</v>
      </c>
      <c r="E694">
        <v>50</v>
      </c>
      <c r="G694" t="s">
        <v>308</v>
      </c>
      <c r="H694">
        <v>210512</v>
      </c>
      <c r="I694">
        <v>1</v>
      </c>
      <c r="J694" t="s">
        <v>77</v>
      </c>
      <c r="K694" t="s">
        <v>77</v>
      </c>
      <c r="L694" t="s">
        <v>896</v>
      </c>
      <c r="M694">
        <v>2002</v>
      </c>
      <c r="N694">
        <v>74</v>
      </c>
      <c r="O694">
        <v>3</v>
      </c>
      <c r="P694" t="str">
        <f t="shared" si="20"/>
        <v>09</v>
      </c>
      <c r="Q694" s="118">
        <f>VLOOKUP(M694,WeightWhite!A$10:B$12,2,FALSE)*I694</f>
        <v>1</v>
      </c>
      <c r="R694">
        <f t="shared" si="21"/>
        <v>4</v>
      </c>
    </row>
    <row r="695" spans="1:18" hidden="1">
      <c r="A695" s="134">
        <v>9401740134</v>
      </c>
      <c r="B695">
        <v>2006</v>
      </c>
      <c r="C695">
        <v>20060921</v>
      </c>
      <c r="D695">
        <v>50</v>
      </c>
      <c r="E695">
        <v>50</v>
      </c>
      <c r="G695" t="s">
        <v>308</v>
      </c>
      <c r="H695">
        <v>210512</v>
      </c>
      <c r="I695">
        <v>1</v>
      </c>
      <c r="J695" t="s">
        <v>77</v>
      </c>
      <c r="K695" t="s">
        <v>77</v>
      </c>
      <c r="L695" t="s">
        <v>896</v>
      </c>
      <c r="M695">
        <v>2002</v>
      </c>
      <c r="N695">
        <v>74</v>
      </c>
      <c r="O695">
        <v>3</v>
      </c>
      <c r="P695" t="str">
        <f t="shared" si="20"/>
        <v>09</v>
      </c>
      <c r="Q695" s="118">
        <f>VLOOKUP(M695,WeightWhite!A$10:B$12,2,FALSE)*I695</f>
        <v>1</v>
      </c>
      <c r="R695">
        <f t="shared" si="21"/>
        <v>4</v>
      </c>
    </row>
    <row r="696" spans="1:18" hidden="1">
      <c r="A696" s="134">
        <v>9401740135</v>
      </c>
      <c r="B696">
        <v>2006</v>
      </c>
      <c r="C696">
        <v>20060921</v>
      </c>
      <c r="D696">
        <v>50</v>
      </c>
      <c r="E696">
        <v>50</v>
      </c>
      <c r="G696" t="s">
        <v>308</v>
      </c>
      <c r="H696">
        <v>210512</v>
      </c>
      <c r="I696">
        <v>1</v>
      </c>
      <c r="J696" t="s">
        <v>77</v>
      </c>
      <c r="K696" t="s">
        <v>77</v>
      </c>
      <c r="L696" t="s">
        <v>896</v>
      </c>
      <c r="M696">
        <v>2002</v>
      </c>
      <c r="N696">
        <v>74</v>
      </c>
      <c r="O696">
        <v>3</v>
      </c>
      <c r="P696" t="str">
        <f t="shared" si="20"/>
        <v>09</v>
      </c>
      <c r="Q696" s="118">
        <f>VLOOKUP(M696,WeightWhite!A$10:B$12,2,FALSE)*I696</f>
        <v>1</v>
      </c>
      <c r="R696">
        <f t="shared" si="21"/>
        <v>4</v>
      </c>
    </row>
    <row r="697" spans="1:18" hidden="1">
      <c r="A697" s="134">
        <v>9401740137</v>
      </c>
      <c r="B697">
        <v>2006</v>
      </c>
      <c r="C697">
        <v>20060921</v>
      </c>
      <c r="D697">
        <v>50</v>
      </c>
      <c r="E697">
        <v>50</v>
      </c>
      <c r="G697" t="s">
        <v>308</v>
      </c>
      <c r="H697">
        <v>210512</v>
      </c>
      <c r="I697">
        <v>1</v>
      </c>
      <c r="J697" t="s">
        <v>77</v>
      </c>
      <c r="K697" t="s">
        <v>77</v>
      </c>
      <c r="L697" t="s">
        <v>896</v>
      </c>
      <c r="M697">
        <v>2002</v>
      </c>
      <c r="N697">
        <v>74</v>
      </c>
      <c r="O697">
        <v>3</v>
      </c>
      <c r="P697" t="str">
        <f t="shared" si="20"/>
        <v>09</v>
      </c>
      <c r="Q697" s="118">
        <f>VLOOKUP(M697,WeightWhite!A$10:B$12,2,FALSE)*I697</f>
        <v>1</v>
      </c>
      <c r="R697">
        <f t="shared" si="21"/>
        <v>4</v>
      </c>
    </row>
    <row r="698" spans="1:18" hidden="1">
      <c r="A698" s="134">
        <v>9401740154</v>
      </c>
      <c r="B698">
        <v>2006</v>
      </c>
      <c r="C698">
        <v>20060921</v>
      </c>
      <c r="D698">
        <v>50</v>
      </c>
      <c r="E698">
        <v>50</v>
      </c>
      <c r="G698" t="s">
        <v>308</v>
      </c>
      <c r="H698">
        <v>210512</v>
      </c>
      <c r="I698">
        <v>1</v>
      </c>
      <c r="J698" t="s">
        <v>77</v>
      </c>
      <c r="K698" t="s">
        <v>77</v>
      </c>
      <c r="L698" t="s">
        <v>896</v>
      </c>
      <c r="M698">
        <v>2002</v>
      </c>
      <c r="N698">
        <v>74</v>
      </c>
      <c r="O698">
        <v>3</v>
      </c>
      <c r="P698" t="str">
        <f t="shared" si="20"/>
        <v>09</v>
      </c>
      <c r="Q698" s="118">
        <f>VLOOKUP(M698,WeightWhite!A$10:B$12,2,FALSE)*I698</f>
        <v>1</v>
      </c>
      <c r="R698">
        <f t="shared" si="21"/>
        <v>4</v>
      </c>
    </row>
    <row r="699" spans="1:18" hidden="1">
      <c r="A699" s="134">
        <v>9401740155</v>
      </c>
      <c r="B699">
        <v>2006</v>
      </c>
      <c r="C699">
        <v>20060921</v>
      </c>
      <c r="D699">
        <v>50</v>
      </c>
      <c r="E699">
        <v>50</v>
      </c>
      <c r="G699" t="s">
        <v>308</v>
      </c>
      <c r="H699">
        <v>210512</v>
      </c>
      <c r="I699">
        <v>1</v>
      </c>
      <c r="J699" t="s">
        <v>77</v>
      </c>
      <c r="K699" t="s">
        <v>77</v>
      </c>
      <c r="L699" t="s">
        <v>896</v>
      </c>
      <c r="M699">
        <v>2002</v>
      </c>
      <c r="N699">
        <v>74</v>
      </c>
      <c r="O699">
        <v>3</v>
      </c>
      <c r="P699" t="str">
        <f t="shared" si="20"/>
        <v>09</v>
      </c>
      <c r="Q699" s="118">
        <f>VLOOKUP(M699,WeightWhite!A$10:B$12,2,FALSE)*I699</f>
        <v>1</v>
      </c>
      <c r="R699">
        <f t="shared" si="21"/>
        <v>4</v>
      </c>
    </row>
    <row r="700" spans="1:18" hidden="1">
      <c r="A700" s="134">
        <v>9401740156</v>
      </c>
      <c r="B700">
        <v>2006</v>
      </c>
      <c r="C700">
        <v>20060921</v>
      </c>
      <c r="D700">
        <v>50</v>
      </c>
      <c r="E700">
        <v>50</v>
      </c>
      <c r="G700" t="s">
        <v>308</v>
      </c>
      <c r="H700">
        <v>210512</v>
      </c>
      <c r="I700">
        <v>1</v>
      </c>
      <c r="J700" t="s">
        <v>77</v>
      </c>
      <c r="K700" t="s">
        <v>77</v>
      </c>
      <c r="L700" t="s">
        <v>896</v>
      </c>
      <c r="M700">
        <v>2002</v>
      </c>
      <c r="N700">
        <v>74</v>
      </c>
      <c r="O700">
        <v>3</v>
      </c>
      <c r="P700" t="str">
        <f t="shared" si="20"/>
        <v>09</v>
      </c>
      <c r="Q700" s="118">
        <f>VLOOKUP(M700,WeightWhite!A$10:B$12,2,FALSE)*I700</f>
        <v>1</v>
      </c>
      <c r="R700">
        <f t="shared" si="21"/>
        <v>4</v>
      </c>
    </row>
    <row r="701" spans="1:18" hidden="1">
      <c r="A701" s="134">
        <v>9401740157</v>
      </c>
      <c r="B701">
        <v>2006</v>
      </c>
      <c r="C701">
        <v>20060921</v>
      </c>
      <c r="D701">
        <v>50</v>
      </c>
      <c r="E701">
        <v>50</v>
      </c>
      <c r="G701" t="s">
        <v>308</v>
      </c>
      <c r="H701">
        <v>210512</v>
      </c>
      <c r="I701">
        <v>1</v>
      </c>
      <c r="J701" t="s">
        <v>77</v>
      </c>
      <c r="K701" t="s">
        <v>77</v>
      </c>
      <c r="L701" t="s">
        <v>896</v>
      </c>
      <c r="M701">
        <v>2002</v>
      </c>
      <c r="N701">
        <v>74</v>
      </c>
      <c r="O701">
        <v>3</v>
      </c>
      <c r="P701" t="str">
        <f t="shared" si="20"/>
        <v>09</v>
      </c>
      <c r="Q701" s="118">
        <f>VLOOKUP(M701,WeightWhite!A$10:B$12,2,FALSE)*I701</f>
        <v>1</v>
      </c>
      <c r="R701">
        <f t="shared" si="21"/>
        <v>4</v>
      </c>
    </row>
    <row r="702" spans="1:18" hidden="1">
      <c r="A702" s="134">
        <v>9401740158</v>
      </c>
      <c r="B702">
        <v>2006</v>
      </c>
      <c r="C702">
        <v>20060921</v>
      </c>
      <c r="D702">
        <v>50</v>
      </c>
      <c r="E702">
        <v>50</v>
      </c>
      <c r="G702" t="s">
        <v>308</v>
      </c>
      <c r="H702">
        <v>210512</v>
      </c>
      <c r="I702">
        <v>1</v>
      </c>
      <c r="J702" t="s">
        <v>77</v>
      </c>
      <c r="K702" t="s">
        <v>77</v>
      </c>
      <c r="L702" t="s">
        <v>896</v>
      </c>
      <c r="M702">
        <v>2002</v>
      </c>
      <c r="N702">
        <v>74</v>
      </c>
      <c r="O702">
        <v>3</v>
      </c>
      <c r="P702" t="str">
        <f t="shared" si="20"/>
        <v>09</v>
      </c>
      <c r="Q702" s="118">
        <f>VLOOKUP(M702,WeightWhite!A$10:B$12,2,FALSE)*I702</f>
        <v>1</v>
      </c>
      <c r="R702">
        <f t="shared" si="21"/>
        <v>4</v>
      </c>
    </row>
    <row r="703" spans="1:18" hidden="1">
      <c r="A703" s="134">
        <v>9401740159</v>
      </c>
      <c r="B703">
        <v>2006</v>
      </c>
      <c r="C703">
        <v>20060921</v>
      </c>
      <c r="D703">
        <v>50</v>
      </c>
      <c r="E703">
        <v>50</v>
      </c>
      <c r="G703" t="s">
        <v>308</v>
      </c>
      <c r="H703">
        <v>210512</v>
      </c>
      <c r="I703">
        <v>1</v>
      </c>
      <c r="J703" t="s">
        <v>77</v>
      </c>
      <c r="K703" t="s">
        <v>77</v>
      </c>
      <c r="L703" t="s">
        <v>896</v>
      </c>
      <c r="M703">
        <v>2002</v>
      </c>
      <c r="N703">
        <v>74</v>
      </c>
      <c r="O703">
        <v>3</v>
      </c>
      <c r="P703" t="str">
        <f t="shared" si="20"/>
        <v>09</v>
      </c>
      <c r="Q703" s="118">
        <f>VLOOKUP(M703,WeightWhite!A$10:B$12,2,FALSE)*I703</f>
        <v>1</v>
      </c>
      <c r="R703">
        <f t="shared" si="21"/>
        <v>4</v>
      </c>
    </row>
    <row r="704" spans="1:18" hidden="1">
      <c r="A704" s="134">
        <v>9401740160</v>
      </c>
      <c r="B704">
        <v>2006</v>
      </c>
      <c r="C704">
        <v>20060921</v>
      </c>
      <c r="D704">
        <v>50</v>
      </c>
      <c r="E704">
        <v>50</v>
      </c>
      <c r="G704" t="s">
        <v>308</v>
      </c>
      <c r="H704">
        <v>210512</v>
      </c>
      <c r="I704">
        <v>1</v>
      </c>
      <c r="J704" t="s">
        <v>77</v>
      </c>
      <c r="K704" t="s">
        <v>77</v>
      </c>
      <c r="L704" t="s">
        <v>896</v>
      </c>
      <c r="M704">
        <v>2002</v>
      </c>
      <c r="N704">
        <v>74</v>
      </c>
      <c r="O704">
        <v>3</v>
      </c>
      <c r="P704" t="str">
        <f t="shared" si="20"/>
        <v>09</v>
      </c>
      <c r="Q704" s="118">
        <f>VLOOKUP(M704,WeightWhite!A$10:B$12,2,FALSE)*I704</f>
        <v>1</v>
      </c>
      <c r="R704">
        <f t="shared" si="21"/>
        <v>4</v>
      </c>
    </row>
    <row r="705" spans="1:18" hidden="1">
      <c r="A705" s="134">
        <v>9401740161</v>
      </c>
      <c r="B705">
        <v>2006</v>
      </c>
      <c r="C705">
        <v>20060921</v>
      </c>
      <c r="D705">
        <v>50</v>
      </c>
      <c r="E705">
        <v>50</v>
      </c>
      <c r="G705" t="s">
        <v>308</v>
      </c>
      <c r="H705">
        <v>210512</v>
      </c>
      <c r="I705">
        <v>1</v>
      </c>
      <c r="J705" t="s">
        <v>77</v>
      </c>
      <c r="K705" t="s">
        <v>77</v>
      </c>
      <c r="L705" t="s">
        <v>896</v>
      </c>
      <c r="M705">
        <v>2002</v>
      </c>
      <c r="N705">
        <v>74</v>
      </c>
      <c r="O705">
        <v>3</v>
      </c>
      <c r="P705" t="str">
        <f t="shared" si="20"/>
        <v>09</v>
      </c>
      <c r="Q705" s="118">
        <f>VLOOKUP(M705,WeightWhite!A$10:B$12,2,FALSE)*I705</f>
        <v>1</v>
      </c>
      <c r="R705">
        <f t="shared" si="21"/>
        <v>4</v>
      </c>
    </row>
    <row r="706" spans="1:18" hidden="1">
      <c r="A706" s="134">
        <v>9401740163</v>
      </c>
      <c r="B706">
        <v>2006</v>
      </c>
      <c r="C706">
        <v>20060921</v>
      </c>
      <c r="D706">
        <v>50</v>
      </c>
      <c r="E706">
        <v>50</v>
      </c>
      <c r="G706" t="s">
        <v>308</v>
      </c>
      <c r="H706">
        <v>210512</v>
      </c>
      <c r="I706">
        <v>1</v>
      </c>
      <c r="J706" t="s">
        <v>77</v>
      </c>
      <c r="K706" t="s">
        <v>77</v>
      </c>
      <c r="L706" t="s">
        <v>896</v>
      </c>
      <c r="M706">
        <v>2002</v>
      </c>
      <c r="N706">
        <v>74</v>
      </c>
      <c r="O706">
        <v>3</v>
      </c>
      <c r="P706" t="str">
        <f t="shared" ref="P706:P769" si="22">MID(C706,5,2)</f>
        <v>09</v>
      </c>
      <c r="Q706" s="118">
        <f>VLOOKUP(M706,WeightWhite!A$10:B$12,2,FALSE)*I706</f>
        <v>1</v>
      </c>
      <c r="R706">
        <f t="shared" si="21"/>
        <v>4</v>
      </c>
    </row>
    <row r="707" spans="1:18" hidden="1">
      <c r="A707" s="134">
        <v>9401740164</v>
      </c>
      <c r="B707">
        <v>2006</v>
      </c>
      <c r="C707">
        <v>20060921</v>
      </c>
      <c r="D707">
        <v>50</v>
      </c>
      <c r="E707">
        <v>50</v>
      </c>
      <c r="G707" t="s">
        <v>308</v>
      </c>
      <c r="H707">
        <v>210512</v>
      </c>
      <c r="I707">
        <v>1</v>
      </c>
      <c r="J707" t="s">
        <v>77</v>
      </c>
      <c r="K707" t="s">
        <v>77</v>
      </c>
      <c r="L707" t="s">
        <v>896</v>
      </c>
      <c r="M707">
        <v>2002</v>
      </c>
      <c r="N707">
        <v>74</v>
      </c>
      <c r="O707">
        <v>3</v>
      </c>
      <c r="P707" t="str">
        <f t="shared" si="22"/>
        <v>09</v>
      </c>
      <c r="Q707" s="118">
        <f>VLOOKUP(M707,WeightWhite!A$10:B$12,2,FALSE)*I707</f>
        <v>1</v>
      </c>
      <c r="R707">
        <f t="shared" ref="R707:R770" si="23">B707-M707</f>
        <v>4</v>
      </c>
    </row>
    <row r="708" spans="1:18" hidden="1">
      <c r="A708" s="134">
        <v>9401740165</v>
      </c>
      <c r="B708">
        <v>2006</v>
      </c>
      <c r="C708">
        <v>20060921</v>
      </c>
      <c r="D708">
        <v>50</v>
      </c>
      <c r="E708">
        <v>50</v>
      </c>
      <c r="G708" t="s">
        <v>308</v>
      </c>
      <c r="H708">
        <v>210512</v>
      </c>
      <c r="I708">
        <v>1</v>
      </c>
      <c r="J708" t="s">
        <v>77</v>
      </c>
      <c r="K708" t="s">
        <v>77</v>
      </c>
      <c r="L708" t="s">
        <v>896</v>
      </c>
      <c r="M708">
        <v>2002</v>
      </c>
      <c r="N708">
        <v>74</v>
      </c>
      <c r="O708">
        <v>3</v>
      </c>
      <c r="P708" t="str">
        <f t="shared" si="22"/>
        <v>09</v>
      </c>
      <c r="Q708" s="118">
        <f>VLOOKUP(M708,WeightWhite!A$10:B$12,2,FALSE)*I708</f>
        <v>1</v>
      </c>
      <c r="R708">
        <f t="shared" si="23"/>
        <v>4</v>
      </c>
    </row>
    <row r="709" spans="1:18" hidden="1">
      <c r="A709" s="134">
        <v>9401740166</v>
      </c>
      <c r="B709">
        <v>2006</v>
      </c>
      <c r="C709">
        <v>20060921</v>
      </c>
      <c r="D709">
        <v>50</v>
      </c>
      <c r="E709">
        <v>50</v>
      </c>
      <c r="G709" t="s">
        <v>308</v>
      </c>
      <c r="H709">
        <v>210512</v>
      </c>
      <c r="I709">
        <v>1</v>
      </c>
      <c r="J709" t="s">
        <v>77</v>
      </c>
      <c r="K709" t="s">
        <v>77</v>
      </c>
      <c r="L709" t="s">
        <v>896</v>
      </c>
      <c r="M709">
        <v>2002</v>
      </c>
      <c r="N709">
        <v>74</v>
      </c>
      <c r="O709">
        <v>3</v>
      </c>
      <c r="P709" t="str">
        <f t="shared" si="22"/>
        <v>09</v>
      </c>
      <c r="Q709" s="118">
        <f>VLOOKUP(M709,WeightWhite!A$10:B$12,2,FALSE)*I709</f>
        <v>1</v>
      </c>
      <c r="R709">
        <f t="shared" si="23"/>
        <v>4</v>
      </c>
    </row>
    <row r="710" spans="1:18" hidden="1">
      <c r="A710" s="134">
        <v>9401740182</v>
      </c>
      <c r="B710">
        <v>2006</v>
      </c>
      <c r="C710">
        <v>20060921</v>
      </c>
      <c r="D710">
        <v>50</v>
      </c>
      <c r="E710">
        <v>50</v>
      </c>
      <c r="G710" t="s">
        <v>308</v>
      </c>
      <c r="H710">
        <v>210512</v>
      </c>
      <c r="I710">
        <v>1</v>
      </c>
      <c r="J710" t="s">
        <v>77</v>
      </c>
      <c r="K710" t="s">
        <v>77</v>
      </c>
      <c r="L710" t="s">
        <v>896</v>
      </c>
      <c r="M710">
        <v>2002</v>
      </c>
      <c r="N710">
        <v>74</v>
      </c>
      <c r="O710">
        <v>3</v>
      </c>
      <c r="P710" t="str">
        <f t="shared" si="22"/>
        <v>09</v>
      </c>
      <c r="Q710" s="118">
        <f>VLOOKUP(M710,WeightWhite!A$10:B$12,2,FALSE)*I710</f>
        <v>1</v>
      </c>
      <c r="R710">
        <f t="shared" si="23"/>
        <v>4</v>
      </c>
    </row>
    <row r="711" spans="1:18" hidden="1">
      <c r="A711" s="134">
        <v>9401740184</v>
      </c>
      <c r="B711">
        <v>2006</v>
      </c>
      <c r="C711">
        <v>20060921</v>
      </c>
      <c r="D711">
        <v>50</v>
      </c>
      <c r="E711">
        <v>50</v>
      </c>
      <c r="G711" t="s">
        <v>308</v>
      </c>
      <c r="H711">
        <v>210512</v>
      </c>
      <c r="I711">
        <v>1</v>
      </c>
      <c r="J711" t="s">
        <v>77</v>
      </c>
      <c r="K711" t="s">
        <v>77</v>
      </c>
      <c r="L711" t="s">
        <v>896</v>
      </c>
      <c r="M711">
        <v>2002</v>
      </c>
      <c r="N711">
        <v>74</v>
      </c>
      <c r="O711">
        <v>3</v>
      </c>
      <c r="P711" t="str">
        <f t="shared" si="22"/>
        <v>09</v>
      </c>
      <c r="Q711" s="118">
        <f>VLOOKUP(M711,WeightWhite!A$10:B$12,2,FALSE)*I711</f>
        <v>1</v>
      </c>
      <c r="R711">
        <f t="shared" si="23"/>
        <v>4</v>
      </c>
    </row>
    <row r="712" spans="1:18" hidden="1">
      <c r="A712" s="134">
        <v>9401740185</v>
      </c>
      <c r="B712">
        <v>2006</v>
      </c>
      <c r="C712">
        <v>20060921</v>
      </c>
      <c r="D712">
        <v>50</v>
      </c>
      <c r="E712">
        <v>50</v>
      </c>
      <c r="G712" t="s">
        <v>308</v>
      </c>
      <c r="H712">
        <v>210512</v>
      </c>
      <c r="I712">
        <v>1</v>
      </c>
      <c r="J712" t="s">
        <v>77</v>
      </c>
      <c r="K712" t="s">
        <v>77</v>
      </c>
      <c r="L712" t="s">
        <v>896</v>
      </c>
      <c r="M712">
        <v>2002</v>
      </c>
      <c r="N712">
        <v>74</v>
      </c>
      <c r="O712">
        <v>3</v>
      </c>
      <c r="P712" t="str">
        <f t="shared" si="22"/>
        <v>09</v>
      </c>
      <c r="Q712" s="118">
        <f>VLOOKUP(M712,WeightWhite!A$10:B$12,2,FALSE)*I712</f>
        <v>1</v>
      </c>
      <c r="R712">
        <f t="shared" si="23"/>
        <v>4</v>
      </c>
    </row>
    <row r="713" spans="1:18" hidden="1">
      <c r="A713" s="134">
        <v>9401740186</v>
      </c>
      <c r="B713">
        <v>2006</v>
      </c>
      <c r="C713">
        <v>20060921</v>
      </c>
      <c r="D713">
        <v>50</v>
      </c>
      <c r="E713">
        <v>50</v>
      </c>
      <c r="G713" t="s">
        <v>308</v>
      </c>
      <c r="H713">
        <v>210512</v>
      </c>
      <c r="I713">
        <v>1</v>
      </c>
      <c r="J713" t="s">
        <v>77</v>
      </c>
      <c r="K713" t="s">
        <v>77</v>
      </c>
      <c r="L713" t="s">
        <v>896</v>
      </c>
      <c r="M713">
        <v>2002</v>
      </c>
      <c r="N713">
        <v>74</v>
      </c>
      <c r="O713">
        <v>3</v>
      </c>
      <c r="P713" t="str">
        <f t="shared" si="22"/>
        <v>09</v>
      </c>
      <c r="Q713" s="118">
        <f>VLOOKUP(M713,WeightWhite!A$10:B$12,2,FALSE)*I713</f>
        <v>1</v>
      </c>
      <c r="R713">
        <f t="shared" si="23"/>
        <v>4</v>
      </c>
    </row>
    <row r="714" spans="1:18" hidden="1">
      <c r="A714" s="134">
        <v>9401740187</v>
      </c>
      <c r="B714">
        <v>2006</v>
      </c>
      <c r="C714">
        <v>20060921</v>
      </c>
      <c r="D714">
        <v>50</v>
      </c>
      <c r="E714">
        <v>50</v>
      </c>
      <c r="G714" t="s">
        <v>308</v>
      </c>
      <c r="H714">
        <v>210512</v>
      </c>
      <c r="I714">
        <v>1</v>
      </c>
      <c r="J714" t="s">
        <v>77</v>
      </c>
      <c r="K714" t="s">
        <v>77</v>
      </c>
      <c r="L714" t="s">
        <v>896</v>
      </c>
      <c r="M714">
        <v>2002</v>
      </c>
      <c r="N714">
        <v>74</v>
      </c>
      <c r="O714">
        <v>3</v>
      </c>
      <c r="P714" t="str">
        <f t="shared" si="22"/>
        <v>09</v>
      </c>
      <c r="Q714" s="118">
        <f>VLOOKUP(M714,WeightWhite!A$10:B$12,2,FALSE)*I714</f>
        <v>1</v>
      </c>
      <c r="R714">
        <f t="shared" si="23"/>
        <v>4</v>
      </c>
    </row>
    <row r="715" spans="1:18" hidden="1">
      <c r="A715" s="134">
        <v>9401740188</v>
      </c>
      <c r="B715">
        <v>2006</v>
      </c>
      <c r="C715">
        <v>20060921</v>
      </c>
      <c r="D715">
        <v>50</v>
      </c>
      <c r="E715">
        <v>50</v>
      </c>
      <c r="G715" t="s">
        <v>308</v>
      </c>
      <c r="H715">
        <v>210512</v>
      </c>
      <c r="I715">
        <v>1</v>
      </c>
      <c r="J715" t="s">
        <v>77</v>
      </c>
      <c r="K715" t="s">
        <v>77</v>
      </c>
      <c r="L715" t="s">
        <v>896</v>
      </c>
      <c r="M715">
        <v>2002</v>
      </c>
      <c r="N715">
        <v>74</v>
      </c>
      <c r="O715">
        <v>3</v>
      </c>
      <c r="P715" t="str">
        <f t="shared" si="22"/>
        <v>09</v>
      </c>
      <c r="Q715" s="118">
        <f>VLOOKUP(M715,WeightWhite!A$10:B$12,2,FALSE)*I715</f>
        <v>1</v>
      </c>
      <c r="R715">
        <f t="shared" si="23"/>
        <v>4</v>
      </c>
    </row>
    <row r="716" spans="1:18" hidden="1">
      <c r="A716" s="134">
        <v>9401740189</v>
      </c>
      <c r="B716">
        <v>2006</v>
      </c>
      <c r="C716">
        <v>20060921</v>
      </c>
      <c r="D716">
        <v>50</v>
      </c>
      <c r="E716">
        <v>50</v>
      </c>
      <c r="G716" t="s">
        <v>308</v>
      </c>
      <c r="H716">
        <v>210512</v>
      </c>
      <c r="I716">
        <v>1</v>
      </c>
      <c r="J716" t="s">
        <v>77</v>
      </c>
      <c r="K716" t="s">
        <v>77</v>
      </c>
      <c r="L716" t="s">
        <v>896</v>
      </c>
      <c r="M716">
        <v>2002</v>
      </c>
      <c r="N716">
        <v>74</v>
      </c>
      <c r="O716">
        <v>3</v>
      </c>
      <c r="P716" t="str">
        <f t="shared" si="22"/>
        <v>09</v>
      </c>
      <c r="Q716" s="118">
        <f>VLOOKUP(M716,WeightWhite!A$10:B$12,2,FALSE)*I716</f>
        <v>1</v>
      </c>
      <c r="R716">
        <f t="shared" si="23"/>
        <v>4</v>
      </c>
    </row>
    <row r="717" spans="1:18" hidden="1">
      <c r="A717" s="134">
        <v>9401740190</v>
      </c>
      <c r="B717">
        <v>2006</v>
      </c>
      <c r="C717">
        <v>20060921</v>
      </c>
      <c r="D717">
        <v>50</v>
      </c>
      <c r="E717">
        <v>50</v>
      </c>
      <c r="G717" t="s">
        <v>308</v>
      </c>
      <c r="H717">
        <v>210512</v>
      </c>
      <c r="I717">
        <v>1</v>
      </c>
      <c r="J717" t="s">
        <v>77</v>
      </c>
      <c r="K717" t="s">
        <v>77</v>
      </c>
      <c r="L717" t="s">
        <v>896</v>
      </c>
      <c r="M717">
        <v>2002</v>
      </c>
      <c r="N717">
        <v>74</v>
      </c>
      <c r="O717">
        <v>3</v>
      </c>
      <c r="P717" t="str">
        <f t="shared" si="22"/>
        <v>09</v>
      </c>
      <c r="Q717" s="118">
        <f>VLOOKUP(M717,WeightWhite!A$10:B$12,2,FALSE)*I717</f>
        <v>1</v>
      </c>
      <c r="R717">
        <f t="shared" si="23"/>
        <v>4</v>
      </c>
    </row>
    <row r="718" spans="1:18" hidden="1">
      <c r="A718" s="134">
        <v>9401740191</v>
      </c>
      <c r="B718">
        <v>2006</v>
      </c>
      <c r="C718">
        <v>20060921</v>
      </c>
      <c r="D718">
        <v>50</v>
      </c>
      <c r="E718">
        <v>50</v>
      </c>
      <c r="G718" t="s">
        <v>308</v>
      </c>
      <c r="H718">
        <v>210512</v>
      </c>
      <c r="I718">
        <v>1</v>
      </c>
      <c r="J718" t="s">
        <v>77</v>
      </c>
      <c r="K718" t="s">
        <v>77</v>
      </c>
      <c r="L718" t="s">
        <v>896</v>
      </c>
      <c r="M718">
        <v>2002</v>
      </c>
      <c r="N718">
        <v>74</v>
      </c>
      <c r="O718">
        <v>3</v>
      </c>
      <c r="P718" t="str">
        <f t="shared" si="22"/>
        <v>09</v>
      </c>
      <c r="Q718" s="118">
        <f>VLOOKUP(M718,WeightWhite!A$10:B$12,2,FALSE)*I718</f>
        <v>1</v>
      </c>
      <c r="R718">
        <f t="shared" si="23"/>
        <v>4</v>
      </c>
    </row>
    <row r="719" spans="1:18" hidden="1">
      <c r="A719" s="134">
        <v>9401740192</v>
      </c>
      <c r="B719">
        <v>2006</v>
      </c>
      <c r="C719">
        <v>20060921</v>
      </c>
      <c r="D719">
        <v>50</v>
      </c>
      <c r="E719">
        <v>50</v>
      </c>
      <c r="G719" t="s">
        <v>308</v>
      </c>
      <c r="H719">
        <v>210512</v>
      </c>
      <c r="I719">
        <v>1</v>
      </c>
      <c r="J719" t="s">
        <v>77</v>
      </c>
      <c r="K719" t="s">
        <v>77</v>
      </c>
      <c r="L719" t="s">
        <v>896</v>
      </c>
      <c r="M719">
        <v>2002</v>
      </c>
      <c r="N719">
        <v>74</v>
      </c>
      <c r="O719">
        <v>3</v>
      </c>
      <c r="P719" t="str">
        <f t="shared" si="22"/>
        <v>09</v>
      </c>
      <c r="Q719" s="118">
        <f>VLOOKUP(M719,WeightWhite!A$10:B$12,2,FALSE)*I719</f>
        <v>1</v>
      </c>
      <c r="R719">
        <f t="shared" si="23"/>
        <v>4</v>
      </c>
    </row>
    <row r="720" spans="1:18" hidden="1">
      <c r="A720" s="134">
        <v>9401740193</v>
      </c>
      <c r="B720">
        <v>2006</v>
      </c>
      <c r="C720">
        <v>20060921</v>
      </c>
      <c r="D720">
        <v>50</v>
      </c>
      <c r="E720">
        <v>50</v>
      </c>
      <c r="G720" t="s">
        <v>308</v>
      </c>
      <c r="H720">
        <v>210512</v>
      </c>
      <c r="I720">
        <v>1</v>
      </c>
      <c r="J720" t="s">
        <v>77</v>
      </c>
      <c r="K720" t="s">
        <v>77</v>
      </c>
      <c r="L720" t="s">
        <v>896</v>
      </c>
      <c r="M720">
        <v>2002</v>
      </c>
      <c r="N720">
        <v>74</v>
      </c>
      <c r="O720">
        <v>3</v>
      </c>
      <c r="P720" t="str">
        <f t="shared" si="22"/>
        <v>09</v>
      </c>
      <c r="Q720" s="118">
        <f>VLOOKUP(M720,WeightWhite!A$10:B$12,2,FALSE)*I720</f>
        <v>1</v>
      </c>
      <c r="R720">
        <f t="shared" si="23"/>
        <v>4</v>
      </c>
    </row>
    <row r="721" spans="1:18" hidden="1">
      <c r="A721" s="134">
        <v>9401740211</v>
      </c>
      <c r="B721">
        <v>2006</v>
      </c>
      <c r="C721">
        <v>20060921</v>
      </c>
      <c r="D721">
        <v>50</v>
      </c>
      <c r="E721">
        <v>50</v>
      </c>
      <c r="G721" t="s">
        <v>308</v>
      </c>
      <c r="H721">
        <v>210512</v>
      </c>
      <c r="I721">
        <v>1</v>
      </c>
      <c r="J721" t="s">
        <v>77</v>
      </c>
      <c r="K721" t="s">
        <v>77</v>
      </c>
      <c r="L721" t="s">
        <v>896</v>
      </c>
      <c r="M721">
        <v>2002</v>
      </c>
      <c r="N721">
        <v>74</v>
      </c>
      <c r="O721">
        <v>3</v>
      </c>
      <c r="P721" t="str">
        <f t="shared" si="22"/>
        <v>09</v>
      </c>
      <c r="Q721" s="118">
        <f>VLOOKUP(M721,WeightWhite!A$10:B$12,2,FALSE)*I721</f>
        <v>1</v>
      </c>
      <c r="R721">
        <f t="shared" si="23"/>
        <v>4</v>
      </c>
    </row>
    <row r="722" spans="1:18" hidden="1">
      <c r="A722" s="134">
        <v>9401740213</v>
      </c>
      <c r="B722">
        <v>2006</v>
      </c>
      <c r="C722">
        <v>20060921</v>
      </c>
      <c r="D722">
        <v>50</v>
      </c>
      <c r="E722">
        <v>50</v>
      </c>
      <c r="G722" t="s">
        <v>308</v>
      </c>
      <c r="H722">
        <v>210512</v>
      </c>
      <c r="I722">
        <v>1</v>
      </c>
      <c r="J722" t="s">
        <v>77</v>
      </c>
      <c r="K722" t="s">
        <v>77</v>
      </c>
      <c r="L722" t="s">
        <v>896</v>
      </c>
      <c r="M722">
        <v>2002</v>
      </c>
      <c r="N722">
        <v>74</v>
      </c>
      <c r="O722">
        <v>3</v>
      </c>
      <c r="P722" t="str">
        <f t="shared" si="22"/>
        <v>09</v>
      </c>
      <c r="Q722" s="118">
        <f>VLOOKUP(M722,WeightWhite!A$10:B$12,2,FALSE)*I722</f>
        <v>1</v>
      </c>
      <c r="R722">
        <f t="shared" si="23"/>
        <v>4</v>
      </c>
    </row>
    <row r="723" spans="1:18" hidden="1">
      <c r="A723" s="134">
        <v>9401740215</v>
      </c>
      <c r="B723">
        <v>2006</v>
      </c>
      <c r="C723">
        <v>20060921</v>
      </c>
      <c r="D723">
        <v>50</v>
      </c>
      <c r="E723">
        <v>50</v>
      </c>
      <c r="G723" t="s">
        <v>308</v>
      </c>
      <c r="H723">
        <v>210512</v>
      </c>
      <c r="I723">
        <v>1</v>
      </c>
      <c r="J723" t="s">
        <v>77</v>
      </c>
      <c r="K723" t="s">
        <v>77</v>
      </c>
      <c r="L723" t="s">
        <v>896</v>
      </c>
      <c r="M723">
        <v>2002</v>
      </c>
      <c r="N723">
        <v>74</v>
      </c>
      <c r="O723">
        <v>3</v>
      </c>
      <c r="P723" t="str">
        <f t="shared" si="22"/>
        <v>09</v>
      </c>
      <c r="Q723" s="118">
        <f>VLOOKUP(M723,WeightWhite!A$10:B$12,2,FALSE)*I723</f>
        <v>1</v>
      </c>
      <c r="R723">
        <f t="shared" si="23"/>
        <v>4</v>
      </c>
    </row>
    <row r="724" spans="1:18" hidden="1">
      <c r="A724" s="134">
        <v>9401750001</v>
      </c>
      <c r="B724">
        <v>2006</v>
      </c>
      <c r="C724">
        <v>20060919</v>
      </c>
      <c r="D724">
        <v>50</v>
      </c>
      <c r="E724">
        <v>50</v>
      </c>
      <c r="G724" t="s">
        <v>308</v>
      </c>
      <c r="H724">
        <v>210512</v>
      </c>
      <c r="I724">
        <v>1</v>
      </c>
      <c r="J724" t="s">
        <v>77</v>
      </c>
      <c r="K724" t="s">
        <v>77</v>
      </c>
      <c r="L724" t="s">
        <v>896</v>
      </c>
      <c r="M724">
        <v>2002</v>
      </c>
      <c r="N724">
        <v>74</v>
      </c>
      <c r="O724">
        <v>3</v>
      </c>
      <c r="P724" t="str">
        <f t="shared" si="22"/>
        <v>09</v>
      </c>
      <c r="Q724" s="118">
        <f>VLOOKUP(M724,WeightWhite!A$10:B$12,2,FALSE)*I724</f>
        <v>1</v>
      </c>
      <c r="R724">
        <f t="shared" si="23"/>
        <v>4</v>
      </c>
    </row>
    <row r="725" spans="1:18" hidden="1">
      <c r="A725" s="134">
        <v>9401750008</v>
      </c>
      <c r="B725">
        <v>2006</v>
      </c>
      <c r="C725">
        <v>20060919</v>
      </c>
      <c r="D725">
        <v>50</v>
      </c>
      <c r="E725">
        <v>50</v>
      </c>
      <c r="G725" t="s">
        <v>308</v>
      </c>
      <c r="H725">
        <v>210512</v>
      </c>
      <c r="I725">
        <v>1</v>
      </c>
      <c r="J725" t="s">
        <v>77</v>
      </c>
      <c r="K725" t="s">
        <v>77</v>
      </c>
      <c r="L725" t="s">
        <v>896</v>
      </c>
      <c r="M725">
        <v>2002</v>
      </c>
      <c r="N725">
        <v>74</v>
      </c>
      <c r="O725">
        <v>3</v>
      </c>
      <c r="P725" t="str">
        <f t="shared" si="22"/>
        <v>09</v>
      </c>
      <c r="Q725" s="118">
        <f>VLOOKUP(M725,WeightWhite!A$10:B$12,2,FALSE)*I725</f>
        <v>1</v>
      </c>
      <c r="R725">
        <f t="shared" si="23"/>
        <v>4</v>
      </c>
    </row>
    <row r="726" spans="1:18" hidden="1">
      <c r="A726" s="134">
        <v>9401760011</v>
      </c>
      <c r="B726">
        <v>2006</v>
      </c>
      <c r="C726">
        <v>20060922</v>
      </c>
      <c r="D726">
        <v>50</v>
      </c>
      <c r="E726">
        <v>50</v>
      </c>
      <c r="G726" t="s">
        <v>308</v>
      </c>
      <c r="H726">
        <v>210512</v>
      </c>
      <c r="I726">
        <v>1</v>
      </c>
      <c r="J726" t="s">
        <v>77</v>
      </c>
      <c r="K726" t="s">
        <v>77</v>
      </c>
      <c r="L726" t="s">
        <v>896</v>
      </c>
      <c r="M726">
        <v>2002</v>
      </c>
      <c r="N726">
        <v>74</v>
      </c>
      <c r="O726">
        <v>3</v>
      </c>
      <c r="P726" t="str">
        <f t="shared" si="22"/>
        <v>09</v>
      </c>
      <c r="Q726" s="118">
        <f>VLOOKUP(M726,WeightWhite!A$10:B$12,2,FALSE)*I726</f>
        <v>1</v>
      </c>
      <c r="R726">
        <f t="shared" si="23"/>
        <v>4</v>
      </c>
    </row>
    <row r="727" spans="1:18" hidden="1">
      <c r="A727" s="134">
        <v>9401760012</v>
      </c>
      <c r="B727">
        <v>2006</v>
      </c>
      <c r="C727">
        <v>20060922</v>
      </c>
      <c r="D727">
        <v>50</v>
      </c>
      <c r="E727">
        <v>50</v>
      </c>
      <c r="G727" t="s">
        <v>308</v>
      </c>
      <c r="H727">
        <v>210512</v>
      </c>
      <c r="I727">
        <v>1</v>
      </c>
      <c r="J727" t="s">
        <v>77</v>
      </c>
      <c r="K727" t="s">
        <v>77</v>
      </c>
      <c r="L727" t="s">
        <v>896</v>
      </c>
      <c r="M727">
        <v>2002</v>
      </c>
      <c r="N727">
        <v>74</v>
      </c>
      <c r="O727">
        <v>3</v>
      </c>
      <c r="P727" t="str">
        <f t="shared" si="22"/>
        <v>09</v>
      </c>
      <c r="Q727" s="118">
        <f>VLOOKUP(M727,WeightWhite!A$10:B$12,2,FALSE)*I727</f>
        <v>1</v>
      </c>
      <c r="R727">
        <f t="shared" si="23"/>
        <v>4</v>
      </c>
    </row>
    <row r="728" spans="1:18" hidden="1">
      <c r="A728" s="134">
        <v>9401760013</v>
      </c>
      <c r="B728">
        <v>2006</v>
      </c>
      <c r="C728">
        <v>20060922</v>
      </c>
      <c r="D728">
        <v>50</v>
      </c>
      <c r="E728">
        <v>50</v>
      </c>
      <c r="G728" t="s">
        <v>308</v>
      </c>
      <c r="H728">
        <v>210512</v>
      </c>
      <c r="I728">
        <v>1</v>
      </c>
      <c r="J728" t="s">
        <v>77</v>
      </c>
      <c r="K728" t="s">
        <v>77</v>
      </c>
      <c r="L728" t="s">
        <v>896</v>
      </c>
      <c r="M728">
        <v>2002</v>
      </c>
      <c r="N728">
        <v>74</v>
      </c>
      <c r="O728">
        <v>3</v>
      </c>
      <c r="P728" t="str">
        <f t="shared" si="22"/>
        <v>09</v>
      </c>
      <c r="Q728" s="118">
        <f>VLOOKUP(M728,WeightWhite!A$10:B$12,2,FALSE)*I728</f>
        <v>1</v>
      </c>
      <c r="R728">
        <f t="shared" si="23"/>
        <v>4</v>
      </c>
    </row>
    <row r="729" spans="1:18" hidden="1">
      <c r="A729" s="134">
        <v>9401760014</v>
      </c>
      <c r="B729">
        <v>2006</v>
      </c>
      <c r="C729">
        <v>20060922</v>
      </c>
      <c r="D729">
        <v>50</v>
      </c>
      <c r="E729">
        <v>50</v>
      </c>
      <c r="G729" t="s">
        <v>308</v>
      </c>
      <c r="H729">
        <v>210512</v>
      </c>
      <c r="I729">
        <v>1</v>
      </c>
      <c r="J729" t="s">
        <v>77</v>
      </c>
      <c r="K729" t="s">
        <v>77</v>
      </c>
      <c r="L729" t="s">
        <v>896</v>
      </c>
      <c r="M729">
        <v>2002</v>
      </c>
      <c r="N729">
        <v>74</v>
      </c>
      <c r="O729">
        <v>3</v>
      </c>
      <c r="P729" t="str">
        <f t="shared" si="22"/>
        <v>09</v>
      </c>
      <c r="Q729" s="118">
        <f>VLOOKUP(M729,WeightWhite!A$10:B$12,2,FALSE)*I729</f>
        <v>1</v>
      </c>
      <c r="R729">
        <f t="shared" si="23"/>
        <v>4</v>
      </c>
    </row>
    <row r="730" spans="1:18" hidden="1">
      <c r="A730" s="134">
        <v>9401760017</v>
      </c>
      <c r="B730">
        <v>2006</v>
      </c>
      <c r="C730">
        <v>20060922</v>
      </c>
      <c r="D730">
        <v>50</v>
      </c>
      <c r="E730">
        <v>50</v>
      </c>
      <c r="G730" t="s">
        <v>308</v>
      </c>
      <c r="H730">
        <v>210512</v>
      </c>
      <c r="I730">
        <v>1</v>
      </c>
      <c r="J730" t="s">
        <v>77</v>
      </c>
      <c r="K730" t="s">
        <v>77</v>
      </c>
      <c r="L730" t="s">
        <v>896</v>
      </c>
      <c r="M730">
        <v>2002</v>
      </c>
      <c r="N730">
        <v>74</v>
      </c>
      <c r="O730">
        <v>3</v>
      </c>
      <c r="P730" t="str">
        <f t="shared" si="22"/>
        <v>09</v>
      </c>
      <c r="Q730" s="118">
        <f>VLOOKUP(M730,WeightWhite!A$10:B$12,2,FALSE)*I730</f>
        <v>1</v>
      </c>
      <c r="R730">
        <f t="shared" si="23"/>
        <v>4</v>
      </c>
    </row>
    <row r="731" spans="1:18" hidden="1">
      <c r="A731" s="134">
        <v>9401760019</v>
      </c>
      <c r="B731">
        <v>2006</v>
      </c>
      <c r="C731">
        <v>20060922</v>
      </c>
      <c r="D731">
        <v>50</v>
      </c>
      <c r="E731">
        <v>50</v>
      </c>
      <c r="G731" t="s">
        <v>308</v>
      </c>
      <c r="H731">
        <v>210512</v>
      </c>
      <c r="I731">
        <v>1</v>
      </c>
      <c r="J731" t="s">
        <v>77</v>
      </c>
      <c r="K731" t="s">
        <v>77</v>
      </c>
      <c r="L731" t="s">
        <v>896</v>
      </c>
      <c r="M731">
        <v>2002</v>
      </c>
      <c r="N731">
        <v>74</v>
      </c>
      <c r="O731">
        <v>3</v>
      </c>
      <c r="P731" t="str">
        <f t="shared" si="22"/>
        <v>09</v>
      </c>
      <c r="Q731" s="118">
        <f>VLOOKUP(M731,WeightWhite!A$10:B$12,2,FALSE)*I731</f>
        <v>1</v>
      </c>
      <c r="R731">
        <f t="shared" si="23"/>
        <v>4</v>
      </c>
    </row>
    <row r="732" spans="1:18" hidden="1">
      <c r="A732" s="134">
        <v>9401760020</v>
      </c>
      <c r="B732">
        <v>2006</v>
      </c>
      <c r="C732">
        <v>20060922</v>
      </c>
      <c r="D732">
        <v>50</v>
      </c>
      <c r="E732">
        <v>50</v>
      </c>
      <c r="G732" t="s">
        <v>308</v>
      </c>
      <c r="H732">
        <v>210512</v>
      </c>
      <c r="I732">
        <v>1</v>
      </c>
      <c r="J732" t="s">
        <v>77</v>
      </c>
      <c r="K732" t="s">
        <v>77</v>
      </c>
      <c r="L732" t="s">
        <v>896</v>
      </c>
      <c r="M732">
        <v>2002</v>
      </c>
      <c r="N732">
        <v>74</v>
      </c>
      <c r="O732">
        <v>3</v>
      </c>
      <c r="P732" t="str">
        <f t="shared" si="22"/>
        <v>09</v>
      </c>
      <c r="Q732" s="118">
        <f>VLOOKUP(M732,WeightWhite!A$10:B$12,2,FALSE)*I732</f>
        <v>1</v>
      </c>
      <c r="R732">
        <f t="shared" si="23"/>
        <v>4</v>
      </c>
    </row>
    <row r="733" spans="1:18" hidden="1">
      <c r="A733" s="134">
        <v>9401760023</v>
      </c>
      <c r="B733">
        <v>2006</v>
      </c>
      <c r="C733">
        <v>20060922</v>
      </c>
      <c r="D733">
        <v>50</v>
      </c>
      <c r="E733">
        <v>50</v>
      </c>
      <c r="G733" t="s">
        <v>308</v>
      </c>
      <c r="H733">
        <v>210512</v>
      </c>
      <c r="I733">
        <v>1</v>
      </c>
      <c r="J733" t="s">
        <v>77</v>
      </c>
      <c r="K733" t="s">
        <v>77</v>
      </c>
      <c r="L733" t="s">
        <v>896</v>
      </c>
      <c r="M733">
        <v>2002</v>
      </c>
      <c r="N733">
        <v>74</v>
      </c>
      <c r="O733">
        <v>3</v>
      </c>
      <c r="P733" t="str">
        <f t="shared" si="22"/>
        <v>09</v>
      </c>
      <c r="Q733" s="118">
        <f>VLOOKUP(M733,WeightWhite!A$10:B$12,2,FALSE)*I733</f>
        <v>1</v>
      </c>
      <c r="R733">
        <f t="shared" si="23"/>
        <v>4</v>
      </c>
    </row>
    <row r="734" spans="1:18" hidden="1">
      <c r="A734" s="134">
        <v>9401760024</v>
      </c>
      <c r="B734">
        <v>2006</v>
      </c>
      <c r="C734">
        <v>20060922</v>
      </c>
      <c r="D734">
        <v>50</v>
      </c>
      <c r="E734">
        <v>50</v>
      </c>
      <c r="G734" t="s">
        <v>308</v>
      </c>
      <c r="H734">
        <v>210512</v>
      </c>
      <c r="I734">
        <v>1</v>
      </c>
      <c r="J734" t="s">
        <v>77</v>
      </c>
      <c r="K734" t="s">
        <v>77</v>
      </c>
      <c r="L734" t="s">
        <v>896</v>
      </c>
      <c r="M734">
        <v>2002</v>
      </c>
      <c r="N734">
        <v>74</v>
      </c>
      <c r="O734">
        <v>3</v>
      </c>
      <c r="P734" t="str">
        <f t="shared" si="22"/>
        <v>09</v>
      </c>
      <c r="Q734" s="118">
        <f>VLOOKUP(M734,WeightWhite!A$10:B$12,2,FALSE)*I734</f>
        <v>1</v>
      </c>
      <c r="R734">
        <f t="shared" si="23"/>
        <v>4</v>
      </c>
    </row>
    <row r="735" spans="1:18" hidden="1">
      <c r="A735" s="134">
        <v>9401760040</v>
      </c>
      <c r="B735">
        <v>2006</v>
      </c>
      <c r="C735">
        <v>20060922</v>
      </c>
      <c r="D735">
        <v>50</v>
      </c>
      <c r="E735">
        <v>50</v>
      </c>
      <c r="G735" t="s">
        <v>308</v>
      </c>
      <c r="H735">
        <v>210512</v>
      </c>
      <c r="I735">
        <v>1</v>
      </c>
      <c r="J735" t="s">
        <v>77</v>
      </c>
      <c r="K735" t="s">
        <v>77</v>
      </c>
      <c r="L735" t="s">
        <v>896</v>
      </c>
      <c r="M735">
        <v>2002</v>
      </c>
      <c r="N735">
        <v>74</v>
      </c>
      <c r="O735">
        <v>3</v>
      </c>
      <c r="P735" t="str">
        <f t="shared" si="22"/>
        <v>09</v>
      </c>
      <c r="Q735" s="118">
        <f>VLOOKUP(M735,WeightWhite!A$10:B$12,2,FALSE)*I735</f>
        <v>1</v>
      </c>
      <c r="R735">
        <f t="shared" si="23"/>
        <v>4</v>
      </c>
    </row>
    <row r="736" spans="1:18" hidden="1">
      <c r="A736" s="134">
        <v>9401760042</v>
      </c>
      <c r="B736">
        <v>2006</v>
      </c>
      <c r="C736">
        <v>20060922</v>
      </c>
      <c r="D736">
        <v>50</v>
      </c>
      <c r="E736">
        <v>50</v>
      </c>
      <c r="G736" t="s">
        <v>308</v>
      </c>
      <c r="H736">
        <v>210512</v>
      </c>
      <c r="I736">
        <v>1</v>
      </c>
      <c r="J736" t="s">
        <v>77</v>
      </c>
      <c r="K736" t="s">
        <v>77</v>
      </c>
      <c r="L736" t="s">
        <v>896</v>
      </c>
      <c r="M736">
        <v>2002</v>
      </c>
      <c r="N736">
        <v>74</v>
      </c>
      <c r="O736">
        <v>3</v>
      </c>
      <c r="P736" t="str">
        <f t="shared" si="22"/>
        <v>09</v>
      </c>
      <c r="Q736" s="118">
        <f>VLOOKUP(M736,WeightWhite!A$10:B$12,2,FALSE)*I736</f>
        <v>1</v>
      </c>
      <c r="R736">
        <f t="shared" si="23"/>
        <v>4</v>
      </c>
    </row>
    <row r="737" spans="1:18" hidden="1">
      <c r="A737" s="134">
        <v>9401760043</v>
      </c>
      <c r="B737">
        <v>2006</v>
      </c>
      <c r="C737">
        <v>20060922</v>
      </c>
      <c r="D737">
        <v>50</v>
      </c>
      <c r="E737">
        <v>50</v>
      </c>
      <c r="G737" t="s">
        <v>308</v>
      </c>
      <c r="H737">
        <v>210512</v>
      </c>
      <c r="I737">
        <v>1</v>
      </c>
      <c r="J737" t="s">
        <v>77</v>
      </c>
      <c r="K737" t="s">
        <v>77</v>
      </c>
      <c r="L737" t="s">
        <v>896</v>
      </c>
      <c r="M737">
        <v>2002</v>
      </c>
      <c r="N737">
        <v>74</v>
      </c>
      <c r="O737">
        <v>3</v>
      </c>
      <c r="P737" t="str">
        <f t="shared" si="22"/>
        <v>09</v>
      </c>
      <c r="Q737" s="118">
        <f>VLOOKUP(M737,WeightWhite!A$10:B$12,2,FALSE)*I737</f>
        <v>1</v>
      </c>
      <c r="R737">
        <f t="shared" si="23"/>
        <v>4</v>
      </c>
    </row>
    <row r="738" spans="1:18" hidden="1">
      <c r="A738" s="134">
        <v>9401760044</v>
      </c>
      <c r="B738">
        <v>2006</v>
      </c>
      <c r="C738">
        <v>20060922</v>
      </c>
      <c r="D738">
        <v>50</v>
      </c>
      <c r="E738">
        <v>50</v>
      </c>
      <c r="G738" t="s">
        <v>308</v>
      </c>
      <c r="H738">
        <v>210512</v>
      </c>
      <c r="I738">
        <v>1</v>
      </c>
      <c r="J738" t="s">
        <v>77</v>
      </c>
      <c r="K738" t="s">
        <v>77</v>
      </c>
      <c r="L738" t="s">
        <v>896</v>
      </c>
      <c r="M738">
        <v>2002</v>
      </c>
      <c r="N738">
        <v>74</v>
      </c>
      <c r="O738">
        <v>3</v>
      </c>
      <c r="P738" t="str">
        <f t="shared" si="22"/>
        <v>09</v>
      </c>
      <c r="Q738" s="118">
        <f>VLOOKUP(M738,WeightWhite!A$10:B$12,2,FALSE)*I738</f>
        <v>1</v>
      </c>
      <c r="R738">
        <f t="shared" si="23"/>
        <v>4</v>
      </c>
    </row>
    <row r="739" spans="1:18" hidden="1">
      <c r="A739" s="134">
        <v>9401770004</v>
      </c>
      <c r="B739">
        <v>2006</v>
      </c>
      <c r="C739">
        <v>20060928</v>
      </c>
      <c r="D739">
        <v>50</v>
      </c>
      <c r="E739">
        <v>50</v>
      </c>
      <c r="G739" t="s">
        <v>308</v>
      </c>
      <c r="H739">
        <v>210512</v>
      </c>
      <c r="I739">
        <v>1</v>
      </c>
      <c r="J739" t="s">
        <v>77</v>
      </c>
      <c r="K739" t="s">
        <v>77</v>
      </c>
      <c r="L739" t="s">
        <v>896</v>
      </c>
      <c r="M739">
        <v>2002</v>
      </c>
      <c r="N739">
        <v>74</v>
      </c>
      <c r="O739">
        <v>3</v>
      </c>
      <c r="P739" t="str">
        <f t="shared" si="22"/>
        <v>09</v>
      </c>
      <c r="Q739" s="118">
        <f>VLOOKUP(M739,WeightWhite!A$10:B$12,2,FALSE)*I739</f>
        <v>1</v>
      </c>
      <c r="R739">
        <f t="shared" si="23"/>
        <v>4</v>
      </c>
    </row>
    <row r="740" spans="1:18" hidden="1">
      <c r="A740" s="134">
        <v>9401770006</v>
      </c>
      <c r="B740">
        <v>2006</v>
      </c>
      <c r="C740">
        <v>20060928</v>
      </c>
      <c r="D740">
        <v>50</v>
      </c>
      <c r="E740">
        <v>50</v>
      </c>
      <c r="G740" t="s">
        <v>308</v>
      </c>
      <c r="H740">
        <v>210512</v>
      </c>
      <c r="I740">
        <v>1</v>
      </c>
      <c r="J740" t="s">
        <v>77</v>
      </c>
      <c r="K740" t="s">
        <v>77</v>
      </c>
      <c r="L740" t="s">
        <v>896</v>
      </c>
      <c r="M740">
        <v>2002</v>
      </c>
      <c r="N740">
        <v>74</v>
      </c>
      <c r="O740">
        <v>3</v>
      </c>
      <c r="P740" t="str">
        <f t="shared" si="22"/>
        <v>09</v>
      </c>
      <c r="Q740" s="118">
        <f>VLOOKUP(M740,WeightWhite!A$10:B$12,2,FALSE)*I740</f>
        <v>1</v>
      </c>
      <c r="R740">
        <f t="shared" si="23"/>
        <v>4</v>
      </c>
    </row>
    <row r="741" spans="1:18" hidden="1">
      <c r="A741" s="134">
        <v>9401770007</v>
      </c>
      <c r="B741">
        <v>2006</v>
      </c>
      <c r="C741">
        <v>20060928</v>
      </c>
      <c r="D741">
        <v>50</v>
      </c>
      <c r="E741">
        <v>50</v>
      </c>
      <c r="G741" t="s">
        <v>308</v>
      </c>
      <c r="H741">
        <v>210512</v>
      </c>
      <c r="I741">
        <v>1</v>
      </c>
      <c r="J741" t="s">
        <v>77</v>
      </c>
      <c r="K741" t="s">
        <v>77</v>
      </c>
      <c r="L741" t="s">
        <v>896</v>
      </c>
      <c r="M741">
        <v>2002</v>
      </c>
      <c r="N741">
        <v>74</v>
      </c>
      <c r="O741">
        <v>3</v>
      </c>
      <c r="P741" t="str">
        <f t="shared" si="22"/>
        <v>09</v>
      </c>
      <c r="Q741" s="118">
        <f>VLOOKUP(M741,WeightWhite!A$10:B$12,2,FALSE)*I741</f>
        <v>1</v>
      </c>
      <c r="R741">
        <f t="shared" si="23"/>
        <v>4</v>
      </c>
    </row>
    <row r="742" spans="1:18" hidden="1">
      <c r="A742" s="134">
        <v>9401740168</v>
      </c>
      <c r="B742">
        <v>2006</v>
      </c>
      <c r="C742">
        <v>20060921</v>
      </c>
      <c r="D742">
        <v>50</v>
      </c>
      <c r="E742">
        <v>50</v>
      </c>
      <c r="G742" t="s">
        <v>308</v>
      </c>
      <c r="H742">
        <v>210512</v>
      </c>
      <c r="I742">
        <v>1</v>
      </c>
      <c r="J742" t="s">
        <v>77</v>
      </c>
      <c r="K742" t="s">
        <v>77</v>
      </c>
      <c r="L742" t="s">
        <v>896</v>
      </c>
      <c r="M742">
        <v>2002</v>
      </c>
      <c r="N742">
        <v>74</v>
      </c>
      <c r="O742">
        <v>3</v>
      </c>
      <c r="P742" t="str">
        <f t="shared" si="22"/>
        <v>09</v>
      </c>
      <c r="Q742" s="118">
        <f>VLOOKUP(M742,WeightWhite!A$10:B$12,2,FALSE)*I742</f>
        <v>1</v>
      </c>
      <c r="R742">
        <f t="shared" si="23"/>
        <v>4</v>
      </c>
    </row>
    <row r="743" spans="1:18" hidden="1">
      <c r="A743" s="134">
        <v>9401740169</v>
      </c>
      <c r="B743">
        <v>2006</v>
      </c>
      <c r="C743">
        <v>20060921</v>
      </c>
      <c r="D743">
        <v>50</v>
      </c>
      <c r="E743">
        <v>50</v>
      </c>
      <c r="G743" t="s">
        <v>308</v>
      </c>
      <c r="H743">
        <v>210512</v>
      </c>
      <c r="I743">
        <v>1</v>
      </c>
      <c r="J743" t="s">
        <v>77</v>
      </c>
      <c r="K743" t="s">
        <v>77</v>
      </c>
      <c r="L743" t="s">
        <v>896</v>
      </c>
      <c r="M743">
        <v>2002</v>
      </c>
      <c r="N743">
        <v>74</v>
      </c>
      <c r="O743">
        <v>3</v>
      </c>
      <c r="P743" t="str">
        <f t="shared" si="22"/>
        <v>09</v>
      </c>
      <c r="Q743" s="118">
        <f>VLOOKUP(M743,WeightWhite!A$10:B$12,2,FALSE)*I743</f>
        <v>1</v>
      </c>
      <c r="R743">
        <f t="shared" si="23"/>
        <v>4</v>
      </c>
    </row>
    <row r="744" spans="1:18" hidden="1">
      <c r="A744" s="134">
        <v>9401740170</v>
      </c>
      <c r="B744">
        <v>2006</v>
      </c>
      <c r="C744">
        <v>20060921</v>
      </c>
      <c r="D744">
        <v>50</v>
      </c>
      <c r="E744">
        <v>50</v>
      </c>
      <c r="G744" t="s">
        <v>308</v>
      </c>
      <c r="H744">
        <v>210512</v>
      </c>
      <c r="I744">
        <v>1</v>
      </c>
      <c r="J744" t="s">
        <v>77</v>
      </c>
      <c r="K744" t="s">
        <v>77</v>
      </c>
      <c r="L744" t="s">
        <v>896</v>
      </c>
      <c r="M744">
        <v>2002</v>
      </c>
      <c r="N744">
        <v>74</v>
      </c>
      <c r="O744">
        <v>3</v>
      </c>
      <c r="P744" t="str">
        <f t="shared" si="22"/>
        <v>09</v>
      </c>
      <c r="Q744" s="118">
        <f>VLOOKUP(M744,WeightWhite!A$10:B$12,2,FALSE)*I744</f>
        <v>1</v>
      </c>
      <c r="R744">
        <f t="shared" si="23"/>
        <v>4</v>
      </c>
    </row>
    <row r="745" spans="1:18" hidden="1">
      <c r="A745" s="134">
        <v>9401740173</v>
      </c>
      <c r="B745">
        <v>2006</v>
      </c>
      <c r="C745">
        <v>20060921</v>
      </c>
      <c r="D745">
        <v>50</v>
      </c>
      <c r="E745">
        <v>50</v>
      </c>
      <c r="G745" t="s">
        <v>308</v>
      </c>
      <c r="H745">
        <v>210512</v>
      </c>
      <c r="I745">
        <v>1</v>
      </c>
      <c r="J745" t="s">
        <v>77</v>
      </c>
      <c r="K745" t="s">
        <v>77</v>
      </c>
      <c r="L745" t="s">
        <v>896</v>
      </c>
      <c r="M745">
        <v>2002</v>
      </c>
      <c r="N745">
        <v>74</v>
      </c>
      <c r="O745">
        <v>3</v>
      </c>
      <c r="P745" t="str">
        <f t="shared" si="22"/>
        <v>09</v>
      </c>
      <c r="Q745" s="118">
        <f>VLOOKUP(M745,WeightWhite!A$10:B$12,2,FALSE)*I745</f>
        <v>1</v>
      </c>
      <c r="R745">
        <f t="shared" si="23"/>
        <v>4</v>
      </c>
    </row>
    <row r="746" spans="1:18" hidden="1">
      <c r="A746" s="134">
        <v>9401740174</v>
      </c>
      <c r="B746">
        <v>2006</v>
      </c>
      <c r="C746">
        <v>20060921</v>
      </c>
      <c r="D746">
        <v>50</v>
      </c>
      <c r="E746">
        <v>50</v>
      </c>
      <c r="G746" t="s">
        <v>308</v>
      </c>
      <c r="H746">
        <v>210512</v>
      </c>
      <c r="I746">
        <v>1</v>
      </c>
      <c r="J746" t="s">
        <v>77</v>
      </c>
      <c r="K746" t="s">
        <v>77</v>
      </c>
      <c r="L746" t="s">
        <v>896</v>
      </c>
      <c r="M746">
        <v>2002</v>
      </c>
      <c r="N746">
        <v>74</v>
      </c>
      <c r="O746">
        <v>3</v>
      </c>
      <c r="P746" t="str">
        <f t="shared" si="22"/>
        <v>09</v>
      </c>
      <c r="Q746" s="118">
        <f>VLOOKUP(M746,WeightWhite!A$10:B$12,2,FALSE)*I746</f>
        <v>1</v>
      </c>
      <c r="R746">
        <f t="shared" si="23"/>
        <v>4</v>
      </c>
    </row>
    <row r="747" spans="1:18" hidden="1">
      <c r="A747" s="134">
        <v>9401740176</v>
      </c>
      <c r="B747">
        <v>2006</v>
      </c>
      <c r="C747">
        <v>20060921</v>
      </c>
      <c r="D747">
        <v>50</v>
      </c>
      <c r="E747">
        <v>50</v>
      </c>
      <c r="G747" t="s">
        <v>308</v>
      </c>
      <c r="H747">
        <v>210512</v>
      </c>
      <c r="I747">
        <v>1</v>
      </c>
      <c r="J747" t="s">
        <v>77</v>
      </c>
      <c r="K747" t="s">
        <v>77</v>
      </c>
      <c r="L747" t="s">
        <v>896</v>
      </c>
      <c r="M747">
        <v>2002</v>
      </c>
      <c r="N747">
        <v>74</v>
      </c>
      <c r="O747">
        <v>3</v>
      </c>
      <c r="P747" t="str">
        <f t="shared" si="22"/>
        <v>09</v>
      </c>
      <c r="Q747" s="118">
        <f>VLOOKUP(M747,WeightWhite!A$10:B$12,2,FALSE)*I747</f>
        <v>1</v>
      </c>
      <c r="R747">
        <f t="shared" si="23"/>
        <v>4</v>
      </c>
    </row>
    <row r="748" spans="1:18" hidden="1">
      <c r="A748" s="134">
        <v>9401740177</v>
      </c>
      <c r="B748">
        <v>2006</v>
      </c>
      <c r="C748">
        <v>20060921</v>
      </c>
      <c r="D748">
        <v>50</v>
      </c>
      <c r="E748">
        <v>50</v>
      </c>
      <c r="G748" t="s">
        <v>308</v>
      </c>
      <c r="H748">
        <v>210512</v>
      </c>
      <c r="I748">
        <v>1</v>
      </c>
      <c r="J748" t="s">
        <v>77</v>
      </c>
      <c r="K748" t="s">
        <v>77</v>
      </c>
      <c r="L748" t="s">
        <v>896</v>
      </c>
      <c r="M748">
        <v>2002</v>
      </c>
      <c r="N748">
        <v>74</v>
      </c>
      <c r="O748">
        <v>3</v>
      </c>
      <c r="P748" t="str">
        <f t="shared" si="22"/>
        <v>09</v>
      </c>
      <c r="Q748" s="118">
        <f>VLOOKUP(M748,WeightWhite!A$10:B$12,2,FALSE)*I748</f>
        <v>1</v>
      </c>
      <c r="R748">
        <f t="shared" si="23"/>
        <v>4</v>
      </c>
    </row>
    <row r="749" spans="1:18" hidden="1">
      <c r="A749" s="134">
        <v>9401740178</v>
      </c>
      <c r="B749">
        <v>2006</v>
      </c>
      <c r="C749">
        <v>20060921</v>
      </c>
      <c r="D749">
        <v>50</v>
      </c>
      <c r="E749">
        <v>50</v>
      </c>
      <c r="G749" t="s">
        <v>308</v>
      </c>
      <c r="H749">
        <v>210512</v>
      </c>
      <c r="I749">
        <v>1</v>
      </c>
      <c r="J749" t="s">
        <v>77</v>
      </c>
      <c r="K749" t="s">
        <v>77</v>
      </c>
      <c r="L749" t="s">
        <v>896</v>
      </c>
      <c r="M749">
        <v>2002</v>
      </c>
      <c r="N749">
        <v>74</v>
      </c>
      <c r="O749">
        <v>3</v>
      </c>
      <c r="P749" t="str">
        <f t="shared" si="22"/>
        <v>09</v>
      </c>
      <c r="Q749" s="118">
        <f>VLOOKUP(M749,WeightWhite!A$10:B$12,2,FALSE)*I749</f>
        <v>1</v>
      </c>
      <c r="R749">
        <f t="shared" si="23"/>
        <v>4</v>
      </c>
    </row>
    <row r="750" spans="1:18" hidden="1">
      <c r="A750" s="134">
        <v>9401740179</v>
      </c>
      <c r="B750">
        <v>2006</v>
      </c>
      <c r="C750">
        <v>20060921</v>
      </c>
      <c r="D750">
        <v>50</v>
      </c>
      <c r="E750">
        <v>50</v>
      </c>
      <c r="G750" t="s">
        <v>308</v>
      </c>
      <c r="H750">
        <v>210512</v>
      </c>
      <c r="I750">
        <v>1</v>
      </c>
      <c r="J750" t="s">
        <v>77</v>
      </c>
      <c r="K750" t="s">
        <v>77</v>
      </c>
      <c r="L750" t="s">
        <v>896</v>
      </c>
      <c r="M750">
        <v>2002</v>
      </c>
      <c r="N750">
        <v>74</v>
      </c>
      <c r="O750">
        <v>3</v>
      </c>
      <c r="P750" t="str">
        <f t="shared" si="22"/>
        <v>09</v>
      </c>
      <c r="Q750" s="118">
        <f>VLOOKUP(M750,WeightWhite!A$10:B$12,2,FALSE)*I750</f>
        <v>1</v>
      </c>
      <c r="R750">
        <f t="shared" si="23"/>
        <v>4</v>
      </c>
    </row>
    <row r="751" spans="1:18" hidden="1">
      <c r="A751" s="134">
        <v>9401740197</v>
      </c>
      <c r="B751">
        <v>2006</v>
      </c>
      <c r="C751">
        <v>20060921</v>
      </c>
      <c r="D751">
        <v>50</v>
      </c>
      <c r="E751">
        <v>50</v>
      </c>
      <c r="G751" t="s">
        <v>308</v>
      </c>
      <c r="H751">
        <v>210512</v>
      </c>
      <c r="I751">
        <v>1</v>
      </c>
      <c r="J751" t="s">
        <v>77</v>
      </c>
      <c r="K751" t="s">
        <v>77</v>
      </c>
      <c r="L751" t="s">
        <v>896</v>
      </c>
      <c r="M751">
        <v>2002</v>
      </c>
      <c r="N751">
        <v>74</v>
      </c>
      <c r="O751">
        <v>3</v>
      </c>
      <c r="P751" t="str">
        <f t="shared" si="22"/>
        <v>09</v>
      </c>
      <c r="Q751" s="118">
        <f>VLOOKUP(M751,WeightWhite!A$10:B$12,2,FALSE)*I751</f>
        <v>1</v>
      </c>
      <c r="R751">
        <f t="shared" si="23"/>
        <v>4</v>
      </c>
    </row>
    <row r="752" spans="1:18" hidden="1">
      <c r="A752" s="134">
        <v>9401740199</v>
      </c>
      <c r="B752">
        <v>2006</v>
      </c>
      <c r="C752">
        <v>20060921</v>
      </c>
      <c r="D752">
        <v>50</v>
      </c>
      <c r="E752">
        <v>50</v>
      </c>
      <c r="G752" t="s">
        <v>308</v>
      </c>
      <c r="H752">
        <v>210512</v>
      </c>
      <c r="I752">
        <v>1</v>
      </c>
      <c r="J752" t="s">
        <v>77</v>
      </c>
      <c r="K752" t="s">
        <v>77</v>
      </c>
      <c r="L752" t="s">
        <v>896</v>
      </c>
      <c r="M752">
        <v>2002</v>
      </c>
      <c r="N752">
        <v>74</v>
      </c>
      <c r="O752">
        <v>3</v>
      </c>
      <c r="P752" t="str">
        <f t="shared" si="22"/>
        <v>09</v>
      </c>
      <c r="Q752" s="118">
        <f>VLOOKUP(M752,WeightWhite!A$10:B$12,2,FALSE)*I752</f>
        <v>1</v>
      </c>
      <c r="R752">
        <f t="shared" si="23"/>
        <v>4</v>
      </c>
    </row>
    <row r="753" spans="1:18" hidden="1">
      <c r="A753" s="134">
        <v>9401740200</v>
      </c>
      <c r="B753">
        <v>2006</v>
      </c>
      <c r="C753">
        <v>20060921</v>
      </c>
      <c r="D753">
        <v>50</v>
      </c>
      <c r="E753">
        <v>50</v>
      </c>
      <c r="G753" t="s">
        <v>308</v>
      </c>
      <c r="H753">
        <v>210512</v>
      </c>
      <c r="I753">
        <v>1</v>
      </c>
      <c r="J753" t="s">
        <v>77</v>
      </c>
      <c r="K753" t="s">
        <v>77</v>
      </c>
      <c r="L753" t="s">
        <v>896</v>
      </c>
      <c r="M753">
        <v>2002</v>
      </c>
      <c r="N753">
        <v>74</v>
      </c>
      <c r="O753">
        <v>3</v>
      </c>
      <c r="P753" t="str">
        <f t="shared" si="22"/>
        <v>09</v>
      </c>
      <c r="Q753" s="118">
        <f>VLOOKUP(M753,WeightWhite!A$10:B$12,2,FALSE)*I753</f>
        <v>1</v>
      </c>
      <c r="R753">
        <f t="shared" si="23"/>
        <v>4</v>
      </c>
    </row>
    <row r="754" spans="1:18" hidden="1">
      <c r="A754" s="134">
        <v>9401740201</v>
      </c>
      <c r="B754">
        <v>2006</v>
      </c>
      <c r="C754">
        <v>20060921</v>
      </c>
      <c r="D754">
        <v>50</v>
      </c>
      <c r="E754">
        <v>50</v>
      </c>
      <c r="G754" t="s">
        <v>308</v>
      </c>
      <c r="H754">
        <v>210512</v>
      </c>
      <c r="I754">
        <v>1</v>
      </c>
      <c r="J754" t="s">
        <v>77</v>
      </c>
      <c r="K754" t="s">
        <v>77</v>
      </c>
      <c r="L754" t="s">
        <v>896</v>
      </c>
      <c r="M754">
        <v>2002</v>
      </c>
      <c r="N754">
        <v>74</v>
      </c>
      <c r="O754">
        <v>3</v>
      </c>
      <c r="P754" t="str">
        <f t="shared" si="22"/>
        <v>09</v>
      </c>
      <c r="Q754" s="118">
        <f>VLOOKUP(M754,WeightWhite!A$10:B$12,2,FALSE)*I754</f>
        <v>1</v>
      </c>
      <c r="R754">
        <f t="shared" si="23"/>
        <v>4</v>
      </c>
    </row>
    <row r="755" spans="1:18" hidden="1">
      <c r="A755" s="134">
        <v>9401740203</v>
      </c>
      <c r="B755">
        <v>2006</v>
      </c>
      <c r="C755">
        <v>20060921</v>
      </c>
      <c r="D755">
        <v>50</v>
      </c>
      <c r="E755">
        <v>50</v>
      </c>
      <c r="G755" t="s">
        <v>308</v>
      </c>
      <c r="H755">
        <v>210512</v>
      </c>
      <c r="I755">
        <v>1</v>
      </c>
      <c r="J755" t="s">
        <v>77</v>
      </c>
      <c r="K755" t="s">
        <v>77</v>
      </c>
      <c r="L755" t="s">
        <v>896</v>
      </c>
      <c r="M755">
        <v>2002</v>
      </c>
      <c r="N755">
        <v>74</v>
      </c>
      <c r="O755">
        <v>3</v>
      </c>
      <c r="P755" t="str">
        <f t="shared" si="22"/>
        <v>09</v>
      </c>
      <c r="Q755" s="118">
        <f>VLOOKUP(M755,WeightWhite!A$10:B$12,2,FALSE)*I755</f>
        <v>1</v>
      </c>
      <c r="R755">
        <f t="shared" si="23"/>
        <v>4</v>
      </c>
    </row>
    <row r="756" spans="1:18" hidden="1">
      <c r="A756" s="134">
        <v>9401740204</v>
      </c>
      <c r="B756">
        <v>2006</v>
      </c>
      <c r="C756">
        <v>20060921</v>
      </c>
      <c r="D756">
        <v>50</v>
      </c>
      <c r="E756">
        <v>50</v>
      </c>
      <c r="G756" t="s">
        <v>308</v>
      </c>
      <c r="H756">
        <v>210512</v>
      </c>
      <c r="I756">
        <v>1</v>
      </c>
      <c r="J756" t="s">
        <v>77</v>
      </c>
      <c r="K756" t="s">
        <v>77</v>
      </c>
      <c r="L756" t="s">
        <v>896</v>
      </c>
      <c r="M756">
        <v>2002</v>
      </c>
      <c r="N756">
        <v>74</v>
      </c>
      <c r="O756">
        <v>3</v>
      </c>
      <c r="P756" t="str">
        <f t="shared" si="22"/>
        <v>09</v>
      </c>
      <c r="Q756" s="118">
        <f>VLOOKUP(M756,WeightWhite!A$10:B$12,2,FALSE)*I756</f>
        <v>1</v>
      </c>
      <c r="R756">
        <f t="shared" si="23"/>
        <v>4</v>
      </c>
    </row>
    <row r="757" spans="1:18" hidden="1">
      <c r="A757" s="134">
        <v>9401740205</v>
      </c>
      <c r="B757">
        <v>2006</v>
      </c>
      <c r="C757">
        <v>20060921</v>
      </c>
      <c r="D757">
        <v>50</v>
      </c>
      <c r="E757">
        <v>50</v>
      </c>
      <c r="G757" t="s">
        <v>308</v>
      </c>
      <c r="H757">
        <v>210512</v>
      </c>
      <c r="I757">
        <v>1</v>
      </c>
      <c r="J757" t="s">
        <v>77</v>
      </c>
      <c r="K757" t="s">
        <v>77</v>
      </c>
      <c r="L757" t="s">
        <v>896</v>
      </c>
      <c r="M757">
        <v>2002</v>
      </c>
      <c r="N757">
        <v>74</v>
      </c>
      <c r="O757">
        <v>3</v>
      </c>
      <c r="P757" t="str">
        <f t="shared" si="22"/>
        <v>09</v>
      </c>
      <c r="Q757" s="118">
        <f>VLOOKUP(M757,WeightWhite!A$10:B$12,2,FALSE)*I757</f>
        <v>1</v>
      </c>
      <c r="R757">
        <f t="shared" si="23"/>
        <v>4</v>
      </c>
    </row>
    <row r="758" spans="1:18" hidden="1">
      <c r="A758" s="134">
        <v>9401740206</v>
      </c>
      <c r="B758">
        <v>2006</v>
      </c>
      <c r="C758">
        <v>20060921</v>
      </c>
      <c r="D758">
        <v>50</v>
      </c>
      <c r="E758">
        <v>50</v>
      </c>
      <c r="G758" t="s">
        <v>308</v>
      </c>
      <c r="H758">
        <v>210512</v>
      </c>
      <c r="I758">
        <v>1</v>
      </c>
      <c r="J758" t="s">
        <v>77</v>
      </c>
      <c r="K758" t="s">
        <v>77</v>
      </c>
      <c r="L758" t="s">
        <v>896</v>
      </c>
      <c r="M758">
        <v>2002</v>
      </c>
      <c r="N758">
        <v>74</v>
      </c>
      <c r="O758">
        <v>3</v>
      </c>
      <c r="P758" t="str">
        <f t="shared" si="22"/>
        <v>09</v>
      </c>
      <c r="Q758" s="118">
        <f>VLOOKUP(M758,WeightWhite!A$10:B$12,2,FALSE)*I758</f>
        <v>1</v>
      </c>
      <c r="R758">
        <f t="shared" si="23"/>
        <v>4</v>
      </c>
    </row>
    <row r="759" spans="1:18" hidden="1">
      <c r="A759" s="134">
        <v>9401740207</v>
      </c>
      <c r="B759">
        <v>2006</v>
      </c>
      <c r="C759">
        <v>20060921</v>
      </c>
      <c r="D759">
        <v>50</v>
      </c>
      <c r="E759">
        <v>50</v>
      </c>
      <c r="G759" t="s">
        <v>308</v>
      </c>
      <c r="H759">
        <v>210512</v>
      </c>
      <c r="I759">
        <v>1</v>
      </c>
      <c r="J759" t="s">
        <v>77</v>
      </c>
      <c r="K759" t="s">
        <v>77</v>
      </c>
      <c r="L759" t="s">
        <v>896</v>
      </c>
      <c r="M759">
        <v>2002</v>
      </c>
      <c r="N759">
        <v>74</v>
      </c>
      <c r="O759">
        <v>3</v>
      </c>
      <c r="P759" t="str">
        <f t="shared" si="22"/>
        <v>09</v>
      </c>
      <c r="Q759" s="118">
        <f>VLOOKUP(M759,WeightWhite!A$10:B$12,2,FALSE)*I759</f>
        <v>1</v>
      </c>
      <c r="R759">
        <f t="shared" si="23"/>
        <v>4</v>
      </c>
    </row>
    <row r="760" spans="1:18" hidden="1">
      <c r="A760" s="134">
        <v>9401740209</v>
      </c>
      <c r="B760">
        <v>2006</v>
      </c>
      <c r="C760">
        <v>20060921</v>
      </c>
      <c r="D760">
        <v>50</v>
      </c>
      <c r="E760">
        <v>50</v>
      </c>
      <c r="G760" t="s">
        <v>308</v>
      </c>
      <c r="H760">
        <v>210512</v>
      </c>
      <c r="I760">
        <v>1</v>
      </c>
      <c r="J760" t="s">
        <v>77</v>
      </c>
      <c r="K760" t="s">
        <v>77</v>
      </c>
      <c r="L760" t="s">
        <v>896</v>
      </c>
      <c r="M760">
        <v>2002</v>
      </c>
      <c r="N760">
        <v>74</v>
      </c>
      <c r="O760">
        <v>3</v>
      </c>
      <c r="P760" t="str">
        <f t="shared" si="22"/>
        <v>09</v>
      </c>
      <c r="Q760" s="118">
        <f>VLOOKUP(M760,WeightWhite!A$10:B$12,2,FALSE)*I760</f>
        <v>1</v>
      </c>
      <c r="R760">
        <f t="shared" si="23"/>
        <v>4</v>
      </c>
    </row>
    <row r="761" spans="1:18" hidden="1">
      <c r="A761" s="134">
        <v>9401760001</v>
      </c>
      <c r="B761">
        <v>2006</v>
      </c>
      <c r="C761">
        <v>20060922</v>
      </c>
      <c r="D761">
        <v>50</v>
      </c>
      <c r="E761">
        <v>50</v>
      </c>
      <c r="G761" t="s">
        <v>308</v>
      </c>
      <c r="H761">
        <v>210512</v>
      </c>
      <c r="I761">
        <v>1</v>
      </c>
      <c r="J761" t="s">
        <v>77</v>
      </c>
      <c r="K761" t="s">
        <v>77</v>
      </c>
      <c r="L761" t="s">
        <v>896</v>
      </c>
      <c r="M761">
        <v>2002</v>
      </c>
      <c r="N761">
        <v>74</v>
      </c>
      <c r="O761">
        <v>3</v>
      </c>
      <c r="P761" t="str">
        <f t="shared" si="22"/>
        <v>09</v>
      </c>
      <c r="Q761" s="118">
        <f>VLOOKUP(M761,WeightWhite!A$10:B$12,2,FALSE)*I761</f>
        <v>1</v>
      </c>
      <c r="R761">
        <f t="shared" si="23"/>
        <v>4</v>
      </c>
    </row>
    <row r="762" spans="1:18" hidden="1">
      <c r="A762" s="134">
        <v>9401760002</v>
      </c>
      <c r="B762">
        <v>2006</v>
      </c>
      <c r="C762">
        <v>20060922</v>
      </c>
      <c r="D762">
        <v>50</v>
      </c>
      <c r="E762">
        <v>50</v>
      </c>
      <c r="G762" t="s">
        <v>308</v>
      </c>
      <c r="H762">
        <v>210512</v>
      </c>
      <c r="I762">
        <v>1</v>
      </c>
      <c r="J762" t="s">
        <v>77</v>
      </c>
      <c r="K762" t="s">
        <v>77</v>
      </c>
      <c r="L762" t="s">
        <v>896</v>
      </c>
      <c r="M762">
        <v>2002</v>
      </c>
      <c r="N762">
        <v>74</v>
      </c>
      <c r="O762">
        <v>3</v>
      </c>
      <c r="P762" t="str">
        <f t="shared" si="22"/>
        <v>09</v>
      </c>
      <c r="Q762" s="118">
        <f>VLOOKUP(M762,WeightWhite!A$10:B$12,2,FALSE)*I762</f>
        <v>1</v>
      </c>
      <c r="R762">
        <f t="shared" si="23"/>
        <v>4</v>
      </c>
    </row>
    <row r="763" spans="1:18" hidden="1">
      <c r="A763" s="134">
        <v>9401760003</v>
      </c>
      <c r="B763">
        <v>2006</v>
      </c>
      <c r="C763">
        <v>20060922</v>
      </c>
      <c r="D763">
        <v>50</v>
      </c>
      <c r="E763">
        <v>50</v>
      </c>
      <c r="G763" t="s">
        <v>308</v>
      </c>
      <c r="H763">
        <v>210512</v>
      </c>
      <c r="I763">
        <v>1</v>
      </c>
      <c r="J763" t="s">
        <v>77</v>
      </c>
      <c r="K763" t="s">
        <v>77</v>
      </c>
      <c r="L763" t="s">
        <v>896</v>
      </c>
      <c r="M763">
        <v>2002</v>
      </c>
      <c r="N763">
        <v>74</v>
      </c>
      <c r="O763">
        <v>3</v>
      </c>
      <c r="P763" t="str">
        <f t="shared" si="22"/>
        <v>09</v>
      </c>
      <c r="Q763" s="118">
        <f>VLOOKUP(M763,WeightWhite!A$10:B$12,2,FALSE)*I763</f>
        <v>1</v>
      </c>
      <c r="R763">
        <f t="shared" si="23"/>
        <v>4</v>
      </c>
    </row>
    <row r="764" spans="1:18" hidden="1">
      <c r="A764" s="134">
        <v>9401760004</v>
      </c>
      <c r="B764">
        <v>2006</v>
      </c>
      <c r="C764">
        <v>20060922</v>
      </c>
      <c r="D764">
        <v>50</v>
      </c>
      <c r="E764">
        <v>50</v>
      </c>
      <c r="G764" t="s">
        <v>308</v>
      </c>
      <c r="H764">
        <v>210512</v>
      </c>
      <c r="I764">
        <v>1</v>
      </c>
      <c r="J764" t="s">
        <v>77</v>
      </c>
      <c r="K764" t="s">
        <v>77</v>
      </c>
      <c r="L764" t="s">
        <v>896</v>
      </c>
      <c r="M764">
        <v>2002</v>
      </c>
      <c r="N764">
        <v>74</v>
      </c>
      <c r="O764">
        <v>3</v>
      </c>
      <c r="P764" t="str">
        <f t="shared" si="22"/>
        <v>09</v>
      </c>
      <c r="Q764" s="118">
        <f>VLOOKUP(M764,WeightWhite!A$10:B$12,2,FALSE)*I764</f>
        <v>1</v>
      </c>
      <c r="R764">
        <f t="shared" si="23"/>
        <v>4</v>
      </c>
    </row>
    <row r="765" spans="1:18" hidden="1">
      <c r="A765" s="134">
        <v>9401760006</v>
      </c>
      <c r="B765">
        <v>2006</v>
      </c>
      <c r="C765">
        <v>20060922</v>
      </c>
      <c r="D765">
        <v>50</v>
      </c>
      <c r="E765">
        <v>50</v>
      </c>
      <c r="G765" t="s">
        <v>308</v>
      </c>
      <c r="H765">
        <v>210512</v>
      </c>
      <c r="I765">
        <v>1</v>
      </c>
      <c r="J765" t="s">
        <v>77</v>
      </c>
      <c r="K765" t="s">
        <v>77</v>
      </c>
      <c r="L765" t="s">
        <v>896</v>
      </c>
      <c r="M765">
        <v>2002</v>
      </c>
      <c r="N765">
        <v>74</v>
      </c>
      <c r="O765">
        <v>3</v>
      </c>
      <c r="P765" t="str">
        <f t="shared" si="22"/>
        <v>09</v>
      </c>
      <c r="Q765" s="118">
        <f>VLOOKUP(M765,WeightWhite!A$10:B$12,2,FALSE)*I765</f>
        <v>1</v>
      </c>
      <c r="R765">
        <f t="shared" si="23"/>
        <v>4</v>
      </c>
    </row>
    <row r="766" spans="1:18" hidden="1">
      <c r="A766" s="134">
        <v>9401760008</v>
      </c>
      <c r="B766">
        <v>2006</v>
      </c>
      <c r="C766">
        <v>20060922</v>
      </c>
      <c r="D766">
        <v>50</v>
      </c>
      <c r="E766">
        <v>50</v>
      </c>
      <c r="G766" t="s">
        <v>308</v>
      </c>
      <c r="H766">
        <v>210512</v>
      </c>
      <c r="I766">
        <v>1</v>
      </c>
      <c r="J766" t="s">
        <v>77</v>
      </c>
      <c r="K766" t="s">
        <v>77</v>
      </c>
      <c r="L766" t="s">
        <v>896</v>
      </c>
      <c r="M766">
        <v>2002</v>
      </c>
      <c r="N766">
        <v>74</v>
      </c>
      <c r="O766">
        <v>3</v>
      </c>
      <c r="P766" t="str">
        <f t="shared" si="22"/>
        <v>09</v>
      </c>
      <c r="Q766" s="118">
        <f>VLOOKUP(M766,WeightWhite!A$10:B$12,2,FALSE)*I766</f>
        <v>1</v>
      </c>
      <c r="R766">
        <f t="shared" si="23"/>
        <v>4</v>
      </c>
    </row>
    <row r="767" spans="1:18" hidden="1">
      <c r="A767" s="134">
        <v>9401760010</v>
      </c>
      <c r="B767">
        <v>2006</v>
      </c>
      <c r="C767">
        <v>20060922</v>
      </c>
      <c r="D767">
        <v>50</v>
      </c>
      <c r="E767">
        <v>50</v>
      </c>
      <c r="G767" t="s">
        <v>308</v>
      </c>
      <c r="H767">
        <v>210512</v>
      </c>
      <c r="I767">
        <v>1</v>
      </c>
      <c r="J767" t="s">
        <v>77</v>
      </c>
      <c r="K767" t="s">
        <v>77</v>
      </c>
      <c r="L767" t="s">
        <v>896</v>
      </c>
      <c r="M767">
        <v>2002</v>
      </c>
      <c r="N767">
        <v>74</v>
      </c>
      <c r="O767">
        <v>3</v>
      </c>
      <c r="P767" t="str">
        <f t="shared" si="22"/>
        <v>09</v>
      </c>
      <c r="Q767" s="118">
        <f>VLOOKUP(M767,WeightWhite!A$10:B$12,2,FALSE)*I767</f>
        <v>1</v>
      </c>
      <c r="R767">
        <f t="shared" si="23"/>
        <v>4</v>
      </c>
    </row>
    <row r="768" spans="1:18" hidden="1">
      <c r="A768" s="134">
        <v>9401760026</v>
      </c>
      <c r="B768">
        <v>2006</v>
      </c>
      <c r="C768">
        <v>20060922</v>
      </c>
      <c r="D768">
        <v>50</v>
      </c>
      <c r="E768">
        <v>50</v>
      </c>
      <c r="G768" t="s">
        <v>308</v>
      </c>
      <c r="H768">
        <v>210512</v>
      </c>
      <c r="I768">
        <v>1</v>
      </c>
      <c r="J768" t="s">
        <v>77</v>
      </c>
      <c r="K768" t="s">
        <v>77</v>
      </c>
      <c r="L768" t="s">
        <v>896</v>
      </c>
      <c r="M768">
        <v>2002</v>
      </c>
      <c r="N768">
        <v>74</v>
      </c>
      <c r="O768">
        <v>3</v>
      </c>
      <c r="P768" t="str">
        <f t="shared" si="22"/>
        <v>09</v>
      </c>
      <c r="Q768" s="118">
        <f>VLOOKUP(M768,WeightWhite!A$10:B$12,2,FALSE)*I768</f>
        <v>1</v>
      </c>
      <c r="R768">
        <f t="shared" si="23"/>
        <v>4</v>
      </c>
    </row>
    <row r="769" spans="1:18" hidden="1">
      <c r="A769" s="134">
        <v>9401760027</v>
      </c>
      <c r="B769">
        <v>2006</v>
      </c>
      <c r="C769">
        <v>20060922</v>
      </c>
      <c r="D769">
        <v>50</v>
      </c>
      <c r="E769">
        <v>50</v>
      </c>
      <c r="G769" t="s">
        <v>308</v>
      </c>
      <c r="H769">
        <v>210512</v>
      </c>
      <c r="I769">
        <v>1</v>
      </c>
      <c r="J769" t="s">
        <v>77</v>
      </c>
      <c r="K769" t="s">
        <v>77</v>
      </c>
      <c r="L769" t="s">
        <v>896</v>
      </c>
      <c r="M769">
        <v>2002</v>
      </c>
      <c r="N769">
        <v>74</v>
      </c>
      <c r="O769">
        <v>3</v>
      </c>
      <c r="P769" t="str">
        <f t="shared" si="22"/>
        <v>09</v>
      </c>
      <c r="Q769" s="118">
        <f>VLOOKUP(M769,WeightWhite!A$10:B$12,2,FALSE)*I769</f>
        <v>1</v>
      </c>
      <c r="R769">
        <f t="shared" si="23"/>
        <v>4</v>
      </c>
    </row>
    <row r="770" spans="1:18" hidden="1">
      <c r="A770" s="134">
        <v>9401760028</v>
      </c>
      <c r="B770">
        <v>2006</v>
      </c>
      <c r="C770">
        <v>20060922</v>
      </c>
      <c r="D770">
        <v>50</v>
      </c>
      <c r="E770">
        <v>50</v>
      </c>
      <c r="G770" t="s">
        <v>308</v>
      </c>
      <c r="H770">
        <v>210512</v>
      </c>
      <c r="I770">
        <v>1</v>
      </c>
      <c r="J770" t="s">
        <v>77</v>
      </c>
      <c r="K770" t="s">
        <v>77</v>
      </c>
      <c r="L770" t="s">
        <v>896</v>
      </c>
      <c r="M770">
        <v>2002</v>
      </c>
      <c r="N770">
        <v>74</v>
      </c>
      <c r="O770">
        <v>3</v>
      </c>
      <c r="P770" t="str">
        <f t="shared" ref="P770:P833" si="24">MID(C770,5,2)</f>
        <v>09</v>
      </c>
      <c r="Q770" s="118">
        <f>VLOOKUP(M770,WeightWhite!A$10:B$12,2,FALSE)*I770</f>
        <v>1</v>
      </c>
      <c r="R770">
        <f t="shared" si="23"/>
        <v>4</v>
      </c>
    </row>
    <row r="771" spans="1:18" hidden="1">
      <c r="A771" s="134">
        <v>9401760029</v>
      </c>
      <c r="B771">
        <v>2006</v>
      </c>
      <c r="C771">
        <v>20060922</v>
      </c>
      <c r="D771">
        <v>50</v>
      </c>
      <c r="E771">
        <v>50</v>
      </c>
      <c r="G771" t="s">
        <v>308</v>
      </c>
      <c r="H771">
        <v>210512</v>
      </c>
      <c r="I771">
        <v>1</v>
      </c>
      <c r="J771" t="s">
        <v>77</v>
      </c>
      <c r="K771" t="s">
        <v>77</v>
      </c>
      <c r="L771" t="s">
        <v>896</v>
      </c>
      <c r="M771">
        <v>2002</v>
      </c>
      <c r="N771">
        <v>74</v>
      </c>
      <c r="O771">
        <v>3</v>
      </c>
      <c r="P771" t="str">
        <f t="shared" si="24"/>
        <v>09</v>
      </c>
      <c r="Q771" s="118">
        <f>VLOOKUP(M771,WeightWhite!A$10:B$12,2,FALSE)*I771</f>
        <v>1</v>
      </c>
      <c r="R771">
        <f t="shared" ref="R771:R834" si="25">B771-M771</f>
        <v>4</v>
      </c>
    </row>
    <row r="772" spans="1:18" hidden="1">
      <c r="A772" s="134">
        <v>9401760031</v>
      </c>
      <c r="B772">
        <v>2006</v>
      </c>
      <c r="C772">
        <v>20060922</v>
      </c>
      <c r="D772">
        <v>50</v>
      </c>
      <c r="E772">
        <v>50</v>
      </c>
      <c r="G772" t="s">
        <v>308</v>
      </c>
      <c r="H772">
        <v>210512</v>
      </c>
      <c r="I772">
        <v>1</v>
      </c>
      <c r="J772" t="s">
        <v>77</v>
      </c>
      <c r="K772" t="s">
        <v>77</v>
      </c>
      <c r="L772" t="s">
        <v>896</v>
      </c>
      <c r="M772">
        <v>2002</v>
      </c>
      <c r="N772">
        <v>74</v>
      </c>
      <c r="O772">
        <v>3</v>
      </c>
      <c r="P772" t="str">
        <f t="shared" si="24"/>
        <v>09</v>
      </c>
      <c r="Q772" s="118">
        <f>VLOOKUP(M772,WeightWhite!A$10:B$12,2,FALSE)*I772</f>
        <v>1</v>
      </c>
      <c r="R772">
        <f t="shared" si="25"/>
        <v>4</v>
      </c>
    </row>
    <row r="773" spans="1:18" hidden="1">
      <c r="A773" s="134">
        <v>9401760032</v>
      </c>
      <c r="B773">
        <v>2006</v>
      </c>
      <c r="C773">
        <v>20060922</v>
      </c>
      <c r="D773">
        <v>50</v>
      </c>
      <c r="E773">
        <v>50</v>
      </c>
      <c r="G773" t="s">
        <v>308</v>
      </c>
      <c r="H773">
        <v>210512</v>
      </c>
      <c r="I773">
        <v>1</v>
      </c>
      <c r="J773" t="s">
        <v>77</v>
      </c>
      <c r="K773" t="s">
        <v>77</v>
      </c>
      <c r="L773" t="s">
        <v>896</v>
      </c>
      <c r="M773">
        <v>2002</v>
      </c>
      <c r="N773">
        <v>74</v>
      </c>
      <c r="O773">
        <v>3</v>
      </c>
      <c r="P773" t="str">
        <f t="shared" si="24"/>
        <v>09</v>
      </c>
      <c r="Q773" s="118">
        <f>VLOOKUP(M773,WeightWhite!A$10:B$12,2,FALSE)*I773</f>
        <v>1</v>
      </c>
      <c r="R773">
        <f t="shared" si="25"/>
        <v>4</v>
      </c>
    </row>
    <row r="774" spans="1:18" hidden="1">
      <c r="A774" s="134">
        <v>9401760033</v>
      </c>
      <c r="B774">
        <v>2006</v>
      </c>
      <c r="C774">
        <v>20060922</v>
      </c>
      <c r="D774">
        <v>50</v>
      </c>
      <c r="E774">
        <v>50</v>
      </c>
      <c r="G774" t="s">
        <v>308</v>
      </c>
      <c r="H774">
        <v>210512</v>
      </c>
      <c r="I774">
        <v>1</v>
      </c>
      <c r="J774" t="s">
        <v>77</v>
      </c>
      <c r="K774" t="s">
        <v>77</v>
      </c>
      <c r="L774" t="s">
        <v>896</v>
      </c>
      <c r="M774">
        <v>2002</v>
      </c>
      <c r="N774">
        <v>74</v>
      </c>
      <c r="O774">
        <v>3</v>
      </c>
      <c r="P774" t="str">
        <f t="shared" si="24"/>
        <v>09</v>
      </c>
      <c r="Q774" s="118">
        <f>VLOOKUP(M774,WeightWhite!A$10:B$12,2,FALSE)*I774</f>
        <v>1</v>
      </c>
      <c r="R774">
        <f t="shared" si="25"/>
        <v>4</v>
      </c>
    </row>
    <row r="775" spans="1:18" hidden="1">
      <c r="A775" s="134">
        <v>9401760036</v>
      </c>
      <c r="B775">
        <v>2006</v>
      </c>
      <c r="C775">
        <v>20060922</v>
      </c>
      <c r="D775">
        <v>50</v>
      </c>
      <c r="E775">
        <v>50</v>
      </c>
      <c r="G775" t="s">
        <v>308</v>
      </c>
      <c r="H775">
        <v>210512</v>
      </c>
      <c r="I775">
        <v>1</v>
      </c>
      <c r="J775" t="s">
        <v>77</v>
      </c>
      <c r="K775" t="s">
        <v>77</v>
      </c>
      <c r="L775" t="s">
        <v>896</v>
      </c>
      <c r="M775">
        <v>2002</v>
      </c>
      <c r="N775">
        <v>74</v>
      </c>
      <c r="O775">
        <v>3</v>
      </c>
      <c r="P775" t="str">
        <f t="shared" si="24"/>
        <v>09</v>
      </c>
      <c r="Q775" s="118">
        <f>VLOOKUP(M775,WeightWhite!A$10:B$12,2,FALSE)*I775</f>
        <v>1</v>
      </c>
      <c r="R775">
        <f t="shared" si="25"/>
        <v>4</v>
      </c>
    </row>
    <row r="776" spans="1:18" hidden="1">
      <c r="A776" s="134">
        <v>9401760038</v>
      </c>
      <c r="B776">
        <v>2006</v>
      </c>
      <c r="C776">
        <v>20060922</v>
      </c>
      <c r="D776">
        <v>50</v>
      </c>
      <c r="E776">
        <v>50</v>
      </c>
      <c r="G776" t="s">
        <v>308</v>
      </c>
      <c r="H776">
        <v>210512</v>
      </c>
      <c r="I776">
        <v>1</v>
      </c>
      <c r="J776" t="s">
        <v>77</v>
      </c>
      <c r="K776" t="s">
        <v>77</v>
      </c>
      <c r="L776" t="s">
        <v>896</v>
      </c>
      <c r="M776">
        <v>2002</v>
      </c>
      <c r="N776">
        <v>74</v>
      </c>
      <c r="O776">
        <v>3</v>
      </c>
      <c r="P776" t="str">
        <f t="shared" si="24"/>
        <v>09</v>
      </c>
      <c r="Q776" s="118">
        <f>VLOOKUP(M776,WeightWhite!A$10:B$12,2,FALSE)*I776</f>
        <v>1</v>
      </c>
      <c r="R776">
        <f t="shared" si="25"/>
        <v>4</v>
      </c>
    </row>
    <row r="777" spans="1:18" hidden="1">
      <c r="A777" s="134">
        <v>9401770010</v>
      </c>
      <c r="B777">
        <v>2006</v>
      </c>
      <c r="C777">
        <v>20060928</v>
      </c>
      <c r="D777">
        <v>50</v>
      </c>
      <c r="E777">
        <v>50</v>
      </c>
      <c r="G777" t="s">
        <v>308</v>
      </c>
      <c r="H777">
        <v>210512</v>
      </c>
      <c r="I777">
        <v>1</v>
      </c>
      <c r="J777" t="s">
        <v>77</v>
      </c>
      <c r="K777" t="s">
        <v>77</v>
      </c>
      <c r="L777" t="s">
        <v>896</v>
      </c>
      <c r="M777">
        <v>2002</v>
      </c>
      <c r="N777">
        <v>74</v>
      </c>
      <c r="O777">
        <v>3</v>
      </c>
      <c r="P777" t="str">
        <f t="shared" si="24"/>
        <v>09</v>
      </c>
      <c r="Q777" s="118">
        <f>VLOOKUP(M777,WeightWhite!A$10:B$12,2,FALSE)*I777</f>
        <v>1</v>
      </c>
      <c r="R777">
        <f t="shared" si="25"/>
        <v>4</v>
      </c>
    </row>
    <row r="778" spans="1:18" hidden="1">
      <c r="A778" s="134">
        <v>9401770012</v>
      </c>
      <c r="B778">
        <v>2006</v>
      </c>
      <c r="C778">
        <v>20060928</v>
      </c>
      <c r="D778">
        <v>50</v>
      </c>
      <c r="E778">
        <v>50</v>
      </c>
      <c r="G778" t="s">
        <v>308</v>
      </c>
      <c r="H778">
        <v>210512</v>
      </c>
      <c r="I778">
        <v>1</v>
      </c>
      <c r="J778" t="s">
        <v>77</v>
      </c>
      <c r="K778" t="s">
        <v>77</v>
      </c>
      <c r="L778" t="s">
        <v>896</v>
      </c>
      <c r="M778">
        <v>2002</v>
      </c>
      <c r="N778">
        <v>74</v>
      </c>
      <c r="O778">
        <v>3</v>
      </c>
      <c r="P778" t="str">
        <f t="shared" si="24"/>
        <v>09</v>
      </c>
      <c r="Q778" s="118">
        <f>VLOOKUP(M778,WeightWhite!A$10:B$12,2,FALSE)*I778</f>
        <v>1</v>
      </c>
      <c r="R778">
        <f t="shared" si="25"/>
        <v>4</v>
      </c>
    </row>
    <row r="779" spans="1:18" hidden="1">
      <c r="A779" s="134">
        <v>9401770013</v>
      </c>
      <c r="B779">
        <v>2006</v>
      </c>
      <c r="C779">
        <v>20060928</v>
      </c>
      <c r="D779">
        <v>50</v>
      </c>
      <c r="E779">
        <v>50</v>
      </c>
      <c r="G779" t="s">
        <v>308</v>
      </c>
      <c r="H779">
        <v>210512</v>
      </c>
      <c r="I779">
        <v>1</v>
      </c>
      <c r="J779" t="s">
        <v>77</v>
      </c>
      <c r="K779" t="s">
        <v>77</v>
      </c>
      <c r="L779" t="s">
        <v>896</v>
      </c>
      <c r="M779">
        <v>2002</v>
      </c>
      <c r="N779">
        <v>74</v>
      </c>
      <c r="O779">
        <v>3</v>
      </c>
      <c r="P779" t="str">
        <f t="shared" si="24"/>
        <v>09</v>
      </c>
      <c r="Q779" s="118">
        <f>VLOOKUP(M779,WeightWhite!A$10:B$12,2,FALSE)*I779</f>
        <v>1</v>
      </c>
      <c r="R779">
        <f t="shared" si="25"/>
        <v>4</v>
      </c>
    </row>
    <row r="780" spans="1:18" hidden="1">
      <c r="A780" s="134">
        <v>9401770019</v>
      </c>
      <c r="B780">
        <v>2006</v>
      </c>
      <c r="C780">
        <v>20060928</v>
      </c>
      <c r="D780">
        <v>50</v>
      </c>
      <c r="E780">
        <v>50</v>
      </c>
      <c r="G780" t="s">
        <v>308</v>
      </c>
      <c r="H780">
        <v>210512</v>
      </c>
      <c r="I780">
        <v>1</v>
      </c>
      <c r="J780" t="s">
        <v>77</v>
      </c>
      <c r="K780" t="s">
        <v>77</v>
      </c>
      <c r="L780" t="s">
        <v>896</v>
      </c>
      <c r="M780">
        <v>2002</v>
      </c>
      <c r="N780">
        <v>74</v>
      </c>
      <c r="O780">
        <v>3</v>
      </c>
      <c r="P780" t="str">
        <f t="shared" si="24"/>
        <v>09</v>
      </c>
      <c r="Q780" s="118">
        <f>VLOOKUP(M780,WeightWhite!A$10:B$12,2,FALSE)*I780</f>
        <v>1</v>
      </c>
      <c r="R780">
        <f t="shared" si="25"/>
        <v>4</v>
      </c>
    </row>
    <row r="781" spans="1:18" hidden="1">
      <c r="A781" s="134">
        <v>9401770021</v>
      </c>
      <c r="B781">
        <v>2006</v>
      </c>
      <c r="C781">
        <v>20060928</v>
      </c>
      <c r="D781">
        <v>50</v>
      </c>
      <c r="E781">
        <v>50</v>
      </c>
      <c r="G781" t="s">
        <v>308</v>
      </c>
      <c r="H781">
        <v>210512</v>
      </c>
      <c r="I781">
        <v>1</v>
      </c>
      <c r="J781" t="s">
        <v>77</v>
      </c>
      <c r="K781" t="s">
        <v>77</v>
      </c>
      <c r="L781" t="s">
        <v>896</v>
      </c>
      <c r="M781">
        <v>2002</v>
      </c>
      <c r="N781">
        <v>74</v>
      </c>
      <c r="O781">
        <v>3</v>
      </c>
      <c r="P781" t="str">
        <f t="shared" si="24"/>
        <v>09</v>
      </c>
      <c r="Q781" s="118">
        <f>VLOOKUP(M781,WeightWhite!A$10:B$12,2,FALSE)*I781</f>
        <v>1</v>
      </c>
      <c r="R781">
        <f t="shared" si="25"/>
        <v>4</v>
      </c>
    </row>
    <row r="782" spans="1:18" hidden="1">
      <c r="A782" s="134">
        <v>9401770035</v>
      </c>
      <c r="B782">
        <v>2006</v>
      </c>
      <c r="C782">
        <v>20060928</v>
      </c>
      <c r="D782">
        <v>50</v>
      </c>
      <c r="E782">
        <v>50</v>
      </c>
      <c r="G782" t="s">
        <v>308</v>
      </c>
      <c r="H782">
        <v>210512</v>
      </c>
      <c r="I782">
        <v>1</v>
      </c>
      <c r="J782" t="s">
        <v>77</v>
      </c>
      <c r="K782" t="s">
        <v>77</v>
      </c>
      <c r="L782" t="s">
        <v>896</v>
      </c>
      <c r="M782">
        <v>2002</v>
      </c>
      <c r="N782">
        <v>74</v>
      </c>
      <c r="O782">
        <v>3</v>
      </c>
      <c r="P782" t="str">
        <f t="shared" si="24"/>
        <v>09</v>
      </c>
      <c r="Q782" s="118">
        <f>VLOOKUP(M782,WeightWhite!A$10:B$12,2,FALSE)*I782</f>
        <v>1</v>
      </c>
      <c r="R782">
        <f t="shared" si="25"/>
        <v>4</v>
      </c>
    </row>
    <row r="783" spans="1:18" hidden="1">
      <c r="A783" s="134">
        <v>9401770036</v>
      </c>
      <c r="B783">
        <v>2006</v>
      </c>
      <c r="C783">
        <v>20060928</v>
      </c>
      <c r="D783">
        <v>50</v>
      </c>
      <c r="E783">
        <v>50</v>
      </c>
      <c r="G783" t="s">
        <v>308</v>
      </c>
      <c r="H783">
        <v>210512</v>
      </c>
      <c r="I783">
        <v>1</v>
      </c>
      <c r="J783" t="s">
        <v>77</v>
      </c>
      <c r="K783" t="s">
        <v>77</v>
      </c>
      <c r="L783" t="s">
        <v>896</v>
      </c>
      <c r="M783">
        <v>2002</v>
      </c>
      <c r="N783">
        <v>74</v>
      </c>
      <c r="O783">
        <v>3</v>
      </c>
      <c r="P783" t="str">
        <f t="shared" si="24"/>
        <v>09</v>
      </c>
      <c r="Q783" s="118">
        <f>VLOOKUP(M783,WeightWhite!A$10:B$12,2,FALSE)*I783</f>
        <v>1</v>
      </c>
      <c r="R783">
        <f t="shared" si="25"/>
        <v>4</v>
      </c>
    </row>
    <row r="784" spans="1:18" hidden="1">
      <c r="A784" s="134">
        <v>9401770039</v>
      </c>
      <c r="B784">
        <v>2006</v>
      </c>
      <c r="C784">
        <v>20060928</v>
      </c>
      <c r="D784">
        <v>50</v>
      </c>
      <c r="E784">
        <v>50</v>
      </c>
      <c r="G784" t="s">
        <v>308</v>
      </c>
      <c r="H784">
        <v>210512</v>
      </c>
      <c r="I784">
        <v>1</v>
      </c>
      <c r="J784" t="s">
        <v>77</v>
      </c>
      <c r="K784" t="s">
        <v>77</v>
      </c>
      <c r="L784" t="s">
        <v>896</v>
      </c>
      <c r="M784">
        <v>2002</v>
      </c>
      <c r="N784">
        <v>74</v>
      </c>
      <c r="O784">
        <v>3</v>
      </c>
      <c r="P784" t="str">
        <f t="shared" si="24"/>
        <v>09</v>
      </c>
      <c r="Q784" s="118">
        <f>VLOOKUP(M784,WeightWhite!A$10:B$12,2,FALSE)*I784</f>
        <v>1</v>
      </c>
      <c r="R784">
        <f t="shared" si="25"/>
        <v>4</v>
      </c>
    </row>
    <row r="785" spans="1:18" hidden="1">
      <c r="A785" s="134">
        <v>9401770041</v>
      </c>
      <c r="B785">
        <v>2006</v>
      </c>
      <c r="C785">
        <v>20060928</v>
      </c>
      <c r="D785">
        <v>50</v>
      </c>
      <c r="E785">
        <v>50</v>
      </c>
      <c r="G785" t="s">
        <v>308</v>
      </c>
      <c r="H785">
        <v>210512</v>
      </c>
      <c r="I785">
        <v>1</v>
      </c>
      <c r="J785" t="s">
        <v>77</v>
      </c>
      <c r="K785" t="s">
        <v>77</v>
      </c>
      <c r="L785" t="s">
        <v>896</v>
      </c>
      <c r="M785">
        <v>2002</v>
      </c>
      <c r="N785">
        <v>74</v>
      </c>
      <c r="O785">
        <v>3</v>
      </c>
      <c r="P785" t="str">
        <f t="shared" si="24"/>
        <v>09</v>
      </c>
      <c r="Q785" s="118">
        <f>VLOOKUP(M785,WeightWhite!A$10:B$12,2,FALSE)*I785</f>
        <v>1</v>
      </c>
      <c r="R785">
        <f t="shared" si="25"/>
        <v>4</v>
      </c>
    </row>
    <row r="786" spans="1:18" hidden="1">
      <c r="A786" s="134">
        <v>9401770042</v>
      </c>
      <c r="B786">
        <v>2006</v>
      </c>
      <c r="C786">
        <v>20060928</v>
      </c>
      <c r="D786">
        <v>50</v>
      </c>
      <c r="E786">
        <v>50</v>
      </c>
      <c r="G786" t="s">
        <v>308</v>
      </c>
      <c r="H786">
        <v>210512</v>
      </c>
      <c r="I786">
        <v>1</v>
      </c>
      <c r="J786" t="s">
        <v>77</v>
      </c>
      <c r="K786" t="s">
        <v>77</v>
      </c>
      <c r="L786" t="s">
        <v>896</v>
      </c>
      <c r="M786">
        <v>2002</v>
      </c>
      <c r="N786">
        <v>74</v>
      </c>
      <c r="O786">
        <v>3</v>
      </c>
      <c r="P786" t="str">
        <f t="shared" si="24"/>
        <v>09</v>
      </c>
      <c r="Q786" s="118">
        <f>VLOOKUP(M786,WeightWhite!A$10:B$12,2,FALSE)*I786</f>
        <v>1</v>
      </c>
      <c r="R786">
        <f t="shared" si="25"/>
        <v>4</v>
      </c>
    </row>
    <row r="787" spans="1:18" hidden="1">
      <c r="A787" s="134">
        <v>9401770044</v>
      </c>
      <c r="B787">
        <v>2006</v>
      </c>
      <c r="C787">
        <v>20060928</v>
      </c>
      <c r="D787">
        <v>50</v>
      </c>
      <c r="E787">
        <v>50</v>
      </c>
      <c r="G787" t="s">
        <v>308</v>
      </c>
      <c r="H787">
        <v>210512</v>
      </c>
      <c r="I787">
        <v>1</v>
      </c>
      <c r="J787" t="s">
        <v>77</v>
      </c>
      <c r="K787" t="s">
        <v>77</v>
      </c>
      <c r="L787" t="s">
        <v>896</v>
      </c>
      <c r="M787">
        <v>2002</v>
      </c>
      <c r="N787">
        <v>74</v>
      </c>
      <c r="O787">
        <v>3</v>
      </c>
      <c r="P787" t="str">
        <f t="shared" si="24"/>
        <v>09</v>
      </c>
      <c r="Q787" s="118">
        <f>VLOOKUP(M787,WeightWhite!A$10:B$12,2,FALSE)*I787</f>
        <v>1</v>
      </c>
      <c r="R787">
        <f t="shared" si="25"/>
        <v>4</v>
      </c>
    </row>
    <row r="788" spans="1:18" hidden="1">
      <c r="A788" s="134">
        <v>9401770046</v>
      </c>
      <c r="B788">
        <v>2006</v>
      </c>
      <c r="C788">
        <v>20060928</v>
      </c>
      <c r="D788">
        <v>50</v>
      </c>
      <c r="E788">
        <v>50</v>
      </c>
      <c r="G788" t="s">
        <v>308</v>
      </c>
      <c r="H788">
        <v>210512</v>
      </c>
      <c r="I788">
        <v>1</v>
      </c>
      <c r="J788" t="s">
        <v>77</v>
      </c>
      <c r="K788" t="s">
        <v>77</v>
      </c>
      <c r="L788" t="s">
        <v>896</v>
      </c>
      <c r="M788">
        <v>2002</v>
      </c>
      <c r="N788">
        <v>74</v>
      </c>
      <c r="O788">
        <v>3</v>
      </c>
      <c r="P788" t="str">
        <f t="shared" si="24"/>
        <v>09</v>
      </c>
      <c r="Q788" s="118">
        <f>VLOOKUP(M788,WeightWhite!A$10:B$12,2,FALSE)*I788</f>
        <v>1</v>
      </c>
      <c r="R788">
        <f t="shared" si="25"/>
        <v>4</v>
      </c>
    </row>
    <row r="789" spans="1:18" hidden="1">
      <c r="A789" s="134">
        <v>9401770063</v>
      </c>
      <c r="B789">
        <v>2006</v>
      </c>
      <c r="C789">
        <v>20060928</v>
      </c>
      <c r="D789">
        <v>50</v>
      </c>
      <c r="E789">
        <v>50</v>
      </c>
      <c r="G789" t="s">
        <v>308</v>
      </c>
      <c r="H789">
        <v>210512</v>
      </c>
      <c r="I789">
        <v>1</v>
      </c>
      <c r="J789" t="s">
        <v>77</v>
      </c>
      <c r="K789" t="s">
        <v>77</v>
      </c>
      <c r="L789" t="s">
        <v>896</v>
      </c>
      <c r="M789">
        <v>2002</v>
      </c>
      <c r="N789">
        <v>74</v>
      </c>
      <c r="O789">
        <v>3</v>
      </c>
      <c r="P789" t="str">
        <f t="shared" si="24"/>
        <v>09</v>
      </c>
      <c r="Q789" s="118">
        <f>VLOOKUP(M789,WeightWhite!A$10:B$12,2,FALSE)*I789</f>
        <v>1</v>
      </c>
      <c r="R789">
        <f t="shared" si="25"/>
        <v>4</v>
      </c>
    </row>
    <row r="790" spans="1:18" hidden="1">
      <c r="A790" s="134">
        <v>9401770064</v>
      </c>
      <c r="B790">
        <v>2006</v>
      </c>
      <c r="C790">
        <v>20060928</v>
      </c>
      <c r="D790">
        <v>50</v>
      </c>
      <c r="E790">
        <v>50</v>
      </c>
      <c r="G790" t="s">
        <v>308</v>
      </c>
      <c r="H790">
        <v>210512</v>
      </c>
      <c r="I790">
        <v>1</v>
      </c>
      <c r="J790" t="s">
        <v>77</v>
      </c>
      <c r="K790" t="s">
        <v>77</v>
      </c>
      <c r="L790" t="s">
        <v>896</v>
      </c>
      <c r="M790">
        <v>2002</v>
      </c>
      <c r="N790">
        <v>74</v>
      </c>
      <c r="O790">
        <v>3</v>
      </c>
      <c r="P790" t="str">
        <f t="shared" si="24"/>
        <v>09</v>
      </c>
      <c r="Q790" s="118">
        <f>VLOOKUP(M790,WeightWhite!A$10:B$12,2,FALSE)*I790</f>
        <v>1</v>
      </c>
      <c r="R790">
        <f t="shared" si="25"/>
        <v>4</v>
      </c>
    </row>
    <row r="791" spans="1:18" hidden="1">
      <c r="A791" s="134">
        <v>9401770065</v>
      </c>
      <c r="B791">
        <v>2006</v>
      </c>
      <c r="C791">
        <v>20060928</v>
      </c>
      <c r="D791">
        <v>50</v>
      </c>
      <c r="E791">
        <v>50</v>
      </c>
      <c r="G791" t="s">
        <v>308</v>
      </c>
      <c r="H791">
        <v>210512</v>
      </c>
      <c r="I791">
        <v>1</v>
      </c>
      <c r="J791" t="s">
        <v>77</v>
      </c>
      <c r="K791" t="s">
        <v>77</v>
      </c>
      <c r="L791" t="s">
        <v>896</v>
      </c>
      <c r="M791">
        <v>2002</v>
      </c>
      <c r="N791">
        <v>74</v>
      </c>
      <c r="O791">
        <v>3</v>
      </c>
      <c r="P791" t="str">
        <f t="shared" si="24"/>
        <v>09</v>
      </c>
      <c r="Q791" s="118">
        <f>VLOOKUP(M791,WeightWhite!A$10:B$12,2,FALSE)*I791</f>
        <v>1</v>
      </c>
      <c r="R791">
        <f t="shared" si="25"/>
        <v>4</v>
      </c>
    </row>
    <row r="792" spans="1:18" hidden="1">
      <c r="A792" s="134">
        <v>9401770066</v>
      </c>
      <c r="B792">
        <v>2006</v>
      </c>
      <c r="C792">
        <v>20060928</v>
      </c>
      <c r="D792">
        <v>50</v>
      </c>
      <c r="E792">
        <v>50</v>
      </c>
      <c r="G792" t="s">
        <v>308</v>
      </c>
      <c r="H792">
        <v>210512</v>
      </c>
      <c r="I792">
        <v>1</v>
      </c>
      <c r="J792" t="s">
        <v>77</v>
      </c>
      <c r="K792" t="s">
        <v>77</v>
      </c>
      <c r="L792" t="s">
        <v>896</v>
      </c>
      <c r="M792">
        <v>2002</v>
      </c>
      <c r="N792">
        <v>74</v>
      </c>
      <c r="O792">
        <v>3</v>
      </c>
      <c r="P792" t="str">
        <f t="shared" si="24"/>
        <v>09</v>
      </c>
      <c r="Q792" s="118">
        <f>VLOOKUP(M792,WeightWhite!A$10:B$12,2,FALSE)*I792</f>
        <v>1</v>
      </c>
      <c r="R792">
        <f t="shared" si="25"/>
        <v>4</v>
      </c>
    </row>
    <row r="793" spans="1:18" hidden="1">
      <c r="A793" s="134">
        <v>9401770067</v>
      </c>
      <c r="B793">
        <v>2006</v>
      </c>
      <c r="C793">
        <v>20060928</v>
      </c>
      <c r="D793">
        <v>50</v>
      </c>
      <c r="E793">
        <v>50</v>
      </c>
      <c r="G793" t="s">
        <v>308</v>
      </c>
      <c r="H793">
        <v>210512</v>
      </c>
      <c r="I793">
        <v>1</v>
      </c>
      <c r="J793" t="s">
        <v>77</v>
      </c>
      <c r="K793" t="s">
        <v>77</v>
      </c>
      <c r="L793" t="s">
        <v>896</v>
      </c>
      <c r="M793">
        <v>2002</v>
      </c>
      <c r="N793">
        <v>74</v>
      </c>
      <c r="O793">
        <v>3</v>
      </c>
      <c r="P793" t="str">
        <f t="shared" si="24"/>
        <v>09</v>
      </c>
      <c r="Q793" s="118">
        <f>VLOOKUP(M793,WeightWhite!A$10:B$12,2,FALSE)*I793</f>
        <v>1</v>
      </c>
      <c r="R793">
        <f t="shared" si="25"/>
        <v>4</v>
      </c>
    </row>
    <row r="794" spans="1:18" hidden="1">
      <c r="A794" s="134">
        <v>9401770068</v>
      </c>
      <c r="B794">
        <v>2006</v>
      </c>
      <c r="C794">
        <v>20060928</v>
      </c>
      <c r="D794">
        <v>50</v>
      </c>
      <c r="E794">
        <v>50</v>
      </c>
      <c r="G794" t="s">
        <v>308</v>
      </c>
      <c r="H794">
        <v>210512</v>
      </c>
      <c r="I794">
        <v>1</v>
      </c>
      <c r="J794" t="s">
        <v>77</v>
      </c>
      <c r="K794" t="s">
        <v>77</v>
      </c>
      <c r="L794" t="s">
        <v>896</v>
      </c>
      <c r="M794">
        <v>2002</v>
      </c>
      <c r="N794">
        <v>74</v>
      </c>
      <c r="O794">
        <v>3</v>
      </c>
      <c r="P794" t="str">
        <f t="shared" si="24"/>
        <v>09</v>
      </c>
      <c r="Q794" s="118">
        <f>VLOOKUP(M794,WeightWhite!A$10:B$12,2,FALSE)*I794</f>
        <v>1</v>
      </c>
      <c r="R794">
        <f t="shared" si="25"/>
        <v>4</v>
      </c>
    </row>
    <row r="795" spans="1:18" hidden="1">
      <c r="A795" s="134">
        <v>9401770070</v>
      </c>
      <c r="B795">
        <v>2006</v>
      </c>
      <c r="C795">
        <v>20060928</v>
      </c>
      <c r="D795">
        <v>50</v>
      </c>
      <c r="E795">
        <v>50</v>
      </c>
      <c r="G795" t="s">
        <v>308</v>
      </c>
      <c r="H795">
        <v>210512</v>
      </c>
      <c r="I795">
        <v>1</v>
      </c>
      <c r="J795" t="s">
        <v>77</v>
      </c>
      <c r="K795" t="s">
        <v>77</v>
      </c>
      <c r="L795" t="s">
        <v>896</v>
      </c>
      <c r="M795">
        <v>2002</v>
      </c>
      <c r="N795">
        <v>74</v>
      </c>
      <c r="O795">
        <v>3</v>
      </c>
      <c r="P795" t="str">
        <f t="shared" si="24"/>
        <v>09</v>
      </c>
      <c r="Q795" s="118">
        <f>VLOOKUP(M795,WeightWhite!A$10:B$12,2,FALSE)*I795</f>
        <v>1</v>
      </c>
      <c r="R795">
        <f t="shared" si="25"/>
        <v>4</v>
      </c>
    </row>
    <row r="796" spans="1:18" hidden="1">
      <c r="A796" s="134">
        <v>9401770071</v>
      </c>
      <c r="B796">
        <v>2006</v>
      </c>
      <c r="C796">
        <v>20060928</v>
      </c>
      <c r="D796">
        <v>50</v>
      </c>
      <c r="E796">
        <v>50</v>
      </c>
      <c r="G796" t="s">
        <v>308</v>
      </c>
      <c r="H796">
        <v>210512</v>
      </c>
      <c r="I796">
        <v>1</v>
      </c>
      <c r="J796" t="s">
        <v>77</v>
      </c>
      <c r="K796" t="s">
        <v>77</v>
      </c>
      <c r="L796" t="s">
        <v>896</v>
      </c>
      <c r="M796">
        <v>2002</v>
      </c>
      <c r="N796">
        <v>74</v>
      </c>
      <c r="O796">
        <v>3</v>
      </c>
      <c r="P796" t="str">
        <f t="shared" si="24"/>
        <v>09</v>
      </c>
      <c r="Q796" s="118">
        <f>VLOOKUP(M796,WeightWhite!A$10:B$12,2,FALSE)*I796</f>
        <v>1</v>
      </c>
      <c r="R796">
        <f t="shared" si="25"/>
        <v>4</v>
      </c>
    </row>
    <row r="797" spans="1:18" hidden="1">
      <c r="A797" s="134">
        <v>9401770072</v>
      </c>
      <c r="B797">
        <v>2006</v>
      </c>
      <c r="C797">
        <v>20060928</v>
      </c>
      <c r="D797">
        <v>50</v>
      </c>
      <c r="E797">
        <v>50</v>
      </c>
      <c r="G797" t="s">
        <v>308</v>
      </c>
      <c r="H797">
        <v>210512</v>
      </c>
      <c r="I797">
        <v>1</v>
      </c>
      <c r="J797" t="s">
        <v>77</v>
      </c>
      <c r="K797" t="s">
        <v>77</v>
      </c>
      <c r="L797" t="s">
        <v>896</v>
      </c>
      <c r="M797">
        <v>2002</v>
      </c>
      <c r="N797">
        <v>74</v>
      </c>
      <c r="O797">
        <v>3</v>
      </c>
      <c r="P797" t="str">
        <f t="shared" si="24"/>
        <v>09</v>
      </c>
      <c r="Q797" s="118">
        <f>VLOOKUP(M797,WeightWhite!A$10:B$12,2,FALSE)*I797</f>
        <v>1</v>
      </c>
      <c r="R797">
        <f t="shared" si="25"/>
        <v>4</v>
      </c>
    </row>
    <row r="798" spans="1:18" hidden="1">
      <c r="A798" s="134">
        <v>9401770087</v>
      </c>
      <c r="B798">
        <v>2006</v>
      </c>
      <c r="C798">
        <v>20060928</v>
      </c>
      <c r="D798">
        <v>50</v>
      </c>
      <c r="E798">
        <v>50</v>
      </c>
      <c r="G798" t="s">
        <v>308</v>
      </c>
      <c r="H798">
        <v>210512</v>
      </c>
      <c r="I798">
        <v>1</v>
      </c>
      <c r="J798" t="s">
        <v>77</v>
      </c>
      <c r="K798" t="s">
        <v>77</v>
      </c>
      <c r="L798" t="s">
        <v>896</v>
      </c>
      <c r="M798">
        <v>2002</v>
      </c>
      <c r="N798">
        <v>74</v>
      </c>
      <c r="O798">
        <v>3</v>
      </c>
      <c r="P798" t="str">
        <f t="shared" si="24"/>
        <v>09</v>
      </c>
      <c r="Q798" s="118">
        <f>VLOOKUP(M798,WeightWhite!A$10:B$12,2,FALSE)*I798</f>
        <v>1</v>
      </c>
      <c r="R798">
        <f t="shared" si="25"/>
        <v>4</v>
      </c>
    </row>
    <row r="799" spans="1:18" hidden="1">
      <c r="A799" s="134">
        <v>9401770092</v>
      </c>
      <c r="B799">
        <v>2006</v>
      </c>
      <c r="C799">
        <v>20060928</v>
      </c>
      <c r="D799">
        <v>50</v>
      </c>
      <c r="E799">
        <v>50</v>
      </c>
      <c r="G799" t="s">
        <v>308</v>
      </c>
      <c r="H799">
        <v>210512</v>
      </c>
      <c r="I799">
        <v>1</v>
      </c>
      <c r="J799" t="s">
        <v>77</v>
      </c>
      <c r="K799" t="s">
        <v>77</v>
      </c>
      <c r="L799" t="s">
        <v>896</v>
      </c>
      <c r="M799">
        <v>2002</v>
      </c>
      <c r="N799">
        <v>74</v>
      </c>
      <c r="O799">
        <v>3</v>
      </c>
      <c r="P799" t="str">
        <f t="shared" si="24"/>
        <v>09</v>
      </c>
      <c r="Q799" s="118">
        <f>VLOOKUP(M799,WeightWhite!A$10:B$12,2,FALSE)*I799</f>
        <v>1</v>
      </c>
      <c r="R799">
        <f t="shared" si="25"/>
        <v>4</v>
      </c>
    </row>
    <row r="800" spans="1:18" hidden="1">
      <c r="A800" s="134">
        <v>9401770093</v>
      </c>
      <c r="B800">
        <v>2006</v>
      </c>
      <c r="C800">
        <v>20060928</v>
      </c>
      <c r="D800">
        <v>50</v>
      </c>
      <c r="E800">
        <v>50</v>
      </c>
      <c r="G800" t="s">
        <v>308</v>
      </c>
      <c r="H800">
        <v>210512</v>
      </c>
      <c r="I800">
        <v>1</v>
      </c>
      <c r="J800" t="s">
        <v>77</v>
      </c>
      <c r="K800" t="s">
        <v>77</v>
      </c>
      <c r="L800" t="s">
        <v>896</v>
      </c>
      <c r="M800">
        <v>2002</v>
      </c>
      <c r="N800">
        <v>74</v>
      </c>
      <c r="O800">
        <v>3</v>
      </c>
      <c r="P800" t="str">
        <f t="shared" si="24"/>
        <v>09</v>
      </c>
      <c r="Q800" s="118">
        <f>VLOOKUP(M800,WeightWhite!A$10:B$12,2,FALSE)*I800</f>
        <v>1</v>
      </c>
      <c r="R800">
        <f t="shared" si="25"/>
        <v>4</v>
      </c>
    </row>
    <row r="801" spans="1:18" hidden="1">
      <c r="A801" s="134">
        <v>9401770094</v>
      </c>
      <c r="B801">
        <v>2006</v>
      </c>
      <c r="C801">
        <v>20060928</v>
      </c>
      <c r="D801">
        <v>50</v>
      </c>
      <c r="E801">
        <v>50</v>
      </c>
      <c r="G801" t="s">
        <v>308</v>
      </c>
      <c r="H801">
        <v>210512</v>
      </c>
      <c r="I801">
        <v>1</v>
      </c>
      <c r="J801" t="s">
        <v>77</v>
      </c>
      <c r="K801" t="s">
        <v>77</v>
      </c>
      <c r="L801" t="s">
        <v>896</v>
      </c>
      <c r="M801">
        <v>2002</v>
      </c>
      <c r="N801">
        <v>74</v>
      </c>
      <c r="O801">
        <v>3</v>
      </c>
      <c r="P801" t="str">
        <f t="shared" si="24"/>
        <v>09</v>
      </c>
      <c r="Q801" s="118">
        <f>VLOOKUP(M801,WeightWhite!A$10:B$12,2,FALSE)*I801</f>
        <v>1</v>
      </c>
      <c r="R801">
        <f t="shared" si="25"/>
        <v>4</v>
      </c>
    </row>
    <row r="802" spans="1:18" hidden="1">
      <c r="A802" s="134">
        <v>9401770026</v>
      </c>
      <c r="B802">
        <v>2006</v>
      </c>
      <c r="C802">
        <v>20060928</v>
      </c>
      <c r="D802">
        <v>50</v>
      </c>
      <c r="E802">
        <v>50</v>
      </c>
      <c r="G802" t="s">
        <v>308</v>
      </c>
      <c r="H802">
        <v>210512</v>
      </c>
      <c r="I802">
        <v>1</v>
      </c>
      <c r="J802" t="s">
        <v>77</v>
      </c>
      <c r="K802" t="s">
        <v>77</v>
      </c>
      <c r="L802" t="s">
        <v>896</v>
      </c>
      <c r="M802">
        <v>2002</v>
      </c>
      <c r="N802">
        <v>74</v>
      </c>
      <c r="O802">
        <v>3</v>
      </c>
      <c r="P802" t="str">
        <f t="shared" si="24"/>
        <v>09</v>
      </c>
      <c r="Q802" s="118">
        <f>VLOOKUP(M802,WeightWhite!A$10:B$12,2,FALSE)*I802</f>
        <v>1</v>
      </c>
      <c r="R802">
        <f t="shared" si="25"/>
        <v>4</v>
      </c>
    </row>
    <row r="803" spans="1:18" hidden="1">
      <c r="A803" s="134">
        <v>9401770027</v>
      </c>
      <c r="B803">
        <v>2006</v>
      </c>
      <c r="C803">
        <v>20060928</v>
      </c>
      <c r="D803">
        <v>50</v>
      </c>
      <c r="E803">
        <v>50</v>
      </c>
      <c r="G803" t="s">
        <v>308</v>
      </c>
      <c r="H803">
        <v>210512</v>
      </c>
      <c r="I803">
        <v>1</v>
      </c>
      <c r="J803" t="s">
        <v>77</v>
      </c>
      <c r="K803" t="s">
        <v>77</v>
      </c>
      <c r="L803" t="s">
        <v>896</v>
      </c>
      <c r="M803">
        <v>2002</v>
      </c>
      <c r="N803">
        <v>74</v>
      </c>
      <c r="O803">
        <v>3</v>
      </c>
      <c r="P803" t="str">
        <f t="shared" si="24"/>
        <v>09</v>
      </c>
      <c r="Q803" s="118">
        <f>VLOOKUP(M803,WeightWhite!A$10:B$12,2,FALSE)*I803</f>
        <v>1</v>
      </c>
      <c r="R803">
        <f t="shared" si="25"/>
        <v>4</v>
      </c>
    </row>
    <row r="804" spans="1:18" hidden="1">
      <c r="A804" s="134">
        <v>9401770031</v>
      </c>
      <c r="B804">
        <v>2006</v>
      </c>
      <c r="C804">
        <v>20060928</v>
      </c>
      <c r="D804">
        <v>50</v>
      </c>
      <c r="E804">
        <v>50</v>
      </c>
      <c r="G804" t="s">
        <v>308</v>
      </c>
      <c r="H804">
        <v>210512</v>
      </c>
      <c r="I804">
        <v>1</v>
      </c>
      <c r="J804" t="s">
        <v>77</v>
      </c>
      <c r="K804" t="s">
        <v>77</v>
      </c>
      <c r="L804" t="s">
        <v>896</v>
      </c>
      <c r="M804">
        <v>2002</v>
      </c>
      <c r="N804">
        <v>74</v>
      </c>
      <c r="O804">
        <v>3</v>
      </c>
      <c r="P804" t="str">
        <f t="shared" si="24"/>
        <v>09</v>
      </c>
      <c r="Q804" s="118">
        <f>VLOOKUP(M804,WeightWhite!A$10:B$12,2,FALSE)*I804</f>
        <v>1</v>
      </c>
      <c r="R804">
        <f t="shared" si="25"/>
        <v>4</v>
      </c>
    </row>
    <row r="805" spans="1:18" hidden="1">
      <c r="A805" s="134">
        <v>9401770033</v>
      </c>
      <c r="B805">
        <v>2006</v>
      </c>
      <c r="C805">
        <v>20060928</v>
      </c>
      <c r="D805">
        <v>50</v>
      </c>
      <c r="E805">
        <v>50</v>
      </c>
      <c r="G805" t="s">
        <v>308</v>
      </c>
      <c r="H805">
        <v>210512</v>
      </c>
      <c r="I805">
        <v>1</v>
      </c>
      <c r="J805" t="s">
        <v>77</v>
      </c>
      <c r="K805" t="s">
        <v>77</v>
      </c>
      <c r="L805" t="s">
        <v>896</v>
      </c>
      <c r="M805">
        <v>2002</v>
      </c>
      <c r="N805">
        <v>74</v>
      </c>
      <c r="O805">
        <v>3</v>
      </c>
      <c r="P805" t="str">
        <f t="shared" si="24"/>
        <v>09</v>
      </c>
      <c r="Q805" s="118">
        <f>VLOOKUP(M805,WeightWhite!A$10:B$12,2,FALSE)*I805</f>
        <v>1</v>
      </c>
      <c r="R805">
        <f t="shared" si="25"/>
        <v>4</v>
      </c>
    </row>
    <row r="806" spans="1:18" hidden="1">
      <c r="A806" s="134">
        <v>9401770049</v>
      </c>
      <c r="B806">
        <v>2006</v>
      </c>
      <c r="C806">
        <v>20060928</v>
      </c>
      <c r="D806">
        <v>50</v>
      </c>
      <c r="E806">
        <v>50</v>
      </c>
      <c r="G806" t="s">
        <v>308</v>
      </c>
      <c r="H806">
        <v>210512</v>
      </c>
      <c r="I806">
        <v>1</v>
      </c>
      <c r="J806" t="s">
        <v>77</v>
      </c>
      <c r="K806" t="s">
        <v>77</v>
      </c>
      <c r="L806" t="s">
        <v>896</v>
      </c>
      <c r="M806">
        <v>2002</v>
      </c>
      <c r="N806">
        <v>74</v>
      </c>
      <c r="O806">
        <v>3</v>
      </c>
      <c r="P806" t="str">
        <f t="shared" si="24"/>
        <v>09</v>
      </c>
      <c r="Q806" s="118">
        <f>VLOOKUP(M806,WeightWhite!A$10:B$12,2,FALSE)*I806</f>
        <v>1</v>
      </c>
      <c r="R806">
        <f t="shared" si="25"/>
        <v>4</v>
      </c>
    </row>
    <row r="807" spans="1:18" hidden="1">
      <c r="A807" s="134">
        <v>9401770051</v>
      </c>
      <c r="B807">
        <v>2006</v>
      </c>
      <c r="C807">
        <v>20060928</v>
      </c>
      <c r="D807">
        <v>50</v>
      </c>
      <c r="E807">
        <v>50</v>
      </c>
      <c r="G807" t="s">
        <v>308</v>
      </c>
      <c r="H807">
        <v>210512</v>
      </c>
      <c r="I807">
        <v>1</v>
      </c>
      <c r="J807" t="s">
        <v>77</v>
      </c>
      <c r="K807" t="s">
        <v>77</v>
      </c>
      <c r="L807" t="s">
        <v>896</v>
      </c>
      <c r="M807">
        <v>2002</v>
      </c>
      <c r="N807">
        <v>74</v>
      </c>
      <c r="O807">
        <v>3</v>
      </c>
      <c r="P807" t="str">
        <f t="shared" si="24"/>
        <v>09</v>
      </c>
      <c r="Q807" s="118">
        <f>VLOOKUP(M807,WeightWhite!A$10:B$12,2,FALSE)*I807</f>
        <v>1</v>
      </c>
      <c r="R807">
        <f t="shared" si="25"/>
        <v>4</v>
      </c>
    </row>
    <row r="808" spans="1:18" hidden="1">
      <c r="A808" s="134">
        <v>9401770052</v>
      </c>
      <c r="B808">
        <v>2006</v>
      </c>
      <c r="C808">
        <v>20060928</v>
      </c>
      <c r="D808">
        <v>50</v>
      </c>
      <c r="E808">
        <v>50</v>
      </c>
      <c r="G808" t="s">
        <v>308</v>
      </c>
      <c r="H808">
        <v>210512</v>
      </c>
      <c r="I808">
        <v>1</v>
      </c>
      <c r="J808" t="s">
        <v>77</v>
      </c>
      <c r="K808" t="s">
        <v>77</v>
      </c>
      <c r="L808" t="s">
        <v>896</v>
      </c>
      <c r="M808">
        <v>2002</v>
      </c>
      <c r="N808">
        <v>74</v>
      </c>
      <c r="O808">
        <v>3</v>
      </c>
      <c r="P808" t="str">
        <f t="shared" si="24"/>
        <v>09</v>
      </c>
      <c r="Q808" s="118">
        <f>VLOOKUP(M808,WeightWhite!A$10:B$12,2,FALSE)*I808</f>
        <v>1</v>
      </c>
      <c r="R808">
        <f t="shared" si="25"/>
        <v>4</v>
      </c>
    </row>
    <row r="809" spans="1:18" hidden="1">
      <c r="A809" s="134">
        <v>9401770054</v>
      </c>
      <c r="B809">
        <v>2006</v>
      </c>
      <c r="C809">
        <v>20060928</v>
      </c>
      <c r="D809">
        <v>50</v>
      </c>
      <c r="E809">
        <v>50</v>
      </c>
      <c r="G809" t="s">
        <v>308</v>
      </c>
      <c r="H809">
        <v>210512</v>
      </c>
      <c r="I809">
        <v>1</v>
      </c>
      <c r="J809" t="s">
        <v>77</v>
      </c>
      <c r="K809" t="s">
        <v>77</v>
      </c>
      <c r="L809" t="s">
        <v>896</v>
      </c>
      <c r="M809">
        <v>2002</v>
      </c>
      <c r="N809">
        <v>74</v>
      </c>
      <c r="O809">
        <v>3</v>
      </c>
      <c r="P809" t="str">
        <f t="shared" si="24"/>
        <v>09</v>
      </c>
      <c r="Q809" s="118">
        <f>VLOOKUP(M809,WeightWhite!A$10:B$12,2,FALSE)*I809</f>
        <v>1</v>
      </c>
      <c r="R809">
        <f t="shared" si="25"/>
        <v>4</v>
      </c>
    </row>
    <row r="810" spans="1:18" hidden="1">
      <c r="A810" s="134">
        <v>9401770055</v>
      </c>
      <c r="B810">
        <v>2006</v>
      </c>
      <c r="C810">
        <v>20060928</v>
      </c>
      <c r="D810">
        <v>50</v>
      </c>
      <c r="E810">
        <v>50</v>
      </c>
      <c r="G810" t="s">
        <v>308</v>
      </c>
      <c r="H810">
        <v>210512</v>
      </c>
      <c r="I810">
        <v>1</v>
      </c>
      <c r="J810" t="s">
        <v>77</v>
      </c>
      <c r="K810" t="s">
        <v>77</v>
      </c>
      <c r="L810" t="s">
        <v>896</v>
      </c>
      <c r="M810">
        <v>2002</v>
      </c>
      <c r="N810">
        <v>74</v>
      </c>
      <c r="O810">
        <v>3</v>
      </c>
      <c r="P810" t="str">
        <f t="shared" si="24"/>
        <v>09</v>
      </c>
      <c r="Q810" s="118">
        <f>VLOOKUP(M810,WeightWhite!A$10:B$12,2,FALSE)*I810</f>
        <v>1</v>
      </c>
      <c r="R810">
        <f t="shared" si="25"/>
        <v>4</v>
      </c>
    </row>
    <row r="811" spans="1:18" hidden="1">
      <c r="A811" s="134">
        <v>9401770056</v>
      </c>
      <c r="B811">
        <v>2006</v>
      </c>
      <c r="C811">
        <v>20060928</v>
      </c>
      <c r="D811">
        <v>50</v>
      </c>
      <c r="E811">
        <v>50</v>
      </c>
      <c r="G811" t="s">
        <v>308</v>
      </c>
      <c r="H811">
        <v>210512</v>
      </c>
      <c r="I811">
        <v>1</v>
      </c>
      <c r="J811" t="s">
        <v>77</v>
      </c>
      <c r="K811" t="s">
        <v>77</v>
      </c>
      <c r="L811" t="s">
        <v>896</v>
      </c>
      <c r="M811">
        <v>2002</v>
      </c>
      <c r="N811">
        <v>74</v>
      </c>
      <c r="O811">
        <v>3</v>
      </c>
      <c r="P811" t="str">
        <f t="shared" si="24"/>
        <v>09</v>
      </c>
      <c r="Q811" s="118">
        <f>VLOOKUP(M811,WeightWhite!A$10:B$12,2,FALSE)*I811</f>
        <v>1</v>
      </c>
      <c r="R811">
        <f t="shared" si="25"/>
        <v>4</v>
      </c>
    </row>
    <row r="812" spans="1:18" hidden="1">
      <c r="A812" s="134">
        <v>9401770058</v>
      </c>
      <c r="B812">
        <v>2006</v>
      </c>
      <c r="C812">
        <v>20060928</v>
      </c>
      <c r="D812">
        <v>50</v>
      </c>
      <c r="E812">
        <v>50</v>
      </c>
      <c r="G812" t="s">
        <v>308</v>
      </c>
      <c r="H812">
        <v>210512</v>
      </c>
      <c r="I812">
        <v>1</v>
      </c>
      <c r="J812" t="s">
        <v>77</v>
      </c>
      <c r="K812" t="s">
        <v>77</v>
      </c>
      <c r="L812" t="s">
        <v>896</v>
      </c>
      <c r="M812">
        <v>2002</v>
      </c>
      <c r="N812">
        <v>74</v>
      </c>
      <c r="O812">
        <v>3</v>
      </c>
      <c r="P812" t="str">
        <f t="shared" si="24"/>
        <v>09</v>
      </c>
      <c r="Q812" s="118">
        <f>VLOOKUP(M812,WeightWhite!A$10:B$12,2,FALSE)*I812</f>
        <v>1</v>
      </c>
      <c r="R812">
        <f t="shared" si="25"/>
        <v>4</v>
      </c>
    </row>
    <row r="813" spans="1:18" hidden="1">
      <c r="A813" s="134">
        <v>9401770060</v>
      </c>
      <c r="B813">
        <v>2006</v>
      </c>
      <c r="C813">
        <v>20060928</v>
      </c>
      <c r="D813">
        <v>50</v>
      </c>
      <c r="E813">
        <v>50</v>
      </c>
      <c r="G813" t="s">
        <v>308</v>
      </c>
      <c r="H813">
        <v>210512</v>
      </c>
      <c r="I813">
        <v>1</v>
      </c>
      <c r="J813" t="s">
        <v>77</v>
      </c>
      <c r="K813" t="s">
        <v>77</v>
      </c>
      <c r="L813" t="s">
        <v>896</v>
      </c>
      <c r="M813">
        <v>2002</v>
      </c>
      <c r="N813">
        <v>74</v>
      </c>
      <c r="O813">
        <v>3</v>
      </c>
      <c r="P813" t="str">
        <f t="shared" si="24"/>
        <v>09</v>
      </c>
      <c r="Q813" s="118">
        <f>VLOOKUP(M813,WeightWhite!A$10:B$12,2,FALSE)*I813</f>
        <v>1</v>
      </c>
      <c r="R813">
        <f t="shared" si="25"/>
        <v>4</v>
      </c>
    </row>
    <row r="814" spans="1:18" hidden="1">
      <c r="A814" s="134">
        <v>9401770076</v>
      </c>
      <c r="B814">
        <v>2006</v>
      </c>
      <c r="C814">
        <v>20060928</v>
      </c>
      <c r="D814">
        <v>50</v>
      </c>
      <c r="E814">
        <v>50</v>
      </c>
      <c r="G814" t="s">
        <v>308</v>
      </c>
      <c r="H814">
        <v>210512</v>
      </c>
      <c r="I814">
        <v>1</v>
      </c>
      <c r="J814" t="s">
        <v>77</v>
      </c>
      <c r="K814" t="s">
        <v>77</v>
      </c>
      <c r="L814" t="s">
        <v>896</v>
      </c>
      <c r="M814">
        <v>2002</v>
      </c>
      <c r="N814">
        <v>74</v>
      </c>
      <c r="O814">
        <v>3</v>
      </c>
      <c r="P814" t="str">
        <f t="shared" si="24"/>
        <v>09</v>
      </c>
      <c r="Q814" s="118">
        <f>VLOOKUP(M814,WeightWhite!A$10:B$12,2,FALSE)*I814</f>
        <v>1</v>
      </c>
      <c r="R814">
        <f t="shared" si="25"/>
        <v>4</v>
      </c>
    </row>
    <row r="815" spans="1:18" hidden="1">
      <c r="A815" s="134">
        <v>9401770079</v>
      </c>
      <c r="B815">
        <v>2006</v>
      </c>
      <c r="C815">
        <v>20060928</v>
      </c>
      <c r="D815">
        <v>50</v>
      </c>
      <c r="E815">
        <v>50</v>
      </c>
      <c r="G815" t="s">
        <v>308</v>
      </c>
      <c r="H815">
        <v>210512</v>
      </c>
      <c r="I815">
        <v>1</v>
      </c>
      <c r="J815" t="s">
        <v>77</v>
      </c>
      <c r="K815" t="s">
        <v>77</v>
      </c>
      <c r="L815" t="s">
        <v>896</v>
      </c>
      <c r="M815">
        <v>2002</v>
      </c>
      <c r="N815">
        <v>74</v>
      </c>
      <c r="O815">
        <v>3</v>
      </c>
      <c r="P815" t="str">
        <f t="shared" si="24"/>
        <v>09</v>
      </c>
      <c r="Q815" s="118">
        <f>VLOOKUP(M815,WeightWhite!A$10:B$12,2,FALSE)*I815</f>
        <v>1</v>
      </c>
      <c r="R815">
        <f t="shared" si="25"/>
        <v>4</v>
      </c>
    </row>
    <row r="816" spans="1:18" hidden="1">
      <c r="A816" s="134">
        <v>9401770081</v>
      </c>
      <c r="B816">
        <v>2006</v>
      </c>
      <c r="C816">
        <v>20060928</v>
      </c>
      <c r="D816">
        <v>50</v>
      </c>
      <c r="E816">
        <v>50</v>
      </c>
      <c r="G816" t="s">
        <v>308</v>
      </c>
      <c r="H816">
        <v>210512</v>
      </c>
      <c r="I816">
        <v>1</v>
      </c>
      <c r="J816" t="s">
        <v>77</v>
      </c>
      <c r="K816" t="s">
        <v>77</v>
      </c>
      <c r="L816" t="s">
        <v>896</v>
      </c>
      <c r="M816">
        <v>2002</v>
      </c>
      <c r="N816">
        <v>74</v>
      </c>
      <c r="O816">
        <v>3</v>
      </c>
      <c r="P816" t="str">
        <f t="shared" si="24"/>
        <v>09</v>
      </c>
      <c r="Q816" s="118">
        <f>VLOOKUP(M816,WeightWhite!A$10:B$12,2,FALSE)*I816</f>
        <v>1</v>
      </c>
      <c r="R816">
        <f t="shared" si="25"/>
        <v>4</v>
      </c>
    </row>
    <row r="817" spans="1:18" hidden="1">
      <c r="A817" s="134">
        <v>9401770083</v>
      </c>
      <c r="B817">
        <v>2006</v>
      </c>
      <c r="C817">
        <v>20060928</v>
      </c>
      <c r="D817">
        <v>50</v>
      </c>
      <c r="E817">
        <v>50</v>
      </c>
      <c r="G817" t="s">
        <v>308</v>
      </c>
      <c r="H817">
        <v>210512</v>
      </c>
      <c r="I817">
        <v>1</v>
      </c>
      <c r="J817" t="s">
        <v>77</v>
      </c>
      <c r="K817" t="s">
        <v>77</v>
      </c>
      <c r="L817" t="s">
        <v>896</v>
      </c>
      <c r="M817">
        <v>2002</v>
      </c>
      <c r="N817">
        <v>74</v>
      </c>
      <c r="O817">
        <v>3</v>
      </c>
      <c r="P817" t="str">
        <f t="shared" si="24"/>
        <v>09</v>
      </c>
      <c r="Q817" s="118">
        <f>VLOOKUP(M817,WeightWhite!A$10:B$12,2,FALSE)*I817</f>
        <v>1</v>
      </c>
      <c r="R817">
        <f t="shared" si="25"/>
        <v>4</v>
      </c>
    </row>
    <row r="818" spans="1:18" hidden="1">
      <c r="A818" s="134">
        <v>9401770084</v>
      </c>
      <c r="B818">
        <v>2006</v>
      </c>
      <c r="C818">
        <v>20060928</v>
      </c>
      <c r="D818">
        <v>50</v>
      </c>
      <c r="E818">
        <v>50</v>
      </c>
      <c r="G818" t="s">
        <v>308</v>
      </c>
      <c r="H818">
        <v>210512</v>
      </c>
      <c r="I818">
        <v>1</v>
      </c>
      <c r="J818" t="s">
        <v>77</v>
      </c>
      <c r="K818" t="s">
        <v>77</v>
      </c>
      <c r="L818" t="s">
        <v>896</v>
      </c>
      <c r="M818">
        <v>2002</v>
      </c>
      <c r="N818">
        <v>74</v>
      </c>
      <c r="O818">
        <v>3</v>
      </c>
      <c r="P818" t="str">
        <f t="shared" si="24"/>
        <v>09</v>
      </c>
      <c r="Q818" s="118">
        <f>VLOOKUP(M818,WeightWhite!A$10:B$12,2,FALSE)*I818</f>
        <v>1</v>
      </c>
      <c r="R818">
        <f t="shared" si="25"/>
        <v>4</v>
      </c>
    </row>
    <row r="819" spans="1:18" hidden="1">
      <c r="A819" s="134">
        <v>9401770086</v>
      </c>
      <c r="B819">
        <v>2006</v>
      </c>
      <c r="C819">
        <v>20060928</v>
      </c>
      <c r="D819">
        <v>50</v>
      </c>
      <c r="E819">
        <v>50</v>
      </c>
      <c r="G819" t="s">
        <v>308</v>
      </c>
      <c r="H819">
        <v>210512</v>
      </c>
      <c r="I819">
        <v>1</v>
      </c>
      <c r="J819" t="s">
        <v>77</v>
      </c>
      <c r="K819" t="s">
        <v>77</v>
      </c>
      <c r="L819" t="s">
        <v>896</v>
      </c>
      <c r="M819">
        <v>2002</v>
      </c>
      <c r="N819">
        <v>74</v>
      </c>
      <c r="O819">
        <v>3</v>
      </c>
      <c r="P819" t="str">
        <f t="shared" si="24"/>
        <v>09</v>
      </c>
      <c r="Q819" s="118">
        <f>VLOOKUP(M819,WeightWhite!A$10:B$12,2,FALSE)*I819</f>
        <v>1</v>
      </c>
      <c r="R819">
        <f t="shared" si="25"/>
        <v>4</v>
      </c>
    </row>
    <row r="820" spans="1:18" hidden="1">
      <c r="A820" s="134">
        <v>9412450016</v>
      </c>
      <c r="B820">
        <v>2006</v>
      </c>
      <c r="C820">
        <v>20060907</v>
      </c>
      <c r="D820">
        <v>50</v>
      </c>
      <c r="E820">
        <v>50</v>
      </c>
      <c r="G820" t="s">
        <v>308</v>
      </c>
      <c r="H820">
        <v>210512</v>
      </c>
      <c r="I820">
        <v>1</v>
      </c>
      <c r="J820" t="s">
        <v>77</v>
      </c>
      <c r="K820" t="s">
        <v>77</v>
      </c>
      <c r="L820" t="s">
        <v>896</v>
      </c>
      <c r="M820">
        <v>2002</v>
      </c>
      <c r="N820">
        <v>74</v>
      </c>
      <c r="O820">
        <v>3</v>
      </c>
      <c r="P820" t="str">
        <f t="shared" si="24"/>
        <v>09</v>
      </c>
      <c r="Q820" s="118">
        <f>VLOOKUP(M820,WeightWhite!A$10:B$12,2,FALSE)*I820</f>
        <v>1</v>
      </c>
      <c r="R820">
        <f t="shared" si="25"/>
        <v>4</v>
      </c>
    </row>
    <row r="821" spans="1:18" hidden="1">
      <c r="A821" s="134">
        <v>9412450017</v>
      </c>
      <c r="B821">
        <v>2006</v>
      </c>
      <c r="C821">
        <v>20060907</v>
      </c>
      <c r="D821">
        <v>50</v>
      </c>
      <c r="E821">
        <v>50</v>
      </c>
      <c r="G821" t="s">
        <v>308</v>
      </c>
      <c r="H821">
        <v>210512</v>
      </c>
      <c r="I821">
        <v>1</v>
      </c>
      <c r="J821" t="s">
        <v>77</v>
      </c>
      <c r="K821" t="s">
        <v>77</v>
      </c>
      <c r="L821" t="s">
        <v>896</v>
      </c>
      <c r="M821">
        <v>2002</v>
      </c>
      <c r="N821">
        <v>74</v>
      </c>
      <c r="O821">
        <v>3</v>
      </c>
      <c r="P821" t="str">
        <f t="shared" si="24"/>
        <v>09</v>
      </c>
      <c r="Q821" s="118">
        <f>VLOOKUP(M821,WeightWhite!A$10:B$12,2,FALSE)*I821</f>
        <v>1</v>
      </c>
      <c r="R821">
        <f t="shared" si="25"/>
        <v>4</v>
      </c>
    </row>
    <row r="822" spans="1:18" hidden="1">
      <c r="A822" s="134">
        <v>9412450018</v>
      </c>
      <c r="B822">
        <v>2006</v>
      </c>
      <c r="C822">
        <v>20060907</v>
      </c>
      <c r="D822">
        <v>50</v>
      </c>
      <c r="E822">
        <v>50</v>
      </c>
      <c r="G822" t="s">
        <v>308</v>
      </c>
      <c r="H822">
        <v>210512</v>
      </c>
      <c r="I822">
        <v>1</v>
      </c>
      <c r="J822" t="s">
        <v>77</v>
      </c>
      <c r="K822" t="s">
        <v>77</v>
      </c>
      <c r="L822" t="s">
        <v>896</v>
      </c>
      <c r="M822">
        <v>2002</v>
      </c>
      <c r="N822">
        <v>74</v>
      </c>
      <c r="O822">
        <v>3</v>
      </c>
      <c r="P822" t="str">
        <f t="shared" si="24"/>
        <v>09</v>
      </c>
      <c r="Q822" s="118">
        <f>VLOOKUP(M822,WeightWhite!A$10:B$12,2,FALSE)*I822</f>
        <v>1</v>
      </c>
      <c r="R822">
        <f t="shared" si="25"/>
        <v>4</v>
      </c>
    </row>
    <row r="823" spans="1:18" hidden="1">
      <c r="A823" s="134">
        <v>9412450022</v>
      </c>
      <c r="B823">
        <v>2006</v>
      </c>
      <c r="C823">
        <v>20060907</v>
      </c>
      <c r="D823">
        <v>50</v>
      </c>
      <c r="E823">
        <v>50</v>
      </c>
      <c r="G823" t="s">
        <v>308</v>
      </c>
      <c r="H823">
        <v>210512</v>
      </c>
      <c r="I823">
        <v>1</v>
      </c>
      <c r="J823" t="s">
        <v>77</v>
      </c>
      <c r="K823" t="s">
        <v>77</v>
      </c>
      <c r="L823" t="s">
        <v>896</v>
      </c>
      <c r="M823">
        <v>2002</v>
      </c>
      <c r="N823">
        <v>74</v>
      </c>
      <c r="O823">
        <v>3</v>
      </c>
      <c r="P823" t="str">
        <f t="shared" si="24"/>
        <v>09</v>
      </c>
      <c r="Q823" s="118">
        <f>VLOOKUP(M823,WeightWhite!A$10:B$12,2,FALSE)*I823</f>
        <v>1</v>
      </c>
      <c r="R823">
        <f t="shared" si="25"/>
        <v>4</v>
      </c>
    </row>
    <row r="824" spans="1:18" hidden="1">
      <c r="A824" s="134">
        <v>9412450026</v>
      </c>
      <c r="B824">
        <v>2006</v>
      </c>
      <c r="C824">
        <v>20060907</v>
      </c>
      <c r="D824">
        <v>50</v>
      </c>
      <c r="E824">
        <v>50</v>
      </c>
      <c r="G824" t="s">
        <v>308</v>
      </c>
      <c r="H824">
        <v>210512</v>
      </c>
      <c r="I824">
        <v>1</v>
      </c>
      <c r="J824" t="s">
        <v>77</v>
      </c>
      <c r="K824" t="s">
        <v>77</v>
      </c>
      <c r="L824" t="s">
        <v>896</v>
      </c>
      <c r="M824">
        <v>2002</v>
      </c>
      <c r="N824">
        <v>74</v>
      </c>
      <c r="O824">
        <v>3</v>
      </c>
      <c r="P824" t="str">
        <f t="shared" si="24"/>
        <v>09</v>
      </c>
      <c r="Q824" s="118">
        <f>VLOOKUP(M824,WeightWhite!A$10:B$12,2,FALSE)*I824</f>
        <v>1</v>
      </c>
      <c r="R824">
        <f t="shared" si="25"/>
        <v>4</v>
      </c>
    </row>
    <row r="825" spans="1:18" hidden="1">
      <c r="A825" s="134">
        <v>9412450027</v>
      </c>
      <c r="B825">
        <v>2006</v>
      </c>
      <c r="C825">
        <v>20060907</v>
      </c>
      <c r="D825">
        <v>50</v>
      </c>
      <c r="E825">
        <v>50</v>
      </c>
      <c r="G825" t="s">
        <v>308</v>
      </c>
      <c r="H825">
        <v>210512</v>
      </c>
      <c r="I825">
        <v>1</v>
      </c>
      <c r="J825" t="s">
        <v>77</v>
      </c>
      <c r="K825" t="s">
        <v>77</v>
      </c>
      <c r="L825" t="s">
        <v>896</v>
      </c>
      <c r="M825">
        <v>2002</v>
      </c>
      <c r="N825">
        <v>74</v>
      </c>
      <c r="O825">
        <v>3</v>
      </c>
      <c r="P825" t="str">
        <f t="shared" si="24"/>
        <v>09</v>
      </c>
      <c r="Q825" s="118">
        <f>VLOOKUP(M825,WeightWhite!A$10:B$12,2,FALSE)*I825</f>
        <v>1</v>
      </c>
      <c r="R825">
        <f t="shared" si="25"/>
        <v>4</v>
      </c>
    </row>
    <row r="826" spans="1:18" hidden="1">
      <c r="A826" s="134">
        <v>9412450028</v>
      </c>
      <c r="B826">
        <v>2006</v>
      </c>
      <c r="C826">
        <v>20060907</v>
      </c>
      <c r="D826">
        <v>50</v>
      </c>
      <c r="E826">
        <v>50</v>
      </c>
      <c r="G826" t="s">
        <v>308</v>
      </c>
      <c r="H826">
        <v>210512</v>
      </c>
      <c r="I826">
        <v>1</v>
      </c>
      <c r="J826" t="s">
        <v>77</v>
      </c>
      <c r="K826" t="s">
        <v>77</v>
      </c>
      <c r="L826" t="s">
        <v>896</v>
      </c>
      <c r="M826">
        <v>2002</v>
      </c>
      <c r="N826">
        <v>74</v>
      </c>
      <c r="O826">
        <v>3</v>
      </c>
      <c r="P826" t="str">
        <f t="shared" si="24"/>
        <v>09</v>
      </c>
      <c r="Q826" s="118">
        <f>VLOOKUP(M826,WeightWhite!A$10:B$12,2,FALSE)*I826</f>
        <v>1</v>
      </c>
      <c r="R826">
        <f t="shared" si="25"/>
        <v>4</v>
      </c>
    </row>
    <row r="827" spans="1:18" hidden="1">
      <c r="A827" s="134">
        <v>9412450043</v>
      </c>
      <c r="B827">
        <v>2006</v>
      </c>
      <c r="C827">
        <v>20060907</v>
      </c>
      <c r="D827">
        <v>50</v>
      </c>
      <c r="E827">
        <v>50</v>
      </c>
      <c r="G827" t="s">
        <v>308</v>
      </c>
      <c r="H827">
        <v>210512</v>
      </c>
      <c r="I827">
        <v>1</v>
      </c>
      <c r="J827" t="s">
        <v>77</v>
      </c>
      <c r="K827" t="s">
        <v>77</v>
      </c>
      <c r="L827" t="s">
        <v>896</v>
      </c>
      <c r="M827">
        <v>2002</v>
      </c>
      <c r="N827">
        <v>74</v>
      </c>
      <c r="O827">
        <v>3</v>
      </c>
      <c r="P827" t="str">
        <f t="shared" si="24"/>
        <v>09</v>
      </c>
      <c r="Q827" s="118">
        <f>VLOOKUP(M827,WeightWhite!A$10:B$12,2,FALSE)*I827</f>
        <v>1</v>
      </c>
      <c r="R827">
        <f t="shared" si="25"/>
        <v>4</v>
      </c>
    </row>
    <row r="828" spans="1:18" hidden="1">
      <c r="A828" s="134">
        <v>9412450047</v>
      </c>
      <c r="B828">
        <v>2006</v>
      </c>
      <c r="C828">
        <v>20060907</v>
      </c>
      <c r="D828">
        <v>50</v>
      </c>
      <c r="E828">
        <v>50</v>
      </c>
      <c r="G828" t="s">
        <v>308</v>
      </c>
      <c r="H828">
        <v>210512</v>
      </c>
      <c r="I828">
        <v>1</v>
      </c>
      <c r="J828" t="s">
        <v>77</v>
      </c>
      <c r="K828" t="s">
        <v>77</v>
      </c>
      <c r="L828" t="s">
        <v>896</v>
      </c>
      <c r="M828">
        <v>2002</v>
      </c>
      <c r="N828">
        <v>74</v>
      </c>
      <c r="O828">
        <v>3</v>
      </c>
      <c r="P828" t="str">
        <f t="shared" si="24"/>
        <v>09</v>
      </c>
      <c r="Q828" s="118">
        <f>VLOOKUP(M828,WeightWhite!A$10:B$12,2,FALSE)*I828</f>
        <v>1</v>
      </c>
      <c r="R828">
        <f t="shared" si="25"/>
        <v>4</v>
      </c>
    </row>
    <row r="829" spans="1:18" hidden="1">
      <c r="A829" s="134">
        <v>9412450048</v>
      </c>
      <c r="B829">
        <v>2006</v>
      </c>
      <c r="C829">
        <v>20060907</v>
      </c>
      <c r="D829">
        <v>50</v>
      </c>
      <c r="E829">
        <v>50</v>
      </c>
      <c r="G829" t="s">
        <v>308</v>
      </c>
      <c r="H829">
        <v>210512</v>
      </c>
      <c r="I829">
        <v>1</v>
      </c>
      <c r="J829" t="s">
        <v>77</v>
      </c>
      <c r="K829" t="s">
        <v>77</v>
      </c>
      <c r="L829" t="s">
        <v>896</v>
      </c>
      <c r="M829">
        <v>2002</v>
      </c>
      <c r="N829">
        <v>74</v>
      </c>
      <c r="O829">
        <v>3</v>
      </c>
      <c r="P829" t="str">
        <f t="shared" si="24"/>
        <v>09</v>
      </c>
      <c r="Q829" s="118">
        <f>VLOOKUP(M829,WeightWhite!A$10:B$12,2,FALSE)*I829</f>
        <v>1</v>
      </c>
      <c r="R829">
        <f t="shared" si="25"/>
        <v>4</v>
      </c>
    </row>
    <row r="830" spans="1:18" hidden="1">
      <c r="A830" s="134">
        <v>9412450049</v>
      </c>
      <c r="B830">
        <v>2006</v>
      </c>
      <c r="C830">
        <v>20060907</v>
      </c>
      <c r="D830">
        <v>50</v>
      </c>
      <c r="E830">
        <v>50</v>
      </c>
      <c r="G830" t="s">
        <v>308</v>
      </c>
      <c r="H830">
        <v>210512</v>
      </c>
      <c r="I830">
        <v>1</v>
      </c>
      <c r="J830" t="s">
        <v>77</v>
      </c>
      <c r="K830" t="s">
        <v>77</v>
      </c>
      <c r="L830" t="s">
        <v>896</v>
      </c>
      <c r="M830">
        <v>2002</v>
      </c>
      <c r="N830">
        <v>74</v>
      </c>
      <c r="O830">
        <v>3</v>
      </c>
      <c r="P830" t="str">
        <f t="shared" si="24"/>
        <v>09</v>
      </c>
      <c r="Q830" s="118">
        <f>VLOOKUP(M830,WeightWhite!A$10:B$12,2,FALSE)*I830</f>
        <v>1</v>
      </c>
      <c r="R830">
        <f t="shared" si="25"/>
        <v>4</v>
      </c>
    </row>
    <row r="831" spans="1:18" hidden="1">
      <c r="A831" s="134">
        <v>9412450050</v>
      </c>
      <c r="B831">
        <v>2006</v>
      </c>
      <c r="C831">
        <v>20060907</v>
      </c>
      <c r="D831">
        <v>50</v>
      </c>
      <c r="E831">
        <v>50</v>
      </c>
      <c r="G831" t="s">
        <v>308</v>
      </c>
      <c r="H831">
        <v>210512</v>
      </c>
      <c r="I831">
        <v>1</v>
      </c>
      <c r="J831" t="s">
        <v>77</v>
      </c>
      <c r="K831" t="s">
        <v>77</v>
      </c>
      <c r="L831" t="s">
        <v>896</v>
      </c>
      <c r="M831">
        <v>2002</v>
      </c>
      <c r="N831">
        <v>74</v>
      </c>
      <c r="O831">
        <v>3</v>
      </c>
      <c r="P831" t="str">
        <f t="shared" si="24"/>
        <v>09</v>
      </c>
      <c r="Q831" s="118">
        <f>VLOOKUP(M831,WeightWhite!A$10:B$12,2,FALSE)*I831</f>
        <v>1</v>
      </c>
      <c r="R831">
        <f t="shared" si="25"/>
        <v>4</v>
      </c>
    </row>
    <row r="832" spans="1:18" hidden="1">
      <c r="A832" s="134">
        <v>9412450052</v>
      </c>
      <c r="B832">
        <v>2006</v>
      </c>
      <c r="C832">
        <v>20060907</v>
      </c>
      <c r="D832">
        <v>50</v>
      </c>
      <c r="E832">
        <v>50</v>
      </c>
      <c r="G832" t="s">
        <v>308</v>
      </c>
      <c r="H832">
        <v>210512</v>
      </c>
      <c r="I832">
        <v>1</v>
      </c>
      <c r="J832" t="s">
        <v>77</v>
      </c>
      <c r="K832" t="s">
        <v>77</v>
      </c>
      <c r="L832" t="s">
        <v>896</v>
      </c>
      <c r="M832">
        <v>2002</v>
      </c>
      <c r="N832">
        <v>74</v>
      </c>
      <c r="O832">
        <v>3</v>
      </c>
      <c r="P832" t="str">
        <f t="shared" si="24"/>
        <v>09</v>
      </c>
      <c r="Q832" s="118">
        <f>VLOOKUP(M832,WeightWhite!A$10:B$12,2,FALSE)*I832</f>
        <v>1</v>
      </c>
      <c r="R832">
        <f t="shared" si="25"/>
        <v>4</v>
      </c>
    </row>
    <row r="833" spans="1:18" hidden="1">
      <c r="A833" s="134">
        <v>9412450053</v>
      </c>
      <c r="B833">
        <v>2006</v>
      </c>
      <c r="C833">
        <v>20060907</v>
      </c>
      <c r="D833">
        <v>50</v>
      </c>
      <c r="E833">
        <v>50</v>
      </c>
      <c r="G833" t="s">
        <v>308</v>
      </c>
      <c r="H833">
        <v>210512</v>
      </c>
      <c r="I833">
        <v>1</v>
      </c>
      <c r="J833" t="s">
        <v>77</v>
      </c>
      <c r="K833" t="s">
        <v>77</v>
      </c>
      <c r="L833" t="s">
        <v>896</v>
      </c>
      <c r="M833">
        <v>2002</v>
      </c>
      <c r="N833">
        <v>74</v>
      </c>
      <c r="O833">
        <v>3</v>
      </c>
      <c r="P833" t="str">
        <f t="shared" si="24"/>
        <v>09</v>
      </c>
      <c r="Q833" s="118">
        <f>VLOOKUP(M833,WeightWhite!A$10:B$12,2,FALSE)*I833</f>
        <v>1</v>
      </c>
      <c r="R833">
        <f t="shared" si="25"/>
        <v>4</v>
      </c>
    </row>
    <row r="834" spans="1:18" hidden="1">
      <c r="A834" s="134">
        <v>9412450054</v>
      </c>
      <c r="B834">
        <v>2006</v>
      </c>
      <c r="C834">
        <v>20060907</v>
      </c>
      <c r="D834">
        <v>50</v>
      </c>
      <c r="E834">
        <v>50</v>
      </c>
      <c r="G834" t="s">
        <v>308</v>
      </c>
      <c r="H834">
        <v>210512</v>
      </c>
      <c r="I834">
        <v>1</v>
      </c>
      <c r="J834" t="s">
        <v>77</v>
      </c>
      <c r="K834" t="s">
        <v>77</v>
      </c>
      <c r="L834" t="s">
        <v>896</v>
      </c>
      <c r="M834">
        <v>2002</v>
      </c>
      <c r="N834">
        <v>74</v>
      </c>
      <c r="O834">
        <v>3</v>
      </c>
      <c r="P834" t="str">
        <f t="shared" ref="P834:P897" si="26">MID(C834,5,2)</f>
        <v>09</v>
      </c>
      <c r="Q834" s="118">
        <f>VLOOKUP(M834,WeightWhite!A$10:B$12,2,FALSE)*I834</f>
        <v>1</v>
      </c>
      <c r="R834">
        <f t="shared" si="25"/>
        <v>4</v>
      </c>
    </row>
    <row r="835" spans="1:18" hidden="1">
      <c r="A835" s="134">
        <v>9412450055</v>
      </c>
      <c r="B835">
        <v>2006</v>
      </c>
      <c r="C835">
        <v>20060907</v>
      </c>
      <c r="D835">
        <v>50</v>
      </c>
      <c r="E835">
        <v>50</v>
      </c>
      <c r="G835" t="s">
        <v>308</v>
      </c>
      <c r="H835">
        <v>210512</v>
      </c>
      <c r="I835">
        <v>1</v>
      </c>
      <c r="J835" t="s">
        <v>77</v>
      </c>
      <c r="K835" t="s">
        <v>77</v>
      </c>
      <c r="L835" t="s">
        <v>896</v>
      </c>
      <c r="M835">
        <v>2002</v>
      </c>
      <c r="N835">
        <v>74</v>
      </c>
      <c r="O835">
        <v>3</v>
      </c>
      <c r="P835" t="str">
        <f t="shared" si="26"/>
        <v>09</v>
      </c>
      <c r="Q835" s="118">
        <f>VLOOKUP(M835,WeightWhite!A$10:B$12,2,FALSE)*I835</f>
        <v>1</v>
      </c>
      <c r="R835">
        <f t="shared" ref="R835:R898" si="27">B835-M835</f>
        <v>4</v>
      </c>
    </row>
    <row r="836" spans="1:18" hidden="1">
      <c r="A836" s="134">
        <v>9412450056</v>
      </c>
      <c r="B836">
        <v>2006</v>
      </c>
      <c r="C836">
        <v>20060907</v>
      </c>
      <c r="D836">
        <v>50</v>
      </c>
      <c r="E836">
        <v>50</v>
      </c>
      <c r="G836" t="s">
        <v>308</v>
      </c>
      <c r="H836">
        <v>210512</v>
      </c>
      <c r="I836">
        <v>1</v>
      </c>
      <c r="J836" t="s">
        <v>77</v>
      </c>
      <c r="K836" t="s">
        <v>77</v>
      </c>
      <c r="L836" t="s">
        <v>896</v>
      </c>
      <c r="M836">
        <v>2002</v>
      </c>
      <c r="N836">
        <v>74</v>
      </c>
      <c r="O836">
        <v>3</v>
      </c>
      <c r="P836" t="str">
        <f t="shared" si="26"/>
        <v>09</v>
      </c>
      <c r="Q836" s="118">
        <f>VLOOKUP(M836,WeightWhite!A$10:B$12,2,FALSE)*I836</f>
        <v>1</v>
      </c>
      <c r="R836">
        <f t="shared" si="27"/>
        <v>4</v>
      </c>
    </row>
    <row r="837" spans="1:18" hidden="1">
      <c r="A837" s="134">
        <v>9412450071</v>
      </c>
      <c r="B837">
        <v>2006</v>
      </c>
      <c r="C837">
        <v>20060907</v>
      </c>
      <c r="D837">
        <v>50</v>
      </c>
      <c r="E837">
        <v>50</v>
      </c>
      <c r="G837" t="s">
        <v>308</v>
      </c>
      <c r="H837">
        <v>210512</v>
      </c>
      <c r="I837">
        <v>1</v>
      </c>
      <c r="J837" t="s">
        <v>77</v>
      </c>
      <c r="K837" t="s">
        <v>77</v>
      </c>
      <c r="L837" t="s">
        <v>896</v>
      </c>
      <c r="M837">
        <v>2002</v>
      </c>
      <c r="N837">
        <v>74</v>
      </c>
      <c r="O837">
        <v>3</v>
      </c>
      <c r="P837" t="str">
        <f t="shared" si="26"/>
        <v>09</v>
      </c>
      <c r="Q837" s="118">
        <f>VLOOKUP(M837,WeightWhite!A$10:B$12,2,FALSE)*I837</f>
        <v>1</v>
      </c>
      <c r="R837">
        <f t="shared" si="27"/>
        <v>4</v>
      </c>
    </row>
    <row r="838" spans="1:18" hidden="1">
      <c r="A838" s="134">
        <v>9412450072</v>
      </c>
      <c r="B838">
        <v>2006</v>
      </c>
      <c r="C838">
        <v>20060907</v>
      </c>
      <c r="D838">
        <v>50</v>
      </c>
      <c r="E838">
        <v>50</v>
      </c>
      <c r="G838" t="s">
        <v>308</v>
      </c>
      <c r="H838">
        <v>210512</v>
      </c>
      <c r="I838">
        <v>1</v>
      </c>
      <c r="J838" t="s">
        <v>77</v>
      </c>
      <c r="K838" t="s">
        <v>77</v>
      </c>
      <c r="L838" t="s">
        <v>896</v>
      </c>
      <c r="M838">
        <v>2002</v>
      </c>
      <c r="N838">
        <v>74</v>
      </c>
      <c r="O838">
        <v>3</v>
      </c>
      <c r="P838" t="str">
        <f t="shared" si="26"/>
        <v>09</v>
      </c>
      <c r="Q838" s="118">
        <f>VLOOKUP(M838,WeightWhite!A$10:B$12,2,FALSE)*I838</f>
        <v>1</v>
      </c>
      <c r="R838">
        <f t="shared" si="27"/>
        <v>4</v>
      </c>
    </row>
    <row r="839" spans="1:18" hidden="1">
      <c r="A839" s="134">
        <v>9412450073</v>
      </c>
      <c r="B839">
        <v>2006</v>
      </c>
      <c r="C839">
        <v>20060907</v>
      </c>
      <c r="D839">
        <v>50</v>
      </c>
      <c r="E839">
        <v>50</v>
      </c>
      <c r="G839" t="s">
        <v>308</v>
      </c>
      <c r="H839">
        <v>210512</v>
      </c>
      <c r="I839">
        <v>1</v>
      </c>
      <c r="J839" t="s">
        <v>77</v>
      </c>
      <c r="K839" t="s">
        <v>77</v>
      </c>
      <c r="L839" t="s">
        <v>896</v>
      </c>
      <c r="M839">
        <v>2002</v>
      </c>
      <c r="N839">
        <v>74</v>
      </c>
      <c r="O839">
        <v>3</v>
      </c>
      <c r="P839" t="str">
        <f t="shared" si="26"/>
        <v>09</v>
      </c>
      <c r="Q839" s="118">
        <f>VLOOKUP(M839,WeightWhite!A$10:B$12,2,FALSE)*I839</f>
        <v>1</v>
      </c>
      <c r="R839">
        <f t="shared" si="27"/>
        <v>4</v>
      </c>
    </row>
    <row r="840" spans="1:18" hidden="1">
      <c r="A840" s="134">
        <v>9412450074</v>
      </c>
      <c r="B840">
        <v>2006</v>
      </c>
      <c r="C840">
        <v>20060907</v>
      </c>
      <c r="D840">
        <v>50</v>
      </c>
      <c r="E840">
        <v>50</v>
      </c>
      <c r="G840" t="s">
        <v>308</v>
      </c>
      <c r="H840">
        <v>210512</v>
      </c>
      <c r="I840">
        <v>1</v>
      </c>
      <c r="J840" t="s">
        <v>77</v>
      </c>
      <c r="K840" t="s">
        <v>77</v>
      </c>
      <c r="L840" t="s">
        <v>896</v>
      </c>
      <c r="M840">
        <v>2002</v>
      </c>
      <c r="N840">
        <v>74</v>
      </c>
      <c r="O840">
        <v>3</v>
      </c>
      <c r="P840" t="str">
        <f t="shared" si="26"/>
        <v>09</v>
      </c>
      <c r="Q840" s="118">
        <f>VLOOKUP(M840,WeightWhite!A$10:B$12,2,FALSE)*I840</f>
        <v>1</v>
      </c>
      <c r="R840">
        <f t="shared" si="27"/>
        <v>4</v>
      </c>
    </row>
    <row r="841" spans="1:18" hidden="1">
      <c r="A841" s="134">
        <v>9412450076</v>
      </c>
      <c r="B841">
        <v>2006</v>
      </c>
      <c r="C841">
        <v>20060907</v>
      </c>
      <c r="D841">
        <v>50</v>
      </c>
      <c r="E841">
        <v>50</v>
      </c>
      <c r="G841" t="s">
        <v>308</v>
      </c>
      <c r="H841">
        <v>210512</v>
      </c>
      <c r="I841">
        <v>1</v>
      </c>
      <c r="J841" t="s">
        <v>77</v>
      </c>
      <c r="K841" t="s">
        <v>77</v>
      </c>
      <c r="L841" t="s">
        <v>896</v>
      </c>
      <c r="M841">
        <v>2002</v>
      </c>
      <c r="N841">
        <v>74</v>
      </c>
      <c r="O841">
        <v>3</v>
      </c>
      <c r="P841" t="str">
        <f t="shared" si="26"/>
        <v>09</v>
      </c>
      <c r="Q841" s="118">
        <f>VLOOKUP(M841,WeightWhite!A$10:B$12,2,FALSE)*I841</f>
        <v>1</v>
      </c>
      <c r="R841">
        <f t="shared" si="27"/>
        <v>4</v>
      </c>
    </row>
    <row r="842" spans="1:18" hidden="1">
      <c r="A842" s="134">
        <v>9412450077</v>
      </c>
      <c r="B842">
        <v>2006</v>
      </c>
      <c r="C842">
        <v>20060907</v>
      </c>
      <c r="D842">
        <v>50</v>
      </c>
      <c r="E842">
        <v>50</v>
      </c>
      <c r="G842" t="s">
        <v>308</v>
      </c>
      <c r="H842">
        <v>210512</v>
      </c>
      <c r="I842">
        <v>1</v>
      </c>
      <c r="J842" t="s">
        <v>77</v>
      </c>
      <c r="K842" t="s">
        <v>77</v>
      </c>
      <c r="L842" t="s">
        <v>896</v>
      </c>
      <c r="M842">
        <v>2002</v>
      </c>
      <c r="N842">
        <v>74</v>
      </c>
      <c r="O842">
        <v>3</v>
      </c>
      <c r="P842" t="str">
        <f t="shared" si="26"/>
        <v>09</v>
      </c>
      <c r="Q842" s="118">
        <f>VLOOKUP(M842,WeightWhite!A$10:B$12,2,FALSE)*I842</f>
        <v>1</v>
      </c>
      <c r="R842">
        <f t="shared" si="27"/>
        <v>4</v>
      </c>
    </row>
    <row r="843" spans="1:18" hidden="1">
      <c r="A843" s="134">
        <v>9412450079</v>
      </c>
      <c r="B843">
        <v>2006</v>
      </c>
      <c r="C843">
        <v>20060907</v>
      </c>
      <c r="D843">
        <v>50</v>
      </c>
      <c r="E843">
        <v>50</v>
      </c>
      <c r="G843" t="s">
        <v>308</v>
      </c>
      <c r="H843">
        <v>210512</v>
      </c>
      <c r="I843">
        <v>1</v>
      </c>
      <c r="J843" t="s">
        <v>77</v>
      </c>
      <c r="K843" t="s">
        <v>77</v>
      </c>
      <c r="L843" t="s">
        <v>896</v>
      </c>
      <c r="M843">
        <v>2002</v>
      </c>
      <c r="N843">
        <v>74</v>
      </c>
      <c r="O843">
        <v>3</v>
      </c>
      <c r="P843" t="str">
        <f t="shared" si="26"/>
        <v>09</v>
      </c>
      <c r="Q843" s="118">
        <f>VLOOKUP(M843,WeightWhite!A$10:B$12,2,FALSE)*I843</f>
        <v>1</v>
      </c>
      <c r="R843">
        <f t="shared" si="27"/>
        <v>4</v>
      </c>
    </row>
    <row r="844" spans="1:18" hidden="1">
      <c r="A844" s="134">
        <v>9412450080</v>
      </c>
      <c r="B844">
        <v>2006</v>
      </c>
      <c r="C844">
        <v>20060907</v>
      </c>
      <c r="D844">
        <v>50</v>
      </c>
      <c r="E844">
        <v>50</v>
      </c>
      <c r="G844" t="s">
        <v>308</v>
      </c>
      <c r="H844">
        <v>210512</v>
      </c>
      <c r="I844">
        <v>1</v>
      </c>
      <c r="J844" t="s">
        <v>77</v>
      </c>
      <c r="K844" t="s">
        <v>77</v>
      </c>
      <c r="L844" t="s">
        <v>896</v>
      </c>
      <c r="M844">
        <v>2002</v>
      </c>
      <c r="N844">
        <v>74</v>
      </c>
      <c r="O844">
        <v>3</v>
      </c>
      <c r="P844" t="str">
        <f t="shared" si="26"/>
        <v>09</v>
      </c>
      <c r="Q844" s="118">
        <f>VLOOKUP(M844,WeightWhite!A$10:B$12,2,FALSE)*I844</f>
        <v>1</v>
      </c>
      <c r="R844">
        <f t="shared" si="27"/>
        <v>4</v>
      </c>
    </row>
    <row r="845" spans="1:18" hidden="1">
      <c r="A845" s="134">
        <v>9412450081</v>
      </c>
      <c r="B845">
        <v>2006</v>
      </c>
      <c r="C845">
        <v>20060907</v>
      </c>
      <c r="D845">
        <v>50</v>
      </c>
      <c r="E845">
        <v>50</v>
      </c>
      <c r="G845" t="s">
        <v>308</v>
      </c>
      <c r="H845">
        <v>210512</v>
      </c>
      <c r="I845">
        <v>1</v>
      </c>
      <c r="J845" t="s">
        <v>77</v>
      </c>
      <c r="K845" t="s">
        <v>77</v>
      </c>
      <c r="L845" t="s">
        <v>896</v>
      </c>
      <c r="M845">
        <v>2002</v>
      </c>
      <c r="N845">
        <v>74</v>
      </c>
      <c r="O845">
        <v>3</v>
      </c>
      <c r="P845" t="str">
        <f t="shared" si="26"/>
        <v>09</v>
      </c>
      <c r="Q845" s="118">
        <f>VLOOKUP(M845,WeightWhite!A$10:B$12,2,FALSE)*I845</f>
        <v>1</v>
      </c>
      <c r="R845">
        <f t="shared" si="27"/>
        <v>4</v>
      </c>
    </row>
    <row r="846" spans="1:18" hidden="1">
      <c r="A846" s="134">
        <v>9412450082</v>
      </c>
      <c r="B846">
        <v>2006</v>
      </c>
      <c r="C846">
        <v>20060907</v>
      </c>
      <c r="D846">
        <v>50</v>
      </c>
      <c r="E846">
        <v>50</v>
      </c>
      <c r="G846" t="s">
        <v>308</v>
      </c>
      <c r="H846">
        <v>210512</v>
      </c>
      <c r="I846">
        <v>1</v>
      </c>
      <c r="J846" t="s">
        <v>77</v>
      </c>
      <c r="K846" t="s">
        <v>77</v>
      </c>
      <c r="L846" t="s">
        <v>896</v>
      </c>
      <c r="M846">
        <v>2002</v>
      </c>
      <c r="N846">
        <v>74</v>
      </c>
      <c r="O846">
        <v>3</v>
      </c>
      <c r="P846" t="str">
        <f t="shared" si="26"/>
        <v>09</v>
      </c>
      <c r="Q846" s="118">
        <f>VLOOKUP(M846,WeightWhite!A$10:B$12,2,FALSE)*I846</f>
        <v>1</v>
      </c>
      <c r="R846">
        <f t="shared" si="27"/>
        <v>4</v>
      </c>
    </row>
    <row r="847" spans="1:18" hidden="1">
      <c r="A847" s="134">
        <v>9412450083</v>
      </c>
      <c r="B847">
        <v>2006</v>
      </c>
      <c r="C847">
        <v>20060907</v>
      </c>
      <c r="D847">
        <v>50</v>
      </c>
      <c r="E847">
        <v>50</v>
      </c>
      <c r="G847" t="s">
        <v>308</v>
      </c>
      <c r="H847">
        <v>210512</v>
      </c>
      <c r="I847">
        <v>1</v>
      </c>
      <c r="J847" t="s">
        <v>77</v>
      </c>
      <c r="K847" t="s">
        <v>77</v>
      </c>
      <c r="L847" t="s">
        <v>896</v>
      </c>
      <c r="M847">
        <v>2002</v>
      </c>
      <c r="N847">
        <v>74</v>
      </c>
      <c r="O847">
        <v>3</v>
      </c>
      <c r="P847" t="str">
        <f t="shared" si="26"/>
        <v>09</v>
      </c>
      <c r="Q847" s="118">
        <f>VLOOKUP(M847,WeightWhite!A$10:B$12,2,FALSE)*I847</f>
        <v>1</v>
      </c>
      <c r="R847">
        <f t="shared" si="27"/>
        <v>4</v>
      </c>
    </row>
    <row r="848" spans="1:18" hidden="1">
      <c r="A848" s="134">
        <v>9414540082</v>
      </c>
      <c r="B848">
        <v>2006</v>
      </c>
      <c r="C848">
        <v>20060923</v>
      </c>
      <c r="D848">
        <v>50</v>
      </c>
      <c r="E848">
        <v>50</v>
      </c>
      <c r="G848" t="s">
        <v>308</v>
      </c>
      <c r="H848">
        <v>210512</v>
      </c>
      <c r="I848">
        <v>1</v>
      </c>
      <c r="J848" t="s">
        <v>77</v>
      </c>
      <c r="K848" t="s">
        <v>77</v>
      </c>
      <c r="L848" t="s">
        <v>896</v>
      </c>
      <c r="M848">
        <v>2002</v>
      </c>
      <c r="N848">
        <v>74</v>
      </c>
      <c r="O848">
        <v>3</v>
      </c>
      <c r="P848" t="str">
        <f t="shared" si="26"/>
        <v>09</v>
      </c>
      <c r="Q848" s="118">
        <f>VLOOKUP(M848,WeightWhite!A$10:B$12,2,FALSE)*I848</f>
        <v>1</v>
      </c>
      <c r="R848">
        <f t="shared" si="27"/>
        <v>4</v>
      </c>
    </row>
    <row r="849" spans="1:18" hidden="1">
      <c r="A849" s="134">
        <v>9412450001</v>
      </c>
      <c r="B849">
        <v>2006</v>
      </c>
      <c r="C849">
        <v>20060907</v>
      </c>
      <c r="D849">
        <v>50</v>
      </c>
      <c r="E849">
        <v>50</v>
      </c>
      <c r="G849" t="s">
        <v>308</v>
      </c>
      <c r="H849">
        <v>210512</v>
      </c>
      <c r="I849">
        <v>1</v>
      </c>
      <c r="J849" t="s">
        <v>77</v>
      </c>
      <c r="K849" t="s">
        <v>77</v>
      </c>
      <c r="L849" t="s">
        <v>896</v>
      </c>
      <c r="M849">
        <v>2002</v>
      </c>
      <c r="N849">
        <v>74</v>
      </c>
      <c r="O849">
        <v>3</v>
      </c>
      <c r="P849" t="str">
        <f t="shared" si="26"/>
        <v>09</v>
      </c>
      <c r="Q849" s="118">
        <f>VLOOKUP(M849,WeightWhite!A$10:B$12,2,FALSE)*I849</f>
        <v>1</v>
      </c>
      <c r="R849">
        <f t="shared" si="27"/>
        <v>4</v>
      </c>
    </row>
    <row r="850" spans="1:18" hidden="1">
      <c r="A850" s="134">
        <v>9412450002</v>
      </c>
      <c r="B850">
        <v>2006</v>
      </c>
      <c r="C850">
        <v>20060907</v>
      </c>
      <c r="D850">
        <v>50</v>
      </c>
      <c r="E850">
        <v>50</v>
      </c>
      <c r="G850" t="s">
        <v>308</v>
      </c>
      <c r="H850">
        <v>210512</v>
      </c>
      <c r="I850">
        <v>1</v>
      </c>
      <c r="J850" t="s">
        <v>77</v>
      </c>
      <c r="K850" t="s">
        <v>77</v>
      </c>
      <c r="L850" t="s">
        <v>896</v>
      </c>
      <c r="M850">
        <v>2002</v>
      </c>
      <c r="N850">
        <v>74</v>
      </c>
      <c r="O850">
        <v>3</v>
      </c>
      <c r="P850" t="str">
        <f t="shared" si="26"/>
        <v>09</v>
      </c>
      <c r="Q850" s="118">
        <f>VLOOKUP(M850,WeightWhite!A$10:B$12,2,FALSE)*I850</f>
        <v>1</v>
      </c>
      <c r="R850">
        <f t="shared" si="27"/>
        <v>4</v>
      </c>
    </row>
    <row r="851" spans="1:18" hidden="1">
      <c r="A851" s="134">
        <v>9412450003</v>
      </c>
      <c r="B851">
        <v>2006</v>
      </c>
      <c r="C851">
        <v>20060907</v>
      </c>
      <c r="D851">
        <v>50</v>
      </c>
      <c r="E851">
        <v>50</v>
      </c>
      <c r="G851" t="s">
        <v>308</v>
      </c>
      <c r="H851">
        <v>210512</v>
      </c>
      <c r="I851">
        <v>1</v>
      </c>
      <c r="J851" t="s">
        <v>77</v>
      </c>
      <c r="K851" t="s">
        <v>77</v>
      </c>
      <c r="L851" t="s">
        <v>896</v>
      </c>
      <c r="M851">
        <v>2002</v>
      </c>
      <c r="N851">
        <v>74</v>
      </c>
      <c r="O851">
        <v>3</v>
      </c>
      <c r="P851" t="str">
        <f t="shared" si="26"/>
        <v>09</v>
      </c>
      <c r="Q851" s="118">
        <f>VLOOKUP(M851,WeightWhite!A$10:B$12,2,FALSE)*I851</f>
        <v>1</v>
      </c>
      <c r="R851">
        <f t="shared" si="27"/>
        <v>4</v>
      </c>
    </row>
    <row r="852" spans="1:18" hidden="1">
      <c r="A852" s="134">
        <v>9412450005</v>
      </c>
      <c r="B852">
        <v>2006</v>
      </c>
      <c r="C852">
        <v>20060907</v>
      </c>
      <c r="D852">
        <v>50</v>
      </c>
      <c r="E852">
        <v>50</v>
      </c>
      <c r="G852" t="s">
        <v>308</v>
      </c>
      <c r="H852">
        <v>210512</v>
      </c>
      <c r="I852">
        <v>1</v>
      </c>
      <c r="J852" t="s">
        <v>77</v>
      </c>
      <c r="K852" t="s">
        <v>77</v>
      </c>
      <c r="L852" t="s">
        <v>896</v>
      </c>
      <c r="M852">
        <v>2002</v>
      </c>
      <c r="N852">
        <v>74</v>
      </c>
      <c r="O852">
        <v>3</v>
      </c>
      <c r="P852" t="str">
        <f t="shared" si="26"/>
        <v>09</v>
      </c>
      <c r="Q852" s="118">
        <f>VLOOKUP(M852,WeightWhite!A$10:B$12,2,FALSE)*I852</f>
        <v>1</v>
      </c>
      <c r="R852">
        <f t="shared" si="27"/>
        <v>4</v>
      </c>
    </row>
    <row r="853" spans="1:18" hidden="1">
      <c r="A853" s="134">
        <v>9412450010</v>
      </c>
      <c r="B853">
        <v>2006</v>
      </c>
      <c r="C853">
        <v>20060907</v>
      </c>
      <c r="D853">
        <v>50</v>
      </c>
      <c r="E853">
        <v>50</v>
      </c>
      <c r="G853" t="s">
        <v>308</v>
      </c>
      <c r="H853">
        <v>210512</v>
      </c>
      <c r="I853">
        <v>1</v>
      </c>
      <c r="J853" t="s">
        <v>77</v>
      </c>
      <c r="K853" t="s">
        <v>77</v>
      </c>
      <c r="L853" t="s">
        <v>896</v>
      </c>
      <c r="M853">
        <v>2002</v>
      </c>
      <c r="N853">
        <v>74</v>
      </c>
      <c r="O853">
        <v>3</v>
      </c>
      <c r="P853" t="str">
        <f t="shared" si="26"/>
        <v>09</v>
      </c>
      <c r="Q853" s="118">
        <f>VLOOKUP(M853,WeightWhite!A$10:B$12,2,FALSE)*I853</f>
        <v>1</v>
      </c>
      <c r="R853">
        <f t="shared" si="27"/>
        <v>4</v>
      </c>
    </row>
    <row r="854" spans="1:18" hidden="1">
      <c r="A854" s="134">
        <v>9412450013</v>
      </c>
      <c r="B854">
        <v>2006</v>
      </c>
      <c r="C854">
        <v>20060907</v>
      </c>
      <c r="D854">
        <v>50</v>
      </c>
      <c r="E854">
        <v>50</v>
      </c>
      <c r="G854" t="s">
        <v>308</v>
      </c>
      <c r="H854">
        <v>210512</v>
      </c>
      <c r="I854">
        <v>1</v>
      </c>
      <c r="J854" t="s">
        <v>77</v>
      </c>
      <c r="K854" t="s">
        <v>77</v>
      </c>
      <c r="L854" t="s">
        <v>896</v>
      </c>
      <c r="M854">
        <v>2002</v>
      </c>
      <c r="N854">
        <v>74</v>
      </c>
      <c r="O854">
        <v>3</v>
      </c>
      <c r="P854" t="str">
        <f t="shared" si="26"/>
        <v>09</v>
      </c>
      <c r="Q854" s="118">
        <f>VLOOKUP(M854,WeightWhite!A$10:B$12,2,FALSE)*I854</f>
        <v>1</v>
      </c>
      <c r="R854">
        <f t="shared" si="27"/>
        <v>4</v>
      </c>
    </row>
    <row r="855" spans="1:18" hidden="1">
      <c r="A855" s="134">
        <v>9412450029</v>
      </c>
      <c r="B855">
        <v>2006</v>
      </c>
      <c r="C855">
        <v>20060907</v>
      </c>
      <c r="D855">
        <v>50</v>
      </c>
      <c r="E855">
        <v>50</v>
      </c>
      <c r="G855" t="s">
        <v>308</v>
      </c>
      <c r="H855">
        <v>210512</v>
      </c>
      <c r="I855">
        <v>1</v>
      </c>
      <c r="J855" t="s">
        <v>77</v>
      </c>
      <c r="K855" t="s">
        <v>77</v>
      </c>
      <c r="L855" t="s">
        <v>896</v>
      </c>
      <c r="M855">
        <v>2002</v>
      </c>
      <c r="N855">
        <v>74</v>
      </c>
      <c r="O855">
        <v>3</v>
      </c>
      <c r="P855" t="str">
        <f t="shared" si="26"/>
        <v>09</v>
      </c>
      <c r="Q855" s="118">
        <f>VLOOKUP(M855,WeightWhite!A$10:B$12,2,FALSE)*I855</f>
        <v>1</v>
      </c>
      <c r="R855">
        <f t="shared" si="27"/>
        <v>4</v>
      </c>
    </row>
    <row r="856" spans="1:18" hidden="1">
      <c r="A856" s="134">
        <v>9412450030</v>
      </c>
      <c r="B856">
        <v>2006</v>
      </c>
      <c r="C856">
        <v>20060907</v>
      </c>
      <c r="D856">
        <v>50</v>
      </c>
      <c r="E856">
        <v>50</v>
      </c>
      <c r="G856" t="s">
        <v>308</v>
      </c>
      <c r="H856">
        <v>210512</v>
      </c>
      <c r="I856">
        <v>1</v>
      </c>
      <c r="J856" t="s">
        <v>77</v>
      </c>
      <c r="K856" t="s">
        <v>77</v>
      </c>
      <c r="L856" t="s">
        <v>896</v>
      </c>
      <c r="M856">
        <v>2002</v>
      </c>
      <c r="N856">
        <v>74</v>
      </c>
      <c r="O856">
        <v>3</v>
      </c>
      <c r="P856" t="str">
        <f t="shared" si="26"/>
        <v>09</v>
      </c>
      <c r="Q856" s="118">
        <f>VLOOKUP(M856,WeightWhite!A$10:B$12,2,FALSE)*I856</f>
        <v>1</v>
      </c>
      <c r="R856">
        <f t="shared" si="27"/>
        <v>4</v>
      </c>
    </row>
    <row r="857" spans="1:18" hidden="1">
      <c r="A857" s="134">
        <v>9412450032</v>
      </c>
      <c r="B857">
        <v>2006</v>
      </c>
      <c r="C857">
        <v>20060907</v>
      </c>
      <c r="D857">
        <v>50</v>
      </c>
      <c r="E857">
        <v>50</v>
      </c>
      <c r="G857" t="s">
        <v>308</v>
      </c>
      <c r="H857">
        <v>210512</v>
      </c>
      <c r="I857">
        <v>1</v>
      </c>
      <c r="J857" t="s">
        <v>77</v>
      </c>
      <c r="K857" t="s">
        <v>77</v>
      </c>
      <c r="L857" t="s">
        <v>896</v>
      </c>
      <c r="M857">
        <v>2002</v>
      </c>
      <c r="N857">
        <v>74</v>
      </c>
      <c r="O857">
        <v>3</v>
      </c>
      <c r="P857" t="str">
        <f t="shared" si="26"/>
        <v>09</v>
      </c>
      <c r="Q857" s="118">
        <f>VLOOKUP(M857,WeightWhite!A$10:B$12,2,FALSE)*I857</f>
        <v>1</v>
      </c>
      <c r="R857">
        <f t="shared" si="27"/>
        <v>4</v>
      </c>
    </row>
    <row r="858" spans="1:18" hidden="1">
      <c r="A858" s="134">
        <v>9412450034</v>
      </c>
      <c r="B858">
        <v>2006</v>
      </c>
      <c r="C858">
        <v>20060907</v>
      </c>
      <c r="D858">
        <v>50</v>
      </c>
      <c r="E858">
        <v>50</v>
      </c>
      <c r="G858" t="s">
        <v>308</v>
      </c>
      <c r="H858">
        <v>210512</v>
      </c>
      <c r="I858">
        <v>1</v>
      </c>
      <c r="J858" t="s">
        <v>77</v>
      </c>
      <c r="K858" t="s">
        <v>77</v>
      </c>
      <c r="L858" t="s">
        <v>896</v>
      </c>
      <c r="M858">
        <v>2002</v>
      </c>
      <c r="N858">
        <v>74</v>
      </c>
      <c r="O858">
        <v>3</v>
      </c>
      <c r="P858" t="str">
        <f t="shared" si="26"/>
        <v>09</v>
      </c>
      <c r="Q858" s="118">
        <f>VLOOKUP(M858,WeightWhite!A$10:B$12,2,FALSE)*I858</f>
        <v>1</v>
      </c>
      <c r="R858">
        <f t="shared" si="27"/>
        <v>4</v>
      </c>
    </row>
    <row r="859" spans="1:18" hidden="1">
      <c r="A859" s="134">
        <v>9412450036</v>
      </c>
      <c r="B859">
        <v>2006</v>
      </c>
      <c r="C859">
        <v>20060907</v>
      </c>
      <c r="D859">
        <v>50</v>
      </c>
      <c r="E859">
        <v>50</v>
      </c>
      <c r="G859" t="s">
        <v>308</v>
      </c>
      <c r="H859">
        <v>210512</v>
      </c>
      <c r="I859">
        <v>1</v>
      </c>
      <c r="J859" t="s">
        <v>77</v>
      </c>
      <c r="K859" t="s">
        <v>77</v>
      </c>
      <c r="L859" t="s">
        <v>896</v>
      </c>
      <c r="M859">
        <v>2002</v>
      </c>
      <c r="N859">
        <v>74</v>
      </c>
      <c r="O859">
        <v>3</v>
      </c>
      <c r="P859" t="str">
        <f t="shared" si="26"/>
        <v>09</v>
      </c>
      <c r="Q859" s="118">
        <f>VLOOKUP(M859,WeightWhite!A$10:B$12,2,FALSE)*I859</f>
        <v>1</v>
      </c>
      <c r="R859">
        <f t="shared" si="27"/>
        <v>4</v>
      </c>
    </row>
    <row r="860" spans="1:18" hidden="1">
      <c r="A860" s="134">
        <v>9412450037</v>
      </c>
      <c r="B860">
        <v>2006</v>
      </c>
      <c r="C860">
        <v>20060907</v>
      </c>
      <c r="D860">
        <v>50</v>
      </c>
      <c r="E860">
        <v>50</v>
      </c>
      <c r="G860" t="s">
        <v>308</v>
      </c>
      <c r="H860">
        <v>210512</v>
      </c>
      <c r="I860">
        <v>1</v>
      </c>
      <c r="J860" t="s">
        <v>77</v>
      </c>
      <c r="K860" t="s">
        <v>77</v>
      </c>
      <c r="L860" t="s">
        <v>896</v>
      </c>
      <c r="M860">
        <v>2002</v>
      </c>
      <c r="N860">
        <v>74</v>
      </c>
      <c r="O860">
        <v>3</v>
      </c>
      <c r="P860" t="str">
        <f t="shared" si="26"/>
        <v>09</v>
      </c>
      <c r="Q860" s="118">
        <f>VLOOKUP(M860,WeightWhite!A$10:B$12,2,FALSE)*I860</f>
        <v>1</v>
      </c>
      <c r="R860">
        <f t="shared" si="27"/>
        <v>4</v>
      </c>
    </row>
    <row r="861" spans="1:18" hidden="1">
      <c r="A861" s="134">
        <v>9412450038</v>
      </c>
      <c r="B861">
        <v>2006</v>
      </c>
      <c r="C861">
        <v>20060907</v>
      </c>
      <c r="D861">
        <v>50</v>
      </c>
      <c r="E861">
        <v>50</v>
      </c>
      <c r="G861" t="s">
        <v>308</v>
      </c>
      <c r="H861">
        <v>210512</v>
      </c>
      <c r="I861">
        <v>1</v>
      </c>
      <c r="J861" t="s">
        <v>77</v>
      </c>
      <c r="K861" t="s">
        <v>77</v>
      </c>
      <c r="L861" t="s">
        <v>896</v>
      </c>
      <c r="M861">
        <v>2002</v>
      </c>
      <c r="N861">
        <v>74</v>
      </c>
      <c r="O861">
        <v>3</v>
      </c>
      <c r="P861" t="str">
        <f t="shared" si="26"/>
        <v>09</v>
      </c>
      <c r="Q861" s="118">
        <f>VLOOKUP(M861,WeightWhite!A$10:B$12,2,FALSE)*I861</f>
        <v>1</v>
      </c>
      <c r="R861">
        <f t="shared" si="27"/>
        <v>4</v>
      </c>
    </row>
    <row r="862" spans="1:18" hidden="1">
      <c r="A862" s="134">
        <v>9412450041</v>
      </c>
      <c r="B862">
        <v>2006</v>
      </c>
      <c r="C862">
        <v>20060907</v>
      </c>
      <c r="D862">
        <v>50</v>
      </c>
      <c r="E862">
        <v>50</v>
      </c>
      <c r="G862" t="s">
        <v>308</v>
      </c>
      <c r="H862">
        <v>210512</v>
      </c>
      <c r="I862">
        <v>1</v>
      </c>
      <c r="J862" t="s">
        <v>77</v>
      </c>
      <c r="K862" t="s">
        <v>77</v>
      </c>
      <c r="L862" t="s">
        <v>896</v>
      </c>
      <c r="M862">
        <v>2002</v>
      </c>
      <c r="N862">
        <v>74</v>
      </c>
      <c r="O862">
        <v>3</v>
      </c>
      <c r="P862" t="str">
        <f t="shared" si="26"/>
        <v>09</v>
      </c>
      <c r="Q862" s="118">
        <f>VLOOKUP(M862,WeightWhite!A$10:B$12,2,FALSE)*I862</f>
        <v>1</v>
      </c>
      <c r="R862">
        <f t="shared" si="27"/>
        <v>4</v>
      </c>
    </row>
    <row r="863" spans="1:18" hidden="1">
      <c r="A863" s="134">
        <v>9412450057</v>
      </c>
      <c r="B863">
        <v>2006</v>
      </c>
      <c r="C863">
        <v>20060907</v>
      </c>
      <c r="D863">
        <v>50</v>
      </c>
      <c r="E863">
        <v>50</v>
      </c>
      <c r="G863" t="s">
        <v>308</v>
      </c>
      <c r="H863">
        <v>210512</v>
      </c>
      <c r="I863">
        <v>1</v>
      </c>
      <c r="J863" t="s">
        <v>77</v>
      </c>
      <c r="K863" t="s">
        <v>77</v>
      </c>
      <c r="L863" t="s">
        <v>896</v>
      </c>
      <c r="M863">
        <v>2002</v>
      </c>
      <c r="N863">
        <v>74</v>
      </c>
      <c r="O863">
        <v>3</v>
      </c>
      <c r="P863" t="str">
        <f t="shared" si="26"/>
        <v>09</v>
      </c>
      <c r="Q863" s="118">
        <f>VLOOKUP(M863,WeightWhite!A$10:B$12,2,FALSE)*I863</f>
        <v>1</v>
      </c>
      <c r="R863">
        <f t="shared" si="27"/>
        <v>4</v>
      </c>
    </row>
    <row r="864" spans="1:18" hidden="1">
      <c r="A864" s="134">
        <v>9412450058</v>
      </c>
      <c r="B864">
        <v>2006</v>
      </c>
      <c r="C864">
        <v>20060907</v>
      </c>
      <c r="D864">
        <v>50</v>
      </c>
      <c r="E864">
        <v>50</v>
      </c>
      <c r="G864" t="s">
        <v>308</v>
      </c>
      <c r="H864">
        <v>210512</v>
      </c>
      <c r="I864">
        <v>1</v>
      </c>
      <c r="J864" t="s">
        <v>77</v>
      </c>
      <c r="K864" t="s">
        <v>77</v>
      </c>
      <c r="L864" t="s">
        <v>896</v>
      </c>
      <c r="M864">
        <v>2002</v>
      </c>
      <c r="N864">
        <v>74</v>
      </c>
      <c r="O864">
        <v>3</v>
      </c>
      <c r="P864" t="str">
        <f t="shared" si="26"/>
        <v>09</v>
      </c>
      <c r="Q864" s="118">
        <f>VLOOKUP(M864,WeightWhite!A$10:B$12,2,FALSE)*I864</f>
        <v>1</v>
      </c>
      <c r="R864">
        <f t="shared" si="27"/>
        <v>4</v>
      </c>
    </row>
    <row r="865" spans="1:18" hidden="1">
      <c r="A865" s="134">
        <v>9412450059</v>
      </c>
      <c r="B865">
        <v>2006</v>
      </c>
      <c r="C865">
        <v>20060907</v>
      </c>
      <c r="D865">
        <v>50</v>
      </c>
      <c r="E865">
        <v>50</v>
      </c>
      <c r="G865" t="s">
        <v>308</v>
      </c>
      <c r="H865">
        <v>210512</v>
      </c>
      <c r="I865">
        <v>1</v>
      </c>
      <c r="J865" t="s">
        <v>77</v>
      </c>
      <c r="K865" t="s">
        <v>77</v>
      </c>
      <c r="L865" t="s">
        <v>896</v>
      </c>
      <c r="M865">
        <v>2002</v>
      </c>
      <c r="N865">
        <v>74</v>
      </c>
      <c r="O865">
        <v>3</v>
      </c>
      <c r="P865" t="str">
        <f t="shared" si="26"/>
        <v>09</v>
      </c>
      <c r="Q865" s="118">
        <f>VLOOKUP(M865,WeightWhite!A$10:B$12,2,FALSE)*I865</f>
        <v>1</v>
      </c>
      <c r="R865">
        <f t="shared" si="27"/>
        <v>4</v>
      </c>
    </row>
    <row r="866" spans="1:18" hidden="1">
      <c r="A866" s="134">
        <v>9412450060</v>
      </c>
      <c r="B866">
        <v>2006</v>
      </c>
      <c r="C866">
        <v>20060907</v>
      </c>
      <c r="D866">
        <v>50</v>
      </c>
      <c r="E866">
        <v>50</v>
      </c>
      <c r="G866" t="s">
        <v>308</v>
      </c>
      <c r="H866">
        <v>210512</v>
      </c>
      <c r="I866">
        <v>1</v>
      </c>
      <c r="J866" t="s">
        <v>77</v>
      </c>
      <c r="K866" t="s">
        <v>77</v>
      </c>
      <c r="L866" t="s">
        <v>896</v>
      </c>
      <c r="M866">
        <v>2002</v>
      </c>
      <c r="N866">
        <v>74</v>
      </c>
      <c r="O866">
        <v>3</v>
      </c>
      <c r="P866" t="str">
        <f t="shared" si="26"/>
        <v>09</v>
      </c>
      <c r="Q866" s="118">
        <f>VLOOKUP(M866,WeightWhite!A$10:B$12,2,FALSE)*I866</f>
        <v>1</v>
      </c>
      <c r="R866">
        <f t="shared" si="27"/>
        <v>4</v>
      </c>
    </row>
    <row r="867" spans="1:18" hidden="1">
      <c r="A867" s="134">
        <v>9412450061</v>
      </c>
      <c r="B867">
        <v>2006</v>
      </c>
      <c r="C867">
        <v>20060907</v>
      </c>
      <c r="D867">
        <v>50</v>
      </c>
      <c r="E867">
        <v>50</v>
      </c>
      <c r="G867" t="s">
        <v>308</v>
      </c>
      <c r="H867">
        <v>210512</v>
      </c>
      <c r="I867">
        <v>1</v>
      </c>
      <c r="J867" t="s">
        <v>77</v>
      </c>
      <c r="K867" t="s">
        <v>77</v>
      </c>
      <c r="L867" t="s">
        <v>896</v>
      </c>
      <c r="M867">
        <v>2002</v>
      </c>
      <c r="N867">
        <v>74</v>
      </c>
      <c r="O867">
        <v>3</v>
      </c>
      <c r="P867" t="str">
        <f t="shared" si="26"/>
        <v>09</v>
      </c>
      <c r="Q867" s="118">
        <f>VLOOKUP(M867,WeightWhite!A$10:B$12,2,FALSE)*I867</f>
        <v>1</v>
      </c>
      <c r="R867">
        <f t="shared" si="27"/>
        <v>4</v>
      </c>
    </row>
    <row r="868" spans="1:18" hidden="1">
      <c r="A868" s="134">
        <v>9412450062</v>
      </c>
      <c r="B868">
        <v>2006</v>
      </c>
      <c r="C868">
        <v>20060907</v>
      </c>
      <c r="D868">
        <v>50</v>
      </c>
      <c r="E868">
        <v>50</v>
      </c>
      <c r="G868" t="s">
        <v>308</v>
      </c>
      <c r="H868">
        <v>210512</v>
      </c>
      <c r="I868">
        <v>1</v>
      </c>
      <c r="J868" t="s">
        <v>77</v>
      </c>
      <c r="K868" t="s">
        <v>77</v>
      </c>
      <c r="L868" t="s">
        <v>896</v>
      </c>
      <c r="M868">
        <v>2002</v>
      </c>
      <c r="N868">
        <v>74</v>
      </c>
      <c r="O868">
        <v>3</v>
      </c>
      <c r="P868" t="str">
        <f t="shared" si="26"/>
        <v>09</v>
      </c>
      <c r="Q868" s="118">
        <f>VLOOKUP(M868,WeightWhite!A$10:B$12,2,FALSE)*I868</f>
        <v>1</v>
      </c>
      <c r="R868">
        <f t="shared" si="27"/>
        <v>4</v>
      </c>
    </row>
    <row r="869" spans="1:18" hidden="1">
      <c r="A869" s="134">
        <v>9412450063</v>
      </c>
      <c r="B869">
        <v>2006</v>
      </c>
      <c r="C869">
        <v>20060907</v>
      </c>
      <c r="D869">
        <v>50</v>
      </c>
      <c r="E869">
        <v>50</v>
      </c>
      <c r="G869" t="s">
        <v>308</v>
      </c>
      <c r="H869">
        <v>210512</v>
      </c>
      <c r="I869">
        <v>1</v>
      </c>
      <c r="J869" t="s">
        <v>77</v>
      </c>
      <c r="K869" t="s">
        <v>77</v>
      </c>
      <c r="L869" t="s">
        <v>896</v>
      </c>
      <c r="M869">
        <v>2002</v>
      </c>
      <c r="N869">
        <v>74</v>
      </c>
      <c r="O869">
        <v>3</v>
      </c>
      <c r="P869" t="str">
        <f t="shared" si="26"/>
        <v>09</v>
      </c>
      <c r="Q869" s="118">
        <f>VLOOKUP(M869,WeightWhite!A$10:B$12,2,FALSE)*I869</f>
        <v>1</v>
      </c>
      <c r="R869">
        <f t="shared" si="27"/>
        <v>4</v>
      </c>
    </row>
    <row r="870" spans="1:18" hidden="1">
      <c r="A870" s="134">
        <v>9412450064</v>
      </c>
      <c r="B870">
        <v>2006</v>
      </c>
      <c r="C870">
        <v>20060907</v>
      </c>
      <c r="D870">
        <v>50</v>
      </c>
      <c r="E870">
        <v>50</v>
      </c>
      <c r="G870" t="s">
        <v>308</v>
      </c>
      <c r="H870">
        <v>210512</v>
      </c>
      <c r="I870">
        <v>1</v>
      </c>
      <c r="J870" t="s">
        <v>77</v>
      </c>
      <c r="K870" t="s">
        <v>77</v>
      </c>
      <c r="L870" t="s">
        <v>896</v>
      </c>
      <c r="M870">
        <v>2002</v>
      </c>
      <c r="N870">
        <v>74</v>
      </c>
      <c r="O870">
        <v>3</v>
      </c>
      <c r="P870" t="str">
        <f t="shared" si="26"/>
        <v>09</v>
      </c>
      <c r="Q870" s="118">
        <f>VLOOKUP(M870,WeightWhite!A$10:B$12,2,FALSE)*I870</f>
        <v>1</v>
      </c>
      <c r="R870">
        <f t="shared" si="27"/>
        <v>4</v>
      </c>
    </row>
    <row r="871" spans="1:18" hidden="1">
      <c r="A871" s="134">
        <v>9412450065</v>
      </c>
      <c r="B871">
        <v>2006</v>
      </c>
      <c r="C871">
        <v>20060907</v>
      </c>
      <c r="D871">
        <v>50</v>
      </c>
      <c r="E871">
        <v>50</v>
      </c>
      <c r="G871" t="s">
        <v>308</v>
      </c>
      <c r="H871">
        <v>210512</v>
      </c>
      <c r="I871">
        <v>1</v>
      </c>
      <c r="J871" t="s">
        <v>77</v>
      </c>
      <c r="K871" t="s">
        <v>77</v>
      </c>
      <c r="L871" t="s">
        <v>896</v>
      </c>
      <c r="M871">
        <v>2002</v>
      </c>
      <c r="N871">
        <v>74</v>
      </c>
      <c r="O871">
        <v>3</v>
      </c>
      <c r="P871" t="str">
        <f t="shared" si="26"/>
        <v>09</v>
      </c>
      <c r="Q871" s="118">
        <f>VLOOKUP(M871,WeightWhite!A$10:B$12,2,FALSE)*I871</f>
        <v>1</v>
      </c>
      <c r="R871">
        <f t="shared" si="27"/>
        <v>4</v>
      </c>
    </row>
    <row r="872" spans="1:18" hidden="1">
      <c r="A872" s="134">
        <v>9412450067</v>
      </c>
      <c r="B872">
        <v>2006</v>
      </c>
      <c r="C872">
        <v>20060907</v>
      </c>
      <c r="D872">
        <v>50</v>
      </c>
      <c r="E872">
        <v>50</v>
      </c>
      <c r="G872" t="s">
        <v>308</v>
      </c>
      <c r="H872">
        <v>210512</v>
      </c>
      <c r="I872">
        <v>1</v>
      </c>
      <c r="J872" t="s">
        <v>77</v>
      </c>
      <c r="K872" t="s">
        <v>77</v>
      </c>
      <c r="L872" t="s">
        <v>896</v>
      </c>
      <c r="M872">
        <v>2002</v>
      </c>
      <c r="N872">
        <v>74</v>
      </c>
      <c r="O872">
        <v>3</v>
      </c>
      <c r="P872" t="str">
        <f t="shared" si="26"/>
        <v>09</v>
      </c>
      <c r="Q872" s="118">
        <f>VLOOKUP(M872,WeightWhite!A$10:B$12,2,FALSE)*I872</f>
        <v>1</v>
      </c>
      <c r="R872">
        <f t="shared" si="27"/>
        <v>4</v>
      </c>
    </row>
    <row r="873" spans="1:18" hidden="1">
      <c r="A873" s="134">
        <v>9412450068</v>
      </c>
      <c r="B873">
        <v>2006</v>
      </c>
      <c r="C873">
        <v>20060907</v>
      </c>
      <c r="D873">
        <v>50</v>
      </c>
      <c r="E873">
        <v>50</v>
      </c>
      <c r="G873" t="s">
        <v>308</v>
      </c>
      <c r="H873">
        <v>210512</v>
      </c>
      <c r="I873">
        <v>1</v>
      </c>
      <c r="J873" t="s">
        <v>77</v>
      </c>
      <c r="K873" t="s">
        <v>77</v>
      </c>
      <c r="L873" t="s">
        <v>896</v>
      </c>
      <c r="M873">
        <v>2002</v>
      </c>
      <c r="N873">
        <v>74</v>
      </c>
      <c r="O873">
        <v>3</v>
      </c>
      <c r="P873" t="str">
        <f t="shared" si="26"/>
        <v>09</v>
      </c>
      <c r="Q873" s="118">
        <f>VLOOKUP(M873,WeightWhite!A$10:B$12,2,FALSE)*I873</f>
        <v>1</v>
      </c>
      <c r="R873">
        <f t="shared" si="27"/>
        <v>4</v>
      </c>
    </row>
    <row r="874" spans="1:18" hidden="1">
      <c r="A874" s="134">
        <v>9412450070</v>
      </c>
      <c r="B874">
        <v>2006</v>
      </c>
      <c r="C874">
        <v>20060907</v>
      </c>
      <c r="D874">
        <v>50</v>
      </c>
      <c r="E874">
        <v>50</v>
      </c>
      <c r="G874" t="s">
        <v>308</v>
      </c>
      <c r="H874">
        <v>210512</v>
      </c>
      <c r="I874">
        <v>1</v>
      </c>
      <c r="J874" t="s">
        <v>77</v>
      </c>
      <c r="K874" t="s">
        <v>77</v>
      </c>
      <c r="L874" t="s">
        <v>896</v>
      </c>
      <c r="M874">
        <v>2002</v>
      </c>
      <c r="N874">
        <v>74</v>
      </c>
      <c r="O874">
        <v>3</v>
      </c>
      <c r="P874" t="str">
        <f t="shared" si="26"/>
        <v>09</v>
      </c>
      <c r="Q874" s="118">
        <f>VLOOKUP(M874,WeightWhite!A$10:B$12,2,FALSE)*I874</f>
        <v>1</v>
      </c>
      <c r="R874">
        <f t="shared" si="27"/>
        <v>4</v>
      </c>
    </row>
    <row r="875" spans="1:18" hidden="1">
      <c r="A875" s="134">
        <v>9412450087</v>
      </c>
      <c r="B875">
        <v>2006</v>
      </c>
      <c r="C875">
        <v>20060907</v>
      </c>
      <c r="D875">
        <v>50</v>
      </c>
      <c r="E875">
        <v>50</v>
      </c>
      <c r="G875" t="s">
        <v>308</v>
      </c>
      <c r="H875">
        <v>210512</v>
      </c>
      <c r="I875">
        <v>1</v>
      </c>
      <c r="J875" t="s">
        <v>77</v>
      </c>
      <c r="K875" t="s">
        <v>77</v>
      </c>
      <c r="L875" t="s">
        <v>896</v>
      </c>
      <c r="M875">
        <v>2002</v>
      </c>
      <c r="N875">
        <v>74</v>
      </c>
      <c r="O875">
        <v>3</v>
      </c>
      <c r="P875" t="str">
        <f t="shared" si="26"/>
        <v>09</v>
      </c>
      <c r="Q875" s="118">
        <f>VLOOKUP(M875,WeightWhite!A$10:B$12,2,FALSE)*I875</f>
        <v>1</v>
      </c>
      <c r="R875">
        <f t="shared" si="27"/>
        <v>4</v>
      </c>
    </row>
    <row r="876" spans="1:18" hidden="1">
      <c r="A876" s="134">
        <v>9412450088</v>
      </c>
      <c r="B876">
        <v>2006</v>
      </c>
      <c r="C876">
        <v>20060907</v>
      </c>
      <c r="D876">
        <v>50</v>
      </c>
      <c r="E876">
        <v>50</v>
      </c>
      <c r="G876" t="s">
        <v>308</v>
      </c>
      <c r="H876">
        <v>210512</v>
      </c>
      <c r="I876">
        <v>1</v>
      </c>
      <c r="J876" t="s">
        <v>77</v>
      </c>
      <c r="K876" t="s">
        <v>77</v>
      </c>
      <c r="L876" t="s">
        <v>896</v>
      </c>
      <c r="M876">
        <v>2002</v>
      </c>
      <c r="N876">
        <v>74</v>
      </c>
      <c r="O876">
        <v>3</v>
      </c>
      <c r="P876" t="str">
        <f t="shared" si="26"/>
        <v>09</v>
      </c>
      <c r="Q876" s="118">
        <f>VLOOKUP(M876,WeightWhite!A$10:B$12,2,FALSE)*I876</f>
        <v>1</v>
      </c>
      <c r="R876">
        <f t="shared" si="27"/>
        <v>4</v>
      </c>
    </row>
    <row r="877" spans="1:18" hidden="1">
      <c r="A877" s="134">
        <v>9412450089</v>
      </c>
      <c r="B877">
        <v>2006</v>
      </c>
      <c r="C877">
        <v>20060907</v>
      </c>
      <c r="D877">
        <v>50</v>
      </c>
      <c r="E877">
        <v>50</v>
      </c>
      <c r="G877" t="s">
        <v>308</v>
      </c>
      <c r="H877">
        <v>210512</v>
      </c>
      <c r="I877">
        <v>1</v>
      </c>
      <c r="J877" t="s">
        <v>77</v>
      </c>
      <c r="K877" t="s">
        <v>77</v>
      </c>
      <c r="L877" t="s">
        <v>896</v>
      </c>
      <c r="M877">
        <v>2002</v>
      </c>
      <c r="N877">
        <v>74</v>
      </c>
      <c r="O877">
        <v>3</v>
      </c>
      <c r="P877" t="str">
        <f t="shared" si="26"/>
        <v>09</v>
      </c>
      <c r="Q877" s="118">
        <f>VLOOKUP(M877,WeightWhite!A$10:B$12,2,FALSE)*I877</f>
        <v>1</v>
      </c>
      <c r="R877">
        <f t="shared" si="27"/>
        <v>4</v>
      </c>
    </row>
    <row r="878" spans="1:18" hidden="1">
      <c r="A878" s="134">
        <v>9412450090</v>
      </c>
      <c r="B878">
        <v>2006</v>
      </c>
      <c r="C878">
        <v>20060907</v>
      </c>
      <c r="D878">
        <v>50</v>
      </c>
      <c r="E878">
        <v>50</v>
      </c>
      <c r="G878" t="s">
        <v>308</v>
      </c>
      <c r="H878">
        <v>210512</v>
      </c>
      <c r="I878">
        <v>1</v>
      </c>
      <c r="J878" t="s">
        <v>77</v>
      </c>
      <c r="K878" t="s">
        <v>77</v>
      </c>
      <c r="L878" t="s">
        <v>896</v>
      </c>
      <c r="M878">
        <v>2002</v>
      </c>
      <c r="N878">
        <v>74</v>
      </c>
      <c r="O878">
        <v>3</v>
      </c>
      <c r="P878" t="str">
        <f t="shared" si="26"/>
        <v>09</v>
      </c>
      <c r="Q878" s="118">
        <f>VLOOKUP(M878,WeightWhite!A$10:B$12,2,FALSE)*I878</f>
        <v>1</v>
      </c>
      <c r="R878">
        <f t="shared" si="27"/>
        <v>4</v>
      </c>
    </row>
    <row r="879" spans="1:18" hidden="1">
      <c r="A879" s="134">
        <v>9412450091</v>
      </c>
      <c r="B879">
        <v>2006</v>
      </c>
      <c r="C879">
        <v>20060907</v>
      </c>
      <c r="D879">
        <v>50</v>
      </c>
      <c r="E879">
        <v>50</v>
      </c>
      <c r="G879" t="s">
        <v>308</v>
      </c>
      <c r="H879">
        <v>210512</v>
      </c>
      <c r="I879">
        <v>1</v>
      </c>
      <c r="J879" t="s">
        <v>77</v>
      </c>
      <c r="K879" t="s">
        <v>77</v>
      </c>
      <c r="L879" t="s">
        <v>896</v>
      </c>
      <c r="M879">
        <v>2002</v>
      </c>
      <c r="N879">
        <v>74</v>
      </c>
      <c r="O879">
        <v>3</v>
      </c>
      <c r="P879" t="str">
        <f t="shared" si="26"/>
        <v>09</v>
      </c>
      <c r="Q879" s="118">
        <f>VLOOKUP(M879,WeightWhite!A$10:B$12,2,FALSE)*I879</f>
        <v>1</v>
      </c>
      <c r="R879">
        <f t="shared" si="27"/>
        <v>4</v>
      </c>
    </row>
    <row r="880" spans="1:18" hidden="1">
      <c r="A880" s="134">
        <v>9412450092</v>
      </c>
      <c r="B880">
        <v>2006</v>
      </c>
      <c r="C880">
        <v>20060907</v>
      </c>
      <c r="D880">
        <v>50</v>
      </c>
      <c r="E880">
        <v>50</v>
      </c>
      <c r="G880" t="s">
        <v>308</v>
      </c>
      <c r="H880">
        <v>210512</v>
      </c>
      <c r="I880">
        <v>1</v>
      </c>
      <c r="J880" t="s">
        <v>77</v>
      </c>
      <c r="K880" t="s">
        <v>77</v>
      </c>
      <c r="L880" t="s">
        <v>896</v>
      </c>
      <c r="M880">
        <v>2002</v>
      </c>
      <c r="N880">
        <v>74</v>
      </c>
      <c r="O880">
        <v>3</v>
      </c>
      <c r="P880" t="str">
        <f t="shared" si="26"/>
        <v>09</v>
      </c>
      <c r="Q880" s="118">
        <f>VLOOKUP(M880,WeightWhite!A$10:B$12,2,FALSE)*I880</f>
        <v>1</v>
      </c>
      <c r="R880">
        <f t="shared" si="27"/>
        <v>4</v>
      </c>
    </row>
    <row r="881" spans="1:18" hidden="1">
      <c r="A881" s="134">
        <v>9412450093</v>
      </c>
      <c r="B881">
        <v>2006</v>
      </c>
      <c r="C881">
        <v>20060907</v>
      </c>
      <c r="D881">
        <v>50</v>
      </c>
      <c r="E881">
        <v>50</v>
      </c>
      <c r="G881" t="s">
        <v>308</v>
      </c>
      <c r="H881">
        <v>210512</v>
      </c>
      <c r="I881">
        <v>1</v>
      </c>
      <c r="J881" t="s">
        <v>77</v>
      </c>
      <c r="K881" t="s">
        <v>77</v>
      </c>
      <c r="L881" t="s">
        <v>896</v>
      </c>
      <c r="M881">
        <v>2002</v>
      </c>
      <c r="N881">
        <v>74</v>
      </c>
      <c r="O881">
        <v>3</v>
      </c>
      <c r="P881" t="str">
        <f t="shared" si="26"/>
        <v>09</v>
      </c>
      <c r="Q881" s="118">
        <f>VLOOKUP(M881,WeightWhite!A$10:B$12,2,FALSE)*I881</f>
        <v>1</v>
      </c>
      <c r="R881">
        <f t="shared" si="27"/>
        <v>4</v>
      </c>
    </row>
    <row r="882" spans="1:18" hidden="1">
      <c r="A882" s="134">
        <v>9412450094</v>
      </c>
      <c r="B882">
        <v>2006</v>
      </c>
      <c r="C882">
        <v>20060907</v>
      </c>
      <c r="D882">
        <v>50</v>
      </c>
      <c r="E882">
        <v>50</v>
      </c>
      <c r="G882" t="s">
        <v>308</v>
      </c>
      <c r="H882">
        <v>210512</v>
      </c>
      <c r="I882">
        <v>1</v>
      </c>
      <c r="J882" t="s">
        <v>77</v>
      </c>
      <c r="K882" t="s">
        <v>77</v>
      </c>
      <c r="L882" t="s">
        <v>896</v>
      </c>
      <c r="M882">
        <v>2002</v>
      </c>
      <c r="N882">
        <v>74</v>
      </c>
      <c r="O882">
        <v>3</v>
      </c>
      <c r="P882" t="str">
        <f t="shared" si="26"/>
        <v>09</v>
      </c>
      <c r="Q882" s="118">
        <f>VLOOKUP(M882,WeightWhite!A$10:B$12,2,FALSE)*I882</f>
        <v>1</v>
      </c>
      <c r="R882">
        <f t="shared" si="27"/>
        <v>4</v>
      </c>
    </row>
    <row r="883" spans="1:18" hidden="1">
      <c r="A883" s="134">
        <v>9412450096</v>
      </c>
      <c r="B883">
        <v>2006</v>
      </c>
      <c r="C883">
        <v>20060907</v>
      </c>
      <c r="D883">
        <v>50</v>
      </c>
      <c r="E883">
        <v>50</v>
      </c>
      <c r="G883" t="s">
        <v>308</v>
      </c>
      <c r="H883">
        <v>210512</v>
      </c>
      <c r="I883">
        <v>1</v>
      </c>
      <c r="J883" t="s">
        <v>77</v>
      </c>
      <c r="K883" t="s">
        <v>77</v>
      </c>
      <c r="L883" t="s">
        <v>896</v>
      </c>
      <c r="M883">
        <v>2002</v>
      </c>
      <c r="N883">
        <v>74</v>
      </c>
      <c r="O883">
        <v>3</v>
      </c>
      <c r="P883" t="str">
        <f t="shared" si="26"/>
        <v>09</v>
      </c>
      <c r="Q883" s="118">
        <f>VLOOKUP(M883,WeightWhite!A$10:B$12,2,FALSE)*I883</f>
        <v>1</v>
      </c>
      <c r="R883">
        <f t="shared" si="27"/>
        <v>4</v>
      </c>
    </row>
    <row r="884" spans="1:18" hidden="1">
      <c r="A884" s="134">
        <v>9414550031</v>
      </c>
      <c r="B884">
        <v>2006</v>
      </c>
      <c r="C884">
        <v>20060923</v>
      </c>
      <c r="D884">
        <v>50</v>
      </c>
      <c r="E884">
        <v>50</v>
      </c>
      <c r="G884" t="s">
        <v>308</v>
      </c>
      <c r="H884">
        <v>210512</v>
      </c>
      <c r="I884">
        <v>1</v>
      </c>
      <c r="J884" t="s">
        <v>77</v>
      </c>
      <c r="K884" t="s">
        <v>77</v>
      </c>
      <c r="L884" t="s">
        <v>896</v>
      </c>
      <c r="M884">
        <v>2002</v>
      </c>
      <c r="N884">
        <v>74</v>
      </c>
      <c r="O884">
        <v>3</v>
      </c>
      <c r="P884" t="str">
        <f t="shared" si="26"/>
        <v>09</v>
      </c>
      <c r="Q884" s="118">
        <f>VLOOKUP(M884,WeightWhite!A$10:B$12,2,FALSE)*I884</f>
        <v>1</v>
      </c>
      <c r="R884">
        <f t="shared" si="27"/>
        <v>4</v>
      </c>
    </row>
    <row r="885" spans="1:18" hidden="1">
      <c r="A885" s="134">
        <v>9414560001</v>
      </c>
      <c r="B885">
        <v>2006</v>
      </c>
      <c r="C885">
        <v>20060923</v>
      </c>
      <c r="D885">
        <v>50</v>
      </c>
      <c r="E885">
        <v>50</v>
      </c>
      <c r="G885" t="s">
        <v>308</v>
      </c>
      <c r="H885">
        <v>210512</v>
      </c>
      <c r="I885">
        <v>1</v>
      </c>
      <c r="J885" t="s">
        <v>77</v>
      </c>
      <c r="K885" t="s">
        <v>77</v>
      </c>
      <c r="L885" t="s">
        <v>896</v>
      </c>
      <c r="M885">
        <v>2002</v>
      </c>
      <c r="N885">
        <v>74</v>
      </c>
      <c r="O885">
        <v>3</v>
      </c>
      <c r="P885" t="str">
        <f t="shared" si="26"/>
        <v>09</v>
      </c>
      <c r="Q885" s="118">
        <f>VLOOKUP(M885,WeightWhite!A$10:B$12,2,FALSE)*I885</f>
        <v>1</v>
      </c>
      <c r="R885">
        <f t="shared" si="27"/>
        <v>4</v>
      </c>
    </row>
    <row r="886" spans="1:18" hidden="1">
      <c r="A886" s="134">
        <v>9414560038</v>
      </c>
      <c r="B886">
        <v>2006</v>
      </c>
      <c r="C886">
        <v>20060923</v>
      </c>
      <c r="D886">
        <v>50</v>
      </c>
      <c r="E886">
        <v>50</v>
      </c>
      <c r="G886" t="s">
        <v>308</v>
      </c>
      <c r="H886">
        <v>210512</v>
      </c>
      <c r="I886">
        <v>1</v>
      </c>
      <c r="J886" t="s">
        <v>77</v>
      </c>
      <c r="K886" t="s">
        <v>77</v>
      </c>
      <c r="L886" t="s">
        <v>896</v>
      </c>
      <c r="M886">
        <v>2002</v>
      </c>
      <c r="N886">
        <v>74</v>
      </c>
      <c r="O886">
        <v>3</v>
      </c>
      <c r="P886" t="str">
        <f t="shared" si="26"/>
        <v>09</v>
      </c>
      <c r="Q886" s="118">
        <f>VLOOKUP(M886,WeightWhite!A$10:B$12,2,FALSE)*I886</f>
        <v>1</v>
      </c>
      <c r="R886">
        <f t="shared" si="27"/>
        <v>4</v>
      </c>
    </row>
    <row r="887" spans="1:18" hidden="1">
      <c r="A887" s="134">
        <v>9414560054</v>
      </c>
      <c r="B887">
        <v>2006</v>
      </c>
      <c r="C887">
        <v>20060923</v>
      </c>
      <c r="D887">
        <v>50</v>
      </c>
      <c r="E887">
        <v>50</v>
      </c>
      <c r="G887" t="s">
        <v>308</v>
      </c>
      <c r="H887">
        <v>210512</v>
      </c>
      <c r="I887">
        <v>1</v>
      </c>
      <c r="J887" t="s">
        <v>77</v>
      </c>
      <c r="K887" t="s">
        <v>77</v>
      </c>
      <c r="L887" t="s">
        <v>896</v>
      </c>
      <c r="M887">
        <v>2002</v>
      </c>
      <c r="N887">
        <v>74</v>
      </c>
      <c r="O887">
        <v>3</v>
      </c>
      <c r="P887" t="str">
        <f t="shared" si="26"/>
        <v>09</v>
      </c>
      <c r="Q887" s="118">
        <f>VLOOKUP(M887,WeightWhite!A$10:B$12,2,FALSE)*I887</f>
        <v>1</v>
      </c>
      <c r="R887">
        <f t="shared" si="27"/>
        <v>4</v>
      </c>
    </row>
    <row r="888" spans="1:18" hidden="1">
      <c r="A888" s="134">
        <v>9414560057</v>
      </c>
      <c r="B888">
        <v>2006</v>
      </c>
      <c r="C888">
        <v>20060923</v>
      </c>
      <c r="D888">
        <v>50</v>
      </c>
      <c r="E888">
        <v>50</v>
      </c>
      <c r="G888" t="s">
        <v>308</v>
      </c>
      <c r="H888">
        <v>210512</v>
      </c>
      <c r="I888">
        <v>1</v>
      </c>
      <c r="J888" t="s">
        <v>77</v>
      </c>
      <c r="K888" t="s">
        <v>77</v>
      </c>
      <c r="L888" t="s">
        <v>896</v>
      </c>
      <c r="M888">
        <v>2002</v>
      </c>
      <c r="N888">
        <v>74</v>
      </c>
      <c r="O888">
        <v>3</v>
      </c>
      <c r="P888" t="str">
        <f t="shared" si="26"/>
        <v>09</v>
      </c>
      <c r="Q888" s="118">
        <f>VLOOKUP(M888,WeightWhite!A$10:B$12,2,FALSE)*I888</f>
        <v>1</v>
      </c>
      <c r="R888">
        <f t="shared" si="27"/>
        <v>4</v>
      </c>
    </row>
    <row r="889" spans="1:18" hidden="1">
      <c r="A889" s="134">
        <v>9414560090</v>
      </c>
      <c r="B889">
        <v>2006</v>
      </c>
      <c r="C889">
        <v>20060923</v>
      </c>
      <c r="D889">
        <v>50</v>
      </c>
      <c r="E889">
        <v>50</v>
      </c>
      <c r="G889" t="s">
        <v>308</v>
      </c>
      <c r="H889">
        <v>210512</v>
      </c>
      <c r="I889">
        <v>1</v>
      </c>
      <c r="J889" t="s">
        <v>77</v>
      </c>
      <c r="K889" t="s">
        <v>77</v>
      </c>
      <c r="L889" t="s">
        <v>896</v>
      </c>
      <c r="M889">
        <v>2002</v>
      </c>
      <c r="N889">
        <v>74</v>
      </c>
      <c r="O889">
        <v>3</v>
      </c>
      <c r="P889" t="str">
        <f t="shared" si="26"/>
        <v>09</v>
      </c>
      <c r="Q889" s="118">
        <f>VLOOKUP(M889,WeightWhite!A$10:B$12,2,FALSE)*I889</f>
        <v>1</v>
      </c>
      <c r="R889">
        <f t="shared" si="27"/>
        <v>4</v>
      </c>
    </row>
    <row r="890" spans="1:18" hidden="1">
      <c r="A890" s="134">
        <v>9401710024</v>
      </c>
      <c r="B890">
        <v>2006</v>
      </c>
      <c r="C890">
        <v>20060914</v>
      </c>
      <c r="D890">
        <v>50</v>
      </c>
      <c r="E890">
        <v>50</v>
      </c>
      <c r="G890" t="s">
        <v>308</v>
      </c>
      <c r="H890">
        <v>210512</v>
      </c>
      <c r="I890">
        <v>1</v>
      </c>
      <c r="J890" t="s">
        <v>77</v>
      </c>
      <c r="K890" t="s">
        <v>77</v>
      </c>
      <c r="L890" t="s">
        <v>896</v>
      </c>
      <c r="M890">
        <v>2002</v>
      </c>
      <c r="N890">
        <v>74</v>
      </c>
      <c r="O890">
        <v>3</v>
      </c>
      <c r="P890" t="str">
        <f t="shared" si="26"/>
        <v>09</v>
      </c>
      <c r="Q890" s="118">
        <f>VLOOKUP(M890,WeightWhite!A$10:B$12,2,FALSE)*I890</f>
        <v>1</v>
      </c>
      <c r="R890">
        <f t="shared" si="27"/>
        <v>4</v>
      </c>
    </row>
    <row r="891" spans="1:18" hidden="1">
      <c r="A891" s="134">
        <v>9401710027</v>
      </c>
      <c r="B891">
        <v>2006</v>
      </c>
      <c r="C891">
        <v>20060914</v>
      </c>
      <c r="D891">
        <v>50</v>
      </c>
      <c r="E891">
        <v>50</v>
      </c>
      <c r="G891" t="s">
        <v>308</v>
      </c>
      <c r="H891">
        <v>210512</v>
      </c>
      <c r="I891">
        <v>1</v>
      </c>
      <c r="J891" t="s">
        <v>77</v>
      </c>
      <c r="K891" t="s">
        <v>77</v>
      </c>
      <c r="L891" t="s">
        <v>896</v>
      </c>
      <c r="M891">
        <v>2002</v>
      </c>
      <c r="N891">
        <v>74</v>
      </c>
      <c r="O891">
        <v>3</v>
      </c>
      <c r="P891" t="str">
        <f t="shared" si="26"/>
        <v>09</v>
      </c>
      <c r="Q891" s="118">
        <f>VLOOKUP(M891,WeightWhite!A$10:B$12,2,FALSE)*I891</f>
        <v>1</v>
      </c>
      <c r="R891">
        <f t="shared" si="27"/>
        <v>4</v>
      </c>
    </row>
    <row r="892" spans="1:18" hidden="1">
      <c r="A892" s="134">
        <v>9401710028</v>
      </c>
      <c r="B892">
        <v>2006</v>
      </c>
      <c r="C892">
        <v>20060914</v>
      </c>
      <c r="D892">
        <v>50</v>
      </c>
      <c r="E892">
        <v>50</v>
      </c>
      <c r="G892" t="s">
        <v>308</v>
      </c>
      <c r="H892">
        <v>210512</v>
      </c>
      <c r="I892">
        <v>1</v>
      </c>
      <c r="J892" t="s">
        <v>77</v>
      </c>
      <c r="K892" t="s">
        <v>77</v>
      </c>
      <c r="L892" t="s">
        <v>896</v>
      </c>
      <c r="M892">
        <v>2002</v>
      </c>
      <c r="N892">
        <v>74</v>
      </c>
      <c r="O892">
        <v>3</v>
      </c>
      <c r="P892" t="str">
        <f t="shared" si="26"/>
        <v>09</v>
      </c>
      <c r="Q892" s="118">
        <f>VLOOKUP(M892,WeightWhite!A$10:B$12,2,FALSE)*I892</f>
        <v>1</v>
      </c>
      <c r="R892">
        <f t="shared" si="27"/>
        <v>4</v>
      </c>
    </row>
    <row r="893" spans="1:18" hidden="1">
      <c r="A893" s="134">
        <v>9401710029</v>
      </c>
      <c r="B893">
        <v>2006</v>
      </c>
      <c r="C893">
        <v>20060914</v>
      </c>
      <c r="D893">
        <v>50</v>
      </c>
      <c r="E893">
        <v>50</v>
      </c>
      <c r="G893" t="s">
        <v>308</v>
      </c>
      <c r="H893">
        <v>210512</v>
      </c>
      <c r="I893">
        <v>1</v>
      </c>
      <c r="J893" t="s">
        <v>77</v>
      </c>
      <c r="K893" t="s">
        <v>77</v>
      </c>
      <c r="L893" t="s">
        <v>896</v>
      </c>
      <c r="M893">
        <v>2002</v>
      </c>
      <c r="N893">
        <v>74</v>
      </c>
      <c r="O893">
        <v>3</v>
      </c>
      <c r="P893" t="str">
        <f t="shared" si="26"/>
        <v>09</v>
      </c>
      <c r="Q893" s="118">
        <f>VLOOKUP(M893,WeightWhite!A$10:B$12,2,FALSE)*I893</f>
        <v>1</v>
      </c>
      <c r="R893">
        <f t="shared" si="27"/>
        <v>4</v>
      </c>
    </row>
    <row r="894" spans="1:18" hidden="1">
      <c r="A894" s="134">
        <v>9401710033</v>
      </c>
      <c r="B894">
        <v>2006</v>
      </c>
      <c r="C894">
        <v>20060914</v>
      </c>
      <c r="D894">
        <v>50</v>
      </c>
      <c r="E894">
        <v>50</v>
      </c>
      <c r="G894" t="s">
        <v>308</v>
      </c>
      <c r="H894">
        <v>210512</v>
      </c>
      <c r="I894">
        <v>1</v>
      </c>
      <c r="J894" t="s">
        <v>77</v>
      </c>
      <c r="K894" t="s">
        <v>77</v>
      </c>
      <c r="L894" t="s">
        <v>896</v>
      </c>
      <c r="M894">
        <v>2002</v>
      </c>
      <c r="N894">
        <v>74</v>
      </c>
      <c r="O894">
        <v>3</v>
      </c>
      <c r="P894" t="str">
        <f t="shared" si="26"/>
        <v>09</v>
      </c>
      <c r="Q894" s="118">
        <f>VLOOKUP(M894,WeightWhite!A$10:B$12,2,FALSE)*I894</f>
        <v>1</v>
      </c>
      <c r="R894">
        <f t="shared" si="27"/>
        <v>4</v>
      </c>
    </row>
    <row r="895" spans="1:18" hidden="1">
      <c r="A895" s="134">
        <v>9401710035</v>
      </c>
      <c r="B895">
        <v>2006</v>
      </c>
      <c r="C895">
        <v>20060914</v>
      </c>
      <c r="D895">
        <v>50</v>
      </c>
      <c r="E895">
        <v>50</v>
      </c>
      <c r="G895" t="s">
        <v>308</v>
      </c>
      <c r="H895">
        <v>210512</v>
      </c>
      <c r="I895">
        <v>1</v>
      </c>
      <c r="J895" t="s">
        <v>77</v>
      </c>
      <c r="K895" t="s">
        <v>77</v>
      </c>
      <c r="L895" t="s">
        <v>896</v>
      </c>
      <c r="M895">
        <v>2002</v>
      </c>
      <c r="N895">
        <v>74</v>
      </c>
      <c r="O895">
        <v>3</v>
      </c>
      <c r="P895" t="str">
        <f t="shared" si="26"/>
        <v>09</v>
      </c>
      <c r="Q895" s="118">
        <f>VLOOKUP(M895,WeightWhite!A$10:B$12,2,FALSE)*I895</f>
        <v>1</v>
      </c>
      <c r="R895">
        <f t="shared" si="27"/>
        <v>4</v>
      </c>
    </row>
    <row r="896" spans="1:18" hidden="1">
      <c r="A896" s="134">
        <v>9401710036</v>
      </c>
      <c r="B896">
        <v>2006</v>
      </c>
      <c r="C896">
        <v>20060914</v>
      </c>
      <c r="D896">
        <v>50</v>
      </c>
      <c r="E896">
        <v>50</v>
      </c>
      <c r="G896" t="s">
        <v>308</v>
      </c>
      <c r="H896">
        <v>210512</v>
      </c>
      <c r="I896">
        <v>1</v>
      </c>
      <c r="J896" t="s">
        <v>77</v>
      </c>
      <c r="K896" t="s">
        <v>77</v>
      </c>
      <c r="L896" t="s">
        <v>896</v>
      </c>
      <c r="M896">
        <v>2002</v>
      </c>
      <c r="N896">
        <v>74</v>
      </c>
      <c r="O896">
        <v>3</v>
      </c>
      <c r="P896" t="str">
        <f t="shared" si="26"/>
        <v>09</v>
      </c>
      <c r="Q896" s="118">
        <f>VLOOKUP(M896,WeightWhite!A$10:B$12,2,FALSE)*I896</f>
        <v>1</v>
      </c>
      <c r="R896">
        <f t="shared" si="27"/>
        <v>4</v>
      </c>
    </row>
    <row r="897" spans="1:18" hidden="1">
      <c r="A897" s="134">
        <v>9401710037</v>
      </c>
      <c r="B897">
        <v>2006</v>
      </c>
      <c r="C897">
        <v>20060914</v>
      </c>
      <c r="D897">
        <v>50</v>
      </c>
      <c r="E897">
        <v>50</v>
      </c>
      <c r="G897" t="s">
        <v>308</v>
      </c>
      <c r="H897">
        <v>210512</v>
      </c>
      <c r="I897">
        <v>1</v>
      </c>
      <c r="J897" t="s">
        <v>77</v>
      </c>
      <c r="K897" t="s">
        <v>77</v>
      </c>
      <c r="L897" t="s">
        <v>896</v>
      </c>
      <c r="M897">
        <v>2002</v>
      </c>
      <c r="N897">
        <v>74</v>
      </c>
      <c r="O897">
        <v>3</v>
      </c>
      <c r="P897" t="str">
        <f t="shared" si="26"/>
        <v>09</v>
      </c>
      <c r="Q897" s="118">
        <f>VLOOKUP(M897,WeightWhite!A$10:B$12,2,FALSE)*I897</f>
        <v>1</v>
      </c>
      <c r="R897">
        <f t="shared" si="27"/>
        <v>4</v>
      </c>
    </row>
    <row r="898" spans="1:18" hidden="1">
      <c r="A898" s="134">
        <v>9401710053</v>
      </c>
      <c r="B898">
        <v>2006</v>
      </c>
      <c r="C898">
        <v>20060914</v>
      </c>
      <c r="D898">
        <v>50</v>
      </c>
      <c r="E898">
        <v>50</v>
      </c>
      <c r="G898" t="s">
        <v>308</v>
      </c>
      <c r="H898">
        <v>210512</v>
      </c>
      <c r="I898">
        <v>1</v>
      </c>
      <c r="J898" t="s">
        <v>77</v>
      </c>
      <c r="K898" t="s">
        <v>77</v>
      </c>
      <c r="L898" t="s">
        <v>896</v>
      </c>
      <c r="M898">
        <v>2002</v>
      </c>
      <c r="N898">
        <v>74</v>
      </c>
      <c r="O898">
        <v>3</v>
      </c>
      <c r="P898" t="str">
        <f t="shared" ref="P898:P961" si="28">MID(C898,5,2)</f>
        <v>09</v>
      </c>
      <c r="Q898" s="118">
        <f>VLOOKUP(M898,WeightWhite!A$10:B$12,2,FALSE)*I898</f>
        <v>1</v>
      </c>
      <c r="R898">
        <f t="shared" si="27"/>
        <v>4</v>
      </c>
    </row>
    <row r="899" spans="1:18" hidden="1">
      <c r="A899" s="134">
        <v>9401710054</v>
      </c>
      <c r="B899">
        <v>2006</v>
      </c>
      <c r="C899">
        <v>20060914</v>
      </c>
      <c r="D899">
        <v>50</v>
      </c>
      <c r="E899">
        <v>50</v>
      </c>
      <c r="G899" t="s">
        <v>308</v>
      </c>
      <c r="H899">
        <v>210512</v>
      </c>
      <c r="I899">
        <v>1</v>
      </c>
      <c r="J899" t="s">
        <v>77</v>
      </c>
      <c r="K899" t="s">
        <v>77</v>
      </c>
      <c r="L899" t="s">
        <v>896</v>
      </c>
      <c r="M899">
        <v>2002</v>
      </c>
      <c r="N899">
        <v>74</v>
      </c>
      <c r="O899">
        <v>3</v>
      </c>
      <c r="P899" t="str">
        <f t="shared" si="28"/>
        <v>09</v>
      </c>
      <c r="Q899" s="118">
        <f>VLOOKUP(M899,WeightWhite!A$10:B$12,2,FALSE)*I899</f>
        <v>1</v>
      </c>
      <c r="R899">
        <f t="shared" ref="R899:R962" si="29">B899-M899</f>
        <v>4</v>
      </c>
    </row>
    <row r="900" spans="1:18" hidden="1">
      <c r="A900" s="134">
        <v>9401710055</v>
      </c>
      <c r="B900">
        <v>2006</v>
      </c>
      <c r="C900">
        <v>20060914</v>
      </c>
      <c r="D900">
        <v>50</v>
      </c>
      <c r="E900">
        <v>50</v>
      </c>
      <c r="G900" t="s">
        <v>308</v>
      </c>
      <c r="H900">
        <v>210512</v>
      </c>
      <c r="I900">
        <v>1</v>
      </c>
      <c r="J900" t="s">
        <v>77</v>
      </c>
      <c r="K900" t="s">
        <v>77</v>
      </c>
      <c r="L900" t="s">
        <v>896</v>
      </c>
      <c r="M900">
        <v>2002</v>
      </c>
      <c r="N900">
        <v>74</v>
      </c>
      <c r="O900">
        <v>3</v>
      </c>
      <c r="P900" t="str">
        <f t="shared" si="28"/>
        <v>09</v>
      </c>
      <c r="Q900" s="118">
        <f>VLOOKUP(M900,WeightWhite!A$10:B$12,2,FALSE)*I900</f>
        <v>1</v>
      </c>
      <c r="R900">
        <f t="shared" si="29"/>
        <v>4</v>
      </c>
    </row>
    <row r="901" spans="1:18" hidden="1">
      <c r="A901" s="134">
        <v>9401710057</v>
      </c>
      <c r="B901">
        <v>2006</v>
      </c>
      <c r="C901">
        <v>20060914</v>
      </c>
      <c r="D901">
        <v>50</v>
      </c>
      <c r="E901">
        <v>50</v>
      </c>
      <c r="G901" t="s">
        <v>308</v>
      </c>
      <c r="H901">
        <v>210512</v>
      </c>
      <c r="I901">
        <v>1</v>
      </c>
      <c r="J901" t="s">
        <v>77</v>
      </c>
      <c r="K901" t="s">
        <v>77</v>
      </c>
      <c r="L901" t="s">
        <v>896</v>
      </c>
      <c r="M901">
        <v>2002</v>
      </c>
      <c r="N901">
        <v>74</v>
      </c>
      <c r="O901">
        <v>3</v>
      </c>
      <c r="P901" t="str">
        <f t="shared" si="28"/>
        <v>09</v>
      </c>
      <c r="Q901" s="118">
        <f>VLOOKUP(M901,WeightWhite!A$10:B$12,2,FALSE)*I901</f>
        <v>1</v>
      </c>
      <c r="R901">
        <f t="shared" si="29"/>
        <v>4</v>
      </c>
    </row>
    <row r="902" spans="1:18" hidden="1">
      <c r="A902" s="134">
        <v>9401710060</v>
      </c>
      <c r="B902">
        <v>2006</v>
      </c>
      <c r="C902">
        <v>20060914</v>
      </c>
      <c r="D902">
        <v>50</v>
      </c>
      <c r="E902">
        <v>50</v>
      </c>
      <c r="G902" t="s">
        <v>308</v>
      </c>
      <c r="H902">
        <v>210512</v>
      </c>
      <c r="I902">
        <v>1</v>
      </c>
      <c r="J902" t="s">
        <v>77</v>
      </c>
      <c r="K902" t="s">
        <v>77</v>
      </c>
      <c r="L902" t="s">
        <v>896</v>
      </c>
      <c r="M902">
        <v>2002</v>
      </c>
      <c r="N902">
        <v>74</v>
      </c>
      <c r="O902">
        <v>3</v>
      </c>
      <c r="P902" t="str">
        <f t="shared" si="28"/>
        <v>09</v>
      </c>
      <c r="Q902" s="118">
        <f>VLOOKUP(M902,WeightWhite!A$10:B$12,2,FALSE)*I902</f>
        <v>1</v>
      </c>
      <c r="R902">
        <f t="shared" si="29"/>
        <v>4</v>
      </c>
    </row>
    <row r="903" spans="1:18" hidden="1">
      <c r="A903" s="134">
        <v>9401710063</v>
      </c>
      <c r="B903">
        <v>2006</v>
      </c>
      <c r="C903">
        <v>20060914</v>
      </c>
      <c r="D903">
        <v>50</v>
      </c>
      <c r="E903">
        <v>50</v>
      </c>
      <c r="G903" t="s">
        <v>308</v>
      </c>
      <c r="H903">
        <v>210512</v>
      </c>
      <c r="I903">
        <v>1</v>
      </c>
      <c r="J903" t="s">
        <v>77</v>
      </c>
      <c r="K903" t="s">
        <v>77</v>
      </c>
      <c r="L903" t="s">
        <v>896</v>
      </c>
      <c r="M903">
        <v>2002</v>
      </c>
      <c r="N903">
        <v>74</v>
      </c>
      <c r="O903">
        <v>3</v>
      </c>
      <c r="P903" t="str">
        <f t="shared" si="28"/>
        <v>09</v>
      </c>
      <c r="Q903" s="118">
        <f>VLOOKUP(M903,WeightWhite!A$10:B$12,2,FALSE)*I903</f>
        <v>1</v>
      </c>
      <c r="R903">
        <f t="shared" si="29"/>
        <v>4</v>
      </c>
    </row>
    <row r="904" spans="1:18" hidden="1">
      <c r="A904" s="134">
        <v>9401710065</v>
      </c>
      <c r="B904">
        <v>2006</v>
      </c>
      <c r="C904">
        <v>20060914</v>
      </c>
      <c r="D904">
        <v>50</v>
      </c>
      <c r="E904">
        <v>50</v>
      </c>
      <c r="G904" t="s">
        <v>308</v>
      </c>
      <c r="H904">
        <v>210512</v>
      </c>
      <c r="I904">
        <v>1</v>
      </c>
      <c r="J904" t="s">
        <v>77</v>
      </c>
      <c r="K904" t="s">
        <v>77</v>
      </c>
      <c r="L904" t="s">
        <v>896</v>
      </c>
      <c r="M904">
        <v>2002</v>
      </c>
      <c r="N904">
        <v>74</v>
      </c>
      <c r="O904">
        <v>3</v>
      </c>
      <c r="P904" t="str">
        <f t="shared" si="28"/>
        <v>09</v>
      </c>
      <c r="Q904" s="118">
        <f>VLOOKUP(M904,WeightWhite!A$10:B$12,2,FALSE)*I904</f>
        <v>1</v>
      </c>
      <c r="R904">
        <f t="shared" si="29"/>
        <v>4</v>
      </c>
    </row>
    <row r="905" spans="1:18" hidden="1">
      <c r="A905" s="134">
        <v>9401710080</v>
      </c>
      <c r="B905">
        <v>2006</v>
      </c>
      <c r="C905">
        <v>20060914</v>
      </c>
      <c r="D905">
        <v>50</v>
      </c>
      <c r="E905">
        <v>50</v>
      </c>
      <c r="G905" t="s">
        <v>308</v>
      </c>
      <c r="H905">
        <v>210512</v>
      </c>
      <c r="I905">
        <v>1</v>
      </c>
      <c r="J905" t="s">
        <v>77</v>
      </c>
      <c r="K905" t="s">
        <v>77</v>
      </c>
      <c r="L905" t="s">
        <v>896</v>
      </c>
      <c r="M905">
        <v>2002</v>
      </c>
      <c r="N905">
        <v>74</v>
      </c>
      <c r="O905">
        <v>3</v>
      </c>
      <c r="P905" t="str">
        <f t="shared" si="28"/>
        <v>09</v>
      </c>
      <c r="Q905" s="118">
        <f>VLOOKUP(M905,WeightWhite!A$10:B$12,2,FALSE)*I905</f>
        <v>1</v>
      </c>
      <c r="R905">
        <f t="shared" si="29"/>
        <v>4</v>
      </c>
    </row>
    <row r="906" spans="1:18" hidden="1">
      <c r="A906" s="134">
        <v>9401710081</v>
      </c>
      <c r="B906">
        <v>2006</v>
      </c>
      <c r="C906">
        <v>20060914</v>
      </c>
      <c r="D906">
        <v>50</v>
      </c>
      <c r="E906">
        <v>50</v>
      </c>
      <c r="G906" t="s">
        <v>308</v>
      </c>
      <c r="H906">
        <v>210512</v>
      </c>
      <c r="I906">
        <v>1</v>
      </c>
      <c r="J906" t="s">
        <v>77</v>
      </c>
      <c r="K906" t="s">
        <v>77</v>
      </c>
      <c r="L906" t="s">
        <v>896</v>
      </c>
      <c r="M906">
        <v>2002</v>
      </c>
      <c r="N906">
        <v>74</v>
      </c>
      <c r="O906">
        <v>3</v>
      </c>
      <c r="P906" t="str">
        <f t="shared" si="28"/>
        <v>09</v>
      </c>
      <c r="Q906" s="118">
        <f>VLOOKUP(M906,WeightWhite!A$10:B$12,2,FALSE)*I906</f>
        <v>1</v>
      </c>
      <c r="R906">
        <f t="shared" si="29"/>
        <v>4</v>
      </c>
    </row>
    <row r="907" spans="1:18" hidden="1">
      <c r="A907" s="134">
        <v>9401710083</v>
      </c>
      <c r="B907">
        <v>2006</v>
      </c>
      <c r="C907">
        <v>20060914</v>
      </c>
      <c r="D907">
        <v>50</v>
      </c>
      <c r="E907">
        <v>50</v>
      </c>
      <c r="G907" t="s">
        <v>308</v>
      </c>
      <c r="H907">
        <v>210512</v>
      </c>
      <c r="I907">
        <v>1</v>
      </c>
      <c r="J907" t="s">
        <v>77</v>
      </c>
      <c r="K907" t="s">
        <v>77</v>
      </c>
      <c r="L907" t="s">
        <v>896</v>
      </c>
      <c r="M907">
        <v>2002</v>
      </c>
      <c r="N907">
        <v>74</v>
      </c>
      <c r="O907">
        <v>3</v>
      </c>
      <c r="P907" t="str">
        <f t="shared" si="28"/>
        <v>09</v>
      </c>
      <c r="Q907" s="118">
        <f>VLOOKUP(M907,WeightWhite!A$10:B$12,2,FALSE)*I907</f>
        <v>1</v>
      </c>
      <c r="R907">
        <f t="shared" si="29"/>
        <v>4</v>
      </c>
    </row>
    <row r="908" spans="1:18" hidden="1">
      <c r="A908" s="134">
        <v>9401710084</v>
      </c>
      <c r="B908">
        <v>2006</v>
      </c>
      <c r="C908">
        <v>20060914</v>
      </c>
      <c r="D908">
        <v>50</v>
      </c>
      <c r="E908">
        <v>50</v>
      </c>
      <c r="G908" t="s">
        <v>308</v>
      </c>
      <c r="H908">
        <v>210512</v>
      </c>
      <c r="I908">
        <v>1</v>
      </c>
      <c r="J908" t="s">
        <v>77</v>
      </c>
      <c r="K908" t="s">
        <v>77</v>
      </c>
      <c r="L908" t="s">
        <v>896</v>
      </c>
      <c r="M908">
        <v>2002</v>
      </c>
      <c r="N908">
        <v>74</v>
      </c>
      <c r="O908">
        <v>3</v>
      </c>
      <c r="P908" t="str">
        <f t="shared" si="28"/>
        <v>09</v>
      </c>
      <c r="Q908" s="118">
        <f>VLOOKUP(M908,WeightWhite!A$10:B$12,2,FALSE)*I908</f>
        <v>1</v>
      </c>
      <c r="R908">
        <f t="shared" si="29"/>
        <v>4</v>
      </c>
    </row>
    <row r="909" spans="1:18" hidden="1">
      <c r="A909" s="134">
        <v>9401710085</v>
      </c>
      <c r="B909">
        <v>2006</v>
      </c>
      <c r="C909">
        <v>20060914</v>
      </c>
      <c r="D909">
        <v>50</v>
      </c>
      <c r="E909">
        <v>50</v>
      </c>
      <c r="G909" t="s">
        <v>308</v>
      </c>
      <c r="H909">
        <v>210512</v>
      </c>
      <c r="I909">
        <v>1</v>
      </c>
      <c r="J909" t="s">
        <v>77</v>
      </c>
      <c r="K909" t="s">
        <v>77</v>
      </c>
      <c r="L909" t="s">
        <v>896</v>
      </c>
      <c r="M909">
        <v>2002</v>
      </c>
      <c r="N909">
        <v>74</v>
      </c>
      <c r="O909">
        <v>3</v>
      </c>
      <c r="P909" t="str">
        <f t="shared" si="28"/>
        <v>09</v>
      </c>
      <c r="Q909" s="118">
        <f>VLOOKUP(M909,WeightWhite!A$10:B$12,2,FALSE)*I909</f>
        <v>1</v>
      </c>
      <c r="R909">
        <f t="shared" si="29"/>
        <v>4</v>
      </c>
    </row>
    <row r="910" spans="1:18" hidden="1">
      <c r="A910" s="134">
        <v>9401710087</v>
      </c>
      <c r="B910">
        <v>2006</v>
      </c>
      <c r="C910">
        <v>20060914</v>
      </c>
      <c r="D910">
        <v>50</v>
      </c>
      <c r="E910">
        <v>50</v>
      </c>
      <c r="G910" t="s">
        <v>308</v>
      </c>
      <c r="H910">
        <v>210512</v>
      </c>
      <c r="I910">
        <v>1</v>
      </c>
      <c r="J910" t="s">
        <v>77</v>
      </c>
      <c r="K910" t="s">
        <v>77</v>
      </c>
      <c r="L910" t="s">
        <v>896</v>
      </c>
      <c r="M910">
        <v>2002</v>
      </c>
      <c r="N910">
        <v>74</v>
      </c>
      <c r="O910">
        <v>3</v>
      </c>
      <c r="P910" t="str">
        <f t="shared" si="28"/>
        <v>09</v>
      </c>
      <c r="Q910" s="118">
        <f>VLOOKUP(M910,WeightWhite!A$10:B$12,2,FALSE)*I910</f>
        <v>1</v>
      </c>
      <c r="R910">
        <f t="shared" si="29"/>
        <v>4</v>
      </c>
    </row>
    <row r="911" spans="1:18" hidden="1">
      <c r="A911" s="134">
        <v>9401710090</v>
      </c>
      <c r="B911">
        <v>2006</v>
      </c>
      <c r="C911">
        <v>20060914</v>
      </c>
      <c r="D911">
        <v>50</v>
      </c>
      <c r="E911">
        <v>50</v>
      </c>
      <c r="G911" t="s">
        <v>308</v>
      </c>
      <c r="H911">
        <v>210512</v>
      </c>
      <c r="I911">
        <v>1</v>
      </c>
      <c r="J911" t="s">
        <v>77</v>
      </c>
      <c r="K911" t="s">
        <v>77</v>
      </c>
      <c r="L911" t="s">
        <v>896</v>
      </c>
      <c r="M911">
        <v>2002</v>
      </c>
      <c r="N911">
        <v>74</v>
      </c>
      <c r="O911">
        <v>3</v>
      </c>
      <c r="P911" t="str">
        <f t="shared" si="28"/>
        <v>09</v>
      </c>
      <c r="Q911" s="118">
        <f>VLOOKUP(M911,WeightWhite!A$10:B$12,2,FALSE)*I911</f>
        <v>1</v>
      </c>
      <c r="R911">
        <f t="shared" si="29"/>
        <v>4</v>
      </c>
    </row>
    <row r="912" spans="1:18" hidden="1">
      <c r="A912" s="134">
        <v>9401710091</v>
      </c>
      <c r="B912">
        <v>2006</v>
      </c>
      <c r="C912">
        <v>20060914</v>
      </c>
      <c r="D912">
        <v>50</v>
      </c>
      <c r="E912">
        <v>50</v>
      </c>
      <c r="G912" t="s">
        <v>308</v>
      </c>
      <c r="H912">
        <v>210512</v>
      </c>
      <c r="I912">
        <v>1</v>
      </c>
      <c r="J912" t="s">
        <v>77</v>
      </c>
      <c r="K912" t="s">
        <v>77</v>
      </c>
      <c r="L912" t="s">
        <v>896</v>
      </c>
      <c r="M912">
        <v>2002</v>
      </c>
      <c r="N912">
        <v>74</v>
      </c>
      <c r="O912">
        <v>3</v>
      </c>
      <c r="P912" t="str">
        <f t="shared" si="28"/>
        <v>09</v>
      </c>
      <c r="Q912" s="118">
        <f>VLOOKUP(M912,WeightWhite!A$10:B$12,2,FALSE)*I912</f>
        <v>1</v>
      </c>
      <c r="R912">
        <f t="shared" si="29"/>
        <v>4</v>
      </c>
    </row>
    <row r="913" spans="1:18" hidden="1">
      <c r="A913" s="134">
        <v>9401710092</v>
      </c>
      <c r="B913">
        <v>2006</v>
      </c>
      <c r="C913">
        <v>20060914</v>
      </c>
      <c r="D913">
        <v>50</v>
      </c>
      <c r="E913">
        <v>50</v>
      </c>
      <c r="G913" t="s">
        <v>308</v>
      </c>
      <c r="H913">
        <v>210512</v>
      </c>
      <c r="I913">
        <v>1</v>
      </c>
      <c r="J913" t="s">
        <v>77</v>
      </c>
      <c r="K913" t="s">
        <v>77</v>
      </c>
      <c r="L913" t="s">
        <v>896</v>
      </c>
      <c r="M913">
        <v>2002</v>
      </c>
      <c r="N913">
        <v>74</v>
      </c>
      <c r="O913">
        <v>3</v>
      </c>
      <c r="P913" t="str">
        <f t="shared" si="28"/>
        <v>09</v>
      </c>
      <c r="Q913" s="118">
        <f>VLOOKUP(M913,WeightWhite!A$10:B$12,2,FALSE)*I913</f>
        <v>1</v>
      </c>
      <c r="R913">
        <f t="shared" si="29"/>
        <v>4</v>
      </c>
    </row>
    <row r="914" spans="1:18" hidden="1">
      <c r="A914" s="134">
        <v>9401710093</v>
      </c>
      <c r="B914">
        <v>2006</v>
      </c>
      <c r="C914">
        <v>20060914</v>
      </c>
      <c r="D914">
        <v>50</v>
      </c>
      <c r="E914">
        <v>50</v>
      </c>
      <c r="G914" t="s">
        <v>308</v>
      </c>
      <c r="H914">
        <v>210512</v>
      </c>
      <c r="I914">
        <v>1</v>
      </c>
      <c r="J914" t="s">
        <v>77</v>
      </c>
      <c r="K914" t="s">
        <v>77</v>
      </c>
      <c r="L914" t="s">
        <v>896</v>
      </c>
      <c r="M914">
        <v>2002</v>
      </c>
      <c r="N914">
        <v>74</v>
      </c>
      <c r="O914">
        <v>3</v>
      </c>
      <c r="P914" t="str">
        <f t="shared" si="28"/>
        <v>09</v>
      </c>
      <c r="Q914" s="118">
        <f>VLOOKUP(M914,WeightWhite!A$10:B$12,2,FALSE)*I914</f>
        <v>1</v>
      </c>
      <c r="R914">
        <f t="shared" si="29"/>
        <v>4</v>
      </c>
    </row>
    <row r="915" spans="1:18" hidden="1">
      <c r="A915" s="134">
        <v>9410900022</v>
      </c>
      <c r="B915">
        <v>2007</v>
      </c>
      <c r="C915">
        <v>20070906</v>
      </c>
      <c r="D915">
        <v>50</v>
      </c>
      <c r="E915">
        <v>50</v>
      </c>
      <c r="G915" t="s">
        <v>308</v>
      </c>
      <c r="H915">
        <v>210512</v>
      </c>
      <c r="I915">
        <v>1.02</v>
      </c>
      <c r="J915" t="s">
        <v>77</v>
      </c>
      <c r="K915" t="s">
        <v>77</v>
      </c>
      <c r="L915" t="s">
        <v>896</v>
      </c>
      <c r="M915">
        <v>2002</v>
      </c>
      <c r="N915">
        <v>74</v>
      </c>
      <c r="O915">
        <v>3</v>
      </c>
      <c r="P915" t="str">
        <f t="shared" si="28"/>
        <v>09</v>
      </c>
      <c r="Q915" s="118">
        <f>VLOOKUP(M915,WeightWhite!A$10:B$12,2,FALSE)*I915</f>
        <v>1.02</v>
      </c>
      <c r="R915">
        <f t="shared" si="29"/>
        <v>5</v>
      </c>
    </row>
    <row r="916" spans="1:18" hidden="1">
      <c r="A916" s="134">
        <v>9410900029</v>
      </c>
      <c r="B916">
        <v>2007</v>
      </c>
      <c r="C916">
        <v>20070906</v>
      </c>
      <c r="D916">
        <v>50</v>
      </c>
      <c r="E916">
        <v>50</v>
      </c>
      <c r="G916" t="s">
        <v>308</v>
      </c>
      <c r="H916">
        <v>210512</v>
      </c>
      <c r="I916">
        <v>1.02</v>
      </c>
      <c r="J916" t="s">
        <v>77</v>
      </c>
      <c r="K916" t="s">
        <v>77</v>
      </c>
      <c r="L916" t="s">
        <v>896</v>
      </c>
      <c r="M916">
        <v>2002</v>
      </c>
      <c r="N916">
        <v>74</v>
      </c>
      <c r="O916">
        <v>3</v>
      </c>
      <c r="P916" t="str">
        <f t="shared" si="28"/>
        <v>09</v>
      </c>
      <c r="Q916" s="118">
        <f>VLOOKUP(M916,WeightWhite!A$10:B$12,2,FALSE)*I916</f>
        <v>1.02</v>
      </c>
      <c r="R916">
        <f t="shared" si="29"/>
        <v>5</v>
      </c>
    </row>
    <row r="917" spans="1:18" hidden="1">
      <c r="A917" s="134">
        <v>9410900035</v>
      </c>
      <c r="B917">
        <v>2007</v>
      </c>
      <c r="C917">
        <v>20070906</v>
      </c>
      <c r="D917">
        <v>50</v>
      </c>
      <c r="E917">
        <v>50</v>
      </c>
      <c r="G917" t="s">
        <v>308</v>
      </c>
      <c r="H917">
        <v>210512</v>
      </c>
      <c r="I917">
        <v>1.02</v>
      </c>
      <c r="J917" t="s">
        <v>77</v>
      </c>
      <c r="K917" t="s">
        <v>77</v>
      </c>
      <c r="L917" t="s">
        <v>896</v>
      </c>
      <c r="M917">
        <v>2002</v>
      </c>
      <c r="N917">
        <v>74</v>
      </c>
      <c r="O917">
        <v>3</v>
      </c>
      <c r="P917" t="str">
        <f t="shared" si="28"/>
        <v>09</v>
      </c>
      <c r="Q917" s="118">
        <f>VLOOKUP(M917,WeightWhite!A$10:B$12,2,FALSE)*I917</f>
        <v>1.02</v>
      </c>
      <c r="R917">
        <f t="shared" si="29"/>
        <v>5</v>
      </c>
    </row>
    <row r="918" spans="1:18" hidden="1">
      <c r="A918" s="134">
        <v>9410900037</v>
      </c>
      <c r="B918">
        <v>2007</v>
      </c>
      <c r="C918">
        <v>20070906</v>
      </c>
      <c r="D918">
        <v>50</v>
      </c>
      <c r="E918">
        <v>50</v>
      </c>
      <c r="G918" t="s">
        <v>308</v>
      </c>
      <c r="H918">
        <v>210512</v>
      </c>
      <c r="I918">
        <v>1.02</v>
      </c>
      <c r="J918" t="s">
        <v>77</v>
      </c>
      <c r="K918" t="s">
        <v>77</v>
      </c>
      <c r="L918" t="s">
        <v>896</v>
      </c>
      <c r="M918">
        <v>2002</v>
      </c>
      <c r="N918">
        <v>74</v>
      </c>
      <c r="O918">
        <v>3</v>
      </c>
      <c r="P918" t="str">
        <f t="shared" si="28"/>
        <v>09</v>
      </c>
      <c r="Q918" s="118">
        <f>VLOOKUP(M918,WeightWhite!A$10:B$12,2,FALSE)*I918</f>
        <v>1.02</v>
      </c>
      <c r="R918">
        <f t="shared" si="29"/>
        <v>5</v>
      </c>
    </row>
    <row r="919" spans="1:18" hidden="1">
      <c r="A919" s="134">
        <v>9410900038</v>
      </c>
      <c r="B919">
        <v>2007</v>
      </c>
      <c r="C919">
        <v>20070906</v>
      </c>
      <c r="D919">
        <v>50</v>
      </c>
      <c r="E919">
        <v>50</v>
      </c>
      <c r="G919" t="s">
        <v>308</v>
      </c>
      <c r="H919">
        <v>210512</v>
      </c>
      <c r="I919">
        <v>1.02</v>
      </c>
      <c r="J919" t="s">
        <v>77</v>
      </c>
      <c r="K919" t="s">
        <v>77</v>
      </c>
      <c r="L919" t="s">
        <v>896</v>
      </c>
      <c r="M919">
        <v>2002</v>
      </c>
      <c r="N919">
        <v>74</v>
      </c>
      <c r="O919">
        <v>3</v>
      </c>
      <c r="P919" t="str">
        <f t="shared" si="28"/>
        <v>09</v>
      </c>
      <c r="Q919" s="118">
        <f>VLOOKUP(M919,WeightWhite!A$10:B$12,2,FALSE)*I919</f>
        <v>1.02</v>
      </c>
      <c r="R919">
        <f t="shared" si="29"/>
        <v>5</v>
      </c>
    </row>
    <row r="920" spans="1:18" hidden="1">
      <c r="A920" s="134">
        <v>9410910087</v>
      </c>
      <c r="B920">
        <v>2007</v>
      </c>
      <c r="C920">
        <v>20070913</v>
      </c>
      <c r="D920">
        <v>50</v>
      </c>
      <c r="E920">
        <v>50</v>
      </c>
      <c r="G920" t="s">
        <v>308</v>
      </c>
      <c r="H920">
        <v>210512</v>
      </c>
      <c r="I920">
        <v>1.02</v>
      </c>
      <c r="J920" t="s">
        <v>77</v>
      </c>
      <c r="K920" t="s">
        <v>77</v>
      </c>
      <c r="L920" t="s">
        <v>896</v>
      </c>
      <c r="M920">
        <v>2002</v>
      </c>
      <c r="N920">
        <v>74</v>
      </c>
      <c r="O920">
        <v>3</v>
      </c>
      <c r="P920" t="str">
        <f t="shared" si="28"/>
        <v>09</v>
      </c>
      <c r="Q920" s="118">
        <f>VLOOKUP(M920,WeightWhite!A$10:B$12,2,FALSE)*I920</f>
        <v>1.02</v>
      </c>
      <c r="R920">
        <f t="shared" si="29"/>
        <v>5</v>
      </c>
    </row>
    <row r="921" spans="1:18" hidden="1">
      <c r="A921" s="134">
        <v>9410910088</v>
      </c>
      <c r="B921">
        <v>2007</v>
      </c>
      <c r="C921">
        <v>20070913</v>
      </c>
      <c r="D921">
        <v>50</v>
      </c>
      <c r="E921">
        <v>50</v>
      </c>
      <c r="G921" t="s">
        <v>308</v>
      </c>
      <c r="H921">
        <v>210512</v>
      </c>
      <c r="I921">
        <v>1.02</v>
      </c>
      <c r="J921" t="s">
        <v>77</v>
      </c>
      <c r="K921" t="s">
        <v>77</v>
      </c>
      <c r="L921" t="s">
        <v>896</v>
      </c>
      <c r="M921">
        <v>2002</v>
      </c>
      <c r="N921">
        <v>74</v>
      </c>
      <c r="O921">
        <v>3</v>
      </c>
      <c r="P921" t="str">
        <f t="shared" si="28"/>
        <v>09</v>
      </c>
      <c r="Q921" s="118">
        <f>VLOOKUP(M921,WeightWhite!A$10:B$12,2,FALSE)*I921</f>
        <v>1.02</v>
      </c>
      <c r="R921">
        <f t="shared" si="29"/>
        <v>5</v>
      </c>
    </row>
    <row r="922" spans="1:18" hidden="1">
      <c r="A922" s="134">
        <v>9410910092</v>
      </c>
      <c r="B922">
        <v>2007</v>
      </c>
      <c r="C922">
        <v>20070913</v>
      </c>
      <c r="D922">
        <v>50</v>
      </c>
      <c r="E922">
        <v>50</v>
      </c>
      <c r="G922" t="s">
        <v>308</v>
      </c>
      <c r="H922">
        <v>210512</v>
      </c>
      <c r="I922">
        <v>1.02</v>
      </c>
      <c r="J922" t="s">
        <v>77</v>
      </c>
      <c r="K922" t="s">
        <v>77</v>
      </c>
      <c r="L922" t="s">
        <v>896</v>
      </c>
      <c r="M922">
        <v>2002</v>
      </c>
      <c r="N922">
        <v>74</v>
      </c>
      <c r="O922">
        <v>3</v>
      </c>
      <c r="P922" t="str">
        <f t="shared" si="28"/>
        <v>09</v>
      </c>
      <c r="Q922" s="118">
        <f>VLOOKUP(M922,WeightWhite!A$10:B$12,2,FALSE)*I922</f>
        <v>1.02</v>
      </c>
      <c r="R922">
        <f t="shared" si="29"/>
        <v>5</v>
      </c>
    </row>
    <row r="923" spans="1:18" hidden="1">
      <c r="A923" s="134">
        <v>9410900042</v>
      </c>
      <c r="B923">
        <v>2007</v>
      </c>
      <c r="C923">
        <v>20070906</v>
      </c>
      <c r="D923">
        <v>50</v>
      </c>
      <c r="E923">
        <v>50</v>
      </c>
      <c r="G923" t="s">
        <v>308</v>
      </c>
      <c r="H923">
        <v>210512</v>
      </c>
      <c r="I923">
        <v>1.02</v>
      </c>
      <c r="J923" t="s">
        <v>77</v>
      </c>
      <c r="K923" t="s">
        <v>77</v>
      </c>
      <c r="L923" t="s">
        <v>896</v>
      </c>
      <c r="M923">
        <v>2002</v>
      </c>
      <c r="N923">
        <v>74</v>
      </c>
      <c r="O923">
        <v>3</v>
      </c>
      <c r="P923" t="str">
        <f t="shared" si="28"/>
        <v>09</v>
      </c>
      <c r="Q923" s="118">
        <f>VLOOKUP(M923,WeightWhite!A$10:B$12,2,FALSE)*I923</f>
        <v>1.02</v>
      </c>
      <c r="R923">
        <f t="shared" si="29"/>
        <v>5</v>
      </c>
    </row>
    <row r="924" spans="1:18" hidden="1">
      <c r="A924" s="134">
        <v>9410900052</v>
      </c>
      <c r="B924">
        <v>2007</v>
      </c>
      <c r="C924">
        <v>20070906</v>
      </c>
      <c r="D924">
        <v>50</v>
      </c>
      <c r="E924">
        <v>50</v>
      </c>
      <c r="G924" t="s">
        <v>308</v>
      </c>
      <c r="H924">
        <v>210512</v>
      </c>
      <c r="I924">
        <v>1.02</v>
      </c>
      <c r="J924" t="s">
        <v>77</v>
      </c>
      <c r="K924" t="s">
        <v>77</v>
      </c>
      <c r="L924" t="s">
        <v>896</v>
      </c>
      <c r="M924">
        <v>2002</v>
      </c>
      <c r="N924">
        <v>74</v>
      </c>
      <c r="O924">
        <v>3</v>
      </c>
      <c r="P924" t="str">
        <f t="shared" si="28"/>
        <v>09</v>
      </c>
      <c r="Q924" s="118">
        <f>VLOOKUP(M924,WeightWhite!A$10:B$12,2,FALSE)*I924</f>
        <v>1.02</v>
      </c>
      <c r="R924">
        <f t="shared" si="29"/>
        <v>5</v>
      </c>
    </row>
    <row r="925" spans="1:18" hidden="1">
      <c r="A925" s="134">
        <v>9410910075</v>
      </c>
      <c r="B925">
        <v>2007</v>
      </c>
      <c r="C925">
        <v>20070913</v>
      </c>
      <c r="D925">
        <v>50</v>
      </c>
      <c r="E925">
        <v>50</v>
      </c>
      <c r="G925" t="s">
        <v>308</v>
      </c>
      <c r="H925">
        <v>210512</v>
      </c>
      <c r="I925">
        <v>1.02</v>
      </c>
      <c r="J925" t="s">
        <v>77</v>
      </c>
      <c r="K925" t="s">
        <v>77</v>
      </c>
      <c r="L925" t="s">
        <v>896</v>
      </c>
      <c r="M925">
        <v>2002</v>
      </c>
      <c r="N925">
        <v>74</v>
      </c>
      <c r="O925">
        <v>3</v>
      </c>
      <c r="P925" t="str">
        <f t="shared" si="28"/>
        <v>09</v>
      </c>
      <c r="Q925" s="118">
        <f>VLOOKUP(M925,WeightWhite!A$10:B$12,2,FALSE)*I925</f>
        <v>1.02</v>
      </c>
      <c r="R925">
        <f t="shared" si="29"/>
        <v>5</v>
      </c>
    </row>
    <row r="926" spans="1:18" hidden="1">
      <c r="A926" s="134">
        <v>9410910076</v>
      </c>
      <c r="B926">
        <v>2007</v>
      </c>
      <c r="C926">
        <v>20070913</v>
      </c>
      <c r="D926">
        <v>50</v>
      </c>
      <c r="E926">
        <v>50</v>
      </c>
      <c r="G926" t="s">
        <v>308</v>
      </c>
      <c r="H926">
        <v>210512</v>
      </c>
      <c r="I926">
        <v>1.02</v>
      </c>
      <c r="J926" t="s">
        <v>77</v>
      </c>
      <c r="K926" t="s">
        <v>77</v>
      </c>
      <c r="L926" t="s">
        <v>896</v>
      </c>
      <c r="M926">
        <v>2002</v>
      </c>
      <c r="N926">
        <v>74</v>
      </c>
      <c r="O926">
        <v>3</v>
      </c>
      <c r="P926" t="str">
        <f t="shared" si="28"/>
        <v>09</v>
      </c>
      <c r="Q926" s="118">
        <f>VLOOKUP(M926,WeightWhite!A$10:B$12,2,FALSE)*I926</f>
        <v>1.02</v>
      </c>
      <c r="R926">
        <f t="shared" si="29"/>
        <v>5</v>
      </c>
    </row>
    <row r="927" spans="1:18" hidden="1">
      <c r="A927" s="134">
        <v>9410910081</v>
      </c>
      <c r="B927">
        <v>2007</v>
      </c>
      <c r="C927">
        <v>20070913</v>
      </c>
      <c r="D927">
        <v>50</v>
      </c>
      <c r="E927">
        <v>50</v>
      </c>
      <c r="G927" t="s">
        <v>308</v>
      </c>
      <c r="H927">
        <v>210512</v>
      </c>
      <c r="I927">
        <v>1.02</v>
      </c>
      <c r="J927" t="s">
        <v>77</v>
      </c>
      <c r="K927" t="s">
        <v>77</v>
      </c>
      <c r="L927" t="s">
        <v>896</v>
      </c>
      <c r="M927">
        <v>2002</v>
      </c>
      <c r="N927">
        <v>74</v>
      </c>
      <c r="O927">
        <v>3</v>
      </c>
      <c r="P927" t="str">
        <f t="shared" si="28"/>
        <v>09</v>
      </c>
      <c r="Q927" s="118">
        <f>VLOOKUP(M927,WeightWhite!A$10:B$12,2,FALSE)*I927</f>
        <v>1.02</v>
      </c>
      <c r="R927">
        <f t="shared" si="29"/>
        <v>5</v>
      </c>
    </row>
    <row r="928" spans="1:18" hidden="1">
      <c r="A928" s="134">
        <v>9410920050</v>
      </c>
      <c r="B928">
        <v>2007</v>
      </c>
      <c r="C928">
        <v>20070920</v>
      </c>
      <c r="D928">
        <v>50</v>
      </c>
      <c r="E928">
        <v>50</v>
      </c>
      <c r="G928" t="s">
        <v>308</v>
      </c>
      <c r="H928">
        <v>210512</v>
      </c>
      <c r="I928">
        <v>1.02</v>
      </c>
      <c r="J928" t="s">
        <v>77</v>
      </c>
      <c r="K928" t="s">
        <v>77</v>
      </c>
      <c r="L928" t="s">
        <v>896</v>
      </c>
      <c r="M928">
        <v>2002</v>
      </c>
      <c r="N928">
        <v>74</v>
      </c>
      <c r="O928">
        <v>3</v>
      </c>
      <c r="P928" t="str">
        <f t="shared" si="28"/>
        <v>09</v>
      </c>
      <c r="Q928" s="118">
        <f>VLOOKUP(M928,WeightWhite!A$10:B$12,2,FALSE)*I928</f>
        <v>1.02</v>
      </c>
      <c r="R928">
        <f t="shared" si="29"/>
        <v>5</v>
      </c>
    </row>
    <row r="929" spans="1:18" hidden="1">
      <c r="A929" s="134">
        <v>9410920053</v>
      </c>
      <c r="B929">
        <v>2007</v>
      </c>
      <c r="C929">
        <v>20070920</v>
      </c>
      <c r="D929">
        <v>50</v>
      </c>
      <c r="E929">
        <v>50</v>
      </c>
      <c r="G929" t="s">
        <v>308</v>
      </c>
      <c r="H929">
        <v>210512</v>
      </c>
      <c r="I929">
        <v>1.02</v>
      </c>
      <c r="J929" t="s">
        <v>77</v>
      </c>
      <c r="K929" t="s">
        <v>77</v>
      </c>
      <c r="L929" t="s">
        <v>896</v>
      </c>
      <c r="M929">
        <v>2002</v>
      </c>
      <c r="N929">
        <v>74</v>
      </c>
      <c r="O929">
        <v>3</v>
      </c>
      <c r="P929" t="str">
        <f t="shared" si="28"/>
        <v>09</v>
      </c>
      <c r="Q929" s="118">
        <f>VLOOKUP(M929,WeightWhite!A$10:B$12,2,FALSE)*I929</f>
        <v>1.02</v>
      </c>
      <c r="R929">
        <f t="shared" si="29"/>
        <v>5</v>
      </c>
    </row>
    <row r="930" spans="1:18" hidden="1">
      <c r="A930" s="134">
        <v>9410940082</v>
      </c>
      <c r="B930">
        <v>2007</v>
      </c>
      <c r="C930">
        <v>20070927</v>
      </c>
      <c r="D930">
        <v>50</v>
      </c>
      <c r="E930">
        <v>50</v>
      </c>
      <c r="G930" t="s">
        <v>308</v>
      </c>
      <c r="H930">
        <v>210512</v>
      </c>
      <c r="I930">
        <v>1.02</v>
      </c>
      <c r="J930" t="s">
        <v>77</v>
      </c>
      <c r="K930" t="s">
        <v>77</v>
      </c>
      <c r="L930" t="s">
        <v>896</v>
      </c>
      <c r="M930">
        <v>2002</v>
      </c>
      <c r="N930">
        <v>74</v>
      </c>
      <c r="O930">
        <v>3</v>
      </c>
      <c r="P930" t="str">
        <f t="shared" si="28"/>
        <v>09</v>
      </c>
      <c r="Q930" s="118">
        <f>VLOOKUP(M930,WeightWhite!A$10:B$12,2,FALSE)*I930</f>
        <v>1.02</v>
      </c>
      <c r="R930">
        <f t="shared" si="29"/>
        <v>5</v>
      </c>
    </row>
    <row r="931" spans="1:18" hidden="1">
      <c r="A931" s="134">
        <v>9401710008</v>
      </c>
      <c r="B931">
        <v>2006</v>
      </c>
      <c r="C931">
        <v>20060914</v>
      </c>
      <c r="D931">
        <v>50</v>
      </c>
      <c r="E931">
        <v>50</v>
      </c>
      <c r="G931" t="s">
        <v>308</v>
      </c>
      <c r="H931">
        <v>210556</v>
      </c>
      <c r="I931">
        <v>1</v>
      </c>
      <c r="J931" t="s">
        <v>77</v>
      </c>
      <c r="K931" t="s">
        <v>77</v>
      </c>
      <c r="L931" t="s">
        <v>896</v>
      </c>
      <c r="M931">
        <v>2003</v>
      </c>
      <c r="N931">
        <v>74</v>
      </c>
      <c r="O931">
        <v>3</v>
      </c>
      <c r="P931" t="str">
        <f t="shared" si="28"/>
        <v>09</v>
      </c>
      <c r="Q931" s="118">
        <f>VLOOKUP(M931,WeightWhite!A$10:B$12,2,FALSE)*I931</f>
        <v>8.2378640776699026</v>
      </c>
      <c r="R931">
        <f t="shared" si="29"/>
        <v>3</v>
      </c>
    </row>
    <row r="932" spans="1:18" hidden="1">
      <c r="A932" s="134">
        <v>9401710012</v>
      </c>
      <c r="B932">
        <v>2006</v>
      </c>
      <c r="C932">
        <v>20060914</v>
      </c>
      <c r="D932">
        <v>50</v>
      </c>
      <c r="E932">
        <v>50</v>
      </c>
      <c r="G932" t="s">
        <v>308</v>
      </c>
      <c r="H932">
        <v>210556</v>
      </c>
      <c r="I932">
        <v>1</v>
      </c>
      <c r="J932" t="s">
        <v>77</v>
      </c>
      <c r="K932" t="s">
        <v>77</v>
      </c>
      <c r="L932" t="s">
        <v>896</v>
      </c>
      <c r="M932">
        <v>2003</v>
      </c>
      <c r="N932">
        <v>74</v>
      </c>
      <c r="O932">
        <v>3</v>
      </c>
      <c r="P932" t="str">
        <f t="shared" si="28"/>
        <v>09</v>
      </c>
      <c r="Q932" s="118">
        <f>VLOOKUP(M932,WeightWhite!A$10:B$12,2,FALSE)*I932</f>
        <v>8.2378640776699026</v>
      </c>
      <c r="R932">
        <f t="shared" si="29"/>
        <v>3</v>
      </c>
    </row>
    <row r="933" spans="1:18" hidden="1">
      <c r="A933" s="134">
        <v>9401710022</v>
      </c>
      <c r="B933">
        <v>2006</v>
      </c>
      <c r="C933">
        <v>20060914</v>
      </c>
      <c r="D933">
        <v>50</v>
      </c>
      <c r="E933">
        <v>50</v>
      </c>
      <c r="G933" t="s">
        <v>308</v>
      </c>
      <c r="H933">
        <v>210556</v>
      </c>
      <c r="I933">
        <v>1</v>
      </c>
      <c r="J933" t="s">
        <v>77</v>
      </c>
      <c r="K933" t="s">
        <v>77</v>
      </c>
      <c r="L933" t="s">
        <v>896</v>
      </c>
      <c r="M933">
        <v>2003</v>
      </c>
      <c r="N933">
        <v>74</v>
      </c>
      <c r="O933">
        <v>3</v>
      </c>
      <c r="P933" t="str">
        <f t="shared" si="28"/>
        <v>09</v>
      </c>
      <c r="Q933" s="118">
        <f>VLOOKUP(M933,WeightWhite!A$10:B$12,2,FALSE)*I933</f>
        <v>8.2378640776699026</v>
      </c>
      <c r="R933">
        <f t="shared" si="29"/>
        <v>3</v>
      </c>
    </row>
    <row r="934" spans="1:18" hidden="1">
      <c r="A934" s="134">
        <v>9401710041</v>
      </c>
      <c r="B934">
        <v>2006</v>
      </c>
      <c r="C934">
        <v>20060914</v>
      </c>
      <c r="D934">
        <v>50</v>
      </c>
      <c r="E934">
        <v>50</v>
      </c>
      <c r="G934" t="s">
        <v>308</v>
      </c>
      <c r="H934">
        <v>210556</v>
      </c>
      <c r="I934">
        <v>1.01</v>
      </c>
      <c r="J934" t="s">
        <v>77</v>
      </c>
      <c r="K934" t="s">
        <v>77</v>
      </c>
      <c r="L934" t="s">
        <v>896</v>
      </c>
      <c r="M934">
        <v>2003</v>
      </c>
      <c r="N934">
        <v>74</v>
      </c>
      <c r="O934">
        <v>3</v>
      </c>
      <c r="P934" t="str">
        <f t="shared" si="28"/>
        <v>09</v>
      </c>
      <c r="Q934" s="118">
        <f>VLOOKUP(M934,WeightWhite!A$10:B$12,2,FALSE)*I934</f>
        <v>8.3202427184466021</v>
      </c>
      <c r="R934">
        <f t="shared" si="29"/>
        <v>3</v>
      </c>
    </row>
    <row r="935" spans="1:18" hidden="1">
      <c r="A935" s="134">
        <v>9401730036</v>
      </c>
      <c r="B935">
        <v>2006</v>
      </c>
      <c r="C935">
        <v>20060915</v>
      </c>
      <c r="D935">
        <v>50</v>
      </c>
      <c r="E935">
        <v>50</v>
      </c>
      <c r="G935" t="s">
        <v>308</v>
      </c>
      <c r="H935">
        <v>210556</v>
      </c>
      <c r="I935">
        <v>1</v>
      </c>
      <c r="J935" t="s">
        <v>77</v>
      </c>
      <c r="K935" t="s">
        <v>77</v>
      </c>
      <c r="L935" t="s">
        <v>896</v>
      </c>
      <c r="M935">
        <v>2003</v>
      </c>
      <c r="N935">
        <v>74</v>
      </c>
      <c r="O935">
        <v>3</v>
      </c>
      <c r="P935" t="str">
        <f t="shared" si="28"/>
        <v>09</v>
      </c>
      <c r="Q935" s="118">
        <f>VLOOKUP(M935,WeightWhite!A$10:B$12,2,FALSE)*I935</f>
        <v>8.2378640776699026</v>
      </c>
      <c r="R935">
        <f t="shared" si="29"/>
        <v>3</v>
      </c>
    </row>
    <row r="936" spans="1:18" hidden="1">
      <c r="A936" s="134">
        <v>9401740043</v>
      </c>
      <c r="B936">
        <v>2006</v>
      </c>
      <c r="C936">
        <v>20060921</v>
      </c>
      <c r="D936">
        <v>50</v>
      </c>
      <c r="E936">
        <v>50</v>
      </c>
      <c r="G936" t="s">
        <v>308</v>
      </c>
      <c r="H936">
        <v>210556</v>
      </c>
      <c r="I936">
        <v>1</v>
      </c>
      <c r="J936" t="s">
        <v>77</v>
      </c>
      <c r="K936" t="s">
        <v>77</v>
      </c>
      <c r="L936" t="s">
        <v>896</v>
      </c>
      <c r="M936">
        <v>2003</v>
      </c>
      <c r="N936">
        <v>74</v>
      </c>
      <c r="O936">
        <v>3</v>
      </c>
      <c r="P936" t="str">
        <f t="shared" si="28"/>
        <v>09</v>
      </c>
      <c r="Q936" s="118">
        <f>VLOOKUP(M936,WeightWhite!A$10:B$12,2,FALSE)*I936</f>
        <v>8.2378640776699026</v>
      </c>
      <c r="R936">
        <f t="shared" si="29"/>
        <v>3</v>
      </c>
    </row>
    <row r="937" spans="1:18" hidden="1">
      <c r="A937" s="134">
        <v>9401740049</v>
      </c>
      <c r="B937">
        <v>2006</v>
      </c>
      <c r="C937">
        <v>20060921</v>
      </c>
      <c r="D937">
        <v>50</v>
      </c>
      <c r="E937">
        <v>50</v>
      </c>
      <c r="G937" t="s">
        <v>308</v>
      </c>
      <c r="H937">
        <v>210556</v>
      </c>
      <c r="I937">
        <v>1</v>
      </c>
      <c r="J937" t="s">
        <v>77</v>
      </c>
      <c r="K937" t="s">
        <v>77</v>
      </c>
      <c r="L937" t="s">
        <v>896</v>
      </c>
      <c r="M937">
        <v>2003</v>
      </c>
      <c r="N937">
        <v>74</v>
      </c>
      <c r="O937">
        <v>3</v>
      </c>
      <c r="P937" t="str">
        <f t="shared" si="28"/>
        <v>09</v>
      </c>
      <c r="Q937" s="118">
        <f>VLOOKUP(M937,WeightWhite!A$10:B$12,2,FALSE)*I937</f>
        <v>8.2378640776699026</v>
      </c>
      <c r="R937">
        <f t="shared" si="29"/>
        <v>3</v>
      </c>
    </row>
    <row r="938" spans="1:18" hidden="1">
      <c r="A938" s="134">
        <v>9401730008</v>
      </c>
      <c r="B938">
        <v>2006</v>
      </c>
      <c r="C938">
        <v>20060915</v>
      </c>
      <c r="D938">
        <v>50</v>
      </c>
      <c r="E938">
        <v>50</v>
      </c>
      <c r="G938" t="s">
        <v>308</v>
      </c>
      <c r="H938">
        <v>210556</v>
      </c>
      <c r="I938">
        <v>1</v>
      </c>
      <c r="J938" t="s">
        <v>77</v>
      </c>
      <c r="K938" t="s">
        <v>77</v>
      </c>
      <c r="L938" t="s">
        <v>896</v>
      </c>
      <c r="M938">
        <v>2003</v>
      </c>
      <c r="N938">
        <v>74</v>
      </c>
      <c r="O938">
        <v>3</v>
      </c>
      <c r="P938" t="str">
        <f t="shared" si="28"/>
        <v>09</v>
      </c>
      <c r="Q938" s="118">
        <f>VLOOKUP(M938,WeightWhite!A$10:B$12,2,FALSE)*I938</f>
        <v>8.2378640776699026</v>
      </c>
      <c r="R938">
        <f t="shared" si="29"/>
        <v>3</v>
      </c>
    </row>
    <row r="939" spans="1:18" hidden="1">
      <c r="A939" s="134">
        <v>9401730013</v>
      </c>
      <c r="B939">
        <v>2006</v>
      </c>
      <c r="C939">
        <v>20060915</v>
      </c>
      <c r="D939">
        <v>50</v>
      </c>
      <c r="E939">
        <v>50</v>
      </c>
      <c r="G939" t="s">
        <v>308</v>
      </c>
      <c r="H939">
        <v>210556</v>
      </c>
      <c r="I939">
        <v>1</v>
      </c>
      <c r="J939" t="s">
        <v>77</v>
      </c>
      <c r="K939" t="s">
        <v>77</v>
      </c>
      <c r="L939" t="s">
        <v>896</v>
      </c>
      <c r="M939">
        <v>2003</v>
      </c>
      <c r="N939">
        <v>74</v>
      </c>
      <c r="O939">
        <v>3</v>
      </c>
      <c r="P939" t="str">
        <f t="shared" si="28"/>
        <v>09</v>
      </c>
      <c r="Q939" s="118">
        <f>VLOOKUP(M939,WeightWhite!A$10:B$12,2,FALSE)*I939</f>
        <v>8.2378640776699026</v>
      </c>
      <c r="R939">
        <f t="shared" si="29"/>
        <v>3</v>
      </c>
    </row>
    <row r="940" spans="1:18" hidden="1">
      <c r="A940" s="134">
        <v>9401740010</v>
      </c>
      <c r="B940">
        <v>2006</v>
      </c>
      <c r="C940">
        <v>20060921</v>
      </c>
      <c r="D940">
        <v>50</v>
      </c>
      <c r="E940">
        <v>50</v>
      </c>
      <c r="G940" t="s">
        <v>308</v>
      </c>
      <c r="H940">
        <v>210556</v>
      </c>
      <c r="I940">
        <v>1</v>
      </c>
      <c r="J940" t="s">
        <v>77</v>
      </c>
      <c r="K940" t="s">
        <v>77</v>
      </c>
      <c r="L940" t="s">
        <v>896</v>
      </c>
      <c r="M940">
        <v>2003</v>
      </c>
      <c r="N940">
        <v>74</v>
      </c>
      <c r="O940">
        <v>3</v>
      </c>
      <c r="P940" t="str">
        <f t="shared" si="28"/>
        <v>09</v>
      </c>
      <c r="Q940" s="118">
        <f>VLOOKUP(M940,WeightWhite!A$10:B$12,2,FALSE)*I940</f>
        <v>8.2378640776699026</v>
      </c>
      <c r="R940">
        <f t="shared" si="29"/>
        <v>3</v>
      </c>
    </row>
    <row r="941" spans="1:18" hidden="1">
      <c r="A941" s="134">
        <v>9401740011</v>
      </c>
      <c r="B941">
        <v>2006</v>
      </c>
      <c r="C941">
        <v>20060921</v>
      </c>
      <c r="D941">
        <v>50</v>
      </c>
      <c r="E941">
        <v>50</v>
      </c>
      <c r="G941" t="s">
        <v>308</v>
      </c>
      <c r="H941">
        <v>210556</v>
      </c>
      <c r="I941">
        <v>1</v>
      </c>
      <c r="J941" t="s">
        <v>77</v>
      </c>
      <c r="K941" t="s">
        <v>77</v>
      </c>
      <c r="L941" t="s">
        <v>896</v>
      </c>
      <c r="M941">
        <v>2003</v>
      </c>
      <c r="N941">
        <v>74</v>
      </c>
      <c r="O941">
        <v>3</v>
      </c>
      <c r="P941" t="str">
        <f t="shared" si="28"/>
        <v>09</v>
      </c>
      <c r="Q941" s="118">
        <f>VLOOKUP(M941,WeightWhite!A$10:B$12,2,FALSE)*I941</f>
        <v>8.2378640776699026</v>
      </c>
      <c r="R941">
        <f t="shared" si="29"/>
        <v>3</v>
      </c>
    </row>
    <row r="942" spans="1:18" hidden="1">
      <c r="A942" s="134">
        <v>9401740038</v>
      </c>
      <c r="B942">
        <v>2006</v>
      </c>
      <c r="C942">
        <v>20060921</v>
      </c>
      <c r="D942">
        <v>50</v>
      </c>
      <c r="E942">
        <v>50</v>
      </c>
      <c r="G942" t="s">
        <v>308</v>
      </c>
      <c r="H942">
        <v>210556</v>
      </c>
      <c r="I942">
        <v>1</v>
      </c>
      <c r="J942" t="s">
        <v>77</v>
      </c>
      <c r="K942" t="s">
        <v>77</v>
      </c>
      <c r="L942" t="s">
        <v>896</v>
      </c>
      <c r="M942">
        <v>2003</v>
      </c>
      <c r="N942">
        <v>74</v>
      </c>
      <c r="O942">
        <v>3</v>
      </c>
      <c r="P942" t="str">
        <f t="shared" si="28"/>
        <v>09</v>
      </c>
      <c r="Q942" s="118">
        <f>VLOOKUP(M942,WeightWhite!A$10:B$12,2,FALSE)*I942</f>
        <v>8.2378640776699026</v>
      </c>
      <c r="R942">
        <f t="shared" si="29"/>
        <v>3</v>
      </c>
    </row>
    <row r="943" spans="1:18" hidden="1">
      <c r="A943" s="134">
        <v>9401740089</v>
      </c>
      <c r="B943">
        <v>2006</v>
      </c>
      <c r="C943">
        <v>20060921</v>
      </c>
      <c r="D943">
        <v>50</v>
      </c>
      <c r="E943">
        <v>50</v>
      </c>
      <c r="G943" t="s">
        <v>308</v>
      </c>
      <c r="H943">
        <v>210556</v>
      </c>
      <c r="I943">
        <v>1</v>
      </c>
      <c r="J943" t="s">
        <v>77</v>
      </c>
      <c r="K943" t="s">
        <v>77</v>
      </c>
      <c r="L943" t="s">
        <v>896</v>
      </c>
      <c r="M943">
        <v>2003</v>
      </c>
      <c r="N943">
        <v>74</v>
      </c>
      <c r="O943">
        <v>3</v>
      </c>
      <c r="P943" t="str">
        <f t="shared" si="28"/>
        <v>09</v>
      </c>
      <c r="Q943" s="118">
        <f>VLOOKUP(M943,WeightWhite!A$10:B$12,2,FALSE)*I943</f>
        <v>8.2378640776699026</v>
      </c>
      <c r="R943">
        <f t="shared" si="29"/>
        <v>3</v>
      </c>
    </row>
    <row r="944" spans="1:18" hidden="1">
      <c r="A944" s="134">
        <v>9401740096</v>
      </c>
      <c r="B944">
        <v>2006</v>
      </c>
      <c r="C944">
        <v>20060921</v>
      </c>
      <c r="D944">
        <v>50</v>
      </c>
      <c r="E944">
        <v>50</v>
      </c>
      <c r="G944" t="s">
        <v>308</v>
      </c>
      <c r="H944">
        <v>210556</v>
      </c>
      <c r="I944">
        <v>1</v>
      </c>
      <c r="J944" t="s">
        <v>77</v>
      </c>
      <c r="K944" t="s">
        <v>77</v>
      </c>
      <c r="L944" t="s">
        <v>896</v>
      </c>
      <c r="M944">
        <v>2003</v>
      </c>
      <c r="N944">
        <v>74</v>
      </c>
      <c r="O944">
        <v>3</v>
      </c>
      <c r="P944" t="str">
        <f t="shared" si="28"/>
        <v>09</v>
      </c>
      <c r="Q944" s="118">
        <f>VLOOKUP(M944,WeightWhite!A$10:B$12,2,FALSE)*I944</f>
        <v>8.2378640776699026</v>
      </c>
      <c r="R944">
        <f t="shared" si="29"/>
        <v>3</v>
      </c>
    </row>
    <row r="945" spans="1:18" hidden="1">
      <c r="A945" s="134">
        <v>9401740070</v>
      </c>
      <c r="B945">
        <v>2006</v>
      </c>
      <c r="C945">
        <v>20060921</v>
      </c>
      <c r="D945">
        <v>50</v>
      </c>
      <c r="E945">
        <v>50</v>
      </c>
      <c r="G945" t="s">
        <v>308</v>
      </c>
      <c r="H945">
        <v>210556</v>
      </c>
      <c r="I945">
        <v>1</v>
      </c>
      <c r="J945" t="s">
        <v>77</v>
      </c>
      <c r="K945" t="s">
        <v>77</v>
      </c>
      <c r="L945" t="s">
        <v>896</v>
      </c>
      <c r="M945">
        <v>2003</v>
      </c>
      <c r="N945">
        <v>74</v>
      </c>
      <c r="O945">
        <v>3</v>
      </c>
      <c r="P945" t="str">
        <f t="shared" si="28"/>
        <v>09</v>
      </c>
      <c r="Q945" s="118">
        <f>VLOOKUP(M945,WeightWhite!A$10:B$12,2,FALSE)*I945</f>
        <v>8.2378640776699026</v>
      </c>
      <c r="R945">
        <f t="shared" si="29"/>
        <v>3</v>
      </c>
    </row>
    <row r="946" spans="1:18" hidden="1">
      <c r="A946" s="134">
        <v>9401740098</v>
      </c>
      <c r="B946">
        <v>2006</v>
      </c>
      <c r="C946">
        <v>20060921</v>
      </c>
      <c r="D946">
        <v>50</v>
      </c>
      <c r="E946">
        <v>50</v>
      </c>
      <c r="G946" t="s">
        <v>308</v>
      </c>
      <c r="H946">
        <v>210556</v>
      </c>
      <c r="I946">
        <v>1.01</v>
      </c>
      <c r="J946" t="s">
        <v>77</v>
      </c>
      <c r="K946" t="s">
        <v>77</v>
      </c>
      <c r="L946" t="s">
        <v>896</v>
      </c>
      <c r="M946">
        <v>2003</v>
      </c>
      <c r="N946">
        <v>74</v>
      </c>
      <c r="O946">
        <v>3</v>
      </c>
      <c r="P946" t="str">
        <f t="shared" si="28"/>
        <v>09</v>
      </c>
      <c r="Q946" s="118">
        <f>VLOOKUP(M946,WeightWhite!A$10:B$12,2,FALSE)*I946</f>
        <v>8.3202427184466021</v>
      </c>
      <c r="R946">
        <f t="shared" si="29"/>
        <v>3</v>
      </c>
    </row>
    <row r="947" spans="1:18" hidden="1">
      <c r="A947" s="134">
        <v>9401740103</v>
      </c>
      <c r="B947">
        <v>2006</v>
      </c>
      <c r="C947">
        <v>20060921</v>
      </c>
      <c r="D947">
        <v>50</v>
      </c>
      <c r="E947">
        <v>50</v>
      </c>
      <c r="G947" t="s">
        <v>308</v>
      </c>
      <c r="H947">
        <v>210556</v>
      </c>
      <c r="I947">
        <v>1</v>
      </c>
      <c r="J947" t="s">
        <v>77</v>
      </c>
      <c r="K947" t="s">
        <v>77</v>
      </c>
      <c r="L947" t="s">
        <v>896</v>
      </c>
      <c r="M947">
        <v>2003</v>
      </c>
      <c r="N947">
        <v>74</v>
      </c>
      <c r="O947">
        <v>3</v>
      </c>
      <c r="P947" t="str">
        <f t="shared" si="28"/>
        <v>09</v>
      </c>
      <c r="Q947" s="118">
        <f>VLOOKUP(M947,WeightWhite!A$10:B$12,2,FALSE)*I947</f>
        <v>8.2378640776699026</v>
      </c>
      <c r="R947">
        <f t="shared" si="29"/>
        <v>3</v>
      </c>
    </row>
    <row r="948" spans="1:18" hidden="1">
      <c r="A948" s="134">
        <v>9401760016</v>
      </c>
      <c r="B948">
        <v>2006</v>
      </c>
      <c r="C948">
        <v>20060922</v>
      </c>
      <c r="D948">
        <v>50</v>
      </c>
      <c r="E948">
        <v>50</v>
      </c>
      <c r="G948" t="s">
        <v>308</v>
      </c>
      <c r="H948">
        <v>210556</v>
      </c>
      <c r="I948">
        <v>1</v>
      </c>
      <c r="J948" t="s">
        <v>77</v>
      </c>
      <c r="K948" t="s">
        <v>77</v>
      </c>
      <c r="L948" t="s">
        <v>896</v>
      </c>
      <c r="M948">
        <v>2003</v>
      </c>
      <c r="N948">
        <v>74</v>
      </c>
      <c r="O948">
        <v>3</v>
      </c>
      <c r="P948" t="str">
        <f t="shared" si="28"/>
        <v>09</v>
      </c>
      <c r="Q948" s="118">
        <f>VLOOKUP(M948,WeightWhite!A$10:B$12,2,FALSE)*I948</f>
        <v>8.2378640776699026</v>
      </c>
      <c r="R948">
        <f t="shared" si="29"/>
        <v>3</v>
      </c>
    </row>
    <row r="949" spans="1:18" hidden="1">
      <c r="A949" s="134">
        <v>9401770048</v>
      </c>
      <c r="B949">
        <v>2006</v>
      </c>
      <c r="C949">
        <v>20060928</v>
      </c>
      <c r="D949">
        <v>50</v>
      </c>
      <c r="E949">
        <v>50</v>
      </c>
      <c r="G949" t="s">
        <v>308</v>
      </c>
      <c r="H949">
        <v>210556</v>
      </c>
      <c r="I949">
        <v>1</v>
      </c>
      <c r="J949" t="s">
        <v>77</v>
      </c>
      <c r="K949" t="s">
        <v>77</v>
      </c>
      <c r="L949" t="s">
        <v>896</v>
      </c>
      <c r="M949">
        <v>2003</v>
      </c>
      <c r="N949">
        <v>74</v>
      </c>
      <c r="O949">
        <v>3</v>
      </c>
      <c r="P949" t="str">
        <f t="shared" si="28"/>
        <v>09</v>
      </c>
      <c r="Q949" s="118">
        <f>VLOOKUP(M949,WeightWhite!A$10:B$12,2,FALSE)*I949</f>
        <v>8.2378640776699026</v>
      </c>
      <c r="R949">
        <f t="shared" si="29"/>
        <v>3</v>
      </c>
    </row>
    <row r="950" spans="1:18" hidden="1">
      <c r="A950" s="134">
        <v>9401770057</v>
      </c>
      <c r="B950">
        <v>2006</v>
      </c>
      <c r="C950">
        <v>20060928</v>
      </c>
      <c r="D950">
        <v>50</v>
      </c>
      <c r="E950">
        <v>50</v>
      </c>
      <c r="G950" t="s">
        <v>308</v>
      </c>
      <c r="H950">
        <v>210556</v>
      </c>
      <c r="I950">
        <v>1</v>
      </c>
      <c r="J950" t="s">
        <v>77</v>
      </c>
      <c r="K950" t="s">
        <v>77</v>
      </c>
      <c r="L950" t="s">
        <v>896</v>
      </c>
      <c r="M950">
        <v>2003</v>
      </c>
      <c r="N950">
        <v>74</v>
      </c>
      <c r="O950">
        <v>3</v>
      </c>
      <c r="P950" t="str">
        <f t="shared" si="28"/>
        <v>09</v>
      </c>
      <c r="Q950" s="118">
        <f>VLOOKUP(M950,WeightWhite!A$10:B$12,2,FALSE)*I950</f>
        <v>8.2378640776699026</v>
      </c>
      <c r="R950">
        <f t="shared" si="29"/>
        <v>3</v>
      </c>
    </row>
    <row r="951" spans="1:18" hidden="1">
      <c r="A951" s="134">
        <v>9412450020</v>
      </c>
      <c r="B951">
        <v>2006</v>
      </c>
      <c r="C951">
        <v>20060907</v>
      </c>
      <c r="D951">
        <v>50</v>
      </c>
      <c r="E951">
        <v>50</v>
      </c>
      <c r="G951" t="s">
        <v>308</v>
      </c>
      <c r="H951">
        <v>210556</v>
      </c>
      <c r="I951">
        <v>1</v>
      </c>
      <c r="J951" t="s">
        <v>77</v>
      </c>
      <c r="K951" t="s">
        <v>77</v>
      </c>
      <c r="L951" t="s">
        <v>896</v>
      </c>
      <c r="M951">
        <v>2003</v>
      </c>
      <c r="N951">
        <v>74</v>
      </c>
      <c r="O951">
        <v>3</v>
      </c>
      <c r="P951" t="str">
        <f t="shared" si="28"/>
        <v>09</v>
      </c>
      <c r="Q951" s="118">
        <f>VLOOKUP(M951,WeightWhite!A$10:B$12,2,FALSE)*I951</f>
        <v>8.2378640776699026</v>
      </c>
      <c r="R951">
        <f t="shared" si="29"/>
        <v>3</v>
      </c>
    </row>
    <row r="952" spans="1:18" hidden="1">
      <c r="A952" s="134">
        <v>9412450046</v>
      </c>
      <c r="B952">
        <v>2006</v>
      </c>
      <c r="C952">
        <v>20060907</v>
      </c>
      <c r="D952">
        <v>50</v>
      </c>
      <c r="E952">
        <v>50</v>
      </c>
      <c r="G952" t="s">
        <v>308</v>
      </c>
      <c r="H952">
        <v>210556</v>
      </c>
      <c r="I952">
        <v>1</v>
      </c>
      <c r="J952" t="s">
        <v>77</v>
      </c>
      <c r="K952" t="s">
        <v>77</v>
      </c>
      <c r="L952" t="s">
        <v>896</v>
      </c>
      <c r="M952">
        <v>2003</v>
      </c>
      <c r="N952">
        <v>74</v>
      </c>
      <c r="O952">
        <v>3</v>
      </c>
      <c r="P952" t="str">
        <f t="shared" si="28"/>
        <v>09</v>
      </c>
      <c r="Q952" s="118">
        <f>VLOOKUP(M952,WeightWhite!A$10:B$12,2,FALSE)*I952</f>
        <v>8.2378640776699026</v>
      </c>
      <c r="R952">
        <f t="shared" si="29"/>
        <v>3</v>
      </c>
    </row>
    <row r="953" spans="1:18" hidden="1">
      <c r="A953" s="134">
        <v>9414540057</v>
      </c>
      <c r="B953">
        <v>2006</v>
      </c>
      <c r="C953">
        <v>20060923</v>
      </c>
      <c r="D953">
        <v>50</v>
      </c>
      <c r="E953">
        <v>50</v>
      </c>
      <c r="G953" t="s">
        <v>308</v>
      </c>
      <c r="H953">
        <v>210556</v>
      </c>
      <c r="I953">
        <v>1</v>
      </c>
      <c r="J953" t="s">
        <v>77</v>
      </c>
      <c r="K953" t="s">
        <v>77</v>
      </c>
      <c r="L953" t="s">
        <v>896</v>
      </c>
      <c r="M953">
        <v>2003</v>
      </c>
      <c r="N953">
        <v>74</v>
      </c>
      <c r="O953">
        <v>3</v>
      </c>
      <c r="P953" t="str">
        <f t="shared" si="28"/>
        <v>09</v>
      </c>
      <c r="Q953" s="118">
        <f>VLOOKUP(M953,WeightWhite!A$10:B$12,2,FALSE)*I953</f>
        <v>8.2378640776699026</v>
      </c>
      <c r="R953">
        <f t="shared" si="29"/>
        <v>3</v>
      </c>
    </row>
    <row r="954" spans="1:18" hidden="1">
      <c r="A954" s="134">
        <v>9414540059</v>
      </c>
      <c r="B954">
        <v>2006</v>
      </c>
      <c r="C954">
        <v>20060923</v>
      </c>
      <c r="D954">
        <v>50</v>
      </c>
      <c r="E954">
        <v>50</v>
      </c>
      <c r="G954" t="s">
        <v>308</v>
      </c>
      <c r="H954">
        <v>210556</v>
      </c>
      <c r="I954">
        <v>1</v>
      </c>
      <c r="J954" t="s">
        <v>77</v>
      </c>
      <c r="K954" t="s">
        <v>77</v>
      </c>
      <c r="L954" t="s">
        <v>896</v>
      </c>
      <c r="M954">
        <v>2003</v>
      </c>
      <c r="N954">
        <v>74</v>
      </c>
      <c r="O954">
        <v>3</v>
      </c>
      <c r="P954" t="str">
        <f t="shared" si="28"/>
        <v>09</v>
      </c>
      <c r="Q954" s="118">
        <f>VLOOKUP(M954,WeightWhite!A$10:B$12,2,FALSE)*I954</f>
        <v>8.2378640776699026</v>
      </c>
      <c r="R954">
        <f t="shared" si="29"/>
        <v>3</v>
      </c>
    </row>
    <row r="955" spans="1:18" hidden="1">
      <c r="A955" s="134">
        <v>9414540079</v>
      </c>
      <c r="B955">
        <v>2006</v>
      </c>
      <c r="C955">
        <v>20060923</v>
      </c>
      <c r="D955">
        <v>50</v>
      </c>
      <c r="E955">
        <v>50</v>
      </c>
      <c r="G955" t="s">
        <v>308</v>
      </c>
      <c r="H955">
        <v>210556</v>
      </c>
      <c r="I955">
        <v>1</v>
      </c>
      <c r="J955" t="s">
        <v>77</v>
      </c>
      <c r="K955" t="s">
        <v>77</v>
      </c>
      <c r="L955" t="s">
        <v>896</v>
      </c>
      <c r="M955">
        <v>2003</v>
      </c>
      <c r="N955">
        <v>74</v>
      </c>
      <c r="O955">
        <v>3</v>
      </c>
      <c r="P955" t="str">
        <f t="shared" si="28"/>
        <v>09</v>
      </c>
      <c r="Q955" s="118">
        <f>VLOOKUP(M955,WeightWhite!A$10:B$12,2,FALSE)*I955</f>
        <v>8.2378640776699026</v>
      </c>
      <c r="R955">
        <f t="shared" si="29"/>
        <v>3</v>
      </c>
    </row>
    <row r="956" spans="1:18" hidden="1">
      <c r="A956" s="134">
        <v>9414540080</v>
      </c>
      <c r="B956">
        <v>2006</v>
      </c>
      <c r="C956">
        <v>20060923</v>
      </c>
      <c r="D956">
        <v>50</v>
      </c>
      <c r="E956">
        <v>50</v>
      </c>
      <c r="G956" t="s">
        <v>308</v>
      </c>
      <c r="H956">
        <v>210556</v>
      </c>
      <c r="I956">
        <v>1</v>
      </c>
      <c r="J956" t="s">
        <v>77</v>
      </c>
      <c r="K956" t="s">
        <v>77</v>
      </c>
      <c r="L956" t="s">
        <v>896</v>
      </c>
      <c r="M956">
        <v>2003</v>
      </c>
      <c r="N956">
        <v>74</v>
      </c>
      <c r="O956">
        <v>3</v>
      </c>
      <c r="P956" t="str">
        <f t="shared" si="28"/>
        <v>09</v>
      </c>
      <c r="Q956" s="118">
        <f>VLOOKUP(M956,WeightWhite!A$10:B$12,2,FALSE)*I956</f>
        <v>8.2378640776699026</v>
      </c>
      <c r="R956">
        <f t="shared" si="29"/>
        <v>3</v>
      </c>
    </row>
    <row r="957" spans="1:18" hidden="1">
      <c r="A957" s="134">
        <v>9414540084</v>
      </c>
      <c r="B957">
        <v>2006</v>
      </c>
      <c r="C957">
        <v>20060923</v>
      </c>
      <c r="D957">
        <v>50</v>
      </c>
      <c r="E957">
        <v>50</v>
      </c>
      <c r="G957" t="s">
        <v>308</v>
      </c>
      <c r="H957">
        <v>210556</v>
      </c>
      <c r="I957">
        <v>1</v>
      </c>
      <c r="J957" t="s">
        <v>77</v>
      </c>
      <c r="K957" t="s">
        <v>77</v>
      </c>
      <c r="L957" t="s">
        <v>896</v>
      </c>
      <c r="M957">
        <v>2003</v>
      </c>
      <c r="N957">
        <v>74</v>
      </c>
      <c r="O957">
        <v>3</v>
      </c>
      <c r="P957" t="str">
        <f t="shared" si="28"/>
        <v>09</v>
      </c>
      <c r="Q957" s="118">
        <f>VLOOKUP(M957,WeightWhite!A$10:B$12,2,FALSE)*I957</f>
        <v>8.2378640776699026</v>
      </c>
      <c r="R957">
        <f t="shared" si="29"/>
        <v>3</v>
      </c>
    </row>
    <row r="958" spans="1:18" hidden="1">
      <c r="A958" s="134">
        <v>9414540096</v>
      </c>
      <c r="B958">
        <v>2006</v>
      </c>
      <c r="C958">
        <v>20060923</v>
      </c>
      <c r="D958">
        <v>50</v>
      </c>
      <c r="E958">
        <v>50</v>
      </c>
      <c r="G958" t="s">
        <v>308</v>
      </c>
      <c r="H958">
        <v>210556</v>
      </c>
      <c r="I958">
        <v>1</v>
      </c>
      <c r="J958" t="s">
        <v>77</v>
      </c>
      <c r="K958" t="s">
        <v>77</v>
      </c>
      <c r="L958" t="s">
        <v>896</v>
      </c>
      <c r="M958">
        <v>2003</v>
      </c>
      <c r="N958">
        <v>74</v>
      </c>
      <c r="O958">
        <v>3</v>
      </c>
      <c r="P958" t="str">
        <f t="shared" si="28"/>
        <v>09</v>
      </c>
      <c r="Q958" s="118">
        <f>VLOOKUP(M958,WeightWhite!A$10:B$12,2,FALSE)*I958</f>
        <v>8.2378640776699026</v>
      </c>
      <c r="R958">
        <f t="shared" si="29"/>
        <v>3</v>
      </c>
    </row>
    <row r="959" spans="1:18" hidden="1">
      <c r="A959" s="134">
        <v>9414540099</v>
      </c>
      <c r="B959">
        <v>2006</v>
      </c>
      <c r="C959">
        <v>20060923</v>
      </c>
      <c r="D959">
        <v>50</v>
      </c>
      <c r="E959">
        <v>50</v>
      </c>
      <c r="G959" t="s">
        <v>308</v>
      </c>
      <c r="H959">
        <v>210556</v>
      </c>
      <c r="I959">
        <v>1</v>
      </c>
      <c r="J959" t="s">
        <v>77</v>
      </c>
      <c r="K959" t="s">
        <v>77</v>
      </c>
      <c r="L959" t="s">
        <v>896</v>
      </c>
      <c r="M959">
        <v>2003</v>
      </c>
      <c r="N959">
        <v>74</v>
      </c>
      <c r="O959">
        <v>3</v>
      </c>
      <c r="P959" t="str">
        <f t="shared" si="28"/>
        <v>09</v>
      </c>
      <c r="Q959" s="118">
        <f>VLOOKUP(M959,WeightWhite!A$10:B$12,2,FALSE)*I959</f>
        <v>8.2378640776699026</v>
      </c>
      <c r="R959">
        <f t="shared" si="29"/>
        <v>3</v>
      </c>
    </row>
    <row r="960" spans="1:18" hidden="1">
      <c r="A960" s="134">
        <v>9412450007</v>
      </c>
      <c r="B960">
        <v>2006</v>
      </c>
      <c r="C960">
        <v>20060907</v>
      </c>
      <c r="D960">
        <v>50</v>
      </c>
      <c r="E960">
        <v>50</v>
      </c>
      <c r="G960" t="s">
        <v>308</v>
      </c>
      <c r="H960">
        <v>210556</v>
      </c>
      <c r="I960">
        <v>1</v>
      </c>
      <c r="J960" t="s">
        <v>77</v>
      </c>
      <c r="K960" t="s">
        <v>77</v>
      </c>
      <c r="L960" t="s">
        <v>896</v>
      </c>
      <c r="M960">
        <v>2003</v>
      </c>
      <c r="N960">
        <v>74</v>
      </c>
      <c r="O960">
        <v>3</v>
      </c>
      <c r="P960" t="str">
        <f t="shared" si="28"/>
        <v>09</v>
      </c>
      <c r="Q960" s="118">
        <f>VLOOKUP(M960,WeightWhite!A$10:B$12,2,FALSE)*I960</f>
        <v>8.2378640776699026</v>
      </c>
      <c r="R960">
        <f t="shared" si="29"/>
        <v>3</v>
      </c>
    </row>
    <row r="961" spans="1:18" hidden="1">
      <c r="A961" s="134">
        <v>9412450011</v>
      </c>
      <c r="B961">
        <v>2006</v>
      </c>
      <c r="C961">
        <v>20060907</v>
      </c>
      <c r="D961">
        <v>50</v>
      </c>
      <c r="E961">
        <v>50</v>
      </c>
      <c r="G961" t="s">
        <v>308</v>
      </c>
      <c r="H961">
        <v>210556</v>
      </c>
      <c r="I961">
        <v>1</v>
      </c>
      <c r="J961" t="s">
        <v>77</v>
      </c>
      <c r="K961" t="s">
        <v>77</v>
      </c>
      <c r="L961" t="s">
        <v>896</v>
      </c>
      <c r="M961">
        <v>2003</v>
      </c>
      <c r="N961">
        <v>74</v>
      </c>
      <c r="O961">
        <v>3</v>
      </c>
      <c r="P961" t="str">
        <f t="shared" si="28"/>
        <v>09</v>
      </c>
      <c r="Q961" s="118">
        <f>VLOOKUP(M961,WeightWhite!A$10:B$12,2,FALSE)*I961</f>
        <v>8.2378640776699026</v>
      </c>
      <c r="R961">
        <f t="shared" si="29"/>
        <v>3</v>
      </c>
    </row>
    <row r="962" spans="1:18" hidden="1">
      <c r="A962" s="134">
        <v>9412450014</v>
      </c>
      <c r="B962">
        <v>2006</v>
      </c>
      <c r="C962">
        <v>20060907</v>
      </c>
      <c r="D962">
        <v>50</v>
      </c>
      <c r="E962">
        <v>50</v>
      </c>
      <c r="G962" t="s">
        <v>308</v>
      </c>
      <c r="H962">
        <v>210556</v>
      </c>
      <c r="I962">
        <v>1</v>
      </c>
      <c r="J962" t="s">
        <v>77</v>
      </c>
      <c r="K962" t="s">
        <v>77</v>
      </c>
      <c r="L962" t="s">
        <v>896</v>
      </c>
      <c r="M962">
        <v>2003</v>
      </c>
      <c r="N962">
        <v>74</v>
      </c>
      <c r="O962">
        <v>3</v>
      </c>
      <c r="P962" t="str">
        <f t="shared" ref="P962:P1025" si="30">MID(C962,5,2)</f>
        <v>09</v>
      </c>
      <c r="Q962" s="118">
        <f>VLOOKUP(M962,WeightWhite!A$10:B$12,2,FALSE)*I962</f>
        <v>8.2378640776699026</v>
      </c>
      <c r="R962">
        <f t="shared" si="29"/>
        <v>3</v>
      </c>
    </row>
    <row r="963" spans="1:18" hidden="1">
      <c r="A963" s="134">
        <v>9412450040</v>
      </c>
      <c r="B963">
        <v>2006</v>
      </c>
      <c r="C963">
        <v>20060907</v>
      </c>
      <c r="D963">
        <v>50</v>
      </c>
      <c r="E963">
        <v>50</v>
      </c>
      <c r="G963" t="s">
        <v>308</v>
      </c>
      <c r="H963">
        <v>210556</v>
      </c>
      <c r="I963">
        <v>1</v>
      </c>
      <c r="J963" t="s">
        <v>77</v>
      </c>
      <c r="K963" t="s">
        <v>77</v>
      </c>
      <c r="L963" t="s">
        <v>896</v>
      </c>
      <c r="M963">
        <v>2003</v>
      </c>
      <c r="N963">
        <v>74</v>
      </c>
      <c r="O963">
        <v>3</v>
      </c>
      <c r="P963" t="str">
        <f t="shared" si="30"/>
        <v>09</v>
      </c>
      <c r="Q963" s="118">
        <f>VLOOKUP(M963,WeightWhite!A$10:B$12,2,FALSE)*I963</f>
        <v>8.2378640776699026</v>
      </c>
      <c r="R963">
        <f t="shared" ref="R963:R1026" si="31">B963-M963</f>
        <v>3</v>
      </c>
    </row>
    <row r="964" spans="1:18" hidden="1">
      <c r="A964" s="134">
        <v>9414540043</v>
      </c>
      <c r="B964">
        <v>2006</v>
      </c>
      <c r="C964">
        <v>20060923</v>
      </c>
      <c r="D964">
        <v>50</v>
      </c>
      <c r="E964">
        <v>50</v>
      </c>
      <c r="G964" t="s">
        <v>308</v>
      </c>
      <c r="H964">
        <v>210556</v>
      </c>
      <c r="I964">
        <v>1</v>
      </c>
      <c r="J964" t="s">
        <v>77</v>
      </c>
      <c r="K964" t="s">
        <v>77</v>
      </c>
      <c r="L964" t="s">
        <v>896</v>
      </c>
      <c r="M964">
        <v>2003</v>
      </c>
      <c r="N964">
        <v>74</v>
      </c>
      <c r="O964">
        <v>3</v>
      </c>
      <c r="P964" t="str">
        <f t="shared" si="30"/>
        <v>09</v>
      </c>
      <c r="Q964" s="118">
        <f>VLOOKUP(M964,WeightWhite!A$10:B$12,2,FALSE)*I964</f>
        <v>8.2378640776699026</v>
      </c>
      <c r="R964">
        <f t="shared" si="31"/>
        <v>3</v>
      </c>
    </row>
    <row r="965" spans="1:18" hidden="1">
      <c r="A965" s="134">
        <v>9414540044</v>
      </c>
      <c r="B965">
        <v>2006</v>
      </c>
      <c r="C965">
        <v>20060923</v>
      </c>
      <c r="D965">
        <v>50</v>
      </c>
      <c r="E965">
        <v>50</v>
      </c>
      <c r="G965" t="s">
        <v>308</v>
      </c>
      <c r="H965">
        <v>210556</v>
      </c>
      <c r="I965">
        <v>1</v>
      </c>
      <c r="J965" t="s">
        <v>77</v>
      </c>
      <c r="K965" t="s">
        <v>77</v>
      </c>
      <c r="L965" t="s">
        <v>896</v>
      </c>
      <c r="M965">
        <v>2003</v>
      </c>
      <c r="N965">
        <v>74</v>
      </c>
      <c r="O965">
        <v>3</v>
      </c>
      <c r="P965" t="str">
        <f t="shared" si="30"/>
        <v>09</v>
      </c>
      <c r="Q965" s="118">
        <f>VLOOKUP(M965,WeightWhite!A$10:B$12,2,FALSE)*I965</f>
        <v>8.2378640776699026</v>
      </c>
      <c r="R965">
        <f t="shared" si="31"/>
        <v>3</v>
      </c>
    </row>
    <row r="966" spans="1:18" hidden="1">
      <c r="A966" s="134">
        <v>9414560076</v>
      </c>
      <c r="B966">
        <v>2006</v>
      </c>
      <c r="C966">
        <v>20060923</v>
      </c>
      <c r="D966">
        <v>50</v>
      </c>
      <c r="E966">
        <v>50</v>
      </c>
      <c r="G966" t="s">
        <v>308</v>
      </c>
      <c r="H966">
        <v>210556</v>
      </c>
      <c r="I966">
        <v>1.01</v>
      </c>
      <c r="J966" t="s">
        <v>77</v>
      </c>
      <c r="K966" t="s">
        <v>77</v>
      </c>
      <c r="L966" t="s">
        <v>896</v>
      </c>
      <c r="M966">
        <v>2003</v>
      </c>
      <c r="N966">
        <v>74</v>
      </c>
      <c r="O966">
        <v>3</v>
      </c>
      <c r="P966" t="str">
        <f t="shared" si="30"/>
        <v>09</v>
      </c>
      <c r="Q966" s="118">
        <f>VLOOKUP(M966,WeightWhite!A$10:B$12,2,FALSE)*I966</f>
        <v>8.3202427184466021</v>
      </c>
      <c r="R966">
        <f t="shared" si="31"/>
        <v>3</v>
      </c>
    </row>
    <row r="967" spans="1:18" hidden="1">
      <c r="A967" s="134">
        <v>9414550029</v>
      </c>
      <c r="B967">
        <v>2006</v>
      </c>
      <c r="C967">
        <v>20060923</v>
      </c>
      <c r="D967">
        <v>50</v>
      </c>
      <c r="E967">
        <v>50</v>
      </c>
      <c r="G967" t="s">
        <v>308</v>
      </c>
      <c r="H967">
        <v>210556</v>
      </c>
      <c r="I967">
        <v>1</v>
      </c>
      <c r="J967" t="s">
        <v>77</v>
      </c>
      <c r="K967" t="s">
        <v>77</v>
      </c>
      <c r="L967" t="s">
        <v>896</v>
      </c>
      <c r="M967">
        <v>2003</v>
      </c>
      <c r="N967">
        <v>74</v>
      </c>
      <c r="O967">
        <v>3</v>
      </c>
      <c r="P967" t="str">
        <f t="shared" si="30"/>
        <v>09</v>
      </c>
      <c r="Q967" s="118">
        <f>VLOOKUP(M967,WeightWhite!A$10:B$12,2,FALSE)*I967</f>
        <v>8.2378640776699026</v>
      </c>
      <c r="R967">
        <f t="shared" si="31"/>
        <v>3</v>
      </c>
    </row>
    <row r="968" spans="1:18" hidden="1">
      <c r="A968" s="134">
        <v>9414550051</v>
      </c>
      <c r="B968">
        <v>2006</v>
      </c>
      <c r="C968">
        <v>20060923</v>
      </c>
      <c r="D968">
        <v>50</v>
      </c>
      <c r="E968">
        <v>50</v>
      </c>
      <c r="G968" t="s">
        <v>308</v>
      </c>
      <c r="H968">
        <v>210556</v>
      </c>
      <c r="I968">
        <v>1</v>
      </c>
      <c r="J968" t="s">
        <v>77</v>
      </c>
      <c r="K968" t="s">
        <v>77</v>
      </c>
      <c r="L968" t="s">
        <v>896</v>
      </c>
      <c r="M968">
        <v>2003</v>
      </c>
      <c r="N968">
        <v>74</v>
      </c>
      <c r="O968">
        <v>3</v>
      </c>
      <c r="P968" t="str">
        <f t="shared" si="30"/>
        <v>09</v>
      </c>
      <c r="Q968" s="118">
        <f>VLOOKUP(M968,WeightWhite!A$10:B$12,2,FALSE)*I968</f>
        <v>8.2378640776699026</v>
      </c>
      <c r="R968">
        <f t="shared" si="31"/>
        <v>3</v>
      </c>
    </row>
    <row r="969" spans="1:18" hidden="1">
      <c r="A969" s="134">
        <v>9414550053</v>
      </c>
      <c r="B969">
        <v>2006</v>
      </c>
      <c r="C969">
        <v>20060923</v>
      </c>
      <c r="D969">
        <v>50</v>
      </c>
      <c r="E969">
        <v>50</v>
      </c>
      <c r="G969" t="s">
        <v>308</v>
      </c>
      <c r="H969">
        <v>210556</v>
      </c>
      <c r="I969">
        <v>1</v>
      </c>
      <c r="J969" t="s">
        <v>77</v>
      </c>
      <c r="K969" t="s">
        <v>77</v>
      </c>
      <c r="L969" t="s">
        <v>896</v>
      </c>
      <c r="M969">
        <v>2003</v>
      </c>
      <c r="N969">
        <v>74</v>
      </c>
      <c r="O969">
        <v>3</v>
      </c>
      <c r="P969" t="str">
        <f t="shared" si="30"/>
        <v>09</v>
      </c>
      <c r="Q969" s="118">
        <f>VLOOKUP(M969,WeightWhite!A$10:B$12,2,FALSE)*I969</f>
        <v>8.2378640776699026</v>
      </c>
      <c r="R969">
        <f t="shared" si="31"/>
        <v>3</v>
      </c>
    </row>
    <row r="970" spans="1:18" hidden="1">
      <c r="A970" s="134">
        <v>9414560002</v>
      </c>
      <c r="B970">
        <v>2006</v>
      </c>
      <c r="C970">
        <v>20060923</v>
      </c>
      <c r="D970">
        <v>50</v>
      </c>
      <c r="E970">
        <v>50</v>
      </c>
      <c r="G970" t="s">
        <v>308</v>
      </c>
      <c r="H970">
        <v>210556</v>
      </c>
      <c r="I970">
        <v>1</v>
      </c>
      <c r="J970" t="s">
        <v>77</v>
      </c>
      <c r="K970" t="s">
        <v>77</v>
      </c>
      <c r="L970" t="s">
        <v>896</v>
      </c>
      <c r="M970">
        <v>2003</v>
      </c>
      <c r="N970">
        <v>74</v>
      </c>
      <c r="O970">
        <v>3</v>
      </c>
      <c r="P970" t="str">
        <f t="shared" si="30"/>
        <v>09</v>
      </c>
      <c r="Q970" s="118">
        <f>VLOOKUP(M970,WeightWhite!A$10:B$12,2,FALSE)*I970</f>
        <v>8.2378640776699026</v>
      </c>
      <c r="R970">
        <f t="shared" si="31"/>
        <v>3</v>
      </c>
    </row>
    <row r="971" spans="1:18" hidden="1">
      <c r="A971" s="134">
        <v>9414560005</v>
      </c>
      <c r="B971">
        <v>2006</v>
      </c>
      <c r="C971">
        <v>20060923</v>
      </c>
      <c r="D971">
        <v>50</v>
      </c>
      <c r="E971">
        <v>50</v>
      </c>
      <c r="G971" t="s">
        <v>308</v>
      </c>
      <c r="H971">
        <v>210556</v>
      </c>
      <c r="I971">
        <v>1</v>
      </c>
      <c r="J971" t="s">
        <v>77</v>
      </c>
      <c r="K971" t="s">
        <v>77</v>
      </c>
      <c r="L971" t="s">
        <v>896</v>
      </c>
      <c r="M971">
        <v>2003</v>
      </c>
      <c r="N971">
        <v>74</v>
      </c>
      <c r="O971">
        <v>3</v>
      </c>
      <c r="P971" t="str">
        <f t="shared" si="30"/>
        <v>09</v>
      </c>
      <c r="Q971" s="118">
        <f>VLOOKUP(M971,WeightWhite!A$10:B$12,2,FALSE)*I971</f>
        <v>8.2378640776699026</v>
      </c>
      <c r="R971">
        <f t="shared" si="31"/>
        <v>3</v>
      </c>
    </row>
    <row r="972" spans="1:18" hidden="1">
      <c r="A972" s="134">
        <v>9401710026</v>
      </c>
      <c r="B972">
        <v>2006</v>
      </c>
      <c r="C972">
        <v>20060914</v>
      </c>
      <c r="D972">
        <v>50</v>
      </c>
      <c r="E972">
        <v>50</v>
      </c>
      <c r="G972" t="s">
        <v>308</v>
      </c>
      <c r="H972">
        <v>210556</v>
      </c>
      <c r="I972">
        <v>1</v>
      </c>
      <c r="J972" t="s">
        <v>77</v>
      </c>
      <c r="K972" t="s">
        <v>77</v>
      </c>
      <c r="L972" t="s">
        <v>896</v>
      </c>
      <c r="M972">
        <v>2003</v>
      </c>
      <c r="N972">
        <v>74</v>
      </c>
      <c r="O972">
        <v>3</v>
      </c>
      <c r="P972" t="str">
        <f t="shared" si="30"/>
        <v>09</v>
      </c>
      <c r="Q972" s="118">
        <f>VLOOKUP(M972,WeightWhite!A$10:B$12,2,FALSE)*I972</f>
        <v>8.2378640776699026</v>
      </c>
      <c r="R972">
        <f t="shared" si="31"/>
        <v>3</v>
      </c>
    </row>
    <row r="973" spans="1:18" hidden="1">
      <c r="A973" s="134">
        <v>9401710031</v>
      </c>
      <c r="B973">
        <v>2006</v>
      </c>
      <c r="C973">
        <v>20060914</v>
      </c>
      <c r="D973">
        <v>50</v>
      </c>
      <c r="E973">
        <v>50</v>
      </c>
      <c r="G973" t="s">
        <v>308</v>
      </c>
      <c r="H973">
        <v>210556</v>
      </c>
      <c r="I973">
        <v>1</v>
      </c>
      <c r="J973" t="s">
        <v>77</v>
      </c>
      <c r="K973" t="s">
        <v>77</v>
      </c>
      <c r="L973" t="s">
        <v>896</v>
      </c>
      <c r="M973">
        <v>2003</v>
      </c>
      <c r="N973">
        <v>74</v>
      </c>
      <c r="O973">
        <v>3</v>
      </c>
      <c r="P973" t="str">
        <f t="shared" si="30"/>
        <v>09</v>
      </c>
      <c r="Q973" s="118">
        <f>VLOOKUP(M973,WeightWhite!A$10:B$12,2,FALSE)*I973</f>
        <v>8.2378640776699026</v>
      </c>
      <c r="R973">
        <f t="shared" si="31"/>
        <v>3</v>
      </c>
    </row>
    <row r="974" spans="1:18" hidden="1">
      <c r="A974" s="134">
        <v>9410970062</v>
      </c>
      <c r="B974">
        <v>2007</v>
      </c>
      <c r="C974">
        <v>20070922</v>
      </c>
      <c r="D974">
        <v>50</v>
      </c>
      <c r="E974">
        <v>50</v>
      </c>
      <c r="G974" t="s">
        <v>308</v>
      </c>
      <c r="H974">
        <v>210556</v>
      </c>
      <c r="I974">
        <v>1.02</v>
      </c>
      <c r="J974" t="s">
        <v>77</v>
      </c>
      <c r="K974" t="s">
        <v>77</v>
      </c>
      <c r="L974" t="s">
        <v>896</v>
      </c>
      <c r="M974">
        <v>2003</v>
      </c>
      <c r="N974">
        <v>74</v>
      </c>
      <c r="O974">
        <v>3</v>
      </c>
      <c r="P974" t="str">
        <f t="shared" si="30"/>
        <v>09</v>
      </c>
      <c r="Q974" s="118">
        <f>VLOOKUP(M974,WeightWhite!A$10:B$12,2,FALSE)*I974</f>
        <v>8.4026213592233017</v>
      </c>
      <c r="R974">
        <f t="shared" si="31"/>
        <v>4</v>
      </c>
    </row>
    <row r="975" spans="1:18" hidden="1">
      <c r="A975" s="134">
        <v>9410990089</v>
      </c>
      <c r="B975">
        <v>2007</v>
      </c>
      <c r="C975">
        <v>20070929</v>
      </c>
      <c r="D975">
        <v>50</v>
      </c>
      <c r="E975">
        <v>50</v>
      </c>
      <c r="G975" t="s">
        <v>308</v>
      </c>
      <c r="H975">
        <v>210556</v>
      </c>
      <c r="I975">
        <v>1.02</v>
      </c>
      <c r="J975" t="s">
        <v>77</v>
      </c>
      <c r="K975" t="s">
        <v>77</v>
      </c>
      <c r="L975" t="s">
        <v>896</v>
      </c>
      <c r="M975">
        <v>2003</v>
      </c>
      <c r="N975">
        <v>74</v>
      </c>
      <c r="O975">
        <v>3</v>
      </c>
      <c r="P975" t="str">
        <f t="shared" si="30"/>
        <v>09</v>
      </c>
      <c r="Q975" s="118">
        <f>VLOOKUP(M975,WeightWhite!A$10:B$12,2,FALSE)*I975</f>
        <v>8.4026213592233017</v>
      </c>
      <c r="R975">
        <f t="shared" si="31"/>
        <v>4</v>
      </c>
    </row>
    <row r="976" spans="1:18" hidden="1">
      <c r="A976" s="134">
        <v>9410900002</v>
      </c>
      <c r="B976">
        <v>2007</v>
      </c>
      <c r="C976">
        <v>20070906</v>
      </c>
      <c r="D976">
        <v>50</v>
      </c>
      <c r="E976">
        <v>50</v>
      </c>
      <c r="G976" t="s">
        <v>308</v>
      </c>
      <c r="H976">
        <v>210556</v>
      </c>
      <c r="I976">
        <v>1.02</v>
      </c>
      <c r="J976" t="s">
        <v>77</v>
      </c>
      <c r="K976" t="s">
        <v>77</v>
      </c>
      <c r="L976" t="s">
        <v>896</v>
      </c>
      <c r="M976">
        <v>2003</v>
      </c>
      <c r="N976">
        <v>74</v>
      </c>
      <c r="O976">
        <v>3</v>
      </c>
      <c r="P976" t="str">
        <f t="shared" si="30"/>
        <v>09</v>
      </c>
      <c r="Q976" s="118">
        <f>VLOOKUP(M976,WeightWhite!A$10:B$12,2,FALSE)*I976</f>
        <v>8.4026213592233017</v>
      </c>
      <c r="R976">
        <f t="shared" si="31"/>
        <v>4</v>
      </c>
    </row>
    <row r="977" spans="1:18" hidden="1">
      <c r="A977" s="134">
        <v>9410900003</v>
      </c>
      <c r="B977">
        <v>2007</v>
      </c>
      <c r="C977">
        <v>20070906</v>
      </c>
      <c r="D977">
        <v>50</v>
      </c>
      <c r="E977">
        <v>50</v>
      </c>
      <c r="G977" t="s">
        <v>308</v>
      </c>
      <c r="H977">
        <v>210556</v>
      </c>
      <c r="I977">
        <v>1.02</v>
      </c>
      <c r="J977" t="s">
        <v>77</v>
      </c>
      <c r="K977" t="s">
        <v>77</v>
      </c>
      <c r="L977" t="s">
        <v>896</v>
      </c>
      <c r="M977">
        <v>2003</v>
      </c>
      <c r="N977">
        <v>74</v>
      </c>
      <c r="O977">
        <v>3</v>
      </c>
      <c r="P977" t="str">
        <f t="shared" si="30"/>
        <v>09</v>
      </c>
      <c r="Q977" s="118">
        <f>VLOOKUP(M977,WeightWhite!A$10:B$12,2,FALSE)*I977</f>
        <v>8.4026213592233017</v>
      </c>
      <c r="R977">
        <f t="shared" si="31"/>
        <v>4</v>
      </c>
    </row>
    <row r="978" spans="1:18" hidden="1">
      <c r="A978" s="134">
        <v>9410900008</v>
      </c>
      <c r="B978">
        <v>2007</v>
      </c>
      <c r="C978">
        <v>20070906</v>
      </c>
      <c r="D978">
        <v>50</v>
      </c>
      <c r="E978">
        <v>50</v>
      </c>
      <c r="G978" t="s">
        <v>308</v>
      </c>
      <c r="H978">
        <v>210556</v>
      </c>
      <c r="I978">
        <v>1.02</v>
      </c>
      <c r="J978" t="s">
        <v>77</v>
      </c>
      <c r="K978" t="s">
        <v>77</v>
      </c>
      <c r="L978" t="s">
        <v>896</v>
      </c>
      <c r="M978">
        <v>2003</v>
      </c>
      <c r="N978">
        <v>74</v>
      </c>
      <c r="O978">
        <v>3</v>
      </c>
      <c r="P978" t="str">
        <f t="shared" si="30"/>
        <v>09</v>
      </c>
      <c r="Q978" s="118">
        <f>VLOOKUP(M978,WeightWhite!A$10:B$12,2,FALSE)*I978</f>
        <v>8.4026213592233017</v>
      </c>
      <c r="R978">
        <f t="shared" si="31"/>
        <v>4</v>
      </c>
    </row>
    <row r="979" spans="1:18" hidden="1">
      <c r="A979" s="134">
        <v>9410910004</v>
      </c>
      <c r="B979">
        <v>2007</v>
      </c>
      <c r="C979">
        <v>20070913</v>
      </c>
      <c r="D979">
        <v>50</v>
      </c>
      <c r="E979">
        <v>50</v>
      </c>
      <c r="G979" t="s">
        <v>308</v>
      </c>
      <c r="H979">
        <v>210556</v>
      </c>
      <c r="I979">
        <v>1.02</v>
      </c>
      <c r="J979" t="s">
        <v>77</v>
      </c>
      <c r="K979" t="s">
        <v>77</v>
      </c>
      <c r="L979" t="s">
        <v>896</v>
      </c>
      <c r="M979">
        <v>2003</v>
      </c>
      <c r="N979">
        <v>74</v>
      </c>
      <c r="O979">
        <v>3</v>
      </c>
      <c r="P979" t="str">
        <f t="shared" si="30"/>
        <v>09</v>
      </c>
      <c r="Q979" s="118">
        <f>VLOOKUP(M979,WeightWhite!A$10:B$12,2,FALSE)*I979</f>
        <v>8.4026213592233017</v>
      </c>
      <c r="R979">
        <f t="shared" si="31"/>
        <v>4</v>
      </c>
    </row>
    <row r="980" spans="1:18" hidden="1">
      <c r="A980" s="134">
        <v>9410910029</v>
      </c>
      <c r="B980">
        <v>2007</v>
      </c>
      <c r="C980">
        <v>20070913</v>
      </c>
      <c r="D980">
        <v>50</v>
      </c>
      <c r="E980">
        <v>50</v>
      </c>
      <c r="G980" t="s">
        <v>308</v>
      </c>
      <c r="H980">
        <v>210556</v>
      </c>
      <c r="I980">
        <v>1.02</v>
      </c>
      <c r="J980" t="s">
        <v>77</v>
      </c>
      <c r="K980" t="s">
        <v>77</v>
      </c>
      <c r="L980" t="s">
        <v>896</v>
      </c>
      <c r="M980">
        <v>2003</v>
      </c>
      <c r="N980">
        <v>74</v>
      </c>
      <c r="O980">
        <v>3</v>
      </c>
      <c r="P980" t="str">
        <f t="shared" si="30"/>
        <v>09</v>
      </c>
      <c r="Q980" s="118">
        <f>VLOOKUP(M980,WeightWhite!A$10:B$12,2,FALSE)*I980</f>
        <v>8.4026213592233017</v>
      </c>
      <c r="R980">
        <f t="shared" si="31"/>
        <v>4</v>
      </c>
    </row>
    <row r="981" spans="1:18" hidden="1">
      <c r="A981" s="134">
        <v>9410910058</v>
      </c>
      <c r="B981">
        <v>2007</v>
      </c>
      <c r="C981">
        <v>20070913</v>
      </c>
      <c r="D981">
        <v>50</v>
      </c>
      <c r="E981">
        <v>50</v>
      </c>
      <c r="G981" t="s">
        <v>308</v>
      </c>
      <c r="H981">
        <v>210556</v>
      </c>
      <c r="I981">
        <v>1.02</v>
      </c>
      <c r="J981" t="s">
        <v>77</v>
      </c>
      <c r="K981" t="s">
        <v>77</v>
      </c>
      <c r="L981" t="s">
        <v>896</v>
      </c>
      <c r="M981">
        <v>2003</v>
      </c>
      <c r="N981">
        <v>74</v>
      </c>
      <c r="O981">
        <v>3</v>
      </c>
      <c r="P981" t="str">
        <f t="shared" si="30"/>
        <v>09</v>
      </c>
      <c r="Q981" s="118">
        <f>VLOOKUP(M981,WeightWhite!A$10:B$12,2,FALSE)*I981</f>
        <v>8.4026213592233017</v>
      </c>
      <c r="R981">
        <f t="shared" si="31"/>
        <v>4</v>
      </c>
    </row>
    <row r="982" spans="1:18" hidden="1">
      <c r="A982" s="134">
        <v>9410910061</v>
      </c>
      <c r="B982">
        <v>2007</v>
      </c>
      <c r="C982">
        <v>20070913</v>
      </c>
      <c r="D982">
        <v>50</v>
      </c>
      <c r="E982">
        <v>50</v>
      </c>
      <c r="G982" t="s">
        <v>308</v>
      </c>
      <c r="H982">
        <v>210556</v>
      </c>
      <c r="I982">
        <v>1.02</v>
      </c>
      <c r="J982" t="s">
        <v>77</v>
      </c>
      <c r="K982" t="s">
        <v>77</v>
      </c>
      <c r="L982" t="s">
        <v>896</v>
      </c>
      <c r="M982">
        <v>2003</v>
      </c>
      <c r="N982">
        <v>74</v>
      </c>
      <c r="O982">
        <v>3</v>
      </c>
      <c r="P982" t="str">
        <f t="shared" si="30"/>
        <v>09</v>
      </c>
      <c r="Q982" s="118">
        <f>VLOOKUP(M982,WeightWhite!A$10:B$12,2,FALSE)*I982</f>
        <v>8.4026213592233017</v>
      </c>
      <c r="R982">
        <f t="shared" si="31"/>
        <v>4</v>
      </c>
    </row>
    <row r="983" spans="1:18" hidden="1">
      <c r="A983" s="134">
        <v>9410910064</v>
      </c>
      <c r="B983">
        <v>2007</v>
      </c>
      <c r="C983">
        <v>20070913</v>
      </c>
      <c r="D983">
        <v>50</v>
      </c>
      <c r="E983">
        <v>50</v>
      </c>
      <c r="G983" t="s">
        <v>308</v>
      </c>
      <c r="H983">
        <v>210556</v>
      </c>
      <c r="I983">
        <v>1.02</v>
      </c>
      <c r="J983" t="s">
        <v>77</v>
      </c>
      <c r="K983" t="s">
        <v>77</v>
      </c>
      <c r="L983" t="s">
        <v>896</v>
      </c>
      <c r="M983">
        <v>2003</v>
      </c>
      <c r="N983">
        <v>74</v>
      </c>
      <c r="O983">
        <v>3</v>
      </c>
      <c r="P983" t="str">
        <f t="shared" si="30"/>
        <v>09</v>
      </c>
      <c r="Q983" s="118">
        <f>VLOOKUP(M983,WeightWhite!A$10:B$12,2,FALSE)*I983</f>
        <v>8.4026213592233017</v>
      </c>
      <c r="R983">
        <f t="shared" si="31"/>
        <v>4</v>
      </c>
    </row>
    <row r="984" spans="1:18" hidden="1">
      <c r="A984" s="134">
        <v>9410910065</v>
      </c>
      <c r="B984">
        <v>2007</v>
      </c>
      <c r="C984">
        <v>20070913</v>
      </c>
      <c r="D984">
        <v>50</v>
      </c>
      <c r="E984">
        <v>50</v>
      </c>
      <c r="G984" t="s">
        <v>308</v>
      </c>
      <c r="H984">
        <v>210556</v>
      </c>
      <c r="I984">
        <v>1.02</v>
      </c>
      <c r="J984" t="s">
        <v>77</v>
      </c>
      <c r="K984" t="s">
        <v>77</v>
      </c>
      <c r="L984" t="s">
        <v>896</v>
      </c>
      <c r="M984">
        <v>2003</v>
      </c>
      <c r="N984">
        <v>74</v>
      </c>
      <c r="O984">
        <v>3</v>
      </c>
      <c r="P984" t="str">
        <f t="shared" si="30"/>
        <v>09</v>
      </c>
      <c r="Q984" s="118">
        <f>VLOOKUP(M984,WeightWhite!A$10:B$12,2,FALSE)*I984</f>
        <v>8.4026213592233017</v>
      </c>
      <c r="R984">
        <f t="shared" si="31"/>
        <v>4</v>
      </c>
    </row>
    <row r="985" spans="1:18" hidden="1">
      <c r="A985" s="134">
        <v>9410910068</v>
      </c>
      <c r="B985">
        <v>2007</v>
      </c>
      <c r="C985">
        <v>20070913</v>
      </c>
      <c r="D985">
        <v>50</v>
      </c>
      <c r="E985">
        <v>50</v>
      </c>
      <c r="G985" t="s">
        <v>308</v>
      </c>
      <c r="H985">
        <v>210556</v>
      </c>
      <c r="I985">
        <v>1.02</v>
      </c>
      <c r="J985" t="s">
        <v>77</v>
      </c>
      <c r="K985" t="s">
        <v>77</v>
      </c>
      <c r="L985" t="s">
        <v>896</v>
      </c>
      <c r="M985">
        <v>2003</v>
      </c>
      <c r="N985">
        <v>74</v>
      </c>
      <c r="O985">
        <v>3</v>
      </c>
      <c r="P985" t="str">
        <f t="shared" si="30"/>
        <v>09</v>
      </c>
      <c r="Q985" s="118">
        <f>VLOOKUP(M985,WeightWhite!A$10:B$12,2,FALSE)*I985</f>
        <v>8.4026213592233017</v>
      </c>
      <c r="R985">
        <f t="shared" si="31"/>
        <v>4</v>
      </c>
    </row>
    <row r="986" spans="1:18" hidden="1">
      <c r="A986" s="134">
        <v>9410910083</v>
      </c>
      <c r="B986">
        <v>2007</v>
      </c>
      <c r="C986">
        <v>20070913</v>
      </c>
      <c r="D986">
        <v>50</v>
      </c>
      <c r="E986">
        <v>50</v>
      </c>
      <c r="G986" t="s">
        <v>308</v>
      </c>
      <c r="H986">
        <v>210556</v>
      </c>
      <c r="I986">
        <v>1.02</v>
      </c>
      <c r="J986" t="s">
        <v>77</v>
      </c>
      <c r="K986" t="s">
        <v>77</v>
      </c>
      <c r="L986" t="s">
        <v>896</v>
      </c>
      <c r="M986">
        <v>2003</v>
      </c>
      <c r="N986">
        <v>74</v>
      </c>
      <c r="O986">
        <v>3</v>
      </c>
      <c r="P986" t="str">
        <f t="shared" si="30"/>
        <v>09</v>
      </c>
      <c r="Q986" s="118">
        <f>VLOOKUP(M986,WeightWhite!A$10:B$12,2,FALSE)*I986</f>
        <v>8.4026213592233017</v>
      </c>
      <c r="R986">
        <f t="shared" si="31"/>
        <v>4</v>
      </c>
    </row>
    <row r="987" spans="1:18" hidden="1">
      <c r="A987" s="134">
        <v>9410910086</v>
      </c>
      <c r="B987">
        <v>2007</v>
      </c>
      <c r="C987">
        <v>20070913</v>
      </c>
      <c r="D987">
        <v>50</v>
      </c>
      <c r="E987">
        <v>50</v>
      </c>
      <c r="G987" t="s">
        <v>308</v>
      </c>
      <c r="H987">
        <v>210556</v>
      </c>
      <c r="I987">
        <v>1.02</v>
      </c>
      <c r="J987" t="s">
        <v>77</v>
      </c>
      <c r="K987" t="s">
        <v>77</v>
      </c>
      <c r="L987" t="s">
        <v>896</v>
      </c>
      <c r="M987">
        <v>2003</v>
      </c>
      <c r="N987">
        <v>74</v>
      </c>
      <c r="O987">
        <v>3</v>
      </c>
      <c r="P987" t="str">
        <f t="shared" si="30"/>
        <v>09</v>
      </c>
      <c r="Q987" s="118">
        <f>VLOOKUP(M987,WeightWhite!A$10:B$12,2,FALSE)*I987</f>
        <v>8.4026213592233017</v>
      </c>
      <c r="R987">
        <f t="shared" si="31"/>
        <v>4</v>
      </c>
    </row>
    <row r="988" spans="1:18" hidden="1">
      <c r="A988" s="134">
        <v>9410900040</v>
      </c>
      <c r="B988">
        <v>2007</v>
      </c>
      <c r="C988">
        <v>20070906</v>
      </c>
      <c r="D988">
        <v>50</v>
      </c>
      <c r="E988">
        <v>50</v>
      </c>
      <c r="G988" t="s">
        <v>308</v>
      </c>
      <c r="H988">
        <v>210556</v>
      </c>
      <c r="I988">
        <v>1.02</v>
      </c>
      <c r="J988" t="s">
        <v>77</v>
      </c>
      <c r="K988" t="s">
        <v>77</v>
      </c>
      <c r="L988" t="s">
        <v>896</v>
      </c>
      <c r="M988">
        <v>2003</v>
      </c>
      <c r="N988">
        <v>74</v>
      </c>
      <c r="O988">
        <v>3</v>
      </c>
      <c r="P988" t="str">
        <f t="shared" si="30"/>
        <v>09</v>
      </c>
      <c r="Q988" s="118">
        <f>VLOOKUP(M988,WeightWhite!A$10:B$12,2,FALSE)*I988</f>
        <v>8.4026213592233017</v>
      </c>
      <c r="R988">
        <f t="shared" si="31"/>
        <v>4</v>
      </c>
    </row>
    <row r="989" spans="1:18" hidden="1">
      <c r="A989" s="134">
        <v>9410900041</v>
      </c>
      <c r="B989">
        <v>2007</v>
      </c>
      <c r="C989">
        <v>20070906</v>
      </c>
      <c r="D989">
        <v>50</v>
      </c>
      <c r="E989">
        <v>50</v>
      </c>
      <c r="G989" t="s">
        <v>308</v>
      </c>
      <c r="H989">
        <v>210556</v>
      </c>
      <c r="I989">
        <v>1.02</v>
      </c>
      <c r="J989" t="s">
        <v>77</v>
      </c>
      <c r="K989" t="s">
        <v>77</v>
      </c>
      <c r="L989" t="s">
        <v>896</v>
      </c>
      <c r="M989">
        <v>2003</v>
      </c>
      <c r="N989">
        <v>74</v>
      </c>
      <c r="O989">
        <v>3</v>
      </c>
      <c r="P989" t="str">
        <f t="shared" si="30"/>
        <v>09</v>
      </c>
      <c r="Q989" s="118">
        <f>VLOOKUP(M989,WeightWhite!A$10:B$12,2,FALSE)*I989</f>
        <v>8.4026213592233017</v>
      </c>
      <c r="R989">
        <f t="shared" si="31"/>
        <v>4</v>
      </c>
    </row>
    <row r="990" spans="1:18" hidden="1">
      <c r="A990" s="134">
        <v>9410900044</v>
      </c>
      <c r="B990">
        <v>2007</v>
      </c>
      <c r="C990">
        <v>20070906</v>
      </c>
      <c r="D990">
        <v>50</v>
      </c>
      <c r="E990">
        <v>50</v>
      </c>
      <c r="G990" t="s">
        <v>308</v>
      </c>
      <c r="H990">
        <v>210556</v>
      </c>
      <c r="I990">
        <v>1.02</v>
      </c>
      <c r="J990" t="s">
        <v>77</v>
      </c>
      <c r="K990" t="s">
        <v>77</v>
      </c>
      <c r="L990" t="s">
        <v>896</v>
      </c>
      <c r="M990">
        <v>2003</v>
      </c>
      <c r="N990">
        <v>74</v>
      </c>
      <c r="O990">
        <v>3</v>
      </c>
      <c r="P990" t="str">
        <f t="shared" si="30"/>
        <v>09</v>
      </c>
      <c r="Q990" s="118">
        <f>VLOOKUP(M990,WeightWhite!A$10:B$12,2,FALSE)*I990</f>
        <v>8.4026213592233017</v>
      </c>
      <c r="R990">
        <f t="shared" si="31"/>
        <v>4</v>
      </c>
    </row>
    <row r="991" spans="1:18" hidden="1">
      <c r="A991" s="134">
        <v>9410900047</v>
      </c>
      <c r="B991">
        <v>2007</v>
      </c>
      <c r="C991">
        <v>20070906</v>
      </c>
      <c r="D991">
        <v>50</v>
      </c>
      <c r="E991">
        <v>50</v>
      </c>
      <c r="G991" t="s">
        <v>308</v>
      </c>
      <c r="H991">
        <v>210556</v>
      </c>
      <c r="I991">
        <v>1.02</v>
      </c>
      <c r="J991" t="s">
        <v>77</v>
      </c>
      <c r="K991" t="s">
        <v>77</v>
      </c>
      <c r="L991" t="s">
        <v>896</v>
      </c>
      <c r="M991">
        <v>2003</v>
      </c>
      <c r="N991">
        <v>74</v>
      </c>
      <c r="O991">
        <v>3</v>
      </c>
      <c r="P991" t="str">
        <f t="shared" si="30"/>
        <v>09</v>
      </c>
      <c r="Q991" s="118">
        <f>VLOOKUP(M991,WeightWhite!A$10:B$12,2,FALSE)*I991</f>
        <v>8.4026213592233017</v>
      </c>
      <c r="R991">
        <f t="shared" si="31"/>
        <v>4</v>
      </c>
    </row>
    <row r="992" spans="1:18" hidden="1">
      <c r="A992" s="134">
        <v>9410900049</v>
      </c>
      <c r="B992">
        <v>2007</v>
      </c>
      <c r="C992">
        <v>20070906</v>
      </c>
      <c r="D992">
        <v>50</v>
      </c>
      <c r="E992">
        <v>50</v>
      </c>
      <c r="G992" t="s">
        <v>308</v>
      </c>
      <c r="H992">
        <v>210556</v>
      </c>
      <c r="I992">
        <v>1.02</v>
      </c>
      <c r="J992" t="s">
        <v>77</v>
      </c>
      <c r="K992" t="s">
        <v>77</v>
      </c>
      <c r="L992" t="s">
        <v>896</v>
      </c>
      <c r="M992">
        <v>2003</v>
      </c>
      <c r="N992">
        <v>74</v>
      </c>
      <c r="O992">
        <v>3</v>
      </c>
      <c r="P992" t="str">
        <f t="shared" si="30"/>
        <v>09</v>
      </c>
      <c r="Q992" s="118">
        <f>VLOOKUP(M992,WeightWhite!A$10:B$12,2,FALSE)*I992</f>
        <v>8.4026213592233017</v>
      </c>
      <c r="R992">
        <f t="shared" si="31"/>
        <v>4</v>
      </c>
    </row>
    <row r="993" spans="1:18" hidden="1">
      <c r="A993" s="134">
        <v>9410910023</v>
      </c>
      <c r="B993">
        <v>2007</v>
      </c>
      <c r="C993">
        <v>20070913</v>
      </c>
      <c r="D993">
        <v>50</v>
      </c>
      <c r="E993">
        <v>50</v>
      </c>
      <c r="G993" t="s">
        <v>308</v>
      </c>
      <c r="H993">
        <v>210556</v>
      </c>
      <c r="I993">
        <v>1.02</v>
      </c>
      <c r="J993" t="s">
        <v>77</v>
      </c>
      <c r="K993" t="s">
        <v>77</v>
      </c>
      <c r="L993" t="s">
        <v>896</v>
      </c>
      <c r="M993">
        <v>2003</v>
      </c>
      <c r="N993">
        <v>74</v>
      </c>
      <c r="O993">
        <v>3</v>
      </c>
      <c r="P993" t="str">
        <f t="shared" si="30"/>
        <v>09</v>
      </c>
      <c r="Q993" s="118">
        <f>VLOOKUP(M993,WeightWhite!A$10:B$12,2,FALSE)*I993</f>
        <v>8.4026213592233017</v>
      </c>
      <c r="R993">
        <f t="shared" si="31"/>
        <v>4</v>
      </c>
    </row>
    <row r="994" spans="1:18" hidden="1">
      <c r="A994" s="134">
        <v>9410910069</v>
      </c>
      <c r="B994">
        <v>2007</v>
      </c>
      <c r="C994">
        <v>20070913</v>
      </c>
      <c r="D994">
        <v>50</v>
      </c>
      <c r="E994">
        <v>50</v>
      </c>
      <c r="G994" t="s">
        <v>308</v>
      </c>
      <c r="H994">
        <v>210556</v>
      </c>
      <c r="I994">
        <v>1.02</v>
      </c>
      <c r="J994" t="s">
        <v>77</v>
      </c>
      <c r="K994" t="s">
        <v>77</v>
      </c>
      <c r="L994" t="s">
        <v>896</v>
      </c>
      <c r="M994">
        <v>2003</v>
      </c>
      <c r="N994">
        <v>74</v>
      </c>
      <c r="O994">
        <v>3</v>
      </c>
      <c r="P994" t="str">
        <f t="shared" si="30"/>
        <v>09</v>
      </c>
      <c r="Q994" s="118">
        <f>VLOOKUP(M994,WeightWhite!A$10:B$12,2,FALSE)*I994</f>
        <v>8.4026213592233017</v>
      </c>
      <c r="R994">
        <f t="shared" si="31"/>
        <v>4</v>
      </c>
    </row>
    <row r="995" spans="1:18" hidden="1">
      <c r="A995" s="134">
        <v>9410910070</v>
      </c>
      <c r="B995">
        <v>2007</v>
      </c>
      <c r="C995">
        <v>20070913</v>
      </c>
      <c r="D995">
        <v>50</v>
      </c>
      <c r="E995">
        <v>50</v>
      </c>
      <c r="G995" t="s">
        <v>308</v>
      </c>
      <c r="H995">
        <v>210556</v>
      </c>
      <c r="I995">
        <v>1.02</v>
      </c>
      <c r="J995" t="s">
        <v>77</v>
      </c>
      <c r="K995" t="s">
        <v>77</v>
      </c>
      <c r="L995" t="s">
        <v>896</v>
      </c>
      <c r="M995">
        <v>2003</v>
      </c>
      <c r="N995">
        <v>74</v>
      </c>
      <c r="O995">
        <v>3</v>
      </c>
      <c r="P995" t="str">
        <f t="shared" si="30"/>
        <v>09</v>
      </c>
      <c r="Q995" s="118">
        <f>VLOOKUP(M995,WeightWhite!A$10:B$12,2,FALSE)*I995</f>
        <v>8.4026213592233017</v>
      </c>
      <c r="R995">
        <f t="shared" si="31"/>
        <v>4</v>
      </c>
    </row>
    <row r="996" spans="1:18" hidden="1">
      <c r="A996" s="134">
        <v>9410910072</v>
      </c>
      <c r="B996">
        <v>2007</v>
      </c>
      <c r="C996">
        <v>20070913</v>
      </c>
      <c r="D996">
        <v>50</v>
      </c>
      <c r="E996">
        <v>50</v>
      </c>
      <c r="G996" t="s">
        <v>308</v>
      </c>
      <c r="H996">
        <v>210556</v>
      </c>
      <c r="I996">
        <v>1.02</v>
      </c>
      <c r="J996" t="s">
        <v>77</v>
      </c>
      <c r="K996" t="s">
        <v>77</v>
      </c>
      <c r="L996" t="s">
        <v>896</v>
      </c>
      <c r="M996">
        <v>2003</v>
      </c>
      <c r="N996">
        <v>74</v>
      </c>
      <c r="O996">
        <v>3</v>
      </c>
      <c r="P996" t="str">
        <f t="shared" si="30"/>
        <v>09</v>
      </c>
      <c r="Q996" s="118">
        <f>VLOOKUP(M996,WeightWhite!A$10:B$12,2,FALSE)*I996</f>
        <v>8.4026213592233017</v>
      </c>
      <c r="R996">
        <f t="shared" si="31"/>
        <v>4</v>
      </c>
    </row>
    <row r="997" spans="1:18" hidden="1">
      <c r="A997" s="134">
        <v>9410910073</v>
      </c>
      <c r="B997">
        <v>2007</v>
      </c>
      <c r="C997">
        <v>20070913</v>
      </c>
      <c r="D997">
        <v>50</v>
      </c>
      <c r="E997">
        <v>50</v>
      </c>
      <c r="G997" t="s">
        <v>308</v>
      </c>
      <c r="H997">
        <v>210556</v>
      </c>
      <c r="I997">
        <v>1.02</v>
      </c>
      <c r="J997" t="s">
        <v>77</v>
      </c>
      <c r="K997" t="s">
        <v>77</v>
      </c>
      <c r="L997" t="s">
        <v>896</v>
      </c>
      <c r="M997">
        <v>2003</v>
      </c>
      <c r="N997">
        <v>74</v>
      </c>
      <c r="O997">
        <v>3</v>
      </c>
      <c r="P997" t="str">
        <f t="shared" si="30"/>
        <v>09</v>
      </c>
      <c r="Q997" s="118">
        <f>VLOOKUP(M997,WeightWhite!A$10:B$12,2,FALSE)*I997</f>
        <v>8.4026213592233017</v>
      </c>
      <c r="R997">
        <f t="shared" si="31"/>
        <v>4</v>
      </c>
    </row>
    <row r="998" spans="1:18" hidden="1">
      <c r="A998" s="134">
        <v>9410910079</v>
      </c>
      <c r="B998">
        <v>2007</v>
      </c>
      <c r="C998">
        <v>20070913</v>
      </c>
      <c r="D998">
        <v>50</v>
      </c>
      <c r="E998">
        <v>50</v>
      </c>
      <c r="G998" t="s">
        <v>308</v>
      </c>
      <c r="H998">
        <v>210556</v>
      </c>
      <c r="I998">
        <v>1.02</v>
      </c>
      <c r="J998" t="s">
        <v>77</v>
      </c>
      <c r="K998" t="s">
        <v>77</v>
      </c>
      <c r="L998" t="s">
        <v>896</v>
      </c>
      <c r="M998">
        <v>2003</v>
      </c>
      <c r="N998">
        <v>74</v>
      </c>
      <c r="O998">
        <v>3</v>
      </c>
      <c r="P998" t="str">
        <f t="shared" si="30"/>
        <v>09</v>
      </c>
      <c r="Q998" s="118">
        <f>VLOOKUP(M998,WeightWhite!A$10:B$12,2,FALSE)*I998</f>
        <v>8.4026213592233017</v>
      </c>
      <c r="R998">
        <f t="shared" si="31"/>
        <v>4</v>
      </c>
    </row>
    <row r="999" spans="1:18" hidden="1">
      <c r="A999" s="134">
        <v>9410910080</v>
      </c>
      <c r="B999">
        <v>2007</v>
      </c>
      <c r="C999">
        <v>20070913</v>
      </c>
      <c r="D999">
        <v>50</v>
      </c>
      <c r="E999">
        <v>50</v>
      </c>
      <c r="G999" t="s">
        <v>308</v>
      </c>
      <c r="H999">
        <v>210556</v>
      </c>
      <c r="I999">
        <v>1.02</v>
      </c>
      <c r="J999" t="s">
        <v>77</v>
      </c>
      <c r="K999" t="s">
        <v>77</v>
      </c>
      <c r="L999" t="s">
        <v>896</v>
      </c>
      <c r="M999">
        <v>2003</v>
      </c>
      <c r="N999">
        <v>74</v>
      </c>
      <c r="O999">
        <v>3</v>
      </c>
      <c r="P999" t="str">
        <f t="shared" si="30"/>
        <v>09</v>
      </c>
      <c r="Q999" s="118">
        <f>VLOOKUP(M999,WeightWhite!A$10:B$12,2,FALSE)*I999</f>
        <v>8.4026213592233017</v>
      </c>
      <c r="R999">
        <f t="shared" si="31"/>
        <v>4</v>
      </c>
    </row>
    <row r="1000" spans="1:18" hidden="1">
      <c r="A1000" s="134">
        <v>9410910098</v>
      </c>
      <c r="B1000">
        <v>2007</v>
      </c>
      <c r="C1000">
        <v>20070913</v>
      </c>
      <c r="D1000">
        <v>50</v>
      </c>
      <c r="E1000">
        <v>50</v>
      </c>
      <c r="G1000" t="s">
        <v>308</v>
      </c>
      <c r="H1000">
        <v>210556</v>
      </c>
      <c r="I1000">
        <v>1.02</v>
      </c>
      <c r="J1000" t="s">
        <v>77</v>
      </c>
      <c r="K1000" t="s">
        <v>77</v>
      </c>
      <c r="L1000" t="s">
        <v>896</v>
      </c>
      <c r="M1000">
        <v>2003</v>
      </c>
      <c r="N1000">
        <v>74</v>
      </c>
      <c r="O1000">
        <v>3</v>
      </c>
      <c r="P1000" t="str">
        <f t="shared" si="30"/>
        <v>09</v>
      </c>
      <c r="Q1000" s="118">
        <f>VLOOKUP(M1000,WeightWhite!A$10:B$12,2,FALSE)*I1000</f>
        <v>8.4026213592233017</v>
      </c>
      <c r="R1000">
        <f t="shared" si="31"/>
        <v>4</v>
      </c>
    </row>
    <row r="1001" spans="1:18" hidden="1">
      <c r="A1001" s="134">
        <v>9410920048</v>
      </c>
      <c r="B1001">
        <v>2007</v>
      </c>
      <c r="C1001">
        <v>20070920</v>
      </c>
      <c r="D1001">
        <v>50</v>
      </c>
      <c r="E1001">
        <v>50</v>
      </c>
      <c r="G1001" t="s">
        <v>308</v>
      </c>
      <c r="H1001">
        <v>210556</v>
      </c>
      <c r="I1001">
        <v>1.02</v>
      </c>
      <c r="J1001" t="s">
        <v>77</v>
      </c>
      <c r="K1001" t="s">
        <v>77</v>
      </c>
      <c r="L1001" t="s">
        <v>896</v>
      </c>
      <c r="M1001">
        <v>2003</v>
      </c>
      <c r="N1001">
        <v>74</v>
      </c>
      <c r="O1001">
        <v>3</v>
      </c>
      <c r="P1001" t="str">
        <f t="shared" si="30"/>
        <v>09</v>
      </c>
      <c r="Q1001" s="118">
        <f>VLOOKUP(M1001,WeightWhite!A$10:B$12,2,FALSE)*I1001</f>
        <v>8.4026213592233017</v>
      </c>
      <c r="R1001">
        <f t="shared" si="31"/>
        <v>4</v>
      </c>
    </row>
    <row r="1002" spans="1:18" hidden="1">
      <c r="A1002" s="134">
        <v>9410920065</v>
      </c>
      <c r="B1002">
        <v>2007</v>
      </c>
      <c r="C1002">
        <v>20070920</v>
      </c>
      <c r="D1002">
        <v>50</v>
      </c>
      <c r="E1002">
        <v>50</v>
      </c>
      <c r="G1002" t="s">
        <v>308</v>
      </c>
      <c r="H1002">
        <v>210556</v>
      </c>
      <c r="I1002">
        <v>1.02</v>
      </c>
      <c r="J1002" t="s">
        <v>77</v>
      </c>
      <c r="K1002" t="s">
        <v>77</v>
      </c>
      <c r="L1002" t="s">
        <v>896</v>
      </c>
      <c r="M1002">
        <v>2003</v>
      </c>
      <c r="N1002">
        <v>74</v>
      </c>
      <c r="O1002">
        <v>3</v>
      </c>
      <c r="P1002" t="str">
        <f t="shared" si="30"/>
        <v>09</v>
      </c>
      <c r="Q1002" s="118">
        <f>VLOOKUP(M1002,WeightWhite!A$10:B$12,2,FALSE)*I1002</f>
        <v>8.4026213592233017</v>
      </c>
      <c r="R1002">
        <f t="shared" si="31"/>
        <v>4</v>
      </c>
    </row>
    <row r="1003" spans="1:18" hidden="1">
      <c r="A1003" s="134">
        <v>9410920066</v>
      </c>
      <c r="B1003">
        <v>2007</v>
      </c>
      <c r="C1003">
        <v>20070920</v>
      </c>
      <c r="D1003">
        <v>50</v>
      </c>
      <c r="E1003">
        <v>50</v>
      </c>
      <c r="G1003" t="s">
        <v>308</v>
      </c>
      <c r="H1003">
        <v>210556</v>
      </c>
      <c r="I1003">
        <v>1.02</v>
      </c>
      <c r="J1003" t="s">
        <v>77</v>
      </c>
      <c r="K1003" t="s">
        <v>77</v>
      </c>
      <c r="L1003" t="s">
        <v>896</v>
      </c>
      <c r="M1003">
        <v>2003</v>
      </c>
      <c r="N1003">
        <v>74</v>
      </c>
      <c r="O1003">
        <v>3</v>
      </c>
      <c r="P1003" t="str">
        <f t="shared" si="30"/>
        <v>09</v>
      </c>
      <c r="Q1003" s="118">
        <f>VLOOKUP(M1003,WeightWhite!A$10:B$12,2,FALSE)*I1003</f>
        <v>8.4026213592233017</v>
      </c>
      <c r="R1003">
        <f t="shared" si="31"/>
        <v>4</v>
      </c>
    </row>
    <row r="1004" spans="1:18" hidden="1">
      <c r="A1004" s="134">
        <v>9410920071</v>
      </c>
      <c r="B1004">
        <v>2007</v>
      </c>
      <c r="C1004">
        <v>20070920</v>
      </c>
      <c r="D1004">
        <v>50</v>
      </c>
      <c r="E1004">
        <v>50</v>
      </c>
      <c r="G1004" t="s">
        <v>308</v>
      </c>
      <c r="H1004">
        <v>210556</v>
      </c>
      <c r="I1004">
        <v>1.02</v>
      </c>
      <c r="J1004" t="s">
        <v>77</v>
      </c>
      <c r="K1004" t="s">
        <v>77</v>
      </c>
      <c r="L1004" t="s">
        <v>896</v>
      </c>
      <c r="M1004">
        <v>2003</v>
      </c>
      <c r="N1004">
        <v>74</v>
      </c>
      <c r="O1004">
        <v>3</v>
      </c>
      <c r="P1004" t="str">
        <f t="shared" si="30"/>
        <v>09</v>
      </c>
      <c r="Q1004" s="118">
        <f>VLOOKUP(M1004,WeightWhite!A$10:B$12,2,FALSE)*I1004</f>
        <v>8.4026213592233017</v>
      </c>
      <c r="R1004">
        <f t="shared" si="31"/>
        <v>4</v>
      </c>
    </row>
    <row r="1005" spans="1:18" hidden="1">
      <c r="A1005" s="134">
        <v>9410920077</v>
      </c>
      <c r="B1005">
        <v>2007</v>
      </c>
      <c r="C1005">
        <v>20070920</v>
      </c>
      <c r="D1005">
        <v>50</v>
      </c>
      <c r="E1005">
        <v>50</v>
      </c>
      <c r="G1005" t="s">
        <v>308</v>
      </c>
      <c r="H1005">
        <v>210556</v>
      </c>
      <c r="I1005">
        <v>1.02</v>
      </c>
      <c r="J1005" t="s">
        <v>77</v>
      </c>
      <c r="K1005" t="s">
        <v>77</v>
      </c>
      <c r="L1005" t="s">
        <v>896</v>
      </c>
      <c r="M1005">
        <v>2003</v>
      </c>
      <c r="N1005">
        <v>74</v>
      </c>
      <c r="O1005">
        <v>3</v>
      </c>
      <c r="P1005" t="str">
        <f t="shared" si="30"/>
        <v>09</v>
      </c>
      <c r="Q1005" s="118">
        <f>VLOOKUP(M1005,WeightWhite!A$10:B$12,2,FALSE)*I1005</f>
        <v>8.4026213592233017</v>
      </c>
      <c r="R1005">
        <f t="shared" si="31"/>
        <v>4</v>
      </c>
    </row>
    <row r="1006" spans="1:18" hidden="1">
      <c r="A1006" s="134">
        <v>9410920079</v>
      </c>
      <c r="B1006">
        <v>2007</v>
      </c>
      <c r="C1006">
        <v>20070920</v>
      </c>
      <c r="D1006">
        <v>50</v>
      </c>
      <c r="E1006">
        <v>50</v>
      </c>
      <c r="G1006" t="s">
        <v>308</v>
      </c>
      <c r="H1006">
        <v>210556</v>
      </c>
      <c r="I1006">
        <v>1.02</v>
      </c>
      <c r="J1006" t="s">
        <v>77</v>
      </c>
      <c r="K1006" t="s">
        <v>77</v>
      </c>
      <c r="L1006" t="s">
        <v>896</v>
      </c>
      <c r="M1006">
        <v>2003</v>
      </c>
      <c r="N1006">
        <v>74</v>
      </c>
      <c r="O1006">
        <v>3</v>
      </c>
      <c r="P1006" t="str">
        <f t="shared" si="30"/>
        <v>09</v>
      </c>
      <c r="Q1006" s="118">
        <f>VLOOKUP(M1006,WeightWhite!A$10:B$12,2,FALSE)*I1006</f>
        <v>8.4026213592233017</v>
      </c>
      <c r="R1006">
        <f t="shared" si="31"/>
        <v>4</v>
      </c>
    </row>
    <row r="1007" spans="1:18" hidden="1">
      <c r="A1007" s="134">
        <v>9410920080</v>
      </c>
      <c r="B1007">
        <v>2007</v>
      </c>
      <c r="C1007">
        <v>20070920</v>
      </c>
      <c r="D1007">
        <v>50</v>
      </c>
      <c r="E1007">
        <v>50</v>
      </c>
      <c r="G1007" t="s">
        <v>308</v>
      </c>
      <c r="H1007">
        <v>210556</v>
      </c>
      <c r="I1007">
        <v>1.02</v>
      </c>
      <c r="J1007" t="s">
        <v>77</v>
      </c>
      <c r="K1007" t="s">
        <v>77</v>
      </c>
      <c r="L1007" t="s">
        <v>896</v>
      </c>
      <c r="M1007">
        <v>2003</v>
      </c>
      <c r="N1007">
        <v>74</v>
      </c>
      <c r="O1007">
        <v>3</v>
      </c>
      <c r="P1007" t="str">
        <f t="shared" si="30"/>
        <v>09</v>
      </c>
      <c r="Q1007" s="118">
        <f>VLOOKUP(M1007,WeightWhite!A$10:B$12,2,FALSE)*I1007</f>
        <v>8.4026213592233017</v>
      </c>
      <c r="R1007">
        <f t="shared" si="31"/>
        <v>4</v>
      </c>
    </row>
    <row r="1008" spans="1:18" hidden="1">
      <c r="A1008" s="134">
        <v>9410920100</v>
      </c>
      <c r="B1008">
        <v>2007</v>
      </c>
      <c r="C1008">
        <v>20070920</v>
      </c>
      <c r="D1008">
        <v>50</v>
      </c>
      <c r="E1008">
        <v>50</v>
      </c>
      <c r="G1008" t="s">
        <v>308</v>
      </c>
      <c r="H1008">
        <v>210556</v>
      </c>
      <c r="I1008">
        <v>1.02</v>
      </c>
      <c r="J1008" t="s">
        <v>77</v>
      </c>
      <c r="K1008" t="s">
        <v>77</v>
      </c>
      <c r="L1008" t="s">
        <v>896</v>
      </c>
      <c r="M1008">
        <v>2003</v>
      </c>
      <c r="N1008">
        <v>74</v>
      </c>
      <c r="O1008">
        <v>3</v>
      </c>
      <c r="P1008" t="str">
        <f t="shared" si="30"/>
        <v>09</v>
      </c>
      <c r="Q1008" s="118">
        <f>VLOOKUP(M1008,WeightWhite!A$10:B$12,2,FALSE)*I1008</f>
        <v>8.4026213592233017</v>
      </c>
      <c r="R1008">
        <f t="shared" si="31"/>
        <v>4</v>
      </c>
    </row>
    <row r="1009" spans="1:18" hidden="1">
      <c r="A1009" s="134">
        <v>9410920102</v>
      </c>
      <c r="B1009">
        <v>2007</v>
      </c>
      <c r="C1009">
        <v>20070920</v>
      </c>
      <c r="D1009">
        <v>50</v>
      </c>
      <c r="E1009">
        <v>50</v>
      </c>
      <c r="G1009" t="s">
        <v>308</v>
      </c>
      <c r="H1009">
        <v>210556</v>
      </c>
      <c r="I1009">
        <v>1.02</v>
      </c>
      <c r="J1009" t="s">
        <v>77</v>
      </c>
      <c r="K1009" t="s">
        <v>77</v>
      </c>
      <c r="L1009" t="s">
        <v>896</v>
      </c>
      <c r="M1009">
        <v>2003</v>
      </c>
      <c r="N1009">
        <v>74</v>
      </c>
      <c r="O1009">
        <v>3</v>
      </c>
      <c r="P1009" t="str">
        <f t="shared" si="30"/>
        <v>09</v>
      </c>
      <c r="Q1009" s="118">
        <f>VLOOKUP(M1009,WeightWhite!A$10:B$12,2,FALSE)*I1009</f>
        <v>8.4026213592233017</v>
      </c>
      <c r="R1009">
        <f t="shared" si="31"/>
        <v>4</v>
      </c>
    </row>
    <row r="1010" spans="1:18" hidden="1">
      <c r="A1010" s="134">
        <v>9410920121</v>
      </c>
      <c r="B1010">
        <v>2007</v>
      </c>
      <c r="C1010">
        <v>20070920</v>
      </c>
      <c r="D1010">
        <v>50</v>
      </c>
      <c r="E1010">
        <v>50</v>
      </c>
      <c r="G1010" t="s">
        <v>308</v>
      </c>
      <c r="H1010">
        <v>210556</v>
      </c>
      <c r="I1010">
        <v>1.02</v>
      </c>
      <c r="J1010" t="s">
        <v>77</v>
      </c>
      <c r="K1010" t="s">
        <v>77</v>
      </c>
      <c r="L1010" t="s">
        <v>896</v>
      </c>
      <c r="M1010">
        <v>2003</v>
      </c>
      <c r="N1010">
        <v>74</v>
      </c>
      <c r="O1010">
        <v>3</v>
      </c>
      <c r="P1010" t="str">
        <f t="shared" si="30"/>
        <v>09</v>
      </c>
      <c r="Q1010" s="118">
        <f>VLOOKUP(M1010,WeightWhite!A$10:B$12,2,FALSE)*I1010</f>
        <v>8.4026213592233017</v>
      </c>
      <c r="R1010">
        <f t="shared" si="31"/>
        <v>4</v>
      </c>
    </row>
    <row r="1011" spans="1:18" hidden="1">
      <c r="A1011" s="134">
        <v>9410920122</v>
      </c>
      <c r="B1011">
        <v>2007</v>
      </c>
      <c r="C1011">
        <v>20070920</v>
      </c>
      <c r="D1011">
        <v>50</v>
      </c>
      <c r="E1011">
        <v>50</v>
      </c>
      <c r="G1011" t="s">
        <v>308</v>
      </c>
      <c r="H1011">
        <v>210556</v>
      </c>
      <c r="I1011">
        <v>1.02</v>
      </c>
      <c r="J1011" t="s">
        <v>77</v>
      </c>
      <c r="K1011" t="s">
        <v>77</v>
      </c>
      <c r="L1011" t="s">
        <v>896</v>
      </c>
      <c r="M1011">
        <v>2003</v>
      </c>
      <c r="N1011">
        <v>74</v>
      </c>
      <c r="O1011">
        <v>3</v>
      </c>
      <c r="P1011" t="str">
        <f t="shared" si="30"/>
        <v>09</v>
      </c>
      <c r="Q1011" s="118">
        <f>VLOOKUP(M1011,WeightWhite!A$10:B$12,2,FALSE)*I1011</f>
        <v>8.4026213592233017</v>
      </c>
      <c r="R1011">
        <f t="shared" si="31"/>
        <v>4</v>
      </c>
    </row>
    <row r="1012" spans="1:18" hidden="1">
      <c r="A1012" s="134">
        <v>9410920124</v>
      </c>
      <c r="B1012">
        <v>2007</v>
      </c>
      <c r="C1012">
        <v>20070920</v>
      </c>
      <c r="D1012">
        <v>50</v>
      </c>
      <c r="E1012">
        <v>50</v>
      </c>
      <c r="G1012" t="s">
        <v>308</v>
      </c>
      <c r="H1012">
        <v>210556</v>
      </c>
      <c r="I1012">
        <v>1.02</v>
      </c>
      <c r="J1012" t="s">
        <v>77</v>
      </c>
      <c r="K1012" t="s">
        <v>77</v>
      </c>
      <c r="L1012" t="s">
        <v>896</v>
      </c>
      <c r="M1012">
        <v>2003</v>
      </c>
      <c r="N1012">
        <v>74</v>
      </c>
      <c r="O1012">
        <v>3</v>
      </c>
      <c r="P1012" t="str">
        <f t="shared" si="30"/>
        <v>09</v>
      </c>
      <c r="Q1012" s="118">
        <f>VLOOKUP(M1012,WeightWhite!A$10:B$12,2,FALSE)*I1012</f>
        <v>8.4026213592233017</v>
      </c>
      <c r="R1012">
        <f t="shared" si="31"/>
        <v>4</v>
      </c>
    </row>
    <row r="1013" spans="1:18" hidden="1">
      <c r="A1013" s="134">
        <v>9410940096</v>
      </c>
      <c r="B1013">
        <v>2007</v>
      </c>
      <c r="C1013">
        <v>20070927</v>
      </c>
      <c r="D1013">
        <v>50</v>
      </c>
      <c r="E1013">
        <v>50</v>
      </c>
      <c r="G1013" t="s">
        <v>308</v>
      </c>
      <c r="H1013">
        <v>210556</v>
      </c>
      <c r="I1013">
        <v>1.02</v>
      </c>
      <c r="J1013" t="s">
        <v>77</v>
      </c>
      <c r="K1013" t="s">
        <v>77</v>
      </c>
      <c r="L1013" t="s">
        <v>896</v>
      </c>
      <c r="M1013">
        <v>2003</v>
      </c>
      <c r="N1013">
        <v>74</v>
      </c>
      <c r="O1013">
        <v>3</v>
      </c>
      <c r="P1013" t="str">
        <f t="shared" si="30"/>
        <v>09</v>
      </c>
      <c r="Q1013" s="118">
        <f>VLOOKUP(M1013,WeightWhite!A$10:B$12,2,FALSE)*I1013</f>
        <v>8.4026213592233017</v>
      </c>
      <c r="R1013">
        <f t="shared" si="31"/>
        <v>4</v>
      </c>
    </row>
    <row r="1014" spans="1:18" hidden="1">
      <c r="A1014" s="134">
        <v>9410920087</v>
      </c>
      <c r="B1014">
        <v>2007</v>
      </c>
      <c r="C1014">
        <v>20070920</v>
      </c>
      <c r="D1014">
        <v>50</v>
      </c>
      <c r="E1014">
        <v>50</v>
      </c>
      <c r="G1014" t="s">
        <v>308</v>
      </c>
      <c r="H1014">
        <v>210556</v>
      </c>
      <c r="I1014">
        <v>1.02</v>
      </c>
      <c r="J1014" t="s">
        <v>77</v>
      </c>
      <c r="K1014" t="s">
        <v>77</v>
      </c>
      <c r="L1014" t="s">
        <v>896</v>
      </c>
      <c r="M1014">
        <v>2003</v>
      </c>
      <c r="N1014">
        <v>74</v>
      </c>
      <c r="O1014">
        <v>3</v>
      </c>
      <c r="P1014" t="str">
        <f t="shared" si="30"/>
        <v>09</v>
      </c>
      <c r="Q1014" s="118">
        <f>VLOOKUP(M1014,WeightWhite!A$10:B$12,2,FALSE)*I1014</f>
        <v>8.4026213592233017</v>
      </c>
      <c r="R1014">
        <f t="shared" si="31"/>
        <v>4</v>
      </c>
    </row>
    <row r="1015" spans="1:18" hidden="1">
      <c r="A1015" s="134">
        <v>9410920116</v>
      </c>
      <c r="B1015">
        <v>2007</v>
      </c>
      <c r="C1015">
        <v>20070920</v>
      </c>
      <c r="D1015">
        <v>50</v>
      </c>
      <c r="E1015">
        <v>50</v>
      </c>
      <c r="G1015" t="s">
        <v>308</v>
      </c>
      <c r="H1015">
        <v>210556</v>
      </c>
      <c r="I1015">
        <v>1.02</v>
      </c>
      <c r="J1015" t="s">
        <v>77</v>
      </c>
      <c r="K1015" t="s">
        <v>77</v>
      </c>
      <c r="L1015" t="s">
        <v>896</v>
      </c>
      <c r="M1015">
        <v>2003</v>
      </c>
      <c r="N1015">
        <v>74</v>
      </c>
      <c r="O1015">
        <v>3</v>
      </c>
      <c r="P1015" t="str">
        <f t="shared" si="30"/>
        <v>09</v>
      </c>
      <c r="Q1015" s="118">
        <f>VLOOKUP(M1015,WeightWhite!A$10:B$12,2,FALSE)*I1015</f>
        <v>8.4026213592233017</v>
      </c>
      <c r="R1015">
        <f t="shared" si="31"/>
        <v>4</v>
      </c>
    </row>
    <row r="1016" spans="1:18" hidden="1">
      <c r="A1016" s="134">
        <v>9410940079</v>
      </c>
      <c r="B1016">
        <v>2007</v>
      </c>
      <c r="C1016">
        <v>20070927</v>
      </c>
      <c r="D1016">
        <v>50</v>
      </c>
      <c r="E1016">
        <v>50</v>
      </c>
      <c r="G1016" t="s">
        <v>308</v>
      </c>
      <c r="H1016">
        <v>210556</v>
      </c>
      <c r="I1016">
        <v>1.02</v>
      </c>
      <c r="J1016" t="s">
        <v>77</v>
      </c>
      <c r="K1016" t="s">
        <v>77</v>
      </c>
      <c r="L1016" t="s">
        <v>896</v>
      </c>
      <c r="M1016">
        <v>2003</v>
      </c>
      <c r="N1016">
        <v>74</v>
      </c>
      <c r="O1016">
        <v>3</v>
      </c>
      <c r="P1016" t="str">
        <f t="shared" si="30"/>
        <v>09</v>
      </c>
      <c r="Q1016" s="118">
        <f>VLOOKUP(M1016,WeightWhite!A$10:B$12,2,FALSE)*I1016</f>
        <v>8.4026213592233017</v>
      </c>
      <c r="R1016">
        <f t="shared" si="31"/>
        <v>4</v>
      </c>
    </row>
    <row r="1017" spans="1:18" hidden="1">
      <c r="A1017" s="134">
        <v>9410940081</v>
      </c>
      <c r="B1017">
        <v>2007</v>
      </c>
      <c r="C1017">
        <v>20070927</v>
      </c>
      <c r="D1017">
        <v>50</v>
      </c>
      <c r="E1017">
        <v>50</v>
      </c>
      <c r="G1017" t="s">
        <v>308</v>
      </c>
      <c r="H1017">
        <v>210556</v>
      </c>
      <c r="I1017">
        <v>1.02</v>
      </c>
      <c r="J1017" t="s">
        <v>77</v>
      </c>
      <c r="K1017" t="s">
        <v>77</v>
      </c>
      <c r="L1017" t="s">
        <v>896</v>
      </c>
      <c r="M1017">
        <v>2003</v>
      </c>
      <c r="N1017">
        <v>74</v>
      </c>
      <c r="O1017">
        <v>3</v>
      </c>
      <c r="P1017" t="str">
        <f t="shared" si="30"/>
        <v>09</v>
      </c>
      <c r="Q1017" s="118">
        <f>VLOOKUP(M1017,WeightWhite!A$10:B$12,2,FALSE)*I1017</f>
        <v>8.4026213592233017</v>
      </c>
      <c r="R1017">
        <f t="shared" si="31"/>
        <v>4</v>
      </c>
    </row>
    <row r="1018" spans="1:18" hidden="1">
      <c r="A1018" s="134">
        <v>9410940100</v>
      </c>
      <c r="B1018">
        <v>2007</v>
      </c>
      <c r="C1018">
        <v>20070927</v>
      </c>
      <c r="D1018">
        <v>50</v>
      </c>
      <c r="E1018">
        <v>50</v>
      </c>
      <c r="G1018" t="s">
        <v>308</v>
      </c>
      <c r="H1018">
        <v>210556</v>
      </c>
      <c r="I1018">
        <v>1.02</v>
      </c>
      <c r="J1018" t="s">
        <v>77</v>
      </c>
      <c r="K1018" t="s">
        <v>77</v>
      </c>
      <c r="L1018" t="s">
        <v>896</v>
      </c>
      <c r="M1018">
        <v>2003</v>
      </c>
      <c r="N1018">
        <v>74</v>
      </c>
      <c r="O1018">
        <v>3</v>
      </c>
      <c r="P1018" t="str">
        <f t="shared" si="30"/>
        <v>09</v>
      </c>
      <c r="Q1018" s="118">
        <f>VLOOKUP(M1018,WeightWhite!A$10:B$12,2,FALSE)*I1018</f>
        <v>8.4026213592233017</v>
      </c>
      <c r="R1018">
        <f t="shared" si="31"/>
        <v>4</v>
      </c>
    </row>
    <row r="1019" spans="1:18" hidden="1">
      <c r="A1019" s="134">
        <v>9410950005</v>
      </c>
      <c r="B1019">
        <v>2007</v>
      </c>
      <c r="C1019">
        <v>20070911</v>
      </c>
      <c r="D1019">
        <v>50</v>
      </c>
      <c r="E1019">
        <v>50</v>
      </c>
      <c r="G1019" t="s">
        <v>308</v>
      </c>
      <c r="H1019">
        <v>210556</v>
      </c>
      <c r="I1019">
        <v>1.02</v>
      </c>
      <c r="J1019" t="s">
        <v>77</v>
      </c>
      <c r="K1019" t="s">
        <v>77</v>
      </c>
      <c r="L1019" t="s">
        <v>896</v>
      </c>
      <c r="M1019">
        <v>2003</v>
      </c>
      <c r="N1019">
        <v>74</v>
      </c>
      <c r="O1019">
        <v>3</v>
      </c>
      <c r="P1019" t="str">
        <f t="shared" si="30"/>
        <v>09</v>
      </c>
      <c r="Q1019" s="118">
        <f>VLOOKUP(M1019,WeightWhite!A$10:B$12,2,FALSE)*I1019</f>
        <v>8.4026213592233017</v>
      </c>
      <c r="R1019">
        <f t="shared" si="31"/>
        <v>4</v>
      </c>
    </row>
    <row r="1020" spans="1:18" hidden="1">
      <c r="A1020" s="134">
        <v>9410970025</v>
      </c>
      <c r="B1020">
        <v>2007</v>
      </c>
      <c r="C1020">
        <v>20070922</v>
      </c>
      <c r="D1020">
        <v>50</v>
      </c>
      <c r="E1020">
        <v>50</v>
      </c>
      <c r="G1020" t="s">
        <v>308</v>
      </c>
      <c r="H1020">
        <v>210556</v>
      </c>
      <c r="I1020">
        <v>1.02</v>
      </c>
      <c r="J1020" t="s">
        <v>77</v>
      </c>
      <c r="K1020" t="s">
        <v>77</v>
      </c>
      <c r="L1020" t="s">
        <v>896</v>
      </c>
      <c r="M1020">
        <v>2003</v>
      </c>
      <c r="N1020">
        <v>74</v>
      </c>
      <c r="O1020">
        <v>3</v>
      </c>
      <c r="P1020" t="str">
        <f t="shared" si="30"/>
        <v>09</v>
      </c>
      <c r="Q1020" s="118">
        <f>VLOOKUP(M1020,WeightWhite!A$10:B$12,2,FALSE)*I1020</f>
        <v>8.4026213592233017</v>
      </c>
      <c r="R1020">
        <f t="shared" si="31"/>
        <v>4</v>
      </c>
    </row>
    <row r="1021" spans="1:18" hidden="1">
      <c r="A1021" s="134">
        <v>9309720056</v>
      </c>
      <c r="B1021">
        <v>2008</v>
      </c>
      <c r="C1021">
        <v>20080911</v>
      </c>
      <c r="D1021">
        <v>50</v>
      </c>
      <c r="E1021">
        <v>50</v>
      </c>
      <c r="F1021" t="s">
        <v>58</v>
      </c>
      <c r="G1021" t="s">
        <v>308</v>
      </c>
      <c r="H1021">
        <v>210556</v>
      </c>
      <c r="I1021">
        <v>1</v>
      </c>
      <c r="J1021" t="s">
        <v>77</v>
      </c>
      <c r="K1021" t="s">
        <v>77</v>
      </c>
      <c r="L1021" t="s">
        <v>896</v>
      </c>
      <c r="M1021">
        <v>2003</v>
      </c>
      <c r="N1021">
        <v>74</v>
      </c>
      <c r="O1021">
        <v>3</v>
      </c>
      <c r="P1021" t="str">
        <f t="shared" si="30"/>
        <v>09</v>
      </c>
      <c r="Q1021" s="118">
        <f>VLOOKUP(M1021,WeightWhite!A$10:B$12,2,FALSE)*I1021</f>
        <v>8.2378640776699026</v>
      </c>
      <c r="R1021">
        <f t="shared" si="31"/>
        <v>5</v>
      </c>
    </row>
    <row r="1022" spans="1:18" hidden="1">
      <c r="A1022" s="134">
        <v>9309760067</v>
      </c>
      <c r="B1022">
        <v>2008</v>
      </c>
      <c r="C1022">
        <v>20080920</v>
      </c>
      <c r="D1022">
        <v>50</v>
      </c>
      <c r="E1022">
        <v>50</v>
      </c>
      <c r="F1022" t="s">
        <v>58</v>
      </c>
      <c r="G1022" t="s">
        <v>308</v>
      </c>
      <c r="H1022">
        <v>210556</v>
      </c>
      <c r="I1022">
        <v>1</v>
      </c>
      <c r="J1022" t="s">
        <v>77</v>
      </c>
      <c r="K1022" t="s">
        <v>77</v>
      </c>
      <c r="L1022" t="s">
        <v>896</v>
      </c>
      <c r="M1022">
        <v>2003</v>
      </c>
      <c r="N1022">
        <v>74</v>
      </c>
      <c r="O1022">
        <v>3</v>
      </c>
      <c r="P1022" t="str">
        <f t="shared" si="30"/>
        <v>09</v>
      </c>
      <c r="Q1022" s="118">
        <f>VLOOKUP(M1022,WeightWhite!A$10:B$12,2,FALSE)*I1022</f>
        <v>8.2378640776699026</v>
      </c>
      <c r="R1022">
        <f t="shared" si="31"/>
        <v>5</v>
      </c>
    </row>
    <row r="1023" spans="1:18" hidden="1">
      <c r="A1023" s="134">
        <v>9309770078</v>
      </c>
      <c r="B1023">
        <v>2008</v>
      </c>
      <c r="C1023">
        <v>20080925</v>
      </c>
      <c r="D1023">
        <v>50</v>
      </c>
      <c r="E1023">
        <v>50</v>
      </c>
      <c r="F1023" t="s">
        <v>58</v>
      </c>
      <c r="G1023" t="s">
        <v>308</v>
      </c>
      <c r="H1023">
        <v>210556</v>
      </c>
      <c r="I1023">
        <v>1</v>
      </c>
      <c r="J1023" t="s">
        <v>77</v>
      </c>
      <c r="K1023" t="s">
        <v>77</v>
      </c>
      <c r="L1023" t="s">
        <v>896</v>
      </c>
      <c r="M1023">
        <v>2003</v>
      </c>
      <c r="N1023">
        <v>74</v>
      </c>
      <c r="O1023">
        <v>3</v>
      </c>
      <c r="P1023" t="str">
        <f t="shared" si="30"/>
        <v>09</v>
      </c>
      <c r="Q1023" s="118">
        <f>VLOOKUP(M1023,WeightWhite!A$10:B$12,2,FALSE)*I1023</f>
        <v>8.2378640776699026</v>
      </c>
      <c r="R1023">
        <f t="shared" si="31"/>
        <v>5</v>
      </c>
    </row>
    <row r="1024" spans="1:18" hidden="1">
      <c r="A1024" s="134">
        <v>9309700029</v>
      </c>
      <c r="B1024">
        <v>2008</v>
      </c>
      <c r="C1024">
        <v>20080904</v>
      </c>
      <c r="D1024">
        <v>50</v>
      </c>
      <c r="E1024">
        <v>50</v>
      </c>
      <c r="F1024" t="s">
        <v>58</v>
      </c>
      <c r="G1024" t="s">
        <v>308</v>
      </c>
      <c r="H1024">
        <v>210556</v>
      </c>
      <c r="I1024">
        <v>1</v>
      </c>
      <c r="J1024" t="s">
        <v>77</v>
      </c>
      <c r="K1024" t="s">
        <v>77</v>
      </c>
      <c r="L1024" t="s">
        <v>896</v>
      </c>
      <c r="M1024">
        <v>2003</v>
      </c>
      <c r="N1024">
        <v>74</v>
      </c>
      <c r="O1024">
        <v>3</v>
      </c>
      <c r="P1024" t="str">
        <f t="shared" si="30"/>
        <v>09</v>
      </c>
      <c r="Q1024" s="118">
        <f>VLOOKUP(M1024,WeightWhite!A$10:B$12,2,FALSE)*I1024</f>
        <v>8.2378640776699026</v>
      </c>
      <c r="R1024">
        <f t="shared" si="31"/>
        <v>5</v>
      </c>
    </row>
    <row r="1025" spans="1:18" hidden="1">
      <c r="A1025" s="134">
        <v>9309720042</v>
      </c>
      <c r="B1025">
        <v>2008</v>
      </c>
      <c r="C1025">
        <v>20080911</v>
      </c>
      <c r="D1025">
        <v>50</v>
      </c>
      <c r="E1025">
        <v>50</v>
      </c>
      <c r="F1025" t="s">
        <v>58</v>
      </c>
      <c r="G1025" t="s">
        <v>308</v>
      </c>
      <c r="H1025">
        <v>210556</v>
      </c>
      <c r="I1025">
        <v>1</v>
      </c>
      <c r="J1025" t="s">
        <v>77</v>
      </c>
      <c r="K1025" t="s">
        <v>77</v>
      </c>
      <c r="L1025" t="s">
        <v>896</v>
      </c>
      <c r="M1025">
        <v>2003</v>
      </c>
      <c r="N1025">
        <v>74</v>
      </c>
      <c r="O1025">
        <v>3</v>
      </c>
      <c r="P1025" t="str">
        <f t="shared" si="30"/>
        <v>09</v>
      </c>
      <c r="Q1025" s="118">
        <f>VLOOKUP(M1025,WeightWhite!A$10:B$12,2,FALSE)*I1025</f>
        <v>8.2378640776699026</v>
      </c>
      <c r="R1025">
        <f t="shared" si="31"/>
        <v>5</v>
      </c>
    </row>
    <row r="1026" spans="1:18" hidden="1">
      <c r="A1026" s="134">
        <v>9401740013</v>
      </c>
      <c r="B1026">
        <v>2006</v>
      </c>
      <c r="C1026">
        <v>20060921</v>
      </c>
      <c r="D1026">
        <v>50</v>
      </c>
      <c r="E1026">
        <v>50</v>
      </c>
      <c r="G1026" t="s">
        <v>308</v>
      </c>
      <c r="H1026">
        <v>210595</v>
      </c>
      <c r="I1026">
        <v>1.01</v>
      </c>
      <c r="J1026" t="s">
        <v>77</v>
      </c>
      <c r="K1026" t="s">
        <v>77</v>
      </c>
      <c r="L1026" t="s">
        <v>896</v>
      </c>
      <c r="M1026">
        <v>2004</v>
      </c>
      <c r="N1026">
        <v>74</v>
      </c>
      <c r="O1026">
        <v>3</v>
      </c>
      <c r="P1026" t="str">
        <f t="shared" ref="P1026:P1089" si="32">MID(C1026,5,2)</f>
        <v>09</v>
      </c>
      <c r="Q1026" s="118">
        <f>VLOOKUP(M1026,WeightWhite!A$10:B$12,2,FALSE)*I1026</f>
        <v>2.3037231182795699</v>
      </c>
      <c r="R1026">
        <f t="shared" si="31"/>
        <v>2</v>
      </c>
    </row>
    <row r="1027" spans="1:18" hidden="1">
      <c r="A1027" s="134">
        <v>9414540053</v>
      </c>
      <c r="B1027">
        <v>2006</v>
      </c>
      <c r="C1027">
        <v>20060923</v>
      </c>
      <c r="D1027">
        <v>50</v>
      </c>
      <c r="E1027">
        <v>50</v>
      </c>
      <c r="G1027" t="s">
        <v>308</v>
      </c>
      <c r="H1027">
        <v>210595</v>
      </c>
      <c r="I1027">
        <v>1</v>
      </c>
      <c r="J1027" t="s">
        <v>77</v>
      </c>
      <c r="K1027" t="s">
        <v>77</v>
      </c>
      <c r="L1027" t="s">
        <v>896</v>
      </c>
      <c r="M1027">
        <v>2004</v>
      </c>
      <c r="N1027">
        <v>74</v>
      </c>
      <c r="O1027">
        <v>3</v>
      </c>
      <c r="P1027" t="str">
        <f t="shared" si="32"/>
        <v>09</v>
      </c>
      <c r="Q1027" s="118">
        <f>VLOOKUP(M1027,WeightWhite!A$10:B$12,2,FALSE)*I1027</f>
        <v>2.2809139784946235</v>
      </c>
      <c r="R1027">
        <f t="shared" ref="R1027:R1090" si="33">B1027-M1027</f>
        <v>2</v>
      </c>
    </row>
    <row r="1028" spans="1:18" hidden="1">
      <c r="A1028" s="134">
        <v>9414550002</v>
      </c>
      <c r="B1028">
        <v>2006</v>
      </c>
      <c r="C1028">
        <v>20060923</v>
      </c>
      <c r="D1028">
        <v>50</v>
      </c>
      <c r="E1028">
        <v>50</v>
      </c>
      <c r="G1028" t="s">
        <v>308</v>
      </c>
      <c r="H1028">
        <v>210595</v>
      </c>
      <c r="I1028">
        <v>1.01</v>
      </c>
      <c r="J1028" t="s">
        <v>77</v>
      </c>
      <c r="K1028" t="s">
        <v>77</v>
      </c>
      <c r="L1028" t="s">
        <v>896</v>
      </c>
      <c r="M1028">
        <v>2004</v>
      </c>
      <c r="N1028">
        <v>74</v>
      </c>
      <c r="O1028">
        <v>3</v>
      </c>
      <c r="P1028" t="str">
        <f t="shared" si="32"/>
        <v>09</v>
      </c>
      <c r="Q1028" s="118">
        <f>VLOOKUP(M1028,WeightWhite!A$10:B$12,2,FALSE)*I1028</f>
        <v>2.3037231182795699</v>
      </c>
      <c r="R1028">
        <f t="shared" si="33"/>
        <v>2</v>
      </c>
    </row>
    <row r="1029" spans="1:18" hidden="1">
      <c r="A1029" s="134">
        <v>9414550004</v>
      </c>
      <c r="B1029">
        <v>2006</v>
      </c>
      <c r="C1029">
        <v>20060923</v>
      </c>
      <c r="D1029">
        <v>50</v>
      </c>
      <c r="E1029">
        <v>50</v>
      </c>
      <c r="G1029" t="s">
        <v>308</v>
      </c>
      <c r="H1029">
        <v>210595</v>
      </c>
      <c r="I1029">
        <v>1.01</v>
      </c>
      <c r="J1029" t="s">
        <v>77</v>
      </c>
      <c r="K1029" t="s">
        <v>77</v>
      </c>
      <c r="L1029" t="s">
        <v>896</v>
      </c>
      <c r="M1029">
        <v>2004</v>
      </c>
      <c r="N1029">
        <v>74</v>
      </c>
      <c r="O1029">
        <v>3</v>
      </c>
      <c r="P1029" t="str">
        <f t="shared" si="32"/>
        <v>09</v>
      </c>
      <c r="Q1029" s="118">
        <f>VLOOKUP(M1029,WeightWhite!A$10:B$12,2,FALSE)*I1029</f>
        <v>2.3037231182795699</v>
      </c>
      <c r="R1029">
        <f t="shared" si="33"/>
        <v>2</v>
      </c>
    </row>
    <row r="1030" spans="1:18" hidden="1">
      <c r="A1030" s="134">
        <v>9414550007</v>
      </c>
      <c r="B1030">
        <v>2006</v>
      </c>
      <c r="C1030">
        <v>20060923</v>
      </c>
      <c r="D1030">
        <v>50</v>
      </c>
      <c r="E1030">
        <v>50</v>
      </c>
      <c r="G1030" t="s">
        <v>308</v>
      </c>
      <c r="H1030">
        <v>210595</v>
      </c>
      <c r="I1030">
        <v>1.01</v>
      </c>
      <c r="J1030" t="s">
        <v>77</v>
      </c>
      <c r="K1030" t="s">
        <v>77</v>
      </c>
      <c r="L1030" t="s">
        <v>896</v>
      </c>
      <c r="M1030">
        <v>2004</v>
      </c>
      <c r="N1030">
        <v>74</v>
      </c>
      <c r="O1030">
        <v>3</v>
      </c>
      <c r="P1030" t="str">
        <f t="shared" si="32"/>
        <v>09</v>
      </c>
      <c r="Q1030" s="118">
        <f>VLOOKUP(M1030,WeightWhite!A$10:B$12,2,FALSE)*I1030</f>
        <v>2.3037231182795699</v>
      </c>
      <c r="R1030">
        <f t="shared" si="33"/>
        <v>2</v>
      </c>
    </row>
    <row r="1031" spans="1:18" hidden="1">
      <c r="A1031" s="134">
        <v>9414550009</v>
      </c>
      <c r="B1031">
        <v>2006</v>
      </c>
      <c r="C1031">
        <v>20060923</v>
      </c>
      <c r="D1031">
        <v>50</v>
      </c>
      <c r="E1031">
        <v>50</v>
      </c>
      <c r="G1031" t="s">
        <v>308</v>
      </c>
      <c r="H1031">
        <v>210595</v>
      </c>
      <c r="I1031">
        <v>1.01</v>
      </c>
      <c r="J1031" t="s">
        <v>77</v>
      </c>
      <c r="K1031" t="s">
        <v>77</v>
      </c>
      <c r="L1031" t="s">
        <v>896</v>
      </c>
      <c r="M1031">
        <v>2004</v>
      </c>
      <c r="N1031">
        <v>74</v>
      </c>
      <c r="O1031">
        <v>3</v>
      </c>
      <c r="P1031" t="str">
        <f t="shared" si="32"/>
        <v>09</v>
      </c>
      <c r="Q1031" s="118">
        <f>VLOOKUP(M1031,WeightWhite!A$10:B$12,2,FALSE)*I1031</f>
        <v>2.3037231182795699</v>
      </c>
      <c r="R1031">
        <f t="shared" si="33"/>
        <v>2</v>
      </c>
    </row>
    <row r="1032" spans="1:18" hidden="1">
      <c r="A1032" s="134">
        <v>9414550012</v>
      </c>
      <c r="B1032">
        <v>2006</v>
      </c>
      <c r="C1032">
        <v>20060923</v>
      </c>
      <c r="D1032">
        <v>50</v>
      </c>
      <c r="E1032">
        <v>50</v>
      </c>
      <c r="G1032" t="s">
        <v>308</v>
      </c>
      <c r="H1032">
        <v>210595</v>
      </c>
      <c r="I1032">
        <v>1.01</v>
      </c>
      <c r="J1032" t="s">
        <v>77</v>
      </c>
      <c r="K1032" t="s">
        <v>77</v>
      </c>
      <c r="L1032" t="s">
        <v>896</v>
      </c>
      <c r="M1032">
        <v>2004</v>
      </c>
      <c r="N1032">
        <v>74</v>
      </c>
      <c r="O1032">
        <v>3</v>
      </c>
      <c r="P1032" t="str">
        <f t="shared" si="32"/>
        <v>09</v>
      </c>
      <c r="Q1032" s="118">
        <f>VLOOKUP(M1032,WeightWhite!A$10:B$12,2,FALSE)*I1032</f>
        <v>2.3037231182795699</v>
      </c>
      <c r="R1032">
        <f t="shared" si="33"/>
        <v>2</v>
      </c>
    </row>
    <row r="1033" spans="1:18" hidden="1">
      <c r="A1033" s="134">
        <v>9414540001</v>
      </c>
      <c r="B1033">
        <v>2006</v>
      </c>
      <c r="C1033">
        <v>20060923</v>
      </c>
      <c r="D1033">
        <v>50</v>
      </c>
      <c r="E1033">
        <v>50</v>
      </c>
      <c r="G1033" t="s">
        <v>308</v>
      </c>
      <c r="H1033">
        <v>210595</v>
      </c>
      <c r="I1033">
        <v>1.01</v>
      </c>
      <c r="J1033" t="s">
        <v>77</v>
      </c>
      <c r="K1033" t="s">
        <v>77</v>
      </c>
      <c r="L1033" t="s">
        <v>896</v>
      </c>
      <c r="M1033">
        <v>2004</v>
      </c>
      <c r="N1033">
        <v>74</v>
      </c>
      <c r="O1033">
        <v>3</v>
      </c>
      <c r="P1033" t="str">
        <f t="shared" si="32"/>
        <v>09</v>
      </c>
      <c r="Q1033" s="118">
        <f>VLOOKUP(M1033,WeightWhite!A$10:B$12,2,FALSE)*I1033</f>
        <v>2.3037231182795699</v>
      </c>
      <c r="R1033">
        <f t="shared" si="33"/>
        <v>2</v>
      </c>
    </row>
    <row r="1034" spans="1:18" hidden="1">
      <c r="A1034" s="134">
        <v>9414540002</v>
      </c>
      <c r="B1034">
        <v>2006</v>
      </c>
      <c r="C1034">
        <v>20060923</v>
      </c>
      <c r="D1034">
        <v>50</v>
      </c>
      <c r="E1034">
        <v>50</v>
      </c>
      <c r="G1034" t="s">
        <v>308</v>
      </c>
      <c r="H1034">
        <v>210595</v>
      </c>
      <c r="I1034">
        <v>1.01</v>
      </c>
      <c r="J1034" t="s">
        <v>77</v>
      </c>
      <c r="K1034" t="s">
        <v>77</v>
      </c>
      <c r="L1034" t="s">
        <v>896</v>
      </c>
      <c r="M1034">
        <v>2004</v>
      </c>
      <c r="N1034">
        <v>74</v>
      </c>
      <c r="O1034">
        <v>3</v>
      </c>
      <c r="P1034" t="str">
        <f t="shared" si="32"/>
        <v>09</v>
      </c>
      <c r="Q1034" s="118">
        <f>VLOOKUP(M1034,WeightWhite!A$10:B$12,2,FALSE)*I1034</f>
        <v>2.3037231182795699</v>
      </c>
      <c r="R1034">
        <f t="shared" si="33"/>
        <v>2</v>
      </c>
    </row>
    <row r="1035" spans="1:18" hidden="1">
      <c r="A1035" s="134">
        <v>9414540020</v>
      </c>
      <c r="B1035">
        <v>2006</v>
      </c>
      <c r="C1035">
        <v>20060923</v>
      </c>
      <c r="D1035">
        <v>50</v>
      </c>
      <c r="E1035">
        <v>50</v>
      </c>
      <c r="G1035" t="s">
        <v>308</v>
      </c>
      <c r="H1035">
        <v>210595</v>
      </c>
      <c r="I1035">
        <v>1.01</v>
      </c>
      <c r="J1035" t="s">
        <v>77</v>
      </c>
      <c r="K1035" t="s">
        <v>77</v>
      </c>
      <c r="L1035" t="s">
        <v>896</v>
      </c>
      <c r="M1035">
        <v>2004</v>
      </c>
      <c r="N1035">
        <v>74</v>
      </c>
      <c r="O1035">
        <v>3</v>
      </c>
      <c r="P1035" t="str">
        <f t="shared" si="32"/>
        <v>09</v>
      </c>
      <c r="Q1035" s="118">
        <f>VLOOKUP(M1035,WeightWhite!A$10:B$12,2,FALSE)*I1035</f>
        <v>2.3037231182795699</v>
      </c>
      <c r="R1035">
        <f t="shared" si="33"/>
        <v>2</v>
      </c>
    </row>
    <row r="1036" spans="1:18" hidden="1">
      <c r="A1036" s="134">
        <v>9414540021</v>
      </c>
      <c r="B1036">
        <v>2006</v>
      </c>
      <c r="C1036">
        <v>20060923</v>
      </c>
      <c r="D1036">
        <v>50</v>
      </c>
      <c r="E1036">
        <v>50</v>
      </c>
      <c r="G1036" t="s">
        <v>308</v>
      </c>
      <c r="H1036">
        <v>210595</v>
      </c>
      <c r="I1036">
        <v>1.01</v>
      </c>
      <c r="J1036" t="s">
        <v>77</v>
      </c>
      <c r="K1036" t="s">
        <v>77</v>
      </c>
      <c r="L1036" t="s">
        <v>896</v>
      </c>
      <c r="M1036">
        <v>2004</v>
      </c>
      <c r="N1036">
        <v>74</v>
      </c>
      <c r="O1036">
        <v>3</v>
      </c>
      <c r="P1036" t="str">
        <f t="shared" si="32"/>
        <v>09</v>
      </c>
      <c r="Q1036" s="118">
        <f>VLOOKUP(M1036,WeightWhite!A$10:B$12,2,FALSE)*I1036</f>
        <v>2.3037231182795699</v>
      </c>
      <c r="R1036">
        <f t="shared" si="33"/>
        <v>2</v>
      </c>
    </row>
    <row r="1037" spans="1:18" hidden="1">
      <c r="A1037" s="134">
        <v>9414540022</v>
      </c>
      <c r="B1037">
        <v>2006</v>
      </c>
      <c r="C1037">
        <v>20060923</v>
      </c>
      <c r="D1037">
        <v>50</v>
      </c>
      <c r="E1037">
        <v>50</v>
      </c>
      <c r="G1037" t="s">
        <v>308</v>
      </c>
      <c r="H1037">
        <v>210595</v>
      </c>
      <c r="I1037">
        <v>1.01</v>
      </c>
      <c r="J1037" t="s">
        <v>77</v>
      </c>
      <c r="K1037" t="s">
        <v>77</v>
      </c>
      <c r="L1037" t="s">
        <v>896</v>
      </c>
      <c r="M1037">
        <v>2004</v>
      </c>
      <c r="N1037">
        <v>74</v>
      </c>
      <c r="O1037">
        <v>3</v>
      </c>
      <c r="P1037" t="str">
        <f t="shared" si="32"/>
        <v>09</v>
      </c>
      <c r="Q1037" s="118">
        <f>VLOOKUP(M1037,WeightWhite!A$10:B$12,2,FALSE)*I1037</f>
        <v>2.3037231182795699</v>
      </c>
      <c r="R1037">
        <f t="shared" si="33"/>
        <v>2</v>
      </c>
    </row>
    <row r="1038" spans="1:18" hidden="1">
      <c r="A1038" s="134">
        <v>9414540023</v>
      </c>
      <c r="B1038">
        <v>2006</v>
      </c>
      <c r="C1038">
        <v>20060923</v>
      </c>
      <c r="D1038">
        <v>50</v>
      </c>
      <c r="E1038">
        <v>50</v>
      </c>
      <c r="G1038" t="s">
        <v>308</v>
      </c>
      <c r="H1038">
        <v>210595</v>
      </c>
      <c r="I1038">
        <v>1.01</v>
      </c>
      <c r="J1038" t="s">
        <v>77</v>
      </c>
      <c r="K1038" t="s">
        <v>77</v>
      </c>
      <c r="L1038" t="s">
        <v>896</v>
      </c>
      <c r="M1038">
        <v>2004</v>
      </c>
      <c r="N1038">
        <v>74</v>
      </c>
      <c r="O1038">
        <v>3</v>
      </c>
      <c r="P1038" t="str">
        <f t="shared" si="32"/>
        <v>09</v>
      </c>
      <c r="Q1038" s="118">
        <f>VLOOKUP(M1038,WeightWhite!A$10:B$12,2,FALSE)*I1038</f>
        <v>2.3037231182795699</v>
      </c>
      <c r="R1038">
        <f t="shared" si="33"/>
        <v>2</v>
      </c>
    </row>
    <row r="1039" spans="1:18" hidden="1">
      <c r="A1039" s="134">
        <v>9414540028</v>
      </c>
      <c r="B1039">
        <v>2006</v>
      </c>
      <c r="C1039">
        <v>20060923</v>
      </c>
      <c r="D1039">
        <v>50</v>
      </c>
      <c r="E1039">
        <v>50</v>
      </c>
      <c r="G1039" t="s">
        <v>308</v>
      </c>
      <c r="H1039">
        <v>210595</v>
      </c>
      <c r="I1039">
        <v>1.01</v>
      </c>
      <c r="J1039" t="s">
        <v>77</v>
      </c>
      <c r="K1039" t="s">
        <v>77</v>
      </c>
      <c r="L1039" t="s">
        <v>896</v>
      </c>
      <c r="M1039">
        <v>2004</v>
      </c>
      <c r="N1039">
        <v>74</v>
      </c>
      <c r="O1039">
        <v>3</v>
      </c>
      <c r="P1039" t="str">
        <f t="shared" si="32"/>
        <v>09</v>
      </c>
      <c r="Q1039" s="118">
        <f>VLOOKUP(M1039,WeightWhite!A$10:B$12,2,FALSE)*I1039</f>
        <v>2.3037231182795699</v>
      </c>
      <c r="R1039">
        <f t="shared" si="33"/>
        <v>2</v>
      </c>
    </row>
    <row r="1040" spans="1:18" hidden="1">
      <c r="A1040" s="134">
        <v>9414550016</v>
      </c>
      <c r="B1040">
        <v>2006</v>
      </c>
      <c r="C1040">
        <v>20060923</v>
      </c>
      <c r="D1040">
        <v>50</v>
      </c>
      <c r="E1040">
        <v>50</v>
      </c>
      <c r="G1040" t="s">
        <v>308</v>
      </c>
      <c r="H1040">
        <v>210595</v>
      </c>
      <c r="I1040">
        <v>1.01</v>
      </c>
      <c r="J1040" t="s">
        <v>77</v>
      </c>
      <c r="K1040" t="s">
        <v>77</v>
      </c>
      <c r="L1040" t="s">
        <v>896</v>
      </c>
      <c r="M1040">
        <v>2004</v>
      </c>
      <c r="N1040">
        <v>74</v>
      </c>
      <c r="O1040">
        <v>3</v>
      </c>
      <c r="P1040" t="str">
        <f t="shared" si="32"/>
        <v>09</v>
      </c>
      <c r="Q1040" s="118">
        <f>VLOOKUP(M1040,WeightWhite!A$10:B$12,2,FALSE)*I1040</f>
        <v>2.3037231182795699</v>
      </c>
      <c r="R1040">
        <f t="shared" si="33"/>
        <v>2</v>
      </c>
    </row>
    <row r="1041" spans="1:18" hidden="1">
      <c r="A1041" s="134">
        <v>9414540003</v>
      </c>
      <c r="B1041">
        <v>2006</v>
      </c>
      <c r="C1041">
        <v>20060923</v>
      </c>
      <c r="D1041">
        <v>50</v>
      </c>
      <c r="E1041">
        <v>50</v>
      </c>
      <c r="G1041" t="s">
        <v>308</v>
      </c>
      <c r="H1041">
        <v>210595</v>
      </c>
      <c r="I1041">
        <v>1.01</v>
      </c>
      <c r="J1041" t="s">
        <v>77</v>
      </c>
      <c r="K1041" t="s">
        <v>77</v>
      </c>
      <c r="L1041" t="s">
        <v>896</v>
      </c>
      <c r="M1041">
        <v>2004</v>
      </c>
      <c r="N1041">
        <v>74</v>
      </c>
      <c r="O1041">
        <v>3</v>
      </c>
      <c r="P1041" t="str">
        <f t="shared" si="32"/>
        <v>09</v>
      </c>
      <c r="Q1041" s="118">
        <f>VLOOKUP(M1041,WeightWhite!A$10:B$12,2,FALSE)*I1041</f>
        <v>2.3037231182795699</v>
      </c>
      <c r="R1041">
        <f t="shared" si="33"/>
        <v>2</v>
      </c>
    </row>
    <row r="1042" spans="1:18" hidden="1">
      <c r="A1042" s="134">
        <v>9414540007</v>
      </c>
      <c r="B1042">
        <v>2006</v>
      </c>
      <c r="C1042">
        <v>20060923</v>
      </c>
      <c r="D1042">
        <v>50</v>
      </c>
      <c r="E1042">
        <v>50</v>
      </c>
      <c r="G1042" t="s">
        <v>308</v>
      </c>
      <c r="H1042">
        <v>210595</v>
      </c>
      <c r="I1042">
        <v>1.01</v>
      </c>
      <c r="J1042" t="s">
        <v>77</v>
      </c>
      <c r="K1042" t="s">
        <v>77</v>
      </c>
      <c r="L1042" t="s">
        <v>896</v>
      </c>
      <c r="M1042">
        <v>2004</v>
      </c>
      <c r="N1042">
        <v>74</v>
      </c>
      <c r="O1042">
        <v>3</v>
      </c>
      <c r="P1042" t="str">
        <f t="shared" si="32"/>
        <v>09</v>
      </c>
      <c r="Q1042" s="118">
        <f>VLOOKUP(M1042,WeightWhite!A$10:B$12,2,FALSE)*I1042</f>
        <v>2.3037231182795699</v>
      </c>
      <c r="R1042">
        <f t="shared" si="33"/>
        <v>2</v>
      </c>
    </row>
    <row r="1043" spans="1:18" hidden="1">
      <c r="A1043" s="134">
        <v>9414540012</v>
      </c>
      <c r="B1043">
        <v>2006</v>
      </c>
      <c r="C1043">
        <v>20060923</v>
      </c>
      <c r="D1043">
        <v>50</v>
      </c>
      <c r="E1043">
        <v>50</v>
      </c>
      <c r="G1043" t="s">
        <v>308</v>
      </c>
      <c r="H1043">
        <v>210595</v>
      </c>
      <c r="I1043">
        <v>1.01</v>
      </c>
      <c r="J1043" t="s">
        <v>77</v>
      </c>
      <c r="K1043" t="s">
        <v>77</v>
      </c>
      <c r="L1043" t="s">
        <v>896</v>
      </c>
      <c r="M1043">
        <v>2004</v>
      </c>
      <c r="N1043">
        <v>74</v>
      </c>
      <c r="O1043">
        <v>3</v>
      </c>
      <c r="P1043" t="str">
        <f t="shared" si="32"/>
        <v>09</v>
      </c>
      <c r="Q1043" s="118">
        <f>VLOOKUP(M1043,WeightWhite!A$10:B$12,2,FALSE)*I1043</f>
        <v>2.3037231182795699</v>
      </c>
      <c r="R1043">
        <f t="shared" si="33"/>
        <v>2</v>
      </c>
    </row>
    <row r="1044" spans="1:18" hidden="1">
      <c r="A1044" s="134">
        <v>9414540013</v>
      </c>
      <c r="B1044">
        <v>2006</v>
      </c>
      <c r="C1044">
        <v>20060923</v>
      </c>
      <c r="D1044">
        <v>50</v>
      </c>
      <c r="E1044">
        <v>50</v>
      </c>
      <c r="G1044" t="s">
        <v>308</v>
      </c>
      <c r="H1044">
        <v>210595</v>
      </c>
      <c r="I1044">
        <v>1.01</v>
      </c>
      <c r="J1044" t="s">
        <v>77</v>
      </c>
      <c r="K1044" t="s">
        <v>77</v>
      </c>
      <c r="L1044" t="s">
        <v>896</v>
      </c>
      <c r="M1044">
        <v>2004</v>
      </c>
      <c r="N1044">
        <v>74</v>
      </c>
      <c r="O1044">
        <v>3</v>
      </c>
      <c r="P1044" t="str">
        <f t="shared" si="32"/>
        <v>09</v>
      </c>
      <c r="Q1044" s="118">
        <f>VLOOKUP(M1044,WeightWhite!A$10:B$12,2,FALSE)*I1044</f>
        <v>2.3037231182795699</v>
      </c>
      <c r="R1044">
        <f t="shared" si="33"/>
        <v>2</v>
      </c>
    </row>
    <row r="1045" spans="1:18" hidden="1">
      <c r="A1045" s="134">
        <v>9414540016</v>
      </c>
      <c r="B1045">
        <v>2006</v>
      </c>
      <c r="C1045">
        <v>20060923</v>
      </c>
      <c r="D1045">
        <v>50</v>
      </c>
      <c r="E1045">
        <v>50</v>
      </c>
      <c r="G1045" t="s">
        <v>308</v>
      </c>
      <c r="H1045">
        <v>210595</v>
      </c>
      <c r="I1045">
        <v>1.01</v>
      </c>
      <c r="J1045" t="s">
        <v>77</v>
      </c>
      <c r="K1045" t="s">
        <v>77</v>
      </c>
      <c r="L1045" t="s">
        <v>896</v>
      </c>
      <c r="M1045">
        <v>2004</v>
      </c>
      <c r="N1045">
        <v>74</v>
      </c>
      <c r="O1045">
        <v>3</v>
      </c>
      <c r="P1045" t="str">
        <f t="shared" si="32"/>
        <v>09</v>
      </c>
      <c r="Q1045" s="118">
        <f>VLOOKUP(M1045,WeightWhite!A$10:B$12,2,FALSE)*I1045</f>
        <v>2.3037231182795699</v>
      </c>
      <c r="R1045">
        <f t="shared" si="33"/>
        <v>2</v>
      </c>
    </row>
    <row r="1046" spans="1:18" hidden="1">
      <c r="A1046" s="134">
        <v>9414560064</v>
      </c>
      <c r="B1046">
        <v>2006</v>
      </c>
      <c r="C1046">
        <v>20060923</v>
      </c>
      <c r="D1046">
        <v>50</v>
      </c>
      <c r="E1046">
        <v>50</v>
      </c>
      <c r="G1046" t="s">
        <v>308</v>
      </c>
      <c r="H1046">
        <v>210595</v>
      </c>
      <c r="I1046">
        <v>1.01</v>
      </c>
      <c r="J1046" t="s">
        <v>77</v>
      </c>
      <c r="K1046" t="s">
        <v>77</v>
      </c>
      <c r="L1046" t="s">
        <v>896</v>
      </c>
      <c r="M1046">
        <v>2004</v>
      </c>
      <c r="N1046">
        <v>74</v>
      </c>
      <c r="O1046">
        <v>3</v>
      </c>
      <c r="P1046" t="str">
        <f t="shared" si="32"/>
        <v>09</v>
      </c>
      <c r="Q1046" s="118">
        <f>VLOOKUP(M1046,WeightWhite!A$10:B$12,2,FALSE)*I1046</f>
        <v>2.3037231182795699</v>
      </c>
      <c r="R1046">
        <f t="shared" si="33"/>
        <v>2</v>
      </c>
    </row>
    <row r="1047" spans="1:18" hidden="1">
      <c r="A1047" s="134">
        <v>9414560071</v>
      </c>
      <c r="B1047">
        <v>2006</v>
      </c>
      <c r="C1047">
        <v>20060923</v>
      </c>
      <c r="D1047">
        <v>50</v>
      </c>
      <c r="E1047">
        <v>50</v>
      </c>
      <c r="G1047" t="s">
        <v>308</v>
      </c>
      <c r="H1047">
        <v>210595</v>
      </c>
      <c r="I1047">
        <v>1.01</v>
      </c>
      <c r="J1047" t="s">
        <v>77</v>
      </c>
      <c r="K1047" t="s">
        <v>77</v>
      </c>
      <c r="L1047" t="s">
        <v>896</v>
      </c>
      <c r="M1047">
        <v>2004</v>
      </c>
      <c r="N1047">
        <v>74</v>
      </c>
      <c r="O1047">
        <v>3</v>
      </c>
      <c r="P1047" t="str">
        <f t="shared" si="32"/>
        <v>09</v>
      </c>
      <c r="Q1047" s="118">
        <f>VLOOKUP(M1047,WeightWhite!A$10:B$12,2,FALSE)*I1047</f>
        <v>2.3037231182795699</v>
      </c>
      <c r="R1047">
        <f t="shared" si="33"/>
        <v>2</v>
      </c>
    </row>
    <row r="1048" spans="1:18" hidden="1">
      <c r="A1048" s="134">
        <v>9414560073</v>
      </c>
      <c r="B1048">
        <v>2006</v>
      </c>
      <c r="C1048">
        <v>20060923</v>
      </c>
      <c r="D1048">
        <v>50</v>
      </c>
      <c r="E1048">
        <v>50</v>
      </c>
      <c r="G1048" t="s">
        <v>308</v>
      </c>
      <c r="H1048">
        <v>210595</v>
      </c>
      <c r="I1048">
        <v>1.01</v>
      </c>
      <c r="J1048" t="s">
        <v>77</v>
      </c>
      <c r="K1048" t="s">
        <v>77</v>
      </c>
      <c r="L1048" t="s">
        <v>896</v>
      </c>
      <c r="M1048">
        <v>2004</v>
      </c>
      <c r="N1048">
        <v>74</v>
      </c>
      <c r="O1048">
        <v>3</v>
      </c>
      <c r="P1048" t="str">
        <f t="shared" si="32"/>
        <v>09</v>
      </c>
      <c r="Q1048" s="118">
        <f>VLOOKUP(M1048,WeightWhite!A$10:B$12,2,FALSE)*I1048</f>
        <v>2.3037231182795699</v>
      </c>
      <c r="R1048">
        <f t="shared" si="33"/>
        <v>2</v>
      </c>
    </row>
    <row r="1049" spans="1:18" hidden="1">
      <c r="A1049" s="134">
        <v>9414560077</v>
      </c>
      <c r="B1049">
        <v>2006</v>
      </c>
      <c r="C1049">
        <v>20060923</v>
      </c>
      <c r="D1049">
        <v>50</v>
      </c>
      <c r="E1049">
        <v>50</v>
      </c>
      <c r="G1049" t="s">
        <v>308</v>
      </c>
      <c r="H1049">
        <v>210595</v>
      </c>
      <c r="I1049">
        <v>1.01</v>
      </c>
      <c r="J1049" t="s">
        <v>77</v>
      </c>
      <c r="K1049" t="s">
        <v>77</v>
      </c>
      <c r="L1049" t="s">
        <v>896</v>
      </c>
      <c r="M1049">
        <v>2004</v>
      </c>
      <c r="N1049">
        <v>74</v>
      </c>
      <c r="O1049">
        <v>3</v>
      </c>
      <c r="P1049" t="str">
        <f t="shared" si="32"/>
        <v>09</v>
      </c>
      <c r="Q1049" s="118">
        <f>VLOOKUP(M1049,WeightWhite!A$10:B$12,2,FALSE)*I1049</f>
        <v>2.3037231182795699</v>
      </c>
      <c r="R1049">
        <f t="shared" si="33"/>
        <v>2</v>
      </c>
    </row>
    <row r="1050" spans="1:18" hidden="1">
      <c r="A1050" s="134">
        <v>9414560019</v>
      </c>
      <c r="B1050">
        <v>2006</v>
      </c>
      <c r="C1050">
        <v>20060923</v>
      </c>
      <c r="D1050">
        <v>50</v>
      </c>
      <c r="E1050">
        <v>50</v>
      </c>
      <c r="G1050" t="s">
        <v>308</v>
      </c>
      <c r="H1050">
        <v>210595</v>
      </c>
      <c r="I1050">
        <v>1.01</v>
      </c>
      <c r="J1050" t="s">
        <v>77</v>
      </c>
      <c r="K1050" t="s">
        <v>77</v>
      </c>
      <c r="L1050" t="s">
        <v>896</v>
      </c>
      <c r="M1050">
        <v>2004</v>
      </c>
      <c r="N1050">
        <v>74</v>
      </c>
      <c r="O1050">
        <v>3</v>
      </c>
      <c r="P1050" t="str">
        <f t="shared" si="32"/>
        <v>09</v>
      </c>
      <c r="Q1050" s="118">
        <f>VLOOKUP(M1050,WeightWhite!A$10:B$12,2,FALSE)*I1050</f>
        <v>2.3037231182795699</v>
      </c>
      <c r="R1050">
        <f t="shared" si="33"/>
        <v>2</v>
      </c>
    </row>
    <row r="1051" spans="1:18" hidden="1">
      <c r="A1051" s="134">
        <v>9414560020</v>
      </c>
      <c r="B1051">
        <v>2006</v>
      </c>
      <c r="C1051">
        <v>20060923</v>
      </c>
      <c r="D1051">
        <v>50</v>
      </c>
      <c r="E1051">
        <v>50</v>
      </c>
      <c r="G1051" t="s">
        <v>308</v>
      </c>
      <c r="H1051">
        <v>210595</v>
      </c>
      <c r="I1051">
        <v>1.01</v>
      </c>
      <c r="J1051" t="s">
        <v>77</v>
      </c>
      <c r="K1051" t="s">
        <v>77</v>
      </c>
      <c r="L1051" t="s">
        <v>896</v>
      </c>
      <c r="M1051">
        <v>2004</v>
      </c>
      <c r="N1051">
        <v>74</v>
      </c>
      <c r="O1051">
        <v>3</v>
      </c>
      <c r="P1051" t="str">
        <f t="shared" si="32"/>
        <v>09</v>
      </c>
      <c r="Q1051" s="118">
        <f>VLOOKUP(M1051,WeightWhite!A$10:B$12,2,FALSE)*I1051</f>
        <v>2.3037231182795699</v>
      </c>
      <c r="R1051">
        <f t="shared" si="33"/>
        <v>2</v>
      </c>
    </row>
    <row r="1052" spans="1:18" hidden="1">
      <c r="A1052" s="134">
        <v>9414560023</v>
      </c>
      <c r="B1052">
        <v>2006</v>
      </c>
      <c r="C1052">
        <v>20060923</v>
      </c>
      <c r="D1052">
        <v>50</v>
      </c>
      <c r="E1052">
        <v>50</v>
      </c>
      <c r="G1052" t="s">
        <v>308</v>
      </c>
      <c r="H1052">
        <v>210595</v>
      </c>
      <c r="I1052">
        <v>1.01</v>
      </c>
      <c r="J1052" t="s">
        <v>77</v>
      </c>
      <c r="K1052" t="s">
        <v>77</v>
      </c>
      <c r="L1052" t="s">
        <v>896</v>
      </c>
      <c r="M1052">
        <v>2004</v>
      </c>
      <c r="N1052">
        <v>74</v>
      </c>
      <c r="O1052">
        <v>3</v>
      </c>
      <c r="P1052" t="str">
        <f t="shared" si="32"/>
        <v>09</v>
      </c>
      <c r="Q1052" s="118">
        <f>VLOOKUP(M1052,WeightWhite!A$10:B$12,2,FALSE)*I1052</f>
        <v>2.3037231182795699</v>
      </c>
      <c r="R1052">
        <f t="shared" si="33"/>
        <v>2</v>
      </c>
    </row>
    <row r="1053" spans="1:18" hidden="1">
      <c r="A1053" s="134">
        <v>9414560024</v>
      </c>
      <c r="B1053">
        <v>2006</v>
      </c>
      <c r="C1053">
        <v>20060923</v>
      </c>
      <c r="D1053">
        <v>50</v>
      </c>
      <c r="E1053">
        <v>50</v>
      </c>
      <c r="G1053" t="s">
        <v>308</v>
      </c>
      <c r="H1053">
        <v>210595</v>
      </c>
      <c r="I1053">
        <v>1.01</v>
      </c>
      <c r="J1053" t="s">
        <v>77</v>
      </c>
      <c r="K1053" t="s">
        <v>77</v>
      </c>
      <c r="L1053" t="s">
        <v>896</v>
      </c>
      <c r="M1053">
        <v>2004</v>
      </c>
      <c r="N1053">
        <v>74</v>
      </c>
      <c r="O1053">
        <v>3</v>
      </c>
      <c r="P1053" t="str">
        <f t="shared" si="32"/>
        <v>09</v>
      </c>
      <c r="Q1053" s="118">
        <f>VLOOKUP(M1053,WeightWhite!A$10:B$12,2,FALSE)*I1053</f>
        <v>2.3037231182795699</v>
      </c>
      <c r="R1053">
        <f t="shared" si="33"/>
        <v>2</v>
      </c>
    </row>
    <row r="1054" spans="1:18" hidden="1">
      <c r="A1054" s="134">
        <v>9414560025</v>
      </c>
      <c r="B1054">
        <v>2006</v>
      </c>
      <c r="C1054">
        <v>20060923</v>
      </c>
      <c r="D1054">
        <v>50</v>
      </c>
      <c r="E1054">
        <v>50</v>
      </c>
      <c r="G1054" t="s">
        <v>308</v>
      </c>
      <c r="H1054">
        <v>210595</v>
      </c>
      <c r="I1054">
        <v>1.01</v>
      </c>
      <c r="J1054" t="s">
        <v>77</v>
      </c>
      <c r="K1054" t="s">
        <v>77</v>
      </c>
      <c r="L1054" t="s">
        <v>896</v>
      </c>
      <c r="M1054">
        <v>2004</v>
      </c>
      <c r="N1054">
        <v>74</v>
      </c>
      <c r="O1054">
        <v>3</v>
      </c>
      <c r="P1054" t="str">
        <f t="shared" si="32"/>
        <v>09</v>
      </c>
      <c r="Q1054" s="118">
        <f>VLOOKUP(M1054,WeightWhite!A$10:B$12,2,FALSE)*I1054</f>
        <v>2.3037231182795699</v>
      </c>
      <c r="R1054">
        <f t="shared" si="33"/>
        <v>2</v>
      </c>
    </row>
    <row r="1055" spans="1:18" hidden="1">
      <c r="A1055" s="134">
        <v>9414560027</v>
      </c>
      <c r="B1055">
        <v>2006</v>
      </c>
      <c r="C1055">
        <v>20060923</v>
      </c>
      <c r="D1055">
        <v>50</v>
      </c>
      <c r="E1055">
        <v>50</v>
      </c>
      <c r="G1055" t="s">
        <v>308</v>
      </c>
      <c r="H1055">
        <v>210595</v>
      </c>
      <c r="I1055">
        <v>1.01</v>
      </c>
      <c r="J1055" t="s">
        <v>77</v>
      </c>
      <c r="K1055" t="s">
        <v>77</v>
      </c>
      <c r="L1055" t="s">
        <v>896</v>
      </c>
      <c r="M1055">
        <v>2004</v>
      </c>
      <c r="N1055">
        <v>74</v>
      </c>
      <c r="O1055">
        <v>3</v>
      </c>
      <c r="P1055" t="str">
        <f t="shared" si="32"/>
        <v>09</v>
      </c>
      <c r="Q1055" s="118">
        <f>VLOOKUP(M1055,WeightWhite!A$10:B$12,2,FALSE)*I1055</f>
        <v>2.3037231182795699</v>
      </c>
      <c r="R1055">
        <f t="shared" si="33"/>
        <v>2</v>
      </c>
    </row>
    <row r="1056" spans="1:18" hidden="1">
      <c r="A1056" s="134">
        <v>9414560030</v>
      </c>
      <c r="B1056">
        <v>2006</v>
      </c>
      <c r="C1056">
        <v>20060923</v>
      </c>
      <c r="D1056">
        <v>50</v>
      </c>
      <c r="E1056">
        <v>50</v>
      </c>
      <c r="G1056" t="s">
        <v>308</v>
      </c>
      <c r="H1056">
        <v>210595</v>
      </c>
      <c r="I1056">
        <v>1.01</v>
      </c>
      <c r="J1056" t="s">
        <v>77</v>
      </c>
      <c r="K1056" t="s">
        <v>77</v>
      </c>
      <c r="L1056" t="s">
        <v>896</v>
      </c>
      <c r="M1056">
        <v>2004</v>
      </c>
      <c r="N1056">
        <v>74</v>
      </c>
      <c r="O1056">
        <v>3</v>
      </c>
      <c r="P1056" t="str">
        <f t="shared" si="32"/>
        <v>09</v>
      </c>
      <c r="Q1056" s="118">
        <f>VLOOKUP(M1056,WeightWhite!A$10:B$12,2,FALSE)*I1056</f>
        <v>2.3037231182795699</v>
      </c>
      <c r="R1056">
        <f t="shared" si="33"/>
        <v>2</v>
      </c>
    </row>
    <row r="1057" spans="1:18" hidden="1">
      <c r="A1057" s="134">
        <v>9414560032</v>
      </c>
      <c r="B1057">
        <v>2006</v>
      </c>
      <c r="C1057">
        <v>20060923</v>
      </c>
      <c r="D1057">
        <v>50</v>
      </c>
      <c r="E1057">
        <v>50</v>
      </c>
      <c r="G1057" t="s">
        <v>308</v>
      </c>
      <c r="H1057">
        <v>210595</v>
      </c>
      <c r="I1057">
        <v>1.01</v>
      </c>
      <c r="J1057" t="s">
        <v>77</v>
      </c>
      <c r="K1057" t="s">
        <v>77</v>
      </c>
      <c r="L1057" t="s">
        <v>896</v>
      </c>
      <c r="M1057">
        <v>2004</v>
      </c>
      <c r="N1057">
        <v>74</v>
      </c>
      <c r="O1057">
        <v>3</v>
      </c>
      <c r="P1057" t="str">
        <f t="shared" si="32"/>
        <v>09</v>
      </c>
      <c r="Q1057" s="118">
        <f>VLOOKUP(M1057,WeightWhite!A$10:B$12,2,FALSE)*I1057</f>
        <v>2.3037231182795699</v>
      </c>
      <c r="R1057">
        <f t="shared" si="33"/>
        <v>2</v>
      </c>
    </row>
    <row r="1058" spans="1:18" hidden="1">
      <c r="A1058" s="134">
        <v>9414560051</v>
      </c>
      <c r="B1058">
        <v>2006</v>
      </c>
      <c r="C1058">
        <v>20060923</v>
      </c>
      <c r="D1058">
        <v>50</v>
      </c>
      <c r="E1058">
        <v>50</v>
      </c>
      <c r="G1058" t="s">
        <v>308</v>
      </c>
      <c r="H1058">
        <v>210595</v>
      </c>
      <c r="I1058">
        <v>1.01</v>
      </c>
      <c r="J1058" t="s">
        <v>77</v>
      </c>
      <c r="K1058" t="s">
        <v>77</v>
      </c>
      <c r="L1058" t="s">
        <v>896</v>
      </c>
      <c r="M1058">
        <v>2004</v>
      </c>
      <c r="N1058">
        <v>74</v>
      </c>
      <c r="O1058">
        <v>3</v>
      </c>
      <c r="P1058" t="str">
        <f t="shared" si="32"/>
        <v>09</v>
      </c>
      <c r="Q1058" s="118">
        <f>VLOOKUP(M1058,WeightWhite!A$10:B$12,2,FALSE)*I1058</f>
        <v>2.3037231182795699</v>
      </c>
      <c r="R1058">
        <f t="shared" si="33"/>
        <v>2</v>
      </c>
    </row>
    <row r="1059" spans="1:18" hidden="1">
      <c r="A1059" s="134">
        <v>9414560063</v>
      </c>
      <c r="B1059">
        <v>2006</v>
      </c>
      <c r="C1059">
        <v>20060923</v>
      </c>
      <c r="D1059">
        <v>50</v>
      </c>
      <c r="E1059">
        <v>50</v>
      </c>
      <c r="G1059" t="s">
        <v>308</v>
      </c>
      <c r="H1059">
        <v>210595</v>
      </c>
      <c r="I1059">
        <v>1.01</v>
      </c>
      <c r="J1059" t="s">
        <v>77</v>
      </c>
      <c r="K1059" t="s">
        <v>77</v>
      </c>
      <c r="L1059" t="s">
        <v>896</v>
      </c>
      <c r="M1059">
        <v>2004</v>
      </c>
      <c r="N1059">
        <v>74</v>
      </c>
      <c r="O1059">
        <v>3</v>
      </c>
      <c r="P1059" t="str">
        <f t="shared" si="32"/>
        <v>09</v>
      </c>
      <c r="Q1059" s="118">
        <f>VLOOKUP(M1059,WeightWhite!A$10:B$12,2,FALSE)*I1059</f>
        <v>2.3037231182795699</v>
      </c>
      <c r="R1059">
        <f t="shared" si="33"/>
        <v>2</v>
      </c>
    </row>
    <row r="1060" spans="1:18" hidden="1">
      <c r="A1060" s="134">
        <v>9414560079</v>
      </c>
      <c r="B1060">
        <v>2006</v>
      </c>
      <c r="C1060">
        <v>20060923</v>
      </c>
      <c r="D1060">
        <v>50</v>
      </c>
      <c r="E1060">
        <v>50</v>
      </c>
      <c r="G1060" t="s">
        <v>308</v>
      </c>
      <c r="H1060">
        <v>210595</v>
      </c>
      <c r="I1060">
        <v>1.01</v>
      </c>
      <c r="J1060" t="s">
        <v>77</v>
      </c>
      <c r="K1060" t="s">
        <v>77</v>
      </c>
      <c r="L1060" t="s">
        <v>896</v>
      </c>
      <c r="M1060">
        <v>2004</v>
      </c>
      <c r="N1060">
        <v>74</v>
      </c>
      <c r="O1060">
        <v>3</v>
      </c>
      <c r="P1060" t="str">
        <f t="shared" si="32"/>
        <v>09</v>
      </c>
      <c r="Q1060" s="118">
        <f>VLOOKUP(M1060,WeightWhite!A$10:B$12,2,FALSE)*I1060</f>
        <v>2.3037231182795699</v>
      </c>
      <c r="R1060">
        <f t="shared" si="33"/>
        <v>2</v>
      </c>
    </row>
    <row r="1061" spans="1:18" hidden="1">
      <c r="A1061" s="134">
        <v>9410970045</v>
      </c>
      <c r="B1061">
        <v>2007</v>
      </c>
      <c r="C1061">
        <v>20070922</v>
      </c>
      <c r="D1061">
        <v>50</v>
      </c>
      <c r="E1061">
        <v>50</v>
      </c>
      <c r="G1061" t="s">
        <v>308</v>
      </c>
      <c r="H1061">
        <v>210595</v>
      </c>
      <c r="I1061">
        <v>1.02</v>
      </c>
      <c r="J1061" t="s">
        <v>77</v>
      </c>
      <c r="K1061" t="s">
        <v>77</v>
      </c>
      <c r="L1061" t="s">
        <v>896</v>
      </c>
      <c r="M1061">
        <v>2004</v>
      </c>
      <c r="N1061">
        <v>74</v>
      </c>
      <c r="O1061">
        <v>3</v>
      </c>
      <c r="P1061" t="str">
        <f t="shared" si="32"/>
        <v>09</v>
      </c>
      <c r="Q1061" s="118">
        <f>VLOOKUP(M1061,WeightWhite!A$10:B$12,2,FALSE)*I1061</f>
        <v>2.3265322580645162</v>
      </c>
      <c r="R1061">
        <f t="shared" si="33"/>
        <v>3</v>
      </c>
    </row>
    <row r="1062" spans="1:18" hidden="1">
      <c r="A1062" s="134">
        <v>9410970046</v>
      </c>
      <c r="B1062">
        <v>2007</v>
      </c>
      <c r="C1062">
        <v>20070922</v>
      </c>
      <c r="D1062">
        <v>50</v>
      </c>
      <c r="E1062">
        <v>50</v>
      </c>
      <c r="G1062" t="s">
        <v>308</v>
      </c>
      <c r="H1062">
        <v>210595</v>
      </c>
      <c r="I1062">
        <v>1.02</v>
      </c>
      <c r="J1062" t="s">
        <v>77</v>
      </c>
      <c r="K1062" t="s">
        <v>77</v>
      </c>
      <c r="L1062" t="s">
        <v>896</v>
      </c>
      <c r="M1062">
        <v>2004</v>
      </c>
      <c r="N1062">
        <v>74</v>
      </c>
      <c r="O1062">
        <v>3</v>
      </c>
      <c r="P1062" t="str">
        <f t="shared" si="32"/>
        <v>09</v>
      </c>
      <c r="Q1062" s="118">
        <f>VLOOKUP(M1062,WeightWhite!A$10:B$12,2,FALSE)*I1062</f>
        <v>2.3265322580645162</v>
      </c>
      <c r="R1062">
        <f t="shared" si="33"/>
        <v>3</v>
      </c>
    </row>
    <row r="1063" spans="1:18" hidden="1">
      <c r="A1063" s="134">
        <v>9410970050</v>
      </c>
      <c r="B1063">
        <v>2007</v>
      </c>
      <c r="C1063">
        <v>20070922</v>
      </c>
      <c r="D1063">
        <v>50</v>
      </c>
      <c r="E1063">
        <v>50</v>
      </c>
      <c r="G1063" t="s">
        <v>308</v>
      </c>
      <c r="H1063">
        <v>210595</v>
      </c>
      <c r="I1063">
        <v>1.02</v>
      </c>
      <c r="J1063" t="s">
        <v>77</v>
      </c>
      <c r="K1063" t="s">
        <v>77</v>
      </c>
      <c r="L1063" t="s">
        <v>896</v>
      </c>
      <c r="M1063">
        <v>2004</v>
      </c>
      <c r="N1063">
        <v>74</v>
      </c>
      <c r="O1063">
        <v>3</v>
      </c>
      <c r="P1063" t="str">
        <f t="shared" si="32"/>
        <v>09</v>
      </c>
      <c r="Q1063" s="118">
        <f>VLOOKUP(M1063,WeightWhite!A$10:B$12,2,FALSE)*I1063</f>
        <v>2.3265322580645162</v>
      </c>
      <c r="R1063">
        <f t="shared" si="33"/>
        <v>3</v>
      </c>
    </row>
    <row r="1064" spans="1:18" hidden="1">
      <c r="A1064" s="134">
        <v>9410970051</v>
      </c>
      <c r="B1064">
        <v>2007</v>
      </c>
      <c r="C1064">
        <v>20070922</v>
      </c>
      <c r="D1064">
        <v>50</v>
      </c>
      <c r="E1064">
        <v>50</v>
      </c>
      <c r="G1064" t="s">
        <v>308</v>
      </c>
      <c r="H1064">
        <v>210595</v>
      </c>
      <c r="I1064">
        <v>1.02</v>
      </c>
      <c r="J1064" t="s">
        <v>77</v>
      </c>
      <c r="K1064" t="s">
        <v>77</v>
      </c>
      <c r="L1064" t="s">
        <v>896</v>
      </c>
      <c r="M1064">
        <v>2004</v>
      </c>
      <c r="N1064">
        <v>74</v>
      </c>
      <c r="O1064">
        <v>3</v>
      </c>
      <c r="P1064" t="str">
        <f t="shared" si="32"/>
        <v>09</v>
      </c>
      <c r="Q1064" s="118">
        <f>VLOOKUP(M1064,WeightWhite!A$10:B$12,2,FALSE)*I1064</f>
        <v>2.3265322580645162</v>
      </c>
      <c r="R1064">
        <f t="shared" si="33"/>
        <v>3</v>
      </c>
    </row>
    <row r="1065" spans="1:18" hidden="1">
      <c r="A1065" s="134">
        <v>9410970052</v>
      </c>
      <c r="B1065">
        <v>2007</v>
      </c>
      <c r="C1065">
        <v>20070922</v>
      </c>
      <c r="D1065">
        <v>50</v>
      </c>
      <c r="E1065">
        <v>50</v>
      </c>
      <c r="G1065" t="s">
        <v>308</v>
      </c>
      <c r="H1065">
        <v>210595</v>
      </c>
      <c r="I1065">
        <v>1.02</v>
      </c>
      <c r="J1065" t="s">
        <v>77</v>
      </c>
      <c r="K1065" t="s">
        <v>77</v>
      </c>
      <c r="L1065" t="s">
        <v>896</v>
      </c>
      <c r="M1065">
        <v>2004</v>
      </c>
      <c r="N1065">
        <v>74</v>
      </c>
      <c r="O1065">
        <v>3</v>
      </c>
      <c r="P1065" t="str">
        <f t="shared" si="32"/>
        <v>09</v>
      </c>
      <c r="Q1065" s="118">
        <f>VLOOKUP(M1065,WeightWhite!A$10:B$12,2,FALSE)*I1065</f>
        <v>2.3265322580645162</v>
      </c>
      <c r="R1065">
        <f t="shared" si="33"/>
        <v>3</v>
      </c>
    </row>
    <row r="1066" spans="1:18" hidden="1">
      <c r="A1066" s="134">
        <v>9410970053</v>
      </c>
      <c r="B1066">
        <v>2007</v>
      </c>
      <c r="C1066">
        <v>20070922</v>
      </c>
      <c r="D1066">
        <v>50</v>
      </c>
      <c r="E1066">
        <v>50</v>
      </c>
      <c r="G1066" t="s">
        <v>308</v>
      </c>
      <c r="H1066">
        <v>210595</v>
      </c>
      <c r="I1066">
        <v>1.02</v>
      </c>
      <c r="J1066" t="s">
        <v>77</v>
      </c>
      <c r="K1066" t="s">
        <v>77</v>
      </c>
      <c r="L1066" t="s">
        <v>896</v>
      </c>
      <c r="M1066">
        <v>2004</v>
      </c>
      <c r="N1066">
        <v>74</v>
      </c>
      <c r="O1066">
        <v>3</v>
      </c>
      <c r="P1066" t="str">
        <f t="shared" si="32"/>
        <v>09</v>
      </c>
      <c r="Q1066" s="118">
        <f>VLOOKUP(M1066,WeightWhite!A$10:B$12,2,FALSE)*I1066</f>
        <v>2.3265322580645162</v>
      </c>
      <c r="R1066">
        <f t="shared" si="33"/>
        <v>3</v>
      </c>
    </row>
    <row r="1067" spans="1:18" hidden="1">
      <c r="A1067" s="134">
        <v>9410970054</v>
      </c>
      <c r="B1067">
        <v>2007</v>
      </c>
      <c r="C1067">
        <v>20070922</v>
      </c>
      <c r="D1067">
        <v>50</v>
      </c>
      <c r="E1067">
        <v>50</v>
      </c>
      <c r="G1067" t="s">
        <v>308</v>
      </c>
      <c r="H1067">
        <v>210595</v>
      </c>
      <c r="I1067">
        <v>1.02</v>
      </c>
      <c r="J1067" t="s">
        <v>77</v>
      </c>
      <c r="K1067" t="s">
        <v>77</v>
      </c>
      <c r="L1067" t="s">
        <v>896</v>
      </c>
      <c r="M1067">
        <v>2004</v>
      </c>
      <c r="N1067">
        <v>74</v>
      </c>
      <c r="O1067">
        <v>3</v>
      </c>
      <c r="P1067" t="str">
        <f t="shared" si="32"/>
        <v>09</v>
      </c>
      <c r="Q1067" s="118">
        <f>VLOOKUP(M1067,WeightWhite!A$10:B$12,2,FALSE)*I1067</f>
        <v>2.3265322580645162</v>
      </c>
      <c r="R1067">
        <f t="shared" si="33"/>
        <v>3</v>
      </c>
    </row>
    <row r="1068" spans="1:18" hidden="1">
      <c r="A1068" s="134">
        <v>9410970056</v>
      </c>
      <c r="B1068">
        <v>2007</v>
      </c>
      <c r="C1068">
        <v>20070922</v>
      </c>
      <c r="D1068">
        <v>50</v>
      </c>
      <c r="E1068">
        <v>50</v>
      </c>
      <c r="G1068" t="s">
        <v>308</v>
      </c>
      <c r="H1068">
        <v>210595</v>
      </c>
      <c r="I1068">
        <v>1.02</v>
      </c>
      <c r="J1068" t="s">
        <v>77</v>
      </c>
      <c r="K1068" t="s">
        <v>77</v>
      </c>
      <c r="L1068" t="s">
        <v>896</v>
      </c>
      <c r="M1068">
        <v>2004</v>
      </c>
      <c r="N1068">
        <v>74</v>
      </c>
      <c r="O1068">
        <v>3</v>
      </c>
      <c r="P1068" t="str">
        <f t="shared" si="32"/>
        <v>09</v>
      </c>
      <c r="Q1068" s="118">
        <f>VLOOKUP(M1068,WeightWhite!A$10:B$12,2,FALSE)*I1068</f>
        <v>2.3265322580645162</v>
      </c>
      <c r="R1068">
        <f t="shared" si="33"/>
        <v>3</v>
      </c>
    </row>
    <row r="1069" spans="1:18" hidden="1">
      <c r="A1069" s="134">
        <v>9410970058</v>
      </c>
      <c r="B1069">
        <v>2007</v>
      </c>
      <c r="C1069">
        <v>20070922</v>
      </c>
      <c r="D1069">
        <v>50</v>
      </c>
      <c r="E1069">
        <v>50</v>
      </c>
      <c r="G1069" t="s">
        <v>308</v>
      </c>
      <c r="H1069">
        <v>210595</v>
      </c>
      <c r="I1069">
        <v>1.02</v>
      </c>
      <c r="J1069" t="s">
        <v>77</v>
      </c>
      <c r="K1069" t="s">
        <v>77</v>
      </c>
      <c r="L1069" t="s">
        <v>896</v>
      </c>
      <c r="M1069">
        <v>2004</v>
      </c>
      <c r="N1069">
        <v>74</v>
      </c>
      <c r="O1069">
        <v>3</v>
      </c>
      <c r="P1069" t="str">
        <f t="shared" si="32"/>
        <v>09</v>
      </c>
      <c r="Q1069" s="118">
        <f>VLOOKUP(M1069,WeightWhite!A$10:B$12,2,FALSE)*I1069</f>
        <v>2.3265322580645162</v>
      </c>
      <c r="R1069">
        <f t="shared" si="33"/>
        <v>3</v>
      </c>
    </row>
    <row r="1070" spans="1:18" hidden="1">
      <c r="A1070" s="134">
        <v>9410970059</v>
      </c>
      <c r="B1070">
        <v>2007</v>
      </c>
      <c r="C1070">
        <v>20070922</v>
      </c>
      <c r="D1070">
        <v>50</v>
      </c>
      <c r="E1070">
        <v>50</v>
      </c>
      <c r="G1070" t="s">
        <v>308</v>
      </c>
      <c r="H1070">
        <v>210595</v>
      </c>
      <c r="I1070">
        <v>1.02</v>
      </c>
      <c r="J1070" t="s">
        <v>77</v>
      </c>
      <c r="K1070" t="s">
        <v>77</v>
      </c>
      <c r="L1070" t="s">
        <v>896</v>
      </c>
      <c r="M1070">
        <v>2004</v>
      </c>
      <c r="N1070">
        <v>74</v>
      </c>
      <c r="O1070">
        <v>3</v>
      </c>
      <c r="P1070" t="str">
        <f t="shared" si="32"/>
        <v>09</v>
      </c>
      <c r="Q1070" s="118">
        <f>VLOOKUP(M1070,WeightWhite!A$10:B$12,2,FALSE)*I1070</f>
        <v>2.3265322580645162</v>
      </c>
      <c r="R1070">
        <f t="shared" si="33"/>
        <v>3</v>
      </c>
    </row>
    <row r="1071" spans="1:18" hidden="1">
      <c r="A1071" s="134">
        <v>9410970060</v>
      </c>
      <c r="B1071">
        <v>2007</v>
      </c>
      <c r="C1071">
        <v>20070922</v>
      </c>
      <c r="D1071">
        <v>50</v>
      </c>
      <c r="E1071">
        <v>50</v>
      </c>
      <c r="G1071" t="s">
        <v>308</v>
      </c>
      <c r="H1071">
        <v>210595</v>
      </c>
      <c r="I1071">
        <v>1.02</v>
      </c>
      <c r="J1071" t="s">
        <v>77</v>
      </c>
      <c r="K1071" t="s">
        <v>77</v>
      </c>
      <c r="L1071" t="s">
        <v>896</v>
      </c>
      <c r="M1071">
        <v>2004</v>
      </c>
      <c r="N1071">
        <v>74</v>
      </c>
      <c r="O1071">
        <v>3</v>
      </c>
      <c r="P1071" t="str">
        <f t="shared" si="32"/>
        <v>09</v>
      </c>
      <c r="Q1071" s="118">
        <f>VLOOKUP(M1071,WeightWhite!A$10:B$12,2,FALSE)*I1071</f>
        <v>2.3265322580645162</v>
      </c>
      <c r="R1071">
        <f t="shared" si="33"/>
        <v>3</v>
      </c>
    </row>
    <row r="1072" spans="1:18" hidden="1">
      <c r="A1072" s="134">
        <v>9410970061</v>
      </c>
      <c r="B1072">
        <v>2007</v>
      </c>
      <c r="C1072">
        <v>20070922</v>
      </c>
      <c r="D1072">
        <v>50</v>
      </c>
      <c r="E1072">
        <v>50</v>
      </c>
      <c r="G1072" t="s">
        <v>308</v>
      </c>
      <c r="H1072">
        <v>210595</v>
      </c>
      <c r="I1072">
        <v>1.02</v>
      </c>
      <c r="J1072" t="s">
        <v>77</v>
      </c>
      <c r="K1072" t="s">
        <v>77</v>
      </c>
      <c r="L1072" t="s">
        <v>896</v>
      </c>
      <c r="M1072">
        <v>2004</v>
      </c>
      <c r="N1072">
        <v>74</v>
      </c>
      <c r="O1072">
        <v>3</v>
      </c>
      <c r="P1072" t="str">
        <f t="shared" si="32"/>
        <v>09</v>
      </c>
      <c r="Q1072" s="118">
        <f>VLOOKUP(M1072,WeightWhite!A$10:B$12,2,FALSE)*I1072</f>
        <v>2.3265322580645162</v>
      </c>
      <c r="R1072">
        <f t="shared" si="33"/>
        <v>3</v>
      </c>
    </row>
    <row r="1073" spans="1:18" hidden="1">
      <c r="A1073" s="134">
        <v>9410970063</v>
      </c>
      <c r="B1073">
        <v>2007</v>
      </c>
      <c r="C1073">
        <v>20070922</v>
      </c>
      <c r="D1073">
        <v>50</v>
      </c>
      <c r="E1073">
        <v>50</v>
      </c>
      <c r="G1073" t="s">
        <v>308</v>
      </c>
      <c r="H1073">
        <v>210595</v>
      </c>
      <c r="I1073">
        <v>1.02</v>
      </c>
      <c r="J1073" t="s">
        <v>77</v>
      </c>
      <c r="K1073" t="s">
        <v>77</v>
      </c>
      <c r="L1073" t="s">
        <v>896</v>
      </c>
      <c r="M1073">
        <v>2004</v>
      </c>
      <c r="N1073">
        <v>74</v>
      </c>
      <c r="O1073">
        <v>3</v>
      </c>
      <c r="P1073" t="str">
        <f t="shared" si="32"/>
        <v>09</v>
      </c>
      <c r="Q1073" s="118">
        <f>VLOOKUP(M1073,WeightWhite!A$10:B$12,2,FALSE)*I1073</f>
        <v>2.3265322580645162</v>
      </c>
      <c r="R1073">
        <f t="shared" si="33"/>
        <v>3</v>
      </c>
    </row>
    <row r="1074" spans="1:18" hidden="1">
      <c r="A1074" s="134">
        <v>9410970065</v>
      </c>
      <c r="B1074">
        <v>2007</v>
      </c>
      <c r="C1074">
        <v>20070922</v>
      </c>
      <c r="D1074">
        <v>50</v>
      </c>
      <c r="E1074">
        <v>50</v>
      </c>
      <c r="G1074" t="s">
        <v>308</v>
      </c>
      <c r="H1074">
        <v>210595</v>
      </c>
      <c r="I1074">
        <v>1.02</v>
      </c>
      <c r="J1074" t="s">
        <v>77</v>
      </c>
      <c r="K1074" t="s">
        <v>77</v>
      </c>
      <c r="L1074" t="s">
        <v>896</v>
      </c>
      <c r="M1074">
        <v>2004</v>
      </c>
      <c r="N1074">
        <v>74</v>
      </c>
      <c r="O1074">
        <v>3</v>
      </c>
      <c r="P1074" t="str">
        <f t="shared" si="32"/>
        <v>09</v>
      </c>
      <c r="Q1074" s="118">
        <f>VLOOKUP(M1074,WeightWhite!A$10:B$12,2,FALSE)*I1074</f>
        <v>2.3265322580645162</v>
      </c>
      <c r="R1074">
        <f t="shared" si="33"/>
        <v>3</v>
      </c>
    </row>
    <row r="1075" spans="1:18" hidden="1">
      <c r="A1075" s="134">
        <v>9410970068</v>
      </c>
      <c r="B1075">
        <v>2007</v>
      </c>
      <c r="C1075">
        <v>20070922</v>
      </c>
      <c r="D1075">
        <v>50</v>
      </c>
      <c r="E1075">
        <v>50</v>
      </c>
      <c r="G1075" t="s">
        <v>308</v>
      </c>
      <c r="H1075">
        <v>210595</v>
      </c>
      <c r="I1075">
        <v>1.02</v>
      </c>
      <c r="J1075" t="s">
        <v>77</v>
      </c>
      <c r="K1075" t="s">
        <v>77</v>
      </c>
      <c r="L1075" t="s">
        <v>896</v>
      </c>
      <c r="M1075">
        <v>2004</v>
      </c>
      <c r="N1075">
        <v>74</v>
      </c>
      <c r="O1075">
        <v>3</v>
      </c>
      <c r="P1075" t="str">
        <f t="shared" si="32"/>
        <v>09</v>
      </c>
      <c r="Q1075" s="118">
        <f>VLOOKUP(M1075,WeightWhite!A$10:B$12,2,FALSE)*I1075</f>
        <v>2.3265322580645162</v>
      </c>
      <c r="R1075">
        <f t="shared" si="33"/>
        <v>3</v>
      </c>
    </row>
    <row r="1076" spans="1:18" hidden="1">
      <c r="A1076" s="134">
        <v>9410970069</v>
      </c>
      <c r="B1076">
        <v>2007</v>
      </c>
      <c r="C1076">
        <v>20070922</v>
      </c>
      <c r="D1076">
        <v>50</v>
      </c>
      <c r="E1076">
        <v>50</v>
      </c>
      <c r="G1076" t="s">
        <v>308</v>
      </c>
      <c r="H1076">
        <v>210595</v>
      </c>
      <c r="I1076">
        <v>1.02</v>
      </c>
      <c r="J1076" t="s">
        <v>77</v>
      </c>
      <c r="K1076" t="s">
        <v>77</v>
      </c>
      <c r="L1076" t="s">
        <v>896</v>
      </c>
      <c r="M1076">
        <v>2004</v>
      </c>
      <c r="N1076">
        <v>74</v>
      </c>
      <c r="O1076">
        <v>3</v>
      </c>
      <c r="P1076" t="str">
        <f t="shared" si="32"/>
        <v>09</v>
      </c>
      <c r="Q1076" s="118">
        <f>VLOOKUP(M1076,WeightWhite!A$10:B$12,2,FALSE)*I1076</f>
        <v>2.3265322580645162</v>
      </c>
      <c r="R1076">
        <f t="shared" si="33"/>
        <v>3</v>
      </c>
    </row>
    <row r="1077" spans="1:18" hidden="1">
      <c r="A1077" s="134">
        <v>9410970072</v>
      </c>
      <c r="B1077">
        <v>2007</v>
      </c>
      <c r="C1077">
        <v>20070922</v>
      </c>
      <c r="D1077">
        <v>50</v>
      </c>
      <c r="E1077">
        <v>50</v>
      </c>
      <c r="G1077" t="s">
        <v>308</v>
      </c>
      <c r="H1077">
        <v>210595</v>
      </c>
      <c r="I1077">
        <v>1.02</v>
      </c>
      <c r="J1077" t="s">
        <v>77</v>
      </c>
      <c r="K1077" t="s">
        <v>77</v>
      </c>
      <c r="L1077" t="s">
        <v>896</v>
      </c>
      <c r="M1077">
        <v>2004</v>
      </c>
      <c r="N1077">
        <v>74</v>
      </c>
      <c r="O1077">
        <v>3</v>
      </c>
      <c r="P1077" t="str">
        <f t="shared" si="32"/>
        <v>09</v>
      </c>
      <c r="Q1077" s="118">
        <f>VLOOKUP(M1077,WeightWhite!A$10:B$12,2,FALSE)*I1077</f>
        <v>2.3265322580645162</v>
      </c>
      <c r="R1077">
        <f t="shared" si="33"/>
        <v>3</v>
      </c>
    </row>
    <row r="1078" spans="1:18" hidden="1">
      <c r="A1078" s="134">
        <v>9410970073</v>
      </c>
      <c r="B1078">
        <v>2007</v>
      </c>
      <c r="C1078">
        <v>20070922</v>
      </c>
      <c r="D1078">
        <v>50</v>
      </c>
      <c r="E1078">
        <v>50</v>
      </c>
      <c r="G1078" t="s">
        <v>308</v>
      </c>
      <c r="H1078">
        <v>210595</v>
      </c>
      <c r="I1078">
        <v>1.02</v>
      </c>
      <c r="J1078" t="s">
        <v>77</v>
      </c>
      <c r="K1078" t="s">
        <v>77</v>
      </c>
      <c r="L1078" t="s">
        <v>896</v>
      </c>
      <c r="M1078">
        <v>2004</v>
      </c>
      <c r="N1078">
        <v>74</v>
      </c>
      <c r="O1078">
        <v>3</v>
      </c>
      <c r="P1078" t="str">
        <f t="shared" si="32"/>
        <v>09</v>
      </c>
      <c r="Q1078" s="118">
        <f>VLOOKUP(M1078,WeightWhite!A$10:B$12,2,FALSE)*I1078</f>
        <v>2.3265322580645162</v>
      </c>
      <c r="R1078">
        <f t="shared" si="33"/>
        <v>3</v>
      </c>
    </row>
    <row r="1079" spans="1:18" hidden="1">
      <c r="A1079" s="134">
        <v>9410970074</v>
      </c>
      <c r="B1079">
        <v>2007</v>
      </c>
      <c r="C1079">
        <v>20070922</v>
      </c>
      <c r="D1079">
        <v>50</v>
      </c>
      <c r="E1079">
        <v>50</v>
      </c>
      <c r="G1079" t="s">
        <v>308</v>
      </c>
      <c r="H1079">
        <v>210595</v>
      </c>
      <c r="I1079">
        <v>1.02</v>
      </c>
      <c r="J1079" t="s">
        <v>77</v>
      </c>
      <c r="K1079" t="s">
        <v>77</v>
      </c>
      <c r="L1079" t="s">
        <v>896</v>
      </c>
      <c r="M1079">
        <v>2004</v>
      </c>
      <c r="N1079">
        <v>74</v>
      </c>
      <c r="O1079">
        <v>3</v>
      </c>
      <c r="P1079" t="str">
        <f t="shared" si="32"/>
        <v>09</v>
      </c>
      <c r="Q1079" s="118">
        <f>VLOOKUP(M1079,WeightWhite!A$10:B$12,2,FALSE)*I1079</f>
        <v>2.3265322580645162</v>
      </c>
      <c r="R1079">
        <f t="shared" si="33"/>
        <v>3</v>
      </c>
    </row>
    <row r="1080" spans="1:18" hidden="1">
      <c r="A1080" s="134">
        <v>9410970091</v>
      </c>
      <c r="B1080">
        <v>2007</v>
      </c>
      <c r="C1080">
        <v>20070922</v>
      </c>
      <c r="D1080">
        <v>50</v>
      </c>
      <c r="E1080">
        <v>50</v>
      </c>
      <c r="G1080" t="s">
        <v>308</v>
      </c>
      <c r="H1080">
        <v>210595</v>
      </c>
      <c r="I1080">
        <v>1.07</v>
      </c>
      <c r="J1080" t="s">
        <v>77</v>
      </c>
      <c r="K1080" t="s">
        <v>77</v>
      </c>
      <c r="L1080" t="s">
        <v>896</v>
      </c>
      <c r="M1080">
        <v>2004</v>
      </c>
      <c r="N1080">
        <v>74</v>
      </c>
      <c r="O1080">
        <v>3</v>
      </c>
      <c r="P1080" t="str">
        <f t="shared" si="32"/>
        <v>09</v>
      </c>
      <c r="Q1080" s="118">
        <f>VLOOKUP(M1080,WeightWhite!A$10:B$12,2,FALSE)*I1080</f>
        <v>2.4405779569892472</v>
      </c>
      <c r="R1080">
        <f t="shared" si="33"/>
        <v>3</v>
      </c>
    </row>
    <row r="1081" spans="1:18" hidden="1">
      <c r="A1081" s="134">
        <v>9410970100</v>
      </c>
      <c r="B1081">
        <v>2007</v>
      </c>
      <c r="C1081">
        <v>20070922</v>
      </c>
      <c r="D1081">
        <v>50</v>
      </c>
      <c r="E1081">
        <v>50</v>
      </c>
      <c r="G1081" t="s">
        <v>308</v>
      </c>
      <c r="H1081">
        <v>210595</v>
      </c>
      <c r="I1081">
        <v>1.07</v>
      </c>
      <c r="J1081" t="s">
        <v>77</v>
      </c>
      <c r="K1081" t="s">
        <v>77</v>
      </c>
      <c r="L1081" t="s">
        <v>896</v>
      </c>
      <c r="M1081">
        <v>2004</v>
      </c>
      <c r="N1081">
        <v>74</v>
      </c>
      <c r="O1081">
        <v>3</v>
      </c>
      <c r="P1081" t="str">
        <f t="shared" si="32"/>
        <v>09</v>
      </c>
      <c r="Q1081" s="118">
        <f>VLOOKUP(M1081,WeightWhite!A$10:B$12,2,FALSE)*I1081</f>
        <v>2.4405779569892472</v>
      </c>
      <c r="R1081">
        <f t="shared" si="33"/>
        <v>3</v>
      </c>
    </row>
    <row r="1082" spans="1:18" hidden="1">
      <c r="A1082" s="134">
        <v>9410970105</v>
      </c>
      <c r="B1082">
        <v>2007</v>
      </c>
      <c r="C1082">
        <v>20070922</v>
      </c>
      <c r="D1082">
        <v>50</v>
      </c>
      <c r="E1082">
        <v>50</v>
      </c>
      <c r="G1082" t="s">
        <v>308</v>
      </c>
      <c r="H1082">
        <v>210595</v>
      </c>
      <c r="I1082">
        <v>1.07</v>
      </c>
      <c r="J1082" t="s">
        <v>77</v>
      </c>
      <c r="K1082" t="s">
        <v>77</v>
      </c>
      <c r="L1082" t="s">
        <v>896</v>
      </c>
      <c r="M1082">
        <v>2004</v>
      </c>
      <c r="N1082">
        <v>74</v>
      </c>
      <c r="O1082">
        <v>3</v>
      </c>
      <c r="P1082" t="str">
        <f t="shared" si="32"/>
        <v>09</v>
      </c>
      <c r="Q1082" s="118">
        <f>VLOOKUP(M1082,WeightWhite!A$10:B$12,2,FALSE)*I1082</f>
        <v>2.4405779569892472</v>
      </c>
      <c r="R1082">
        <f t="shared" si="33"/>
        <v>3</v>
      </c>
    </row>
    <row r="1083" spans="1:18" hidden="1">
      <c r="A1083" s="134">
        <v>9410970108</v>
      </c>
      <c r="B1083">
        <v>2007</v>
      </c>
      <c r="C1083">
        <v>20070922</v>
      </c>
      <c r="D1083">
        <v>50</v>
      </c>
      <c r="E1083">
        <v>50</v>
      </c>
      <c r="G1083" t="s">
        <v>308</v>
      </c>
      <c r="H1083">
        <v>210595</v>
      </c>
      <c r="I1083">
        <v>1.07</v>
      </c>
      <c r="J1083" t="s">
        <v>77</v>
      </c>
      <c r="K1083" t="s">
        <v>77</v>
      </c>
      <c r="L1083" t="s">
        <v>896</v>
      </c>
      <c r="M1083">
        <v>2004</v>
      </c>
      <c r="N1083">
        <v>74</v>
      </c>
      <c r="O1083">
        <v>3</v>
      </c>
      <c r="P1083" t="str">
        <f t="shared" si="32"/>
        <v>09</v>
      </c>
      <c r="Q1083" s="118">
        <f>VLOOKUP(M1083,WeightWhite!A$10:B$12,2,FALSE)*I1083</f>
        <v>2.4405779569892472</v>
      </c>
      <c r="R1083">
        <f t="shared" si="33"/>
        <v>3</v>
      </c>
    </row>
    <row r="1084" spans="1:18" hidden="1">
      <c r="A1084" s="134">
        <v>9410980002</v>
      </c>
      <c r="B1084">
        <v>2007</v>
      </c>
      <c r="C1084">
        <v>20070929</v>
      </c>
      <c r="D1084">
        <v>50</v>
      </c>
      <c r="E1084">
        <v>50</v>
      </c>
      <c r="G1084" t="s">
        <v>308</v>
      </c>
      <c r="H1084">
        <v>210595</v>
      </c>
      <c r="I1084">
        <v>1.02</v>
      </c>
      <c r="J1084" t="s">
        <v>77</v>
      </c>
      <c r="K1084" t="s">
        <v>77</v>
      </c>
      <c r="L1084" t="s">
        <v>896</v>
      </c>
      <c r="M1084">
        <v>2004</v>
      </c>
      <c r="N1084">
        <v>74</v>
      </c>
      <c r="O1084">
        <v>3</v>
      </c>
      <c r="P1084" t="str">
        <f t="shared" si="32"/>
        <v>09</v>
      </c>
      <c r="Q1084" s="118">
        <f>VLOOKUP(M1084,WeightWhite!A$10:B$12,2,FALSE)*I1084</f>
        <v>2.3265322580645162</v>
      </c>
      <c r="R1084">
        <f t="shared" si="33"/>
        <v>3</v>
      </c>
    </row>
    <row r="1085" spans="1:18" hidden="1">
      <c r="A1085" s="134">
        <v>9410980004</v>
      </c>
      <c r="B1085">
        <v>2007</v>
      </c>
      <c r="C1085">
        <v>20070929</v>
      </c>
      <c r="D1085">
        <v>50</v>
      </c>
      <c r="E1085">
        <v>50</v>
      </c>
      <c r="G1085" t="s">
        <v>308</v>
      </c>
      <c r="H1085">
        <v>210595</v>
      </c>
      <c r="I1085">
        <v>1.02</v>
      </c>
      <c r="J1085" t="s">
        <v>77</v>
      </c>
      <c r="K1085" t="s">
        <v>77</v>
      </c>
      <c r="L1085" t="s">
        <v>896</v>
      </c>
      <c r="M1085">
        <v>2004</v>
      </c>
      <c r="N1085">
        <v>74</v>
      </c>
      <c r="O1085">
        <v>3</v>
      </c>
      <c r="P1085" t="str">
        <f t="shared" si="32"/>
        <v>09</v>
      </c>
      <c r="Q1085" s="118">
        <f>VLOOKUP(M1085,WeightWhite!A$10:B$12,2,FALSE)*I1085</f>
        <v>2.3265322580645162</v>
      </c>
      <c r="R1085">
        <f t="shared" si="33"/>
        <v>3</v>
      </c>
    </row>
    <row r="1086" spans="1:18" hidden="1">
      <c r="A1086" s="134">
        <v>9410980005</v>
      </c>
      <c r="B1086">
        <v>2007</v>
      </c>
      <c r="C1086">
        <v>20070929</v>
      </c>
      <c r="D1086">
        <v>50</v>
      </c>
      <c r="E1086">
        <v>50</v>
      </c>
      <c r="G1086" t="s">
        <v>308</v>
      </c>
      <c r="H1086">
        <v>210595</v>
      </c>
      <c r="I1086">
        <v>1.02</v>
      </c>
      <c r="J1086" t="s">
        <v>77</v>
      </c>
      <c r="K1086" t="s">
        <v>77</v>
      </c>
      <c r="L1086" t="s">
        <v>896</v>
      </c>
      <c r="M1086">
        <v>2004</v>
      </c>
      <c r="N1086">
        <v>74</v>
      </c>
      <c r="O1086">
        <v>3</v>
      </c>
      <c r="P1086" t="str">
        <f t="shared" si="32"/>
        <v>09</v>
      </c>
      <c r="Q1086" s="118">
        <f>VLOOKUP(M1086,WeightWhite!A$10:B$12,2,FALSE)*I1086</f>
        <v>2.3265322580645162</v>
      </c>
      <c r="R1086">
        <f t="shared" si="33"/>
        <v>3</v>
      </c>
    </row>
    <row r="1087" spans="1:18" hidden="1">
      <c r="A1087" s="134">
        <v>9410980008</v>
      </c>
      <c r="B1087">
        <v>2007</v>
      </c>
      <c r="C1087">
        <v>20070929</v>
      </c>
      <c r="D1087">
        <v>50</v>
      </c>
      <c r="E1087">
        <v>50</v>
      </c>
      <c r="G1087" t="s">
        <v>308</v>
      </c>
      <c r="H1087">
        <v>210595</v>
      </c>
      <c r="I1087">
        <v>1.02</v>
      </c>
      <c r="J1087" t="s">
        <v>77</v>
      </c>
      <c r="K1087" t="s">
        <v>77</v>
      </c>
      <c r="L1087" t="s">
        <v>896</v>
      </c>
      <c r="M1087">
        <v>2004</v>
      </c>
      <c r="N1087">
        <v>74</v>
      </c>
      <c r="O1087">
        <v>3</v>
      </c>
      <c r="P1087" t="str">
        <f t="shared" si="32"/>
        <v>09</v>
      </c>
      <c r="Q1087" s="118">
        <f>VLOOKUP(M1087,WeightWhite!A$10:B$12,2,FALSE)*I1087</f>
        <v>2.3265322580645162</v>
      </c>
      <c r="R1087">
        <f t="shared" si="33"/>
        <v>3</v>
      </c>
    </row>
    <row r="1088" spans="1:18" hidden="1">
      <c r="A1088" s="134">
        <v>9410980010</v>
      </c>
      <c r="B1088">
        <v>2007</v>
      </c>
      <c r="C1088">
        <v>20070929</v>
      </c>
      <c r="D1088">
        <v>50</v>
      </c>
      <c r="E1088">
        <v>50</v>
      </c>
      <c r="G1088" t="s">
        <v>308</v>
      </c>
      <c r="H1088">
        <v>210595</v>
      </c>
      <c r="I1088">
        <v>1.02</v>
      </c>
      <c r="J1088" t="s">
        <v>77</v>
      </c>
      <c r="K1088" t="s">
        <v>77</v>
      </c>
      <c r="L1088" t="s">
        <v>896</v>
      </c>
      <c r="M1088">
        <v>2004</v>
      </c>
      <c r="N1088">
        <v>74</v>
      </c>
      <c r="O1088">
        <v>3</v>
      </c>
      <c r="P1088" t="str">
        <f t="shared" si="32"/>
        <v>09</v>
      </c>
      <c r="Q1088" s="118">
        <f>VLOOKUP(M1088,WeightWhite!A$10:B$12,2,FALSE)*I1088</f>
        <v>2.3265322580645162</v>
      </c>
      <c r="R1088">
        <f t="shared" si="33"/>
        <v>3</v>
      </c>
    </row>
    <row r="1089" spans="1:18" hidden="1">
      <c r="A1089" s="134">
        <v>9410980011</v>
      </c>
      <c r="B1089">
        <v>2007</v>
      </c>
      <c r="C1089">
        <v>20070929</v>
      </c>
      <c r="D1089">
        <v>50</v>
      </c>
      <c r="E1089">
        <v>50</v>
      </c>
      <c r="G1089" t="s">
        <v>308</v>
      </c>
      <c r="H1089">
        <v>210595</v>
      </c>
      <c r="I1089">
        <v>1.02</v>
      </c>
      <c r="J1089" t="s">
        <v>77</v>
      </c>
      <c r="K1089" t="s">
        <v>77</v>
      </c>
      <c r="L1089" t="s">
        <v>896</v>
      </c>
      <c r="M1089">
        <v>2004</v>
      </c>
      <c r="N1089">
        <v>74</v>
      </c>
      <c r="O1089">
        <v>3</v>
      </c>
      <c r="P1089" t="str">
        <f t="shared" si="32"/>
        <v>09</v>
      </c>
      <c r="Q1089" s="118">
        <f>VLOOKUP(M1089,WeightWhite!A$10:B$12,2,FALSE)*I1089</f>
        <v>2.3265322580645162</v>
      </c>
      <c r="R1089">
        <f t="shared" si="33"/>
        <v>3</v>
      </c>
    </row>
    <row r="1090" spans="1:18" hidden="1">
      <c r="A1090" s="134">
        <v>9410980012</v>
      </c>
      <c r="B1090">
        <v>2007</v>
      </c>
      <c r="C1090">
        <v>20070929</v>
      </c>
      <c r="D1090">
        <v>50</v>
      </c>
      <c r="E1090">
        <v>50</v>
      </c>
      <c r="G1090" t="s">
        <v>308</v>
      </c>
      <c r="H1090">
        <v>210595</v>
      </c>
      <c r="I1090">
        <v>1.02</v>
      </c>
      <c r="J1090" t="s">
        <v>77</v>
      </c>
      <c r="K1090" t="s">
        <v>77</v>
      </c>
      <c r="L1090" t="s">
        <v>896</v>
      </c>
      <c r="M1090">
        <v>2004</v>
      </c>
      <c r="N1090">
        <v>74</v>
      </c>
      <c r="O1090">
        <v>3</v>
      </c>
      <c r="P1090" t="str">
        <f t="shared" ref="P1090:P1153" si="34">MID(C1090,5,2)</f>
        <v>09</v>
      </c>
      <c r="Q1090" s="118">
        <f>VLOOKUP(M1090,WeightWhite!A$10:B$12,2,FALSE)*I1090</f>
        <v>2.3265322580645162</v>
      </c>
      <c r="R1090">
        <f t="shared" si="33"/>
        <v>3</v>
      </c>
    </row>
    <row r="1091" spans="1:18" hidden="1">
      <c r="A1091" s="134">
        <v>9410980015</v>
      </c>
      <c r="B1091">
        <v>2007</v>
      </c>
      <c r="C1091">
        <v>20070929</v>
      </c>
      <c r="D1091">
        <v>50</v>
      </c>
      <c r="E1091">
        <v>50</v>
      </c>
      <c r="G1091" t="s">
        <v>308</v>
      </c>
      <c r="H1091">
        <v>210595</v>
      </c>
      <c r="I1091">
        <v>1.02</v>
      </c>
      <c r="J1091" t="s">
        <v>77</v>
      </c>
      <c r="K1091" t="s">
        <v>77</v>
      </c>
      <c r="L1091" t="s">
        <v>896</v>
      </c>
      <c r="M1091">
        <v>2004</v>
      </c>
      <c r="N1091">
        <v>74</v>
      </c>
      <c r="O1091">
        <v>3</v>
      </c>
      <c r="P1091" t="str">
        <f t="shared" si="34"/>
        <v>09</v>
      </c>
      <c r="Q1091" s="118">
        <f>VLOOKUP(M1091,WeightWhite!A$10:B$12,2,FALSE)*I1091</f>
        <v>2.3265322580645162</v>
      </c>
      <c r="R1091">
        <f t="shared" ref="R1091:R1154" si="35">B1091-M1091</f>
        <v>3</v>
      </c>
    </row>
    <row r="1092" spans="1:18" hidden="1">
      <c r="A1092" s="134">
        <v>9410980016</v>
      </c>
      <c r="B1092">
        <v>2007</v>
      </c>
      <c r="C1092">
        <v>20070929</v>
      </c>
      <c r="D1092">
        <v>50</v>
      </c>
      <c r="E1092">
        <v>50</v>
      </c>
      <c r="G1092" t="s">
        <v>308</v>
      </c>
      <c r="H1092">
        <v>210595</v>
      </c>
      <c r="I1092">
        <v>1.02</v>
      </c>
      <c r="J1092" t="s">
        <v>77</v>
      </c>
      <c r="K1092" t="s">
        <v>77</v>
      </c>
      <c r="L1092" t="s">
        <v>896</v>
      </c>
      <c r="M1092">
        <v>2004</v>
      </c>
      <c r="N1092">
        <v>74</v>
      </c>
      <c r="O1092">
        <v>3</v>
      </c>
      <c r="P1092" t="str">
        <f t="shared" si="34"/>
        <v>09</v>
      </c>
      <c r="Q1092" s="118">
        <f>VLOOKUP(M1092,WeightWhite!A$10:B$12,2,FALSE)*I1092</f>
        <v>2.3265322580645162</v>
      </c>
      <c r="R1092">
        <f t="shared" si="35"/>
        <v>3</v>
      </c>
    </row>
    <row r="1093" spans="1:18" hidden="1">
      <c r="A1093" s="134">
        <v>9410980017</v>
      </c>
      <c r="B1093">
        <v>2007</v>
      </c>
      <c r="C1093">
        <v>20070929</v>
      </c>
      <c r="D1093">
        <v>50</v>
      </c>
      <c r="E1093">
        <v>50</v>
      </c>
      <c r="G1093" t="s">
        <v>308</v>
      </c>
      <c r="H1093">
        <v>210595</v>
      </c>
      <c r="I1093">
        <v>1.02</v>
      </c>
      <c r="J1093" t="s">
        <v>77</v>
      </c>
      <c r="K1093" t="s">
        <v>77</v>
      </c>
      <c r="L1093" t="s">
        <v>896</v>
      </c>
      <c r="M1093">
        <v>2004</v>
      </c>
      <c r="N1093">
        <v>74</v>
      </c>
      <c r="O1093">
        <v>3</v>
      </c>
      <c r="P1093" t="str">
        <f t="shared" si="34"/>
        <v>09</v>
      </c>
      <c r="Q1093" s="118">
        <f>VLOOKUP(M1093,WeightWhite!A$10:B$12,2,FALSE)*I1093</f>
        <v>2.3265322580645162</v>
      </c>
      <c r="R1093">
        <f t="shared" si="35"/>
        <v>3</v>
      </c>
    </row>
    <row r="1094" spans="1:18" hidden="1">
      <c r="A1094" s="134">
        <v>9410980018</v>
      </c>
      <c r="B1094">
        <v>2007</v>
      </c>
      <c r="C1094">
        <v>20070929</v>
      </c>
      <c r="D1094">
        <v>50</v>
      </c>
      <c r="E1094">
        <v>50</v>
      </c>
      <c r="G1094" t="s">
        <v>308</v>
      </c>
      <c r="H1094">
        <v>210595</v>
      </c>
      <c r="I1094">
        <v>1.02</v>
      </c>
      <c r="J1094" t="s">
        <v>77</v>
      </c>
      <c r="K1094" t="s">
        <v>77</v>
      </c>
      <c r="L1094" t="s">
        <v>896</v>
      </c>
      <c r="M1094">
        <v>2004</v>
      </c>
      <c r="N1094">
        <v>74</v>
      </c>
      <c r="O1094">
        <v>3</v>
      </c>
      <c r="P1094" t="str">
        <f t="shared" si="34"/>
        <v>09</v>
      </c>
      <c r="Q1094" s="118">
        <f>VLOOKUP(M1094,WeightWhite!A$10:B$12,2,FALSE)*I1094</f>
        <v>2.3265322580645162</v>
      </c>
      <c r="R1094">
        <f t="shared" si="35"/>
        <v>3</v>
      </c>
    </row>
    <row r="1095" spans="1:18" hidden="1">
      <c r="A1095" s="134">
        <v>9410980019</v>
      </c>
      <c r="B1095">
        <v>2007</v>
      </c>
      <c r="C1095">
        <v>20070929</v>
      </c>
      <c r="D1095">
        <v>50</v>
      </c>
      <c r="E1095">
        <v>50</v>
      </c>
      <c r="G1095" t="s">
        <v>308</v>
      </c>
      <c r="H1095">
        <v>210595</v>
      </c>
      <c r="I1095">
        <v>1.02</v>
      </c>
      <c r="J1095" t="s">
        <v>77</v>
      </c>
      <c r="K1095" t="s">
        <v>77</v>
      </c>
      <c r="L1095" t="s">
        <v>896</v>
      </c>
      <c r="M1095">
        <v>2004</v>
      </c>
      <c r="N1095">
        <v>74</v>
      </c>
      <c r="O1095">
        <v>3</v>
      </c>
      <c r="P1095" t="str">
        <f t="shared" si="34"/>
        <v>09</v>
      </c>
      <c r="Q1095" s="118">
        <f>VLOOKUP(M1095,WeightWhite!A$10:B$12,2,FALSE)*I1095</f>
        <v>2.3265322580645162</v>
      </c>
      <c r="R1095">
        <f t="shared" si="35"/>
        <v>3</v>
      </c>
    </row>
    <row r="1096" spans="1:18" hidden="1">
      <c r="A1096" s="134">
        <v>9410980021</v>
      </c>
      <c r="B1096">
        <v>2007</v>
      </c>
      <c r="C1096">
        <v>20070929</v>
      </c>
      <c r="D1096">
        <v>50</v>
      </c>
      <c r="E1096">
        <v>50</v>
      </c>
      <c r="G1096" t="s">
        <v>308</v>
      </c>
      <c r="H1096">
        <v>210595</v>
      </c>
      <c r="I1096">
        <v>1.02</v>
      </c>
      <c r="J1096" t="s">
        <v>77</v>
      </c>
      <c r="K1096" t="s">
        <v>77</v>
      </c>
      <c r="L1096" t="s">
        <v>896</v>
      </c>
      <c r="M1096">
        <v>2004</v>
      </c>
      <c r="N1096">
        <v>74</v>
      </c>
      <c r="O1096">
        <v>3</v>
      </c>
      <c r="P1096" t="str">
        <f t="shared" si="34"/>
        <v>09</v>
      </c>
      <c r="Q1096" s="118">
        <f>VLOOKUP(M1096,WeightWhite!A$10:B$12,2,FALSE)*I1096</f>
        <v>2.3265322580645162</v>
      </c>
      <c r="R1096">
        <f t="shared" si="35"/>
        <v>3</v>
      </c>
    </row>
    <row r="1097" spans="1:18" hidden="1">
      <c r="A1097" s="134">
        <v>9410980023</v>
      </c>
      <c r="B1097">
        <v>2007</v>
      </c>
      <c r="C1097">
        <v>20070929</v>
      </c>
      <c r="D1097">
        <v>50</v>
      </c>
      <c r="E1097">
        <v>50</v>
      </c>
      <c r="G1097" t="s">
        <v>308</v>
      </c>
      <c r="H1097">
        <v>210595</v>
      </c>
      <c r="I1097">
        <v>1.02</v>
      </c>
      <c r="J1097" t="s">
        <v>77</v>
      </c>
      <c r="K1097" t="s">
        <v>77</v>
      </c>
      <c r="L1097" t="s">
        <v>896</v>
      </c>
      <c r="M1097">
        <v>2004</v>
      </c>
      <c r="N1097">
        <v>74</v>
      </c>
      <c r="O1097">
        <v>3</v>
      </c>
      <c r="P1097" t="str">
        <f t="shared" si="34"/>
        <v>09</v>
      </c>
      <c r="Q1097" s="118">
        <f>VLOOKUP(M1097,WeightWhite!A$10:B$12,2,FALSE)*I1097</f>
        <v>2.3265322580645162</v>
      </c>
      <c r="R1097">
        <f t="shared" si="35"/>
        <v>3</v>
      </c>
    </row>
    <row r="1098" spans="1:18" hidden="1">
      <c r="A1098" s="134">
        <v>9410980027</v>
      </c>
      <c r="B1098">
        <v>2007</v>
      </c>
      <c r="C1098">
        <v>20070929</v>
      </c>
      <c r="D1098">
        <v>50</v>
      </c>
      <c r="E1098">
        <v>50</v>
      </c>
      <c r="G1098" t="s">
        <v>308</v>
      </c>
      <c r="H1098">
        <v>210595</v>
      </c>
      <c r="I1098">
        <v>1.02</v>
      </c>
      <c r="J1098" t="s">
        <v>77</v>
      </c>
      <c r="K1098" t="s">
        <v>77</v>
      </c>
      <c r="L1098" t="s">
        <v>896</v>
      </c>
      <c r="M1098">
        <v>2004</v>
      </c>
      <c r="N1098">
        <v>74</v>
      </c>
      <c r="O1098">
        <v>3</v>
      </c>
      <c r="P1098" t="str">
        <f t="shared" si="34"/>
        <v>09</v>
      </c>
      <c r="Q1098" s="118">
        <f>VLOOKUP(M1098,WeightWhite!A$10:B$12,2,FALSE)*I1098</f>
        <v>2.3265322580645162</v>
      </c>
      <c r="R1098">
        <f t="shared" si="35"/>
        <v>3</v>
      </c>
    </row>
    <row r="1099" spans="1:18" hidden="1">
      <c r="A1099" s="134">
        <v>9410980028</v>
      </c>
      <c r="B1099">
        <v>2007</v>
      </c>
      <c r="C1099">
        <v>20070929</v>
      </c>
      <c r="D1099">
        <v>50</v>
      </c>
      <c r="E1099">
        <v>50</v>
      </c>
      <c r="G1099" t="s">
        <v>308</v>
      </c>
      <c r="H1099">
        <v>210595</v>
      </c>
      <c r="I1099">
        <v>1.02</v>
      </c>
      <c r="J1099" t="s">
        <v>77</v>
      </c>
      <c r="K1099" t="s">
        <v>77</v>
      </c>
      <c r="L1099" t="s">
        <v>896</v>
      </c>
      <c r="M1099">
        <v>2004</v>
      </c>
      <c r="N1099">
        <v>74</v>
      </c>
      <c r="O1099">
        <v>3</v>
      </c>
      <c r="P1099" t="str">
        <f t="shared" si="34"/>
        <v>09</v>
      </c>
      <c r="Q1099" s="118">
        <f>VLOOKUP(M1099,WeightWhite!A$10:B$12,2,FALSE)*I1099</f>
        <v>2.3265322580645162</v>
      </c>
      <c r="R1099">
        <f t="shared" si="35"/>
        <v>3</v>
      </c>
    </row>
    <row r="1100" spans="1:18" hidden="1">
      <c r="A1100" s="134">
        <v>9410980029</v>
      </c>
      <c r="B1100">
        <v>2007</v>
      </c>
      <c r="C1100">
        <v>20070929</v>
      </c>
      <c r="D1100">
        <v>50</v>
      </c>
      <c r="E1100">
        <v>50</v>
      </c>
      <c r="G1100" t="s">
        <v>308</v>
      </c>
      <c r="H1100">
        <v>210595</v>
      </c>
      <c r="I1100">
        <v>1.02</v>
      </c>
      <c r="J1100" t="s">
        <v>77</v>
      </c>
      <c r="K1100" t="s">
        <v>77</v>
      </c>
      <c r="L1100" t="s">
        <v>896</v>
      </c>
      <c r="M1100">
        <v>2004</v>
      </c>
      <c r="N1100">
        <v>74</v>
      </c>
      <c r="O1100">
        <v>3</v>
      </c>
      <c r="P1100" t="str">
        <f t="shared" si="34"/>
        <v>09</v>
      </c>
      <c r="Q1100" s="118">
        <f>VLOOKUP(M1100,WeightWhite!A$10:B$12,2,FALSE)*I1100</f>
        <v>2.3265322580645162</v>
      </c>
      <c r="R1100">
        <f t="shared" si="35"/>
        <v>3</v>
      </c>
    </row>
    <row r="1101" spans="1:18" hidden="1">
      <c r="A1101" s="134">
        <v>9410980030</v>
      </c>
      <c r="B1101">
        <v>2007</v>
      </c>
      <c r="C1101">
        <v>20070929</v>
      </c>
      <c r="D1101">
        <v>50</v>
      </c>
      <c r="E1101">
        <v>50</v>
      </c>
      <c r="G1101" t="s">
        <v>308</v>
      </c>
      <c r="H1101">
        <v>210595</v>
      </c>
      <c r="I1101">
        <v>1.02</v>
      </c>
      <c r="J1101" t="s">
        <v>77</v>
      </c>
      <c r="K1101" t="s">
        <v>77</v>
      </c>
      <c r="L1101" t="s">
        <v>896</v>
      </c>
      <c r="M1101">
        <v>2004</v>
      </c>
      <c r="N1101">
        <v>74</v>
      </c>
      <c r="O1101">
        <v>3</v>
      </c>
      <c r="P1101" t="str">
        <f t="shared" si="34"/>
        <v>09</v>
      </c>
      <c r="Q1101" s="118">
        <f>VLOOKUP(M1101,WeightWhite!A$10:B$12,2,FALSE)*I1101</f>
        <v>2.3265322580645162</v>
      </c>
      <c r="R1101">
        <f t="shared" si="35"/>
        <v>3</v>
      </c>
    </row>
    <row r="1102" spans="1:18" hidden="1">
      <c r="A1102" s="134">
        <v>9410980031</v>
      </c>
      <c r="B1102">
        <v>2007</v>
      </c>
      <c r="C1102">
        <v>20070929</v>
      </c>
      <c r="D1102">
        <v>50</v>
      </c>
      <c r="E1102">
        <v>50</v>
      </c>
      <c r="G1102" t="s">
        <v>308</v>
      </c>
      <c r="H1102">
        <v>210595</v>
      </c>
      <c r="I1102">
        <v>1.02</v>
      </c>
      <c r="J1102" t="s">
        <v>77</v>
      </c>
      <c r="K1102" t="s">
        <v>77</v>
      </c>
      <c r="L1102" t="s">
        <v>896</v>
      </c>
      <c r="M1102">
        <v>2004</v>
      </c>
      <c r="N1102">
        <v>74</v>
      </c>
      <c r="O1102">
        <v>3</v>
      </c>
      <c r="P1102" t="str">
        <f t="shared" si="34"/>
        <v>09</v>
      </c>
      <c r="Q1102" s="118">
        <f>VLOOKUP(M1102,WeightWhite!A$10:B$12,2,FALSE)*I1102</f>
        <v>2.3265322580645162</v>
      </c>
      <c r="R1102">
        <f t="shared" si="35"/>
        <v>3</v>
      </c>
    </row>
    <row r="1103" spans="1:18" hidden="1">
      <c r="A1103" s="134">
        <v>9410990058</v>
      </c>
      <c r="B1103">
        <v>2007</v>
      </c>
      <c r="C1103">
        <v>20070929</v>
      </c>
      <c r="D1103">
        <v>50</v>
      </c>
      <c r="E1103">
        <v>50</v>
      </c>
      <c r="G1103" t="s">
        <v>308</v>
      </c>
      <c r="H1103">
        <v>210595</v>
      </c>
      <c r="I1103">
        <v>1.02</v>
      </c>
      <c r="J1103" t="s">
        <v>77</v>
      </c>
      <c r="K1103" t="s">
        <v>77</v>
      </c>
      <c r="L1103" t="s">
        <v>896</v>
      </c>
      <c r="M1103">
        <v>2004</v>
      </c>
      <c r="N1103">
        <v>74</v>
      </c>
      <c r="O1103">
        <v>3</v>
      </c>
      <c r="P1103" t="str">
        <f t="shared" si="34"/>
        <v>09</v>
      </c>
      <c r="Q1103" s="118">
        <f>VLOOKUP(M1103,WeightWhite!A$10:B$12,2,FALSE)*I1103</f>
        <v>2.3265322580645162</v>
      </c>
      <c r="R1103">
        <f t="shared" si="35"/>
        <v>3</v>
      </c>
    </row>
    <row r="1104" spans="1:18" hidden="1">
      <c r="A1104" s="134">
        <v>9410990059</v>
      </c>
      <c r="B1104">
        <v>2007</v>
      </c>
      <c r="C1104">
        <v>20070929</v>
      </c>
      <c r="D1104">
        <v>50</v>
      </c>
      <c r="E1104">
        <v>50</v>
      </c>
      <c r="G1104" t="s">
        <v>308</v>
      </c>
      <c r="H1104">
        <v>210595</v>
      </c>
      <c r="I1104">
        <v>1.02</v>
      </c>
      <c r="J1104" t="s">
        <v>77</v>
      </c>
      <c r="K1104" t="s">
        <v>77</v>
      </c>
      <c r="L1104" t="s">
        <v>896</v>
      </c>
      <c r="M1104">
        <v>2004</v>
      </c>
      <c r="N1104">
        <v>74</v>
      </c>
      <c r="O1104">
        <v>3</v>
      </c>
      <c r="P1104" t="str">
        <f t="shared" si="34"/>
        <v>09</v>
      </c>
      <c r="Q1104" s="118">
        <f>VLOOKUP(M1104,WeightWhite!A$10:B$12,2,FALSE)*I1104</f>
        <v>2.3265322580645162</v>
      </c>
      <c r="R1104">
        <f t="shared" si="35"/>
        <v>3</v>
      </c>
    </row>
    <row r="1105" spans="1:18" hidden="1">
      <c r="A1105" s="134">
        <v>9410990065</v>
      </c>
      <c r="B1105">
        <v>2007</v>
      </c>
      <c r="C1105">
        <v>20070929</v>
      </c>
      <c r="D1105">
        <v>50</v>
      </c>
      <c r="E1105">
        <v>50</v>
      </c>
      <c r="G1105" t="s">
        <v>308</v>
      </c>
      <c r="H1105">
        <v>210595</v>
      </c>
      <c r="I1105">
        <v>1.02</v>
      </c>
      <c r="J1105" t="s">
        <v>77</v>
      </c>
      <c r="K1105" t="s">
        <v>77</v>
      </c>
      <c r="L1105" t="s">
        <v>896</v>
      </c>
      <c r="M1105">
        <v>2004</v>
      </c>
      <c r="N1105">
        <v>74</v>
      </c>
      <c r="O1105">
        <v>3</v>
      </c>
      <c r="P1105" t="str">
        <f t="shared" si="34"/>
        <v>09</v>
      </c>
      <c r="Q1105" s="118">
        <f>VLOOKUP(M1105,WeightWhite!A$10:B$12,2,FALSE)*I1105</f>
        <v>2.3265322580645162</v>
      </c>
      <c r="R1105">
        <f t="shared" si="35"/>
        <v>3</v>
      </c>
    </row>
    <row r="1106" spans="1:18" hidden="1">
      <c r="A1106" s="134">
        <v>9410990066</v>
      </c>
      <c r="B1106">
        <v>2007</v>
      </c>
      <c r="C1106">
        <v>20070929</v>
      </c>
      <c r="D1106">
        <v>50</v>
      </c>
      <c r="E1106">
        <v>50</v>
      </c>
      <c r="G1106" t="s">
        <v>308</v>
      </c>
      <c r="H1106">
        <v>210595</v>
      </c>
      <c r="I1106">
        <v>1.02</v>
      </c>
      <c r="J1106" t="s">
        <v>77</v>
      </c>
      <c r="K1106" t="s">
        <v>77</v>
      </c>
      <c r="L1106" t="s">
        <v>896</v>
      </c>
      <c r="M1106">
        <v>2004</v>
      </c>
      <c r="N1106">
        <v>74</v>
      </c>
      <c r="O1106">
        <v>3</v>
      </c>
      <c r="P1106" t="str">
        <f t="shared" si="34"/>
        <v>09</v>
      </c>
      <c r="Q1106" s="118">
        <f>VLOOKUP(M1106,WeightWhite!A$10:B$12,2,FALSE)*I1106</f>
        <v>2.3265322580645162</v>
      </c>
      <c r="R1106">
        <f t="shared" si="35"/>
        <v>3</v>
      </c>
    </row>
    <row r="1107" spans="1:18" hidden="1">
      <c r="A1107" s="134">
        <v>9410990067</v>
      </c>
      <c r="B1107">
        <v>2007</v>
      </c>
      <c r="C1107">
        <v>20070929</v>
      </c>
      <c r="D1107">
        <v>50</v>
      </c>
      <c r="E1107">
        <v>50</v>
      </c>
      <c r="G1107" t="s">
        <v>308</v>
      </c>
      <c r="H1107">
        <v>210595</v>
      </c>
      <c r="I1107">
        <v>1.02</v>
      </c>
      <c r="J1107" t="s">
        <v>77</v>
      </c>
      <c r="K1107" t="s">
        <v>77</v>
      </c>
      <c r="L1107" t="s">
        <v>896</v>
      </c>
      <c r="M1107">
        <v>2004</v>
      </c>
      <c r="N1107">
        <v>74</v>
      </c>
      <c r="O1107">
        <v>3</v>
      </c>
      <c r="P1107" t="str">
        <f t="shared" si="34"/>
        <v>09</v>
      </c>
      <c r="Q1107" s="118">
        <f>VLOOKUP(M1107,WeightWhite!A$10:B$12,2,FALSE)*I1107</f>
        <v>2.3265322580645162</v>
      </c>
      <c r="R1107">
        <f t="shared" si="35"/>
        <v>3</v>
      </c>
    </row>
    <row r="1108" spans="1:18" hidden="1">
      <c r="A1108" s="134">
        <v>9410990068</v>
      </c>
      <c r="B1108">
        <v>2007</v>
      </c>
      <c r="C1108">
        <v>20070929</v>
      </c>
      <c r="D1108">
        <v>50</v>
      </c>
      <c r="E1108">
        <v>50</v>
      </c>
      <c r="G1108" t="s">
        <v>308</v>
      </c>
      <c r="H1108">
        <v>210595</v>
      </c>
      <c r="I1108">
        <v>1.02</v>
      </c>
      <c r="J1108" t="s">
        <v>77</v>
      </c>
      <c r="K1108" t="s">
        <v>77</v>
      </c>
      <c r="L1108" t="s">
        <v>896</v>
      </c>
      <c r="M1108">
        <v>2004</v>
      </c>
      <c r="N1108">
        <v>74</v>
      </c>
      <c r="O1108">
        <v>3</v>
      </c>
      <c r="P1108" t="str">
        <f t="shared" si="34"/>
        <v>09</v>
      </c>
      <c r="Q1108" s="118">
        <f>VLOOKUP(M1108,WeightWhite!A$10:B$12,2,FALSE)*I1108</f>
        <v>2.3265322580645162</v>
      </c>
      <c r="R1108">
        <f t="shared" si="35"/>
        <v>3</v>
      </c>
    </row>
    <row r="1109" spans="1:18" hidden="1">
      <c r="A1109" s="134">
        <v>9410990073</v>
      </c>
      <c r="B1109">
        <v>2007</v>
      </c>
      <c r="C1109">
        <v>20070929</v>
      </c>
      <c r="D1109">
        <v>50</v>
      </c>
      <c r="E1109">
        <v>50</v>
      </c>
      <c r="G1109" t="s">
        <v>308</v>
      </c>
      <c r="H1109">
        <v>210595</v>
      </c>
      <c r="I1109">
        <v>1.02</v>
      </c>
      <c r="J1109" t="s">
        <v>77</v>
      </c>
      <c r="K1109" t="s">
        <v>77</v>
      </c>
      <c r="L1109" t="s">
        <v>896</v>
      </c>
      <c r="M1109">
        <v>2004</v>
      </c>
      <c r="N1109">
        <v>74</v>
      </c>
      <c r="O1109">
        <v>3</v>
      </c>
      <c r="P1109" t="str">
        <f t="shared" si="34"/>
        <v>09</v>
      </c>
      <c r="Q1109" s="118">
        <f>VLOOKUP(M1109,WeightWhite!A$10:B$12,2,FALSE)*I1109</f>
        <v>2.3265322580645162</v>
      </c>
      <c r="R1109">
        <f t="shared" si="35"/>
        <v>3</v>
      </c>
    </row>
    <row r="1110" spans="1:18" hidden="1">
      <c r="A1110" s="134">
        <v>9410990078</v>
      </c>
      <c r="B1110">
        <v>2007</v>
      </c>
      <c r="C1110">
        <v>20070929</v>
      </c>
      <c r="D1110">
        <v>50</v>
      </c>
      <c r="E1110">
        <v>50</v>
      </c>
      <c r="G1110" t="s">
        <v>308</v>
      </c>
      <c r="H1110">
        <v>210595</v>
      </c>
      <c r="I1110">
        <v>1.02</v>
      </c>
      <c r="J1110" t="s">
        <v>77</v>
      </c>
      <c r="K1110" t="s">
        <v>77</v>
      </c>
      <c r="L1110" t="s">
        <v>896</v>
      </c>
      <c r="M1110">
        <v>2004</v>
      </c>
      <c r="N1110">
        <v>74</v>
      </c>
      <c r="O1110">
        <v>3</v>
      </c>
      <c r="P1110" t="str">
        <f t="shared" si="34"/>
        <v>09</v>
      </c>
      <c r="Q1110" s="118">
        <f>VLOOKUP(M1110,WeightWhite!A$10:B$12,2,FALSE)*I1110</f>
        <v>2.3265322580645162</v>
      </c>
      <c r="R1110">
        <f t="shared" si="35"/>
        <v>3</v>
      </c>
    </row>
    <row r="1111" spans="1:18" hidden="1">
      <c r="A1111" s="134">
        <v>9410990080</v>
      </c>
      <c r="B1111">
        <v>2007</v>
      </c>
      <c r="C1111">
        <v>20070929</v>
      </c>
      <c r="D1111">
        <v>50</v>
      </c>
      <c r="E1111">
        <v>50</v>
      </c>
      <c r="G1111" t="s">
        <v>308</v>
      </c>
      <c r="H1111">
        <v>210595</v>
      </c>
      <c r="I1111">
        <v>1.02</v>
      </c>
      <c r="J1111" t="s">
        <v>77</v>
      </c>
      <c r="K1111" t="s">
        <v>77</v>
      </c>
      <c r="L1111" t="s">
        <v>896</v>
      </c>
      <c r="M1111">
        <v>2004</v>
      </c>
      <c r="N1111">
        <v>74</v>
      </c>
      <c r="O1111">
        <v>3</v>
      </c>
      <c r="P1111" t="str">
        <f t="shared" si="34"/>
        <v>09</v>
      </c>
      <c r="Q1111" s="118">
        <f>VLOOKUP(M1111,WeightWhite!A$10:B$12,2,FALSE)*I1111</f>
        <v>2.3265322580645162</v>
      </c>
      <c r="R1111">
        <f t="shared" si="35"/>
        <v>3</v>
      </c>
    </row>
    <row r="1112" spans="1:18" hidden="1">
      <c r="A1112" s="134">
        <v>9410990085</v>
      </c>
      <c r="B1112">
        <v>2007</v>
      </c>
      <c r="C1112">
        <v>20070929</v>
      </c>
      <c r="D1112">
        <v>50</v>
      </c>
      <c r="E1112">
        <v>50</v>
      </c>
      <c r="G1112" t="s">
        <v>308</v>
      </c>
      <c r="H1112">
        <v>210595</v>
      </c>
      <c r="I1112">
        <v>1.02</v>
      </c>
      <c r="J1112" t="s">
        <v>77</v>
      </c>
      <c r="K1112" t="s">
        <v>77</v>
      </c>
      <c r="L1112" t="s">
        <v>896</v>
      </c>
      <c r="M1112">
        <v>2004</v>
      </c>
      <c r="N1112">
        <v>74</v>
      </c>
      <c r="O1112">
        <v>3</v>
      </c>
      <c r="P1112" t="str">
        <f t="shared" si="34"/>
        <v>09</v>
      </c>
      <c r="Q1112" s="118">
        <f>VLOOKUP(M1112,WeightWhite!A$10:B$12,2,FALSE)*I1112</f>
        <v>2.3265322580645162</v>
      </c>
      <c r="R1112">
        <f t="shared" si="35"/>
        <v>3</v>
      </c>
    </row>
    <row r="1113" spans="1:18" hidden="1">
      <c r="A1113" s="134">
        <v>9410990087</v>
      </c>
      <c r="B1113">
        <v>2007</v>
      </c>
      <c r="C1113">
        <v>20070929</v>
      </c>
      <c r="D1113">
        <v>50</v>
      </c>
      <c r="E1113">
        <v>50</v>
      </c>
      <c r="G1113" t="s">
        <v>308</v>
      </c>
      <c r="H1113">
        <v>210595</v>
      </c>
      <c r="I1113">
        <v>1.02</v>
      </c>
      <c r="J1113" t="s">
        <v>77</v>
      </c>
      <c r="K1113" t="s">
        <v>77</v>
      </c>
      <c r="L1113" t="s">
        <v>896</v>
      </c>
      <c r="M1113">
        <v>2004</v>
      </c>
      <c r="N1113">
        <v>74</v>
      </c>
      <c r="O1113">
        <v>3</v>
      </c>
      <c r="P1113" t="str">
        <f t="shared" si="34"/>
        <v>09</v>
      </c>
      <c r="Q1113" s="118">
        <f>VLOOKUP(M1113,WeightWhite!A$10:B$12,2,FALSE)*I1113</f>
        <v>2.3265322580645162</v>
      </c>
      <c r="R1113">
        <f t="shared" si="35"/>
        <v>3</v>
      </c>
    </row>
    <row r="1114" spans="1:18" hidden="1">
      <c r="A1114" s="134">
        <v>9410990088</v>
      </c>
      <c r="B1114">
        <v>2007</v>
      </c>
      <c r="C1114">
        <v>20070929</v>
      </c>
      <c r="D1114">
        <v>50</v>
      </c>
      <c r="E1114">
        <v>50</v>
      </c>
      <c r="G1114" t="s">
        <v>308</v>
      </c>
      <c r="H1114">
        <v>210595</v>
      </c>
      <c r="I1114">
        <v>1.02</v>
      </c>
      <c r="J1114" t="s">
        <v>77</v>
      </c>
      <c r="K1114" t="s">
        <v>77</v>
      </c>
      <c r="L1114" t="s">
        <v>896</v>
      </c>
      <c r="M1114">
        <v>2004</v>
      </c>
      <c r="N1114">
        <v>74</v>
      </c>
      <c r="O1114">
        <v>3</v>
      </c>
      <c r="P1114" t="str">
        <f t="shared" si="34"/>
        <v>09</v>
      </c>
      <c r="Q1114" s="118">
        <f>VLOOKUP(M1114,WeightWhite!A$10:B$12,2,FALSE)*I1114</f>
        <v>2.3265322580645162</v>
      </c>
      <c r="R1114">
        <f t="shared" si="35"/>
        <v>3</v>
      </c>
    </row>
    <row r="1115" spans="1:18" hidden="1">
      <c r="A1115" s="134">
        <v>9410990090</v>
      </c>
      <c r="B1115">
        <v>2007</v>
      </c>
      <c r="C1115">
        <v>20070929</v>
      </c>
      <c r="D1115">
        <v>50</v>
      </c>
      <c r="E1115">
        <v>50</v>
      </c>
      <c r="G1115" t="s">
        <v>308</v>
      </c>
      <c r="H1115">
        <v>210595</v>
      </c>
      <c r="I1115">
        <v>1.02</v>
      </c>
      <c r="J1115" t="s">
        <v>77</v>
      </c>
      <c r="K1115" t="s">
        <v>77</v>
      </c>
      <c r="L1115" t="s">
        <v>896</v>
      </c>
      <c r="M1115">
        <v>2004</v>
      </c>
      <c r="N1115">
        <v>74</v>
      </c>
      <c r="O1115">
        <v>3</v>
      </c>
      <c r="P1115" t="str">
        <f t="shared" si="34"/>
        <v>09</v>
      </c>
      <c r="Q1115" s="118">
        <f>VLOOKUP(M1115,WeightWhite!A$10:B$12,2,FALSE)*I1115</f>
        <v>2.3265322580645162</v>
      </c>
      <c r="R1115">
        <f t="shared" si="35"/>
        <v>3</v>
      </c>
    </row>
    <row r="1116" spans="1:18" hidden="1">
      <c r="A1116" s="134">
        <v>9410990092</v>
      </c>
      <c r="B1116">
        <v>2007</v>
      </c>
      <c r="C1116">
        <v>20070929</v>
      </c>
      <c r="D1116">
        <v>50</v>
      </c>
      <c r="E1116">
        <v>50</v>
      </c>
      <c r="G1116" t="s">
        <v>308</v>
      </c>
      <c r="H1116">
        <v>210595</v>
      </c>
      <c r="I1116">
        <v>1.02</v>
      </c>
      <c r="J1116" t="s">
        <v>77</v>
      </c>
      <c r="K1116" t="s">
        <v>77</v>
      </c>
      <c r="L1116" t="s">
        <v>896</v>
      </c>
      <c r="M1116">
        <v>2004</v>
      </c>
      <c r="N1116">
        <v>74</v>
      </c>
      <c r="O1116">
        <v>3</v>
      </c>
      <c r="P1116" t="str">
        <f t="shared" si="34"/>
        <v>09</v>
      </c>
      <c r="Q1116" s="118">
        <f>VLOOKUP(M1116,WeightWhite!A$10:B$12,2,FALSE)*I1116</f>
        <v>2.3265322580645162</v>
      </c>
      <c r="R1116">
        <f t="shared" si="35"/>
        <v>3</v>
      </c>
    </row>
    <row r="1117" spans="1:18" hidden="1">
      <c r="A1117" s="134">
        <v>9410990093</v>
      </c>
      <c r="B1117">
        <v>2007</v>
      </c>
      <c r="C1117">
        <v>20070929</v>
      </c>
      <c r="D1117">
        <v>50</v>
      </c>
      <c r="E1117">
        <v>50</v>
      </c>
      <c r="G1117" t="s">
        <v>308</v>
      </c>
      <c r="H1117">
        <v>210595</v>
      </c>
      <c r="I1117">
        <v>1.02</v>
      </c>
      <c r="J1117" t="s">
        <v>77</v>
      </c>
      <c r="K1117" t="s">
        <v>77</v>
      </c>
      <c r="L1117" t="s">
        <v>896</v>
      </c>
      <c r="M1117">
        <v>2004</v>
      </c>
      <c r="N1117">
        <v>74</v>
      </c>
      <c r="O1117">
        <v>3</v>
      </c>
      <c r="P1117" t="str">
        <f t="shared" si="34"/>
        <v>09</v>
      </c>
      <c r="Q1117" s="118">
        <f>VLOOKUP(M1117,WeightWhite!A$10:B$12,2,FALSE)*I1117</f>
        <v>2.3265322580645162</v>
      </c>
      <c r="R1117">
        <f t="shared" si="35"/>
        <v>3</v>
      </c>
    </row>
    <row r="1118" spans="1:18" hidden="1">
      <c r="A1118" s="134">
        <v>9410990097</v>
      </c>
      <c r="B1118">
        <v>2007</v>
      </c>
      <c r="C1118">
        <v>20070929</v>
      </c>
      <c r="D1118">
        <v>50</v>
      </c>
      <c r="E1118">
        <v>50</v>
      </c>
      <c r="G1118" t="s">
        <v>308</v>
      </c>
      <c r="H1118">
        <v>210595</v>
      </c>
      <c r="I1118">
        <v>1.02</v>
      </c>
      <c r="J1118" t="s">
        <v>77</v>
      </c>
      <c r="K1118" t="s">
        <v>77</v>
      </c>
      <c r="L1118" t="s">
        <v>896</v>
      </c>
      <c r="M1118">
        <v>2004</v>
      </c>
      <c r="N1118">
        <v>74</v>
      </c>
      <c r="O1118">
        <v>3</v>
      </c>
      <c r="P1118" t="str">
        <f t="shared" si="34"/>
        <v>09</v>
      </c>
      <c r="Q1118" s="118">
        <f>VLOOKUP(M1118,WeightWhite!A$10:B$12,2,FALSE)*I1118</f>
        <v>2.3265322580645162</v>
      </c>
      <c r="R1118">
        <f t="shared" si="35"/>
        <v>3</v>
      </c>
    </row>
    <row r="1119" spans="1:18" hidden="1">
      <c r="A1119" s="134">
        <v>9410990099</v>
      </c>
      <c r="B1119">
        <v>2007</v>
      </c>
      <c r="C1119">
        <v>20070929</v>
      </c>
      <c r="D1119">
        <v>50</v>
      </c>
      <c r="E1119">
        <v>50</v>
      </c>
      <c r="G1119" t="s">
        <v>308</v>
      </c>
      <c r="H1119">
        <v>210595</v>
      </c>
      <c r="I1119">
        <v>1.02</v>
      </c>
      <c r="J1119" t="s">
        <v>77</v>
      </c>
      <c r="K1119" t="s">
        <v>77</v>
      </c>
      <c r="L1119" t="s">
        <v>896</v>
      </c>
      <c r="M1119">
        <v>2004</v>
      </c>
      <c r="N1119">
        <v>74</v>
      </c>
      <c r="O1119">
        <v>3</v>
      </c>
      <c r="P1119" t="str">
        <f t="shared" si="34"/>
        <v>09</v>
      </c>
      <c r="Q1119" s="118">
        <f>VLOOKUP(M1119,WeightWhite!A$10:B$12,2,FALSE)*I1119</f>
        <v>2.3265322580645162</v>
      </c>
      <c r="R1119">
        <f t="shared" si="35"/>
        <v>3</v>
      </c>
    </row>
    <row r="1120" spans="1:18" hidden="1">
      <c r="A1120" s="134">
        <v>9410990100</v>
      </c>
      <c r="B1120">
        <v>2007</v>
      </c>
      <c r="C1120">
        <v>20070929</v>
      </c>
      <c r="D1120">
        <v>50</v>
      </c>
      <c r="E1120">
        <v>50</v>
      </c>
      <c r="G1120" t="s">
        <v>308</v>
      </c>
      <c r="H1120">
        <v>210595</v>
      </c>
      <c r="I1120">
        <v>1.02</v>
      </c>
      <c r="J1120" t="s">
        <v>77</v>
      </c>
      <c r="K1120" t="s">
        <v>77</v>
      </c>
      <c r="L1120" t="s">
        <v>896</v>
      </c>
      <c r="M1120">
        <v>2004</v>
      </c>
      <c r="N1120">
        <v>74</v>
      </c>
      <c r="O1120">
        <v>3</v>
      </c>
      <c r="P1120" t="str">
        <f t="shared" si="34"/>
        <v>09</v>
      </c>
      <c r="Q1120" s="118">
        <f>VLOOKUP(M1120,WeightWhite!A$10:B$12,2,FALSE)*I1120</f>
        <v>2.3265322580645162</v>
      </c>
      <c r="R1120">
        <f t="shared" si="35"/>
        <v>3</v>
      </c>
    </row>
    <row r="1121" spans="1:18" hidden="1">
      <c r="A1121" s="134">
        <v>9410990101</v>
      </c>
      <c r="B1121">
        <v>2007</v>
      </c>
      <c r="C1121">
        <v>20070929</v>
      </c>
      <c r="D1121">
        <v>50</v>
      </c>
      <c r="E1121">
        <v>50</v>
      </c>
      <c r="G1121" t="s">
        <v>308</v>
      </c>
      <c r="H1121">
        <v>210595</v>
      </c>
      <c r="I1121">
        <v>1.02</v>
      </c>
      <c r="J1121" t="s">
        <v>77</v>
      </c>
      <c r="K1121" t="s">
        <v>77</v>
      </c>
      <c r="L1121" t="s">
        <v>896</v>
      </c>
      <c r="M1121">
        <v>2004</v>
      </c>
      <c r="N1121">
        <v>74</v>
      </c>
      <c r="O1121">
        <v>3</v>
      </c>
      <c r="P1121" t="str">
        <f t="shared" si="34"/>
        <v>09</v>
      </c>
      <c r="Q1121" s="118">
        <f>VLOOKUP(M1121,WeightWhite!A$10:B$12,2,FALSE)*I1121</f>
        <v>2.3265322580645162</v>
      </c>
      <c r="R1121">
        <f t="shared" si="35"/>
        <v>3</v>
      </c>
    </row>
    <row r="1122" spans="1:18" hidden="1">
      <c r="A1122" s="134">
        <v>9410990102</v>
      </c>
      <c r="B1122">
        <v>2007</v>
      </c>
      <c r="C1122">
        <v>20070929</v>
      </c>
      <c r="D1122">
        <v>50</v>
      </c>
      <c r="E1122">
        <v>50</v>
      </c>
      <c r="G1122" t="s">
        <v>308</v>
      </c>
      <c r="H1122">
        <v>210595</v>
      </c>
      <c r="I1122">
        <v>1.02</v>
      </c>
      <c r="J1122" t="s">
        <v>77</v>
      </c>
      <c r="K1122" t="s">
        <v>77</v>
      </c>
      <c r="L1122" t="s">
        <v>896</v>
      </c>
      <c r="M1122">
        <v>2004</v>
      </c>
      <c r="N1122">
        <v>74</v>
      </c>
      <c r="O1122">
        <v>3</v>
      </c>
      <c r="P1122" t="str">
        <f t="shared" si="34"/>
        <v>09</v>
      </c>
      <c r="Q1122" s="118">
        <f>VLOOKUP(M1122,WeightWhite!A$10:B$12,2,FALSE)*I1122</f>
        <v>2.3265322580645162</v>
      </c>
      <c r="R1122">
        <f t="shared" si="35"/>
        <v>3</v>
      </c>
    </row>
    <row r="1123" spans="1:18" hidden="1">
      <c r="A1123" s="134">
        <v>9410900012</v>
      </c>
      <c r="B1123">
        <v>2007</v>
      </c>
      <c r="C1123">
        <v>20070906</v>
      </c>
      <c r="D1123">
        <v>50</v>
      </c>
      <c r="E1123">
        <v>50</v>
      </c>
      <c r="G1123" t="s">
        <v>308</v>
      </c>
      <c r="H1123">
        <v>210595</v>
      </c>
      <c r="I1123">
        <v>1.02</v>
      </c>
      <c r="J1123" t="s">
        <v>77</v>
      </c>
      <c r="K1123" t="s">
        <v>77</v>
      </c>
      <c r="L1123" t="s">
        <v>896</v>
      </c>
      <c r="M1123">
        <v>2004</v>
      </c>
      <c r="N1123">
        <v>74</v>
      </c>
      <c r="O1123">
        <v>3</v>
      </c>
      <c r="P1123" t="str">
        <f t="shared" si="34"/>
        <v>09</v>
      </c>
      <c r="Q1123" s="118">
        <f>VLOOKUP(M1123,WeightWhite!A$10:B$12,2,FALSE)*I1123</f>
        <v>2.3265322580645162</v>
      </c>
      <c r="R1123">
        <f t="shared" si="35"/>
        <v>3</v>
      </c>
    </row>
    <row r="1124" spans="1:18" hidden="1">
      <c r="A1124" s="134">
        <v>9410900018</v>
      </c>
      <c r="B1124">
        <v>2007</v>
      </c>
      <c r="C1124">
        <v>20070906</v>
      </c>
      <c r="D1124">
        <v>50</v>
      </c>
      <c r="E1124">
        <v>50</v>
      </c>
      <c r="G1124" t="s">
        <v>308</v>
      </c>
      <c r="H1124">
        <v>210595</v>
      </c>
      <c r="I1124">
        <v>1.02</v>
      </c>
      <c r="J1124" t="s">
        <v>77</v>
      </c>
      <c r="K1124" t="s">
        <v>77</v>
      </c>
      <c r="L1124" t="s">
        <v>896</v>
      </c>
      <c r="M1124">
        <v>2004</v>
      </c>
      <c r="N1124">
        <v>74</v>
      </c>
      <c r="O1124">
        <v>3</v>
      </c>
      <c r="P1124" t="str">
        <f t="shared" si="34"/>
        <v>09</v>
      </c>
      <c r="Q1124" s="118">
        <f>VLOOKUP(M1124,WeightWhite!A$10:B$12,2,FALSE)*I1124</f>
        <v>2.3265322580645162</v>
      </c>
      <c r="R1124">
        <f t="shared" si="35"/>
        <v>3</v>
      </c>
    </row>
    <row r="1125" spans="1:18" hidden="1">
      <c r="A1125" s="134">
        <v>9410900020</v>
      </c>
      <c r="B1125">
        <v>2007</v>
      </c>
      <c r="C1125">
        <v>20070906</v>
      </c>
      <c r="D1125">
        <v>50</v>
      </c>
      <c r="E1125">
        <v>50</v>
      </c>
      <c r="G1125" t="s">
        <v>308</v>
      </c>
      <c r="H1125">
        <v>210595</v>
      </c>
      <c r="I1125">
        <v>1.02</v>
      </c>
      <c r="J1125" t="s">
        <v>77</v>
      </c>
      <c r="K1125" t="s">
        <v>77</v>
      </c>
      <c r="L1125" t="s">
        <v>896</v>
      </c>
      <c r="M1125">
        <v>2004</v>
      </c>
      <c r="N1125">
        <v>74</v>
      </c>
      <c r="O1125">
        <v>3</v>
      </c>
      <c r="P1125" t="str">
        <f t="shared" si="34"/>
        <v>09</v>
      </c>
      <c r="Q1125" s="118">
        <f>VLOOKUP(M1125,WeightWhite!A$10:B$12,2,FALSE)*I1125</f>
        <v>2.3265322580645162</v>
      </c>
      <c r="R1125">
        <f t="shared" si="35"/>
        <v>3</v>
      </c>
    </row>
    <row r="1126" spans="1:18" hidden="1">
      <c r="A1126" s="134">
        <v>9410900021</v>
      </c>
      <c r="B1126">
        <v>2007</v>
      </c>
      <c r="C1126">
        <v>20070906</v>
      </c>
      <c r="D1126">
        <v>50</v>
      </c>
      <c r="E1126">
        <v>50</v>
      </c>
      <c r="G1126" t="s">
        <v>308</v>
      </c>
      <c r="H1126">
        <v>210595</v>
      </c>
      <c r="I1126">
        <v>1.02</v>
      </c>
      <c r="J1126" t="s">
        <v>77</v>
      </c>
      <c r="K1126" t="s">
        <v>77</v>
      </c>
      <c r="L1126" t="s">
        <v>896</v>
      </c>
      <c r="M1126">
        <v>2004</v>
      </c>
      <c r="N1126">
        <v>74</v>
      </c>
      <c r="O1126">
        <v>3</v>
      </c>
      <c r="P1126" t="str">
        <f t="shared" si="34"/>
        <v>09</v>
      </c>
      <c r="Q1126" s="118">
        <f>VLOOKUP(M1126,WeightWhite!A$10:B$12,2,FALSE)*I1126</f>
        <v>2.3265322580645162</v>
      </c>
      <c r="R1126">
        <f t="shared" si="35"/>
        <v>3</v>
      </c>
    </row>
    <row r="1127" spans="1:18" hidden="1">
      <c r="A1127" s="134">
        <v>9410900001</v>
      </c>
      <c r="B1127">
        <v>2007</v>
      </c>
      <c r="C1127">
        <v>20070906</v>
      </c>
      <c r="D1127">
        <v>50</v>
      </c>
      <c r="E1127">
        <v>50</v>
      </c>
      <c r="G1127" t="s">
        <v>308</v>
      </c>
      <c r="H1127">
        <v>210595</v>
      </c>
      <c r="I1127">
        <v>1.02</v>
      </c>
      <c r="J1127" t="s">
        <v>77</v>
      </c>
      <c r="K1127" t="s">
        <v>77</v>
      </c>
      <c r="L1127" t="s">
        <v>896</v>
      </c>
      <c r="M1127">
        <v>2004</v>
      </c>
      <c r="N1127">
        <v>74</v>
      </c>
      <c r="O1127">
        <v>3</v>
      </c>
      <c r="P1127" t="str">
        <f t="shared" si="34"/>
        <v>09</v>
      </c>
      <c r="Q1127" s="118">
        <f>VLOOKUP(M1127,WeightWhite!A$10:B$12,2,FALSE)*I1127</f>
        <v>2.3265322580645162</v>
      </c>
      <c r="R1127">
        <f t="shared" si="35"/>
        <v>3</v>
      </c>
    </row>
    <row r="1128" spans="1:18" hidden="1">
      <c r="A1128" s="134">
        <v>9410900005</v>
      </c>
      <c r="B1128">
        <v>2007</v>
      </c>
      <c r="C1128">
        <v>20070906</v>
      </c>
      <c r="D1128">
        <v>50</v>
      </c>
      <c r="E1128">
        <v>50</v>
      </c>
      <c r="G1128" t="s">
        <v>308</v>
      </c>
      <c r="H1128">
        <v>210595</v>
      </c>
      <c r="I1128">
        <v>1.02</v>
      </c>
      <c r="J1128" t="s">
        <v>77</v>
      </c>
      <c r="K1128" t="s">
        <v>77</v>
      </c>
      <c r="L1128" t="s">
        <v>896</v>
      </c>
      <c r="M1128">
        <v>2004</v>
      </c>
      <c r="N1128">
        <v>74</v>
      </c>
      <c r="O1128">
        <v>3</v>
      </c>
      <c r="P1128" t="str">
        <f t="shared" si="34"/>
        <v>09</v>
      </c>
      <c r="Q1128" s="118">
        <f>VLOOKUP(M1128,WeightWhite!A$10:B$12,2,FALSE)*I1128</f>
        <v>2.3265322580645162</v>
      </c>
      <c r="R1128">
        <f t="shared" si="35"/>
        <v>3</v>
      </c>
    </row>
    <row r="1129" spans="1:18" hidden="1">
      <c r="A1129" s="134">
        <v>9410900009</v>
      </c>
      <c r="B1129">
        <v>2007</v>
      </c>
      <c r="C1129">
        <v>20070906</v>
      </c>
      <c r="D1129">
        <v>50</v>
      </c>
      <c r="E1129">
        <v>50</v>
      </c>
      <c r="G1129" t="s">
        <v>308</v>
      </c>
      <c r="H1129">
        <v>210595</v>
      </c>
      <c r="I1129">
        <v>1.02</v>
      </c>
      <c r="J1129" t="s">
        <v>77</v>
      </c>
      <c r="K1129" t="s">
        <v>77</v>
      </c>
      <c r="L1129" t="s">
        <v>896</v>
      </c>
      <c r="M1129">
        <v>2004</v>
      </c>
      <c r="N1129">
        <v>74</v>
      </c>
      <c r="O1129">
        <v>3</v>
      </c>
      <c r="P1129" t="str">
        <f t="shared" si="34"/>
        <v>09</v>
      </c>
      <c r="Q1129" s="118">
        <f>VLOOKUP(M1129,WeightWhite!A$10:B$12,2,FALSE)*I1129</f>
        <v>2.3265322580645162</v>
      </c>
      <c r="R1129">
        <f t="shared" si="35"/>
        <v>3</v>
      </c>
    </row>
    <row r="1130" spans="1:18" hidden="1">
      <c r="A1130" s="134">
        <v>9410900030</v>
      </c>
      <c r="B1130">
        <v>2007</v>
      </c>
      <c r="C1130">
        <v>20070906</v>
      </c>
      <c r="D1130">
        <v>50</v>
      </c>
      <c r="E1130">
        <v>50</v>
      </c>
      <c r="G1130" t="s">
        <v>308</v>
      </c>
      <c r="H1130">
        <v>210595</v>
      </c>
      <c r="I1130">
        <v>1.02</v>
      </c>
      <c r="J1130" t="s">
        <v>77</v>
      </c>
      <c r="K1130" t="s">
        <v>77</v>
      </c>
      <c r="L1130" t="s">
        <v>896</v>
      </c>
      <c r="M1130">
        <v>2004</v>
      </c>
      <c r="N1130">
        <v>74</v>
      </c>
      <c r="O1130">
        <v>3</v>
      </c>
      <c r="P1130" t="str">
        <f t="shared" si="34"/>
        <v>09</v>
      </c>
      <c r="Q1130" s="118">
        <f>VLOOKUP(M1130,WeightWhite!A$10:B$12,2,FALSE)*I1130</f>
        <v>2.3265322580645162</v>
      </c>
      <c r="R1130">
        <f t="shared" si="35"/>
        <v>3</v>
      </c>
    </row>
    <row r="1131" spans="1:18" hidden="1">
      <c r="A1131" s="134">
        <v>9410910001</v>
      </c>
      <c r="B1131">
        <v>2007</v>
      </c>
      <c r="C1131">
        <v>20070913</v>
      </c>
      <c r="D1131">
        <v>50</v>
      </c>
      <c r="E1131">
        <v>50</v>
      </c>
      <c r="G1131" t="s">
        <v>308</v>
      </c>
      <c r="H1131">
        <v>210595</v>
      </c>
      <c r="I1131">
        <v>1.02</v>
      </c>
      <c r="J1131" t="s">
        <v>77</v>
      </c>
      <c r="K1131" t="s">
        <v>77</v>
      </c>
      <c r="L1131" t="s">
        <v>896</v>
      </c>
      <c r="M1131">
        <v>2004</v>
      </c>
      <c r="N1131">
        <v>74</v>
      </c>
      <c r="O1131">
        <v>3</v>
      </c>
      <c r="P1131" t="str">
        <f t="shared" si="34"/>
        <v>09</v>
      </c>
      <c r="Q1131" s="118">
        <f>VLOOKUP(M1131,WeightWhite!A$10:B$12,2,FALSE)*I1131</f>
        <v>2.3265322580645162</v>
      </c>
      <c r="R1131">
        <f t="shared" si="35"/>
        <v>3</v>
      </c>
    </row>
    <row r="1132" spans="1:18" hidden="1">
      <c r="A1132" s="134">
        <v>9410910011</v>
      </c>
      <c r="B1132">
        <v>2007</v>
      </c>
      <c r="C1132">
        <v>20070913</v>
      </c>
      <c r="D1132">
        <v>50</v>
      </c>
      <c r="E1132">
        <v>50</v>
      </c>
      <c r="G1132" t="s">
        <v>308</v>
      </c>
      <c r="H1132">
        <v>210595</v>
      </c>
      <c r="I1132">
        <v>1.02</v>
      </c>
      <c r="J1132" t="s">
        <v>77</v>
      </c>
      <c r="K1132" t="s">
        <v>77</v>
      </c>
      <c r="L1132" t="s">
        <v>896</v>
      </c>
      <c r="M1132">
        <v>2004</v>
      </c>
      <c r="N1132">
        <v>74</v>
      </c>
      <c r="O1132">
        <v>3</v>
      </c>
      <c r="P1132" t="str">
        <f t="shared" si="34"/>
        <v>09</v>
      </c>
      <c r="Q1132" s="118">
        <f>VLOOKUP(M1132,WeightWhite!A$10:B$12,2,FALSE)*I1132</f>
        <v>2.3265322580645162</v>
      </c>
      <c r="R1132">
        <f t="shared" si="35"/>
        <v>3</v>
      </c>
    </row>
    <row r="1133" spans="1:18" hidden="1">
      <c r="A1133" s="134">
        <v>9410910034</v>
      </c>
      <c r="B1133">
        <v>2007</v>
      </c>
      <c r="C1133">
        <v>20070913</v>
      </c>
      <c r="D1133">
        <v>50</v>
      </c>
      <c r="E1133">
        <v>50</v>
      </c>
      <c r="G1133" t="s">
        <v>308</v>
      </c>
      <c r="H1133">
        <v>210595</v>
      </c>
      <c r="I1133">
        <v>1.02</v>
      </c>
      <c r="J1133" t="s">
        <v>77</v>
      </c>
      <c r="K1133" t="s">
        <v>77</v>
      </c>
      <c r="L1133" t="s">
        <v>896</v>
      </c>
      <c r="M1133">
        <v>2004</v>
      </c>
      <c r="N1133">
        <v>74</v>
      </c>
      <c r="O1133">
        <v>3</v>
      </c>
      <c r="P1133" t="str">
        <f t="shared" si="34"/>
        <v>09</v>
      </c>
      <c r="Q1133" s="118">
        <f>VLOOKUP(M1133,WeightWhite!A$10:B$12,2,FALSE)*I1133</f>
        <v>2.3265322580645162</v>
      </c>
      <c r="R1133">
        <f t="shared" si="35"/>
        <v>3</v>
      </c>
    </row>
    <row r="1134" spans="1:18" hidden="1">
      <c r="A1134" s="134">
        <v>9410910040</v>
      </c>
      <c r="B1134">
        <v>2007</v>
      </c>
      <c r="C1134">
        <v>20070913</v>
      </c>
      <c r="D1134">
        <v>50</v>
      </c>
      <c r="E1134">
        <v>50</v>
      </c>
      <c r="G1134" t="s">
        <v>308</v>
      </c>
      <c r="H1134">
        <v>210595</v>
      </c>
      <c r="I1134">
        <v>1.02</v>
      </c>
      <c r="J1134" t="s">
        <v>77</v>
      </c>
      <c r="K1134" t="s">
        <v>77</v>
      </c>
      <c r="L1134" t="s">
        <v>896</v>
      </c>
      <c r="M1134">
        <v>2004</v>
      </c>
      <c r="N1134">
        <v>74</v>
      </c>
      <c r="O1134">
        <v>3</v>
      </c>
      <c r="P1134" t="str">
        <f t="shared" si="34"/>
        <v>09</v>
      </c>
      <c r="Q1134" s="118">
        <f>VLOOKUP(M1134,WeightWhite!A$10:B$12,2,FALSE)*I1134</f>
        <v>2.3265322580645162</v>
      </c>
      <c r="R1134">
        <f t="shared" si="35"/>
        <v>3</v>
      </c>
    </row>
    <row r="1135" spans="1:18" hidden="1">
      <c r="A1135" s="134">
        <v>9410910096</v>
      </c>
      <c r="B1135">
        <v>2007</v>
      </c>
      <c r="C1135">
        <v>20070913</v>
      </c>
      <c r="D1135">
        <v>50</v>
      </c>
      <c r="E1135">
        <v>50</v>
      </c>
      <c r="G1135" t="s">
        <v>308</v>
      </c>
      <c r="H1135">
        <v>210595</v>
      </c>
      <c r="I1135">
        <v>1.02</v>
      </c>
      <c r="J1135" t="s">
        <v>77</v>
      </c>
      <c r="K1135" t="s">
        <v>77</v>
      </c>
      <c r="L1135" t="s">
        <v>896</v>
      </c>
      <c r="M1135">
        <v>2004</v>
      </c>
      <c r="N1135">
        <v>74</v>
      </c>
      <c r="O1135">
        <v>3</v>
      </c>
      <c r="P1135" t="str">
        <f t="shared" si="34"/>
        <v>09</v>
      </c>
      <c r="Q1135" s="118">
        <f>VLOOKUP(M1135,WeightWhite!A$10:B$12,2,FALSE)*I1135</f>
        <v>2.3265322580645162</v>
      </c>
      <c r="R1135">
        <f t="shared" si="35"/>
        <v>3</v>
      </c>
    </row>
    <row r="1136" spans="1:18" hidden="1">
      <c r="A1136" s="134">
        <v>9410920017</v>
      </c>
      <c r="B1136">
        <v>2007</v>
      </c>
      <c r="C1136">
        <v>20070920</v>
      </c>
      <c r="D1136">
        <v>50</v>
      </c>
      <c r="E1136">
        <v>50</v>
      </c>
      <c r="G1136" t="s">
        <v>308</v>
      </c>
      <c r="H1136">
        <v>210595</v>
      </c>
      <c r="I1136">
        <v>1.02</v>
      </c>
      <c r="J1136" t="s">
        <v>77</v>
      </c>
      <c r="K1136" t="s">
        <v>77</v>
      </c>
      <c r="L1136" t="s">
        <v>896</v>
      </c>
      <c r="M1136">
        <v>2004</v>
      </c>
      <c r="N1136">
        <v>74</v>
      </c>
      <c r="O1136">
        <v>3</v>
      </c>
      <c r="P1136" t="str">
        <f t="shared" si="34"/>
        <v>09</v>
      </c>
      <c r="Q1136" s="118">
        <f>VLOOKUP(M1136,WeightWhite!A$10:B$12,2,FALSE)*I1136</f>
        <v>2.3265322580645162</v>
      </c>
      <c r="R1136">
        <f t="shared" si="35"/>
        <v>3</v>
      </c>
    </row>
    <row r="1137" spans="1:18" hidden="1">
      <c r="A1137" s="134">
        <v>9410920018</v>
      </c>
      <c r="B1137">
        <v>2007</v>
      </c>
      <c r="C1137">
        <v>20070920</v>
      </c>
      <c r="D1137">
        <v>50</v>
      </c>
      <c r="E1137">
        <v>50</v>
      </c>
      <c r="G1137" t="s">
        <v>308</v>
      </c>
      <c r="H1137">
        <v>210595</v>
      </c>
      <c r="I1137">
        <v>1.02</v>
      </c>
      <c r="J1137" t="s">
        <v>77</v>
      </c>
      <c r="K1137" t="s">
        <v>77</v>
      </c>
      <c r="L1137" t="s">
        <v>896</v>
      </c>
      <c r="M1137">
        <v>2004</v>
      </c>
      <c r="N1137">
        <v>74</v>
      </c>
      <c r="O1137">
        <v>3</v>
      </c>
      <c r="P1137" t="str">
        <f t="shared" si="34"/>
        <v>09</v>
      </c>
      <c r="Q1137" s="118">
        <f>VLOOKUP(M1137,WeightWhite!A$10:B$12,2,FALSE)*I1137</f>
        <v>2.3265322580645162</v>
      </c>
      <c r="R1137">
        <f t="shared" si="35"/>
        <v>3</v>
      </c>
    </row>
    <row r="1138" spans="1:18" hidden="1">
      <c r="A1138" s="134">
        <v>9410920020</v>
      </c>
      <c r="B1138">
        <v>2007</v>
      </c>
      <c r="C1138">
        <v>20070920</v>
      </c>
      <c r="D1138">
        <v>50</v>
      </c>
      <c r="E1138">
        <v>50</v>
      </c>
      <c r="G1138" t="s">
        <v>308</v>
      </c>
      <c r="H1138">
        <v>210595</v>
      </c>
      <c r="I1138">
        <v>1.02</v>
      </c>
      <c r="J1138" t="s">
        <v>77</v>
      </c>
      <c r="K1138" t="s">
        <v>77</v>
      </c>
      <c r="L1138" t="s">
        <v>896</v>
      </c>
      <c r="M1138">
        <v>2004</v>
      </c>
      <c r="N1138">
        <v>74</v>
      </c>
      <c r="O1138">
        <v>3</v>
      </c>
      <c r="P1138" t="str">
        <f t="shared" si="34"/>
        <v>09</v>
      </c>
      <c r="Q1138" s="118">
        <f>VLOOKUP(M1138,WeightWhite!A$10:B$12,2,FALSE)*I1138</f>
        <v>2.3265322580645162</v>
      </c>
      <c r="R1138">
        <f t="shared" si="35"/>
        <v>3</v>
      </c>
    </row>
    <row r="1139" spans="1:18" hidden="1">
      <c r="A1139" s="134">
        <v>9410900043</v>
      </c>
      <c r="B1139">
        <v>2007</v>
      </c>
      <c r="C1139">
        <v>20070906</v>
      </c>
      <c r="D1139">
        <v>50</v>
      </c>
      <c r="E1139">
        <v>50</v>
      </c>
      <c r="G1139" t="s">
        <v>308</v>
      </c>
      <c r="H1139">
        <v>210595</v>
      </c>
      <c r="I1139">
        <v>1.02</v>
      </c>
      <c r="J1139" t="s">
        <v>77</v>
      </c>
      <c r="K1139" t="s">
        <v>77</v>
      </c>
      <c r="L1139" t="s">
        <v>896</v>
      </c>
      <c r="M1139">
        <v>2004</v>
      </c>
      <c r="N1139">
        <v>74</v>
      </c>
      <c r="O1139">
        <v>3</v>
      </c>
      <c r="P1139" t="str">
        <f t="shared" si="34"/>
        <v>09</v>
      </c>
      <c r="Q1139" s="118">
        <f>VLOOKUP(M1139,WeightWhite!A$10:B$12,2,FALSE)*I1139</f>
        <v>2.3265322580645162</v>
      </c>
      <c r="R1139">
        <f t="shared" si="35"/>
        <v>3</v>
      </c>
    </row>
    <row r="1140" spans="1:18" hidden="1">
      <c r="A1140" s="134">
        <v>9410910013</v>
      </c>
      <c r="B1140">
        <v>2007</v>
      </c>
      <c r="C1140">
        <v>20070913</v>
      </c>
      <c r="D1140">
        <v>50</v>
      </c>
      <c r="E1140">
        <v>50</v>
      </c>
      <c r="G1140" t="s">
        <v>308</v>
      </c>
      <c r="H1140">
        <v>210595</v>
      </c>
      <c r="I1140">
        <v>1.02</v>
      </c>
      <c r="J1140" t="s">
        <v>77</v>
      </c>
      <c r="K1140" t="s">
        <v>77</v>
      </c>
      <c r="L1140" t="s">
        <v>896</v>
      </c>
      <c r="M1140">
        <v>2004</v>
      </c>
      <c r="N1140">
        <v>74</v>
      </c>
      <c r="O1140">
        <v>3</v>
      </c>
      <c r="P1140" t="str">
        <f t="shared" si="34"/>
        <v>09</v>
      </c>
      <c r="Q1140" s="118">
        <f>VLOOKUP(M1140,WeightWhite!A$10:B$12,2,FALSE)*I1140</f>
        <v>2.3265322580645162</v>
      </c>
      <c r="R1140">
        <f t="shared" si="35"/>
        <v>3</v>
      </c>
    </row>
    <row r="1141" spans="1:18" hidden="1">
      <c r="A1141" s="134">
        <v>9410910016</v>
      </c>
      <c r="B1141">
        <v>2007</v>
      </c>
      <c r="C1141">
        <v>20070913</v>
      </c>
      <c r="D1141">
        <v>50</v>
      </c>
      <c r="E1141">
        <v>50</v>
      </c>
      <c r="G1141" t="s">
        <v>308</v>
      </c>
      <c r="H1141">
        <v>210595</v>
      </c>
      <c r="I1141">
        <v>1.02</v>
      </c>
      <c r="J1141" t="s">
        <v>77</v>
      </c>
      <c r="K1141" t="s">
        <v>77</v>
      </c>
      <c r="L1141" t="s">
        <v>896</v>
      </c>
      <c r="M1141">
        <v>2004</v>
      </c>
      <c r="N1141">
        <v>74</v>
      </c>
      <c r="O1141">
        <v>3</v>
      </c>
      <c r="P1141" t="str">
        <f t="shared" si="34"/>
        <v>09</v>
      </c>
      <c r="Q1141" s="118">
        <f>VLOOKUP(M1141,WeightWhite!A$10:B$12,2,FALSE)*I1141</f>
        <v>2.3265322580645162</v>
      </c>
      <c r="R1141">
        <f t="shared" si="35"/>
        <v>3</v>
      </c>
    </row>
    <row r="1142" spans="1:18" hidden="1">
      <c r="A1142" s="134">
        <v>9410910018</v>
      </c>
      <c r="B1142">
        <v>2007</v>
      </c>
      <c r="C1142">
        <v>20070913</v>
      </c>
      <c r="D1142">
        <v>50</v>
      </c>
      <c r="E1142">
        <v>50</v>
      </c>
      <c r="G1142" t="s">
        <v>308</v>
      </c>
      <c r="H1142">
        <v>210595</v>
      </c>
      <c r="I1142">
        <v>1.02</v>
      </c>
      <c r="J1142" t="s">
        <v>77</v>
      </c>
      <c r="K1142" t="s">
        <v>77</v>
      </c>
      <c r="L1142" t="s">
        <v>896</v>
      </c>
      <c r="M1142">
        <v>2004</v>
      </c>
      <c r="N1142">
        <v>74</v>
      </c>
      <c r="O1142">
        <v>3</v>
      </c>
      <c r="P1142" t="str">
        <f t="shared" si="34"/>
        <v>09</v>
      </c>
      <c r="Q1142" s="118">
        <f>VLOOKUP(M1142,WeightWhite!A$10:B$12,2,FALSE)*I1142</f>
        <v>2.3265322580645162</v>
      </c>
      <c r="R1142">
        <f t="shared" si="35"/>
        <v>3</v>
      </c>
    </row>
    <row r="1143" spans="1:18" hidden="1">
      <c r="A1143" s="134">
        <v>9410910019</v>
      </c>
      <c r="B1143">
        <v>2007</v>
      </c>
      <c r="C1143">
        <v>20070913</v>
      </c>
      <c r="D1143">
        <v>50</v>
      </c>
      <c r="E1143">
        <v>50</v>
      </c>
      <c r="G1143" t="s">
        <v>308</v>
      </c>
      <c r="H1143">
        <v>210595</v>
      </c>
      <c r="I1143">
        <v>1.02</v>
      </c>
      <c r="J1143" t="s">
        <v>77</v>
      </c>
      <c r="K1143" t="s">
        <v>77</v>
      </c>
      <c r="L1143" t="s">
        <v>896</v>
      </c>
      <c r="M1143">
        <v>2004</v>
      </c>
      <c r="N1143">
        <v>74</v>
      </c>
      <c r="O1143">
        <v>3</v>
      </c>
      <c r="P1143" t="str">
        <f t="shared" si="34"/>
        <v>09</v>
      </c>
      <c r="Q1143" s="118">
        <f>VLOOKUP(M1143,WeightWhite!A$10:B$12,2,FALSE)*I1143</f>
        <v>2.3265322580645162</v>
      </c>
      <c r="R1143">
        <f t="shared" si="35"/>
        <v>3</v>
      </c>
    </row>
    <row r="1144" spans="1:18" hidden="1">
      <c r="A1144" s="134">
        <v>9410910022</v>
      </c>
      <c r="B1144">
        <v>2007</v>
      </c>
      <c r="C1144">
        <v>20070913</v>
      </c>
      <c r="D1144">
        <v>50</v>
      </c>
      <c r="E1144">
        <v>50</v>
      </c>
      <c r="G1144" t="s">
        <v>308</v>
      </c>
      <c r="H1144">
        <v>210595</v>
      </c>
      <c r="I1144">
        <v>1.02</v>
      </c>
      <c r="J1144" t="s">
        <v>77</v>
      </c>
      <c r="K1144" t="s">
        <v>77</v>
      </c>
      <c r="L1144" t="s">
        <v>896</v>
      </c>
      <c r="M1144">
        <v>2004</v>
      </c>
      <c r="N1144">
        <v>74</v>
      </c>
      <c r="O1144">
        <v>3</v>
      </c>
      <c r="P1144" t="str">
        <f t="shared" si="34"/>
        <v>09</v>
      </c>
      <c r="Q1144" s="118">
        <f>VLOOKUP(M1144,WeightWhite!A$10:B$12,2,FALSE)*I1144</f>
        <v>2.3265322580645162</v>
      </c>
      <c r="R1144">
        <f t="shared" si="35"/>
        <v>3</v>
      </c>
    </row>
    <row r="1145" spans="1:18" hidden="1">
      <c r="A1145" s="134">
        <v>9410910044</v>
      </c>
      <c r="B1145">
        <v>2007</v>
      </c>
      <c r="C1145">
        <v>20070913</v>
      </c>
      <c r="D1145">
        <v>50</v>
      </c>
      <c r="E1145">
        <v>50</v>
      </c>
      <c r="G1145" t="s">
        <v>308</v>
      </c>
      <c r="H1145">
        <v>210595</v>
      </c>
      <c r="I1145">
        <v>1.02</v>
      </c>
      <c r="J1145" t="s">
        <v>77</v>
      </c>
      <c r="K1145" t="s">
        <v>77</v>
      </c>
      <c r="L1145" t="s">
        <v>896</v>
      </c>
      <c r="M1145">
        <v>2004</v>
      </c>
      <c r="N1145">
        <v>74</v>
      </c>
      <c r="O1145">
        <v>3</v>
      </c>
      <c r="P1145" t="str">
        <f t="shared" si="34"/>
        <v>09</v>
      </c>
      <c r="Q1145" s="118">
        <f>VLOOKUP(M1145,WeightWhite!A$10:B$12,2,FALSE)*I1145</f>
        <v>2.3265322580645162</v>
      </c>
      <c r="R1145">
        <f t="shared" si="35"/>
        <v>3</v>
      </c>
    </row>
    <row r="1146" spans="1:18" hidden="1">
      <c r="A1146" s="134">
        <v>9410910046</v>
      </c>
      <c r="B1146">
        <v>2007</v>
      </c>
      <c r="C1146">
        <v>20070913</v>
      </c>
      <c r="D1146">
        <v>50</v>
      </c>
      <c r="E1146">
        <v>50</v>
      </c>
      <c r="G1146" t="s">
        <v>308</v>
      </c>
      <c r="H1146">
        <v>210595</v>
      </c>
      <c r="I1146">
        <v>1.02</v>
      </c>
      <c r="J1146" t="s">
        <v>77</v>
      </c>
      <c r="K1146" t="s">
        <v>77</v>
      </c>
      <c r="L1146" t="s">
        <v>896</v>
      </c>
      <c r="M1146">
        <v>2004</v>
      </c>
      <c r="N1146">
        <v>74</v>
      </c>
      <c r="O1146">
        <v>3</v>
      </c>
      <c r="P1146" t="str">
        <f t="shared" si="34"/>
        <v>09</v>
      </c>
      <c r="Q1146" s="118">
        <f>VLOOKUP(M1146,WeightWhite!A$10:B$12,2,FALSE)*I1146</f>
        <v>2.3265322580645162</v>
      </c>
      <c r="R1146">
        <f t="shared" si="35"/>
        <v>3</v>
      </c>
    </row>
    <row r="1147" spans="1:18" hidden="1">
      <c r="A1147" s="134">
        <v>9410910049</v>
      </c>
      <c r="B1147">
        <v>2007</v>
      </c>
      <c r="C1147">
        <v>20070913</v>
      </c>
      <c r="D1147">
        <v>50</v>
      </c>
      <c r="E1147">
        <v>50</v>
      </c>
      <c r="G1147" t="s">
        <v>308</v>
      </c>
      <c r="H1147">
        <v>210595</v>
      </c>
      <c r="I1147">
        <v>1.02</v>
      </c>
      <c r="J1147" t="s">
        <v>77</v>
      </c>
      <c r="K1147" t="s">
        <v>77</v>
      </c>
      <c r="L1147" t="s">
        <v>896</v>
      </c>
      <c r="M1147">
        <v>2004</v>
      </c>
      <c r="N1147">
        <v>74</v>
      </c>
      <c r="O1147">
        <v>3</v>
      </c>
      <c r="P1147" t="str">
        <f t="shared" si="34"/>
        <v>09</v>
      </c>
      <c r="Q1147" s="118">
        <f>VLOOKUP(M1147,WeightWhite!A$10:B$12,2,FALSE)*I1147</f>
        <v>2.3265322580645162</v>
      </c>
      <c r="R1147">
        <f t="shared" si="35"/>
        <v>3</v>
      </c>
    </row>
    <row r="1148" spans="1:18" hidden="1">
      <c r="A1148" s="134">
        <v>9410910051</v>
      </c>
      <c r="B1148">
        <v>2007</v>
      </c>
      <c r="C1148">
        <v>20070913</v>
      </c>
      <c r="D1148">
        <v>50</v>
      </c>
      <c r="E1148">
        <v>50</v>
      </c>
      <c r="G1148" t="s">
        <v>308</v>
      </c>
      <c r="H1148">
        <v>210595</v>
      </c>
      <c r="I1148">
        <v>1.02</v>
      </c>
      <c r="J1148" t="s">
        <v>77</v>
      </c>
      <c r="K1148" t="s">
        <v>77</v>
      </c>
      <c r="L1148" t="s">
        <v>896</v>
      </c>
      <c r="M1148">
        <v>2004</v>
      </c>
      <c r="N1148">
        <v>74</v>
      </c>
      <c r="O1148">
        <v>3</v>
      </c>
      <c r="P1148" t="str">
        <f t="shared" si="34"/>
        <v>09</v>
      </c>
      <c r="Q1148" s="118">
        <f>VLOOKUP(M1148,WeightWhite!A$10:B$12,2,FALSE)*I1148</f>
        <v>2.3265322580645162</v>
      </c>
      <c r="R1148">
        <f t="shared" si="35"/>
        <v>3</v>
      </c>
    </row>
    <row r="1149" spans="1:18" hidden="1">
      <c r="A1149" s="134">
        <v>9410910099</v>
      </c>
      <c r="B1149">
        <v>2007</v>
      </c>
      <c r="C1149">
        <v>20070913</v>
      </c>
      <c r="D1149">
        <v>50</v>
      </c>
      <c r="E1149">
        <v>50</v>
      </c>
      <c r="G1149" t="s">
        <v>308</v>
      </c>
      <c r="H1149">
        <v>210595</v>
      </c>
      <c r="I1149">
        <v>1.02</v>
      </c>
      <c r="J1149" t="s">
        <v>77</v>
      </c>
      <c r="K1149" t="s">
        <v>77</v>
      </c>
      <c r="L1149" t="s">
        <v>896</v>
      </c>
      <c r="M1149">
        <v>2004</v>
      </c>
      <c r="N1149">
        <v>74</v>
      </c>
      <c r="O1149">
        <v>3</v>
      </c>
      <c r="P1149" t="str">
        <f t="shared" si="34"/>
        <v>09</v>
      </c>
      <c r="Q1149" s="118">
        <f>VLOOKUP(M1149,WeightWhite!A$10:B$12,2,FALSE)*I1149</f>
        <v>2.3265322580645162</v>
      </c>
      <c r="R1149">
        <f t="shared" si="35"/>
        <v>3</v>
      </c>
    </row>
    <row r="1150" spans="1:18" hidden="1">
      <c r="A1150" s="134">
        <v>9410920005</v>
      </c>
      <c r="B1150">
        <v>2007</v>
      </c>
      <c r="C1150">
        <v>20070920</v>
      </c>
      <c r="D1150">
        <v>50</v>
      </c>
      <c r="E1150">
        <v>50</v>
      </c>
      <c r="G1150" t="s">
        <v>308</v>
      </c>
      <c r="H1150">
        <v>210595</v>
      </c>
      <c r="I1150">
        <v>1.02</v>
      </c>
      <c r="J1150" t="s">
        <v>77</v>
      </c>
      <c r="K1150" t="s">
        <v>77</v>
      </c>
      <c r="L1150" t="s">
        <v>896</v>
      </c>
      <c r="M1150">
        <v>2004</v>
      </c>
      <c r="N1150">
        <v>74</v>
      </c>
      <c r="O1150">
        <v>3</v>
      </c>
      <c r="P1150" t="str">
        <f t="shared" si="34"/>
        <v>09</v>
      </c>
      <c r="Q1150" s="118">
        <f>VLOOKUP(M1150,WeightWhite!A$10:B$12,2,FALSE)*I1150</f>
        <v>2.3265322580645162</v>
      </c>
      <c r="R1150">
        <f t="shared" si="35"/>
        <v>3</v>
      </c>
    </row>
    <row r="1151" spans="1:18" hidden="1">
      <c r="A1151" s="134">
        <v>9410920010</v>
      </c>
      <c r="B1151">
        <v>2007</v>
      </c>
      <c r="C1151">
        <v>20070920</v>
      </c>
      <c r="D1151">
        <v>50</v>
      </c>
      <c r="E1151">
        <v>50</v>
      </c>
      <c r="G1151" t="s">
        <v>308</v>
      </c>
      <c r="H1151">
        <v>210595</v>
      </c>
      <c r="I1151">
        <v>1.02</v>
      </c>
      <c r="J1151" t="s">
        <v>77</v>
      </c>
      <c r="K1151" t="s">
        <v>77</v>
      </c>
      <c r="L1151" t="s">
        <v>896</v>
      </c>
      <c r="M1151">
        <v>2004</v>
      </c>
      <c r="N1151">
        <v>74</v>
      </c>
      <c r="O1151">
        <v>3</v>
      </c>
      <c r="P1151" t="str">
        <f t="shared" si="34"/>
        <v>09</v>
      </c>
      <c r="Q1151" s="118">
        <f>VLOOKUP(M1151,WeightWhite!A$10:B$12,2,FALSE)*I1151</f>
        <v>2.3265322580645162</v>
      </c>
      <c r="R1151">
        <f t="shared" si="35"/>
        <v>3</v>
      </c>
    </row>
    <row r="1152" spans="1:18" hidden="1">
      <c r="A1152" s="134">
        <v>9410920024</v>
      </c>
      <c r="B1152">
        <v>2007</v>
      </c>
      <c r="C1152">
        <v>20070920</v>
      </c>
      <c r="D1152">
        <v>50</v>
      </c>
      <c r="E1152">
        <v>50</v>
      </c>
      <c r="G1152" t="s">
        <v>308</v>
      </c>
      <c r="H1152">
        <v>210595</v>
      </c>
      <c r="I1152">
        <v>1.02</v>
      </c>
      <c r="J1152" t="s">
        <v>77</v>
      </c>
      <c r="K1152" t="s">
        <v>77</v>
      </c>
      <c r="L1152" t="s">
        <v>896</v>
      </c>
      <c r="M1152">
        <v>2004</v>
      </c>
      <c r="N1152">
        <v>74</v>
      </c>
      <c r="O1152">
        <v>3</v>
      </c>
      <c r="P1152" t="str">
        <f t="shared" si="34"/>
        <v>09</v>
      </c>
      <c r="Q1152" s="118">
        <f>VLOOKUP(M1152,WeightWhite!A$10:B$12,2,FALSE)*I1152</f>
        <v>2.3265322580645162</v>
      </c>
      <c r="R1152">
        <f t="shared" si="35"/>
        <v>3</v>
      </c>
    </row>
    <row r="1153" spans="1:18" hidden="1">
      <c r="A1153" s="134">
        <v>9410920028</v>
      </c>
      <c r="B1153">
        <v>2007</v>
      </c>
      <c r="C1153">
        <v>20070920</v>
      </c>
      <c r="D1153">
        <v>50</v>
      </c>
      <c r="E1153">
        <v>50</v>
      </c>
      <c r="G1153" t="s">
        <v>308</v>
      </c>
      <c r="H1153">
        <v>210595</v>
      </c>
      <c r="I1153">
        <v>1.02</v>
      </c>
      <c r="J1153" t="s">
        <v>77</v>
      </c>
      <c r="K1153" t="s">
        <v>77</v>
      </c>
      <c r="L1153" t="s">
        <v>896</v>
      </c>
      <c r="M1153">
        <v>2004</v>
      </c>
      <c r="N1153">
        <v>74</v>
      </c>
      <c r="O1153">
        <v>3</v>
      </c>
      <c r="P1153" t="str">
        <f t="shared" si="34"/>
        <v>09</v>
      </c>
      <c r="Q1153" s="118">
        <f>VLOOKUP(M1153,WeightWhite!A$10:B$12,2,FALSE)*I1153</f>
        <v>2.3265322580645162</v>
      </c>
      <c r="R1153">
        <f t="shared" si="35"/>
        <v>3</v>
      </c>
    </row>
    <row r="1154" spans="1:18" hidden="1">
      <c r="A1154" s="134">
        <v>9410920047</v>
      </c>
      <c r="B1154">
        <v>2007</v>
      </c>
      <c r="C1154">
        <v>20070920</v>
      </c>
      <c r="D1154">
        <v>50</v>
      </c>
      <c r="E1154">
        <v>50</v>
      </c>
      <c r="G1154" t="s">
        <v>308</v>
      </c>
      <c r="H1154">
        <v>210595</v>
      </c>
      <c r="I1154">
        <v>1.02</v>
      </c>
      <c r="J1154" t="s">
        <v>77</v>
      </c>
      <c r="K1154" t="s">
        <v>77</v>
      </c>
      <c r="L1154" t="s">
        <v>896</v>
      </c>
      <c r="M1154">
        <v>2004</v>
      </c>
      <c r="N1154">
        <v>74</v>
      </c>
      <c r="O1154">
        <v>3</v>
      </c>
      <c r="P1154" t="str">
        <f t="shared" ref="P1154:P1217" si="36">MID(C1154,5,2)</f>
        <v>09</v>
      </c>
      <c r="Q1154" s="118">
        <f>VLOOKUP(M1154,WeightWhite!A$10:B$12,2,FALSE)*I1154</f>
        <v>2.3265322580645162</v>
      </c>
      <c r="R1154">
        <f t="shared" si="35"/>
        <v>3</v>
      </c>
    </row>
    <row r="1155" spans="1:18" hidden="1">
      <c r="A1155" s="134">
        <v>9410920051</v>
      </c>
      <c r="B1155">
        <v>2007</v>
      </c>
      <c r="C1155">
        <v>20070920</v>
      </c>
      <c r="D1155">
        <v>50</v>
      </c>
      <c r="E1155">
        <v>50</v>
      </c>
      <c r="G1155" t="s">
        <v>308</v>
      </c>
      <c r="H1155">
        <v>210595</v>
      </c>
      <c r="I1155">
        <v>1.02</v>
      </c>
      <c r="J1155" t="s">
        <v>77</v>
      </c>
      <c r="K1155" t="s">
        <v>77</v>
      </c>
      <c r="L1155" t="s">
        <v>896</v>
      </c>
      <c r="M1155">
        <v>2004</v>
      </c>
      <c r="N1155">
        <v>74</v>
      </c>
      <c r="O1155">
        <v>3</v>
      </c>
      <c r="P1155" t="str">
        <f t="shared" si="36"/>
        <v>09</v>
      </c>
      <c r="Q1155" s="118">
        <f>VLOOKUP(M1155,WeightWhite!A$10:B$12,2,FALSE)*I1155</f>
        <v>2.3265322580645162</v>
      </c>
      <c r="R1155">
        <f t="shared" ref="R1155:R1218" si="37">B1155-M1155</f>
        <v>3</v>
      </c>
    </row>
    <row r="1156" spans="1:18" hidden="1">
      <c r="A1156" s="134">
        <v>9410920054</v>
      </c>
      <c r="B1156">
        <v>2007</v>
      </c>
      <c r="C1156">
        <v>20070920</v>
      </c>
      <c r="D1156">
        <v>50</v>
      </c>
      <c r="E1156">
        <v>50</v>
      </c>
      <c r="G1156" t="s">
        <v>308</v>
      </c>
      <c r="H1156">
        <v>210595</v>
      </c>
      <c r="I1156">
        <v>1.02</v>
      </c>
      <c r="J1156" t="s">
        <v>77</v>
      </c>
      <c r="K1156" t="s">
        <v>77</v>
      </c>
      <c r="L1156" t="s">
        <v>896</v>
      </c>
      <c r="M1156">
        <v>2004</v>
      </c>
      <c r="N1156">
        <v>74</v>
      </c>
      <c r="O1156">
        <v>3</v>
      </c>
      <c r="P1156" t="str">
        <f t="shared" si="36"/>
        <v>09</v>
      </c>
      <c r="Q1156" s="118">
        <f>VLOOKUP(M1156,WeightWhite!A$10:B$12,2,FALSE)*I1156</f>
        <v>2.3265322580645162</v>
      </c>
      <c r="R1156">
        <f t="shared" si="37"/>
        <v>3</v>
      </c>
    </row>
    <row r="1157" spans="1:18" hidden="1">
      <c r="A1157" s="134">
        <v>9410920058</v>
      </c>
      <c r="B1157">
        <v>2007</v>
      </c>
      <c r="C1157">
        <v>20070920</v>
      </c>
      <c r="D1157">
        <v>50</v>
      </c>
      <c r="E1157">
        <v>50</v>
      </c>
      <c r="G1157" t="s">
        <v>308</v>
      </c>
      <c r="H1157">
        <v>210595</v>
      </c>
      <c r="I1157">
        <v>1.02</v>
      </c>
      <c r="J1157" t="s">
        <v>77</v>
      </c>
      <c r="K1157" t="s">
        <v>77</v>
      </c>
      <c r="L1157" t="s">
        <v>896</v>
      </c>
      <c r="M1157">
        <v>2004</v>
      </c>
      <c r="N1157">
        <v>74</v>
      </c>
      <c r="O1157">
        <v>3</v>
      </c>
      <c r="P1157" t="str">
        <f t="shared" si="36"/>
        <v>09</v>
      </c>
      <c r="Q1157" s="118">
        <f>VLOOKUP(M1157,WeightWhite!A$10:B$12,2,FALSE)*I1157</f>
        <v>2.3265322580645162</v>
      </c>
      <c r="R1157">
        <f t="shared" si="37"/>
        <v>3</v>
      </c>
    </row>
    <row r="1158" spans="1:18" hidden="1">
      <c r="A1158" s="134">
        <v>9410920062</v>
      </c>
      <c r="B1158">
        <v>2007</v>
      </c>
      <c r="C1158">
        <v>20070920</v>
      </c>
      <c r="D1158">
        <v>50</v>
      </c>
      <c r="E1158">
        <v>50</v>
      </c>
      <c r="G1158" t="s">
        <v>308</v>
      </c>
      <c r="H1158">
        <v>210595</v>
      </c>
      <c r="I1158">
        <v>1.02</v>
      </c>
      <c r="J1158" t="s">
        <v>77</v>
      </c>
      <c r="K1158" t="s">
        <v>77</v>
      </c>
      <c r="L1158" t="s">
        <v>896</v>
      </c>
      <c r="M1158">
        <v>2004</v>
      </c>
      <c r="N1158">
        <v>74</v>
      </c>
      <c r="O1158">
        <v>3</v>
      </c>
      <c r="P1158" t="str">
        <f t="shared" si="36"/>
        <v>09</v>
      </c>
      <c r="Q1158" s="118">
        <f>VLOOKUP(M1158,WeightWhite!A$10:B$12,2,FALSE)*I1158</f>
        <v>2.3265322580645162</v>
      </c>
      <c r="R1158">
        <f t="shared" si="37"/>
        <v>3</v>
      </c>
    </row>
    <row r="1159" spans="1:18" hidden="1">
      <c r="A1159" s="134">
        <v>9410920063</v>
      </c>
      <c r="B1159">
        <v>2007</v>
      </c>
      <c r="C1159">
        <v>20070920</v>
      </c>
      <c r="D1159">
        <v>50</v>
      </c>
      <c r="E1159">
        <v>50</v>
      </c>
      <c r="G1159" t="s">
        <v>308</v>
      </c>
      <c r="H1159">
        <v>210595</v>
      </c>
      <c r="I1159">
        <v>1.02</v>
      </c>
      <c r="J1159" t="s">
        <v>77</v>
      </c>
      <c r="K1159" t="s">
        <v>77</v>
      </c>
      <c r="L1159" t="s">
        <v>896</v>
      </c>
      <c r="M1159">
        <v>2004</v>
      </c>
      <c r="N1159">
        <v>74</v>
      </c>
      <c r="O1159">
        <v>3</v>
      </c>
      <c r="P1159" t="str">
        <f t="shared" si="36"/>
        <v>09</v>
      </c>
      <c r="Q1159" s="118">
        <f>VLOOKUP(M1159,WeightWhite!A$10:B$12,2,FALSE)*I1159</f>
        <v>2.3265322580645162</v>
      </c>
      <c r="R1159">
        <f t="shared" si="37"/>
        <v>3</v>
      </c>
    </row>
    <row r="1160" spans="1:18" hidden="1">
      <c r="A1160" s="134">
        <v>9410920039</v>
      </c>
      <c r="B1160">
        <v>2007</v>
      </c>
      <c r="C1160">
        <v>20070920</v>
      </c>
      <c r="D1160">
        <v>50</v>
      </c>
      <c r="E1160">
        <v>50</v>
      </c>
      <c r="G1160" t="s">
        <v>308</v>
      </c>
      <c r="H1160">
        <v>210595</v>
      </c>
      <c r="I1160">
        <v>1.02</v>
      </c>
      <c r="J1160" t="s">
        <v>77</v>
      </c>
      <c r="K1160" t="s">
        <v>77</v>
      </c>
      <c r="L1160" t="s">
        <v>896</v>
      </c>
      <c r="M1160">
        <v>2004</v>
      </c>
      <c r="N1160">
        <v>74</v>
      </c>
      <c r="O1160">
        <v>3</v>
      </c>
      <c r="P1160" t="str">
        <f t="shared" si="36"/>
        <v>09</v>
      </c>
      <c r="Q1160" s="118">
        <f>VLOOKUP(M1160,WeightWhite!A$10:B$12,2,FALSE)*I1160</f>
        <v>2.3265322580645162</v>
      </c>
      <c r="R1160">
        <f t="shared" si="37"/>
        <v>3</v>
      </c>
    </row>
    <row r="1161" spans="1:18" hidden="1">
      <c r="A1161" s="134">
        <v>9410920042</v>
      </c>
      <c r="B1161">
        <v>2007</v>
      </c>
      <c r="C1161">
        <v>20070920</v>
      </c>
      <c r="D1161">
        <v>50</v>
      </c>
      <c r="E1161">
        <v>50</v>
      </c>
      <c r="G1161" t="s">
        <v>308</v>
      </c>
      <c r="H1161">
        <v>210595</v>
      </c>
      <c r="I1161">
        <v>1.02</v>
      </c>
      <c r="J1161" t="s">
        <v>77</v>
      </c>
      <c r="K1161" t="s">
        <v>77</v>
      </c>
      <c r="L1161" t="s">
        <v>896</v>
      </c>
      <c r="M1161">
        <v>2004</v>
      </c>
      <c r="N1161">
        <v>74</v>
      </c>
      <c r="O1161">
        <v>3</v>
      </c>
      <c r="P1161" t="str">
        <f t="shared" si="36"/>
        <v>09</v>
      </c>
      <c r="Q1161" s="118">
        <f>VLOOKUP(M1161,WeightWhite!A$10:B$12,2,FALSE)*I1161</f>
        <v>2.3265322580645162</v>
      </c>
      <c r="R1161">
        <f t="shared" si="37"/>
        <v>3</v>
      </c>
    </row>
    <row r="1162" spans="1:18" hidden="1">
      <c r="A1162" s="134">
        <v>9410920043</v>
      </c>
      <c r="B1162">
        <v>2007</v>
      </c>
      <c r="C1162">
        <v>20070920</v>
      </c>
      <c r="D1162">
        <v>50</v>
      </c>
      <c r="E1162">
        <v>50</v>
      </c>
      <c r="G1162" t="s">
        <v>308</v>
      </c>
      <c r="H1162">
        <v>210595</v>
      </c>
      <c r="I1162">
        <v>1.02</v>
      </c>
      <c r="J1162" t="s">
        <v>77</v>
      </c>
      <c r="K1162" t="s">
        <v>77</v>
      </c>
      <c r="L1162" t="s">
        <v>896</v>
      </c>
      <c r="M1162">
        <v>2004</v>
      </c>
      <c r="N1162">
        <v>74</v>
      </c>
      <c r="O1162">
        <v>3</v>
      </c>
      <c r="P1162" t="str">
        <f t="shared" si="36"/>
        <v>09</v>
      </c>
      <c r="Q1162" s="118">
        <f>VLOOKUP(M1162,WeightWhite!A$10:B$12,2,FALSE)*I1162</f>
        <v>2.3265322580645162</v>
      </c>
      <c r="R1162">
        <f t="shared" si="37"/>
        <v>3</v>
      </c>
    </row>
    <row r="1163" spans="1:18" hidden="1">
      <c r="A1163" s="134">
        <v>9410920105</v>
      </c>
      <c r="B1163">
        <v>2007</v>
      </c>
      <c r="C1163">
        <v>20070920</v>
      </c>
      <c r="D1163">
        <v>50</v>
      </c>
      <c r="E1163">
        <v>50</v>
      </c>
      <c r="G1163" t="s">
        <v>308</v>
      </c>
      <c r="H1163">
        <v>210595</v>
      </c>
      <c r="I1163">
        <v>1.02</v>
      </c>
      <c r="J1163" t="s">
        <v>77</v>
      </c>
      <c r="K1163" t="s">
        <v>77</v>
      </c>
      <c r="L1163" t="s">
        <v>896</v>
      </c>
      <c r="M1163">
        <v>2004</v>
      </c>
      <c r="N1163">
        <v>74</v>
      </c>
      <c r="O1163">
        <v>3</v>
      </c>
      <c r="P1163" t="str">
        <f t="shared" si="36"/>
        <v>09</v>
      </c>
      <c r="Q1163" s="118">
        <f>VLOOKUP(M1163,WeightWhite!A$10:B$12,2,FALSE)*I1163</f>
        <v>2.3265322580645162</v>
      </c>
      <c r="R1163">
        <f t="shared" si="37"/>
        <v>3</v>
      </c>
    </row>
    <row r="1164" spans="1:18" hidden="1">
      <c r="A1164" s="134">
        <v>9410930004</v>
      </c>
      <c r="B1164">
        <v>2007</v>
      </c>
      <c r="C1164">
        <v>20070919</v>
      </c>
      <c r="D1164">
        <v>50</v>
      </c>
      <c r="E1164">
        <v>50</v>
      </c>
      <c r="G1164" t="s">
        <v>308</v>
      </c>
      <c r="H1164">
        <v>210595</v>
      </c>
      <c r="I1164">
        <v>1.02</v>
      </c>
      <c r="J1164" t="s">
        <v>77</v>
      </c>
      <c r="K1164" t="s">
        <v>77</v>
      </c>
      <c r="L1164" t="s">
        <v>896</v>
      </c>
      <c r="M1164">
        <v>2004</v>
      </c>
      <c r="N1164">
        <v>74</v>
      </c>
      <c r="O1164">
        <v>3</v>
      </c>
      <c r="P1164" t="str">
        <f t="shared" si="36"/>
        <v>09</v>
      </c>
      <c r="Q1164" s="118">
        <f>VLOOKUP(M1164,WeightWhite!A$10:B$12,2,FALSE)*I1164</f>
        <v>2.3265322580645162</v>
      </c>
      <c r="R1164">
        <f t="shared" si="37"/>
        <v>3</v>
      </c>
    </row>
    <row r="1165" spans="1:18" hidden="1">
      <c r="A1165" s="134">
        <v>9410930020</v>
      </c>
      <c r="B1165">
        <v>2007</v>
      </c>
      <c r="C1165">
        <v>20070919</v>
      </c>
      <c r="D1165">
        <v>50</v>
      </c>
      <c r="E1165">
        <v>50</v>
      </c>
      <c r="G1165" t="s">
        <v>308</v>
      </c>
      <c r="H1165">
        <v>210595</v>
      </c>
      <c r="I1165">
        <v>1.02</v>
      </c>
      <c r="J1165" t="s">
        <v>77</v>
      </c>
      <c r="K1165" t="s">
        <v>77</v>
      </c>
      <c r="L1165" t="s">
        <v>896</v>
      </c>
      <c r="M1165">
        <v>2004</v>
      </c>
      <c r="N1165">
        <v>74</v>
      </c>
      <c r="O1165">
        <v>3</v>
      </c>
      <c r="P1165" t="str">
        <f t="shared" si="36"/>
        <v>09</v>
      </c>
      <c r="Q1165" s="118">
        <f>VLOOKUP(M1165,WeightWhite!A$10:B$12,2,FALSE)*I1165</f>
        <v>2.3265322580645162</v>
      </c>
      <c r="R1165">
        <f t="shared" si="37"/>
        <v>3</v>
      </c>
    </row>
    <row r="1166" spans="1:18" hidden="1">
      <c r="A1166" s="134">
        <v>9410940005</v>
      </c>
      <c r="B1166">
        <v>2007</v>
      </c>
      <c r="C1166">
        <v>20070927</v>
      </c>
      <c r="D1166">
        <v>50</v>
      </c>
      <c r="E1166">
        <v>50</v>
      </c>
      <c r="G1166" t="s">
        <v>308</v>
      </c>
      <c r="H1166">
        <v>210595</v>
      </c>
      <c r="I1166">
        <v>1.02</v>
      </c>
      <c r="J1166" t="s">
        <v>77</v>
      </c>
      <c r="K1166" t="s">
        <v>77</v>
      </c>
      <c r="L1166" t="s">
        <v>896</v>
      </c>
      <c r="M1166">
        <v>2004</v>
      </c>
      <c r="N1166">
        <v>74</v>
      </c>
      <c r="O1166">
        <v>3</v>
      </c>
      <c r="P1166" t="str">
        <f t="shared" si="36"/>
        <v>09</v>
      </c>
      <c r="Q1166" s="118">
        <f>VLOOKUP(M1166,WeightWhite!A$10:B$12,2,FALSE)*I1166</f>
        <v>2.3265322580645162</v>
      </c>
      <c r="R1166">
        <f t="shared" si="37"/>
        <v>3</v>
      </c>
    </row>
    <row r="1167" spans="1:18" hidden="1">
      <c r="A1167" s="134">
        <v>9410940006</v>
      </c>
      <c r="B1167">
        <v>2007</v>
      </c>
      <c r="C1167">
        <v>20070927</v>
      </c>
      <c r="D1167">
        <v>50</v>
      </c>
      <c r="E1167">
        <v>50</v>
      </c>
      <c r="G1167" t="s">
        <v>308</v>
      </c>
      <c r="H1167">
        <v>210595</v>
      </c>
      <c r="I1167">
        <v>1.02</v>
      </c>
      <c r="J1167" t="s">
        <v>77</v>
      </c>
      <c r="K1167" t="s">
        <v>77</v>
      </c>
      <c r="L1167" t="s">
        <v>896</v>
      </c>
      <c r="M1167">
        <v>2004</v>
      </c>
      <c r="N1167">
        <v>74</v>
      </c>
      <c r="O1167">
        <v>3</v>
      </c>
      <c r="P1167" t="str">
        <f t="shared" si="36"/>
        <v>09</v>
      </c>
      <c r="Q1167" s="118">
        <f>VLOOKUP(M1167,WeightWhite!A$10:B$12,2,FALSE)*I1167</f>
        <v>2.3265322580645162</v>
      </c>
      <c r="R1167">
        <f t="shared" si="37"/>
        <v>3</v>
      </c>
    </row>
    <row r="1168" spans="1:18" hidden="1">
      <c r="A1168" s="134">
        <v>9410940007</v>
      </c>
      <c r="B1168">
        <v>2007</v>
      </c>
      <c r="C1168">
        <v>20070927</v>
      </c>
      <c r="D1168">
        <v>50</v>
      </c>
      <c r="E1168">
        <v>50</v>
      </c>
      <c r="G1168" t="s">
        <v>308</v>
      </c>
      <c r="H1168">
        <v>210595</v>
      </c>
      <c r="I1168">
        <v>1.02</v>
      </c>
      <c r="J1168" t="s">
        <v>77</v>
      </c>
      <c r="K1168" t="s">
        <v>77</v>
      </c>
      <c r="L1168" t="s">
        <v>896</v>
      </c>
      <c r="M1168">
        <v>2004</v>
      </c>
      <c r="N1168">
        <v>74</v>
      </c>
      <c r="O1168">
        <v>3</v>
      </c>
      <c r="P1168" t="str">
        <f t="shared" si="36"/>
        <v>09</v>
      </c>
      <c r="Q1168" s="118">
        <f>VLOOKUP(M1168,WeightWhite!A$10:B$12,2,FALSE)*I1168</f>
        <v>2.3265322580645162</v>
      </c>
      <c r="R1168">
        <f t="shared" si="37"/>
        <v>3</v>
      </c>
    </row>
    <row r="1169" spans="1:18" hidden="1">
      <c r="A1169" s="134">
        <v>9410940010</v>
      </c>
      <c r="B1169">
        <v>2007</v>
      </c>
      <c r="C1169">
        <v>20070927</v>
      </c>
      <c r="D1169">
        <v>50</v>
      </c>
      <c r="E1169">
        <v>50</v>
      </c>
      <c r="G1169" t="s">
        <v>308</v>
      </c>
      <c r="H1169">
        <v>210595</v>
      </c>
      <c r="I1169">
        <v>1.02</v>
      </c>
      <c r="J1169" t="s">
        <v>77</v>
      </c>
      <c r="K1169" t="s">
        <v>77</v>
      </c>
      <c r="L1169" t="s">
        <v>896</v>
      </c>
      <c r="M1169">
        <v>2004</v>
      </c>
      <c r="N1169">
        <v>74</v>
      </c>
      <c r="O1169">
        <v>3</v>
      </c>
      <c r="P1169" t="str">
        <f t="shared" si="36"/>
        <v>09</v>
      </c>
      <c r="Q1169" s="118">
        <f>VLOOKUP(M1169,WeightWhite!A$10:B$12,2,FALSE)*I1169</f>
        <v>2.3265322580645162</v>
      </c>
      <c r="R1169">
        <f t="shared" si="37"/>
        <v>3</v>
      </c>
    </row>
    <row r="1170" spans="1:18" hidden="1">
      <c r="A1170" s="134">
        <v>9410940011</v>
      </c>
      <c r="B1170">
        <v>2007</v>
      </c>
      <c r="C1170">
        <v>20070927</v>
      </c>
      <c r="D1170">
        <v>50</v>
      </c>
      <c r="E1170">
        <v>50</v>
      </c>
      <c r="G1170" t="s">
        <v>308</v>
      </c>
      <c r="H1170">
        <v>210595</v>
      </c>
      <c r="I1170">
        <v>1.02</v>
      </c>
      <c r="J1170" t="s">
        <v>77</v>
      </c>
      <c r="K1170" t="s">
        <v>77</v>
      </c>
      <c r="L1170" t="s">
        <v>896</v>
      </c>
      <c r="M1170">
        <v>2004</v>
      </c>
      <c r="N1170">
        <v>74</v>
      </c>
      <c r="O1170">
        <v>3</v>
      </c>
      <c r="P1170" t="str">
        <f t="shared" si="36"/>
        <v>09</v>
      </c>
      <c r="Q1170" s="118">
        <f>VLOOKUP(M1170,WeightWhite!A$10:B$12,2,FALSE)*I1170</f>
        <v>2.3265322580645162</v>
      </c>
      <c r="R1170">
        <f t="shared" si="37"/>
        <v>3</v>
      </c>
    </row>
    <row r="1171" spans="1:18" hidden="1">
      <c r="A1171" s="134">
        <v>9410940012</v>
      </c>
      <c r="B1171">
        <v>2007</v>
      </c>
      <c r="C1171">
        <v>20070927</v>
      </c>
      <c r="D1171">
        <v>50</v>
      </c>
      <c r="E1171">
        <v>50</v>
      </c>
      <c r="G1171" t="s">
        <v>308</v>
      </c>
      <c r="H1171">
        <v>210595</v>
      </c>
      <c r="I1171">
        <v>1.02</v>
      </c>
      <c r="J1171" t="s">
        <v>77</v>
      </c>
      <c r="K1171" t="s">
        <v>77</v>
      </c>
      <c r="L1171" t="s">
        <v>896</v>
      </c>
      <c r="M1171">
        <v>2004</v>
      </c>
      <c r="N1171">
        <v>74</v>
      </c>
      <c r="O1171">
        <v>3</v>
      </c>
      <c r="P1171" t="str">
        <f t="shared" si="36"/>
        <v>09</v>
      </c>
      <c r="Q1171" s="118">
        <f>VLOOKUP(M1171,WeightWhite!A$10:B$12,2,FALSE)*I1171</f>
        <v>2.3265322580645162</v>
      </c>
      <c r="R1171">
        <f t="shared" si="37"/>
        <v>3</v>
      </c>
    </row>
    <row r="1172" spans="1:18" hidden="1">
      <c r="A1172" s="134">
        <v>9410940029</v>
      </c>
      <c r="B1172">
        <v>2007</v>
      </c>
      <c r="C1172">
        <v>20070927</v>
      </c>
      <c r="D1172">
        <v>50</v>
      </c>
      <c r="E1172">
        <v>50</v>
      </c>
      <c r="G1172" t="s">
        <v>308</v>
      </c>
      <c r="H1172">
        <v>210595</v>
      </c>
      <c r="I1172">
        <v>1.02</v>
      </c>
      <c r="J1172" t="s">
        <v>77</v>
      </c>
      <c r="K1172" t="s">
        <v>77</v>
      </c>
      <c r="L1172" t="s">
        <v>896</v>
      </c>
      <c r="M1172">
        <v>2004</v>
      </c>
      <c r="N1172">
        <v>74</v>
      </c>
      <c r="O1172">
        <v>3</v>
      </c>
      <c r="P1172" t="str">
        <f t="shared" si="36"/>
        <v>09</v>
      </c>
      <c r="Q1172" s="118">
        <f>VLOOKUP(M1172,WeightWhite!A$10:B$12,2,FALSE)*I1172</f>
        <v>2.3265322580645162</v>
      </c>
      <c r="R1172">
        <f t="shared" si="37"/>
        <v>3</v>
      </c>
    </row>
    <row r="1173" spans="1:18" hidden="1">
      <c r="A1173" s="134">
        <v>9410940030</v>
      </c>
      <c r="B1173">
        <v>2007</v>
      </c>
      <c r="C1173">
        <v>20070927</v>
      </c>
      <c r="D1173">
        <v>50</v>
      </c>
      <c r="E1173">
        <v>50</v>
      </c>
      <c r="G1173" t="s">
        <v>308</v>
      </c>
      <c r="H1173">
        <v>210595</v>
      </c>
      <c r="I1173">
        <v>1.02</v>
      </c>
      <c r="J1173" t="s">
        <v>77</v>
      </c>
      <c r="K1173" t="s">
        <v>77</v>
      </c>
      <c r="L1173" t="s">
        <v>896</v>
      </c>
      <c r="M1173">
        <v>2004</v>
      </c>
      <c r="N1173">
        <v>74</v>
      </c>
      <c r="O1173">
        <v>3</v>
      </c>
      <c r="P1173" t="str">
        <f t="shared" si="36"/>
        <v>09</v>
      </c>
      <c r="Q1173" s="118">
        <f>VLOOKUP(M1173,WeightWhite!A$10:B$12,2,FALSE)*I1173</f>
        <v>2.3265322580645162</v>
      </c>
      <c r="R1173">
        <f t="shared" si="37"/>
        <v>3</v>
      </c>
    </row>
    <row r="1174" spans="1:18" hidden="1">
      <c r="A1174" s="134">
        <v>9410940037</v>
      </c>
      <c r="B1174">
        <v>2007</v>
      </c>
      <c r="C1174">
        <v>20070927</v>
      </c>
      <c r="D1174">
        <v>50</v>
      </c>
      <c r="E1174">
        <v>50</v>
      </c>
      <c r="G1174" t="s">
        <v>308</v>
      </c>
      <c r="H1174">
        <v>210595</v>
      </c>
      <c r="I1174">
        <v>1.02</v>
      </c>
      <c r="J1174" t="s">
        <v>77</v>
      </c>
      <c r="K1174" t="s">
        <v>77</v>
      </c>
      <c r="L1174" t="s">
        <v>896</v>
      </c>
      <c r="M1174">
        <v>2004</v>
      </c>
      <c r="N1174">
        <v>74</v>
      </c>
      <c r="O1174">
        <v>3</v>
      </c>
      <c r="P1174" t="str">
        <f t="shared" si="36"/>
        <v>09</v>
      </c>
      <c r="Q1174" s="118">
        <f>VLOOKUP(M1174,WeightWhite!A$10:B$12,2,FALSE)*I1174</f>
        <v>2.3265322580645162</v>
      </c>
      <c r="R1174">
        <f t="shared" si="37"/>
        <v>3</v>
      </c>
    </row>
    <row r="1175" spans="1:18" hidden="1">
      <c r="A1175" s="134">
        <v>9410940039</v>
      </c>
      <c r="B1175">
        <v>2007</v>
      </c>
      <c r="C1175">
        <v>20070927</v>
      </c>
      <c r="D1175">
        <v>50</v>
      </c>
      <c r="E1175">
        <v>50</v>
      </c>
      <c r="G1175" t="s">
        <v>308</v>
      </c>
      <c r="H1175">
        <v>210595</v>
      </c>
      <c r="I1175">
        <v>1.02</v>
      </c>
      <c r="J1175" t="s">
        <v>77</v>
      </c>
      <c r="K1175" t="s">
        <v>77</v>
      </c>
      <c r="L1175" t="s">
        <v>896</v>
      </c>
      <c r="M1175">
        <v>2004</v>
      </c>
      <c r="N1175">
        <v>74</v>
      </c>
      <c r="O1175">
        <v>3</v>
      </c>
      <c r="P1175" t="str">
        <f t="shared" si="36"/>
        <v>09</v>
      </c>
      <c r="Q1175" s="118">
        <f>VLOOKUP(M1175,WeightWhite!A$10:B$12,2,FALSE)*I1175</f>
        <v>2.3265322580645162</v>
      </c>
      <c r="R1175">
        <f t="shared" si="37"/>
        <v>3</v>
      </c>
    </row>
    <row r="1176" spans="1:18" hidden="1">
      <c r="A1176" s="134">
        <v>9410940060</v>
      </c>
      <c r="B1176">
        <v>2007</v>
      </c>
      <c r="C1176">
        <v>20070927</v>
      </c>
      <c r="D1176">
        <v>50</v>
      </c>
      <c r="E1176">
        <v>50</v>
      </c>
      <c r="G1176" t="s">
        <v>308</v>
      </c>
      <c r="H1176">
        <v>210595</v>
      </c>
      <c r="I1176">
        <v>1.02</v>
      </c>
      <c r="J1176" t="s">
        <v>77</v>
      </c>
      <c r="K1176" t="s">
        <v>77</v>
      </c>
      <c r="L1176" t="s">
        <v>896</v>
      </c>
      <c r="M1176">
        <v>2004</v>
      </c>
      <c r="N1176">
        <v>74</v>
      </c>
      <c r="O1176">
        <v>3</v>
      </c>
      <c r="P1176" t="str">
        <f t="shared" si="36"/>
        <v>09</v>
      </c>
      <c r="Q1176" s="118">
        <f>VLOOKUP(M1176,WeightWhite!A$10:B$12,2,FALSE)*I1176</f>
        <v>2.3265322580645162</v>
      </c>
      <c r="R1176">
        <f t="shared" si="37"/>
        <v>3</v>
      </c>
    </row>
    <row r="1177" spans="1:18" hidden="1">
      <c r="A1177" s="134">
        <v>9410940065</v>
      </c>
      <c r="B1177">
        <v>2007</v>
      </c>
      <c r="C1177">
        <v>20070927</v>
      </c>
      <c r="D1177">
        <v>50</v>
      </c>
      <c r="E1177">
        <v>50</v>
      </c>
      <c r="G1177" t="s">
        <v>308</v>
      </c>
      <c r="H1177">
        <v>210595</v>
      </c>
      <c r="I1177">
        <v>1.02</v>
      </c>
      <c r="J1177" t="s">
        <v>77</v>
      </c>
      <c r="K1177" t="s">
        <v>77</v>
      </c>
      <c r="L1177" t="s">
        <v>896</v>
      </c>
      <c r="M1177">
        <v>2004</v>
      </c>
      <c r="N1177">
        <v>74</v>
      </c>
      <c r="O1177">
        <v>3</v>
      </c>
      <c r="P1177" t="str">
        <f t="shared" si="36"/>
        <v>09</v>
      </c>
      <c r="Q1177" s="118">
        <f>VLOOKUP(M1177,WeightWhite!A$10:B$12,2,FALSE)*I1177</f>
        <v>2.3265322580645162</v>
      </c>
      <c r="R1177">
        <f t="shared" si="37"/>
        <v>3</v>
      </c>
    </row>
    <row r="1178" spans="1:18" hidden="1">
      <c r="A1178" s="134">
        <v>9410940067</v>
      </c>
      <c r="B1178">
        <v>2007</v>
      </c>
      <c r="C1178">
        <v>20070927</v>
      </c>
      <c r="D1178">
        <v>50</v>
      </c>
      <c r="E1178">
        <v>50</v>
      </c>
      <c r="G1178" t="s">
        <v>308</v>
      </c>
      <c r="H1178">
        <v>210595</v>
      </c>
      <c r="I1178">
        <v>1.02</v>
      </c>
      <c r="J1178" t="s">
        <v>77</v>
      </c>
      <c r="K1178" t="s">
        <v>77</v>
      </c>
      <c r="L1178" t="s">
        <v>896</v>
      </c>
      <c r="M1178">
        <v>2004</v>
      </c>
      <c r="N1178">
        <v>74</v>
      </c>
      <c r="O1178">
        <v>3</v>
      </c>
      <c r="P1178" t="str">
        <f t="shared" si="36"/>
        <v>09</v>
      </c>
      <c r="Q1178" s="118">
        <f>VLOOKUP(M1178,WeightWhite!A$10:B$12,2,FALSE)*I1178</f>
        <v>2.3265322580645162</v>
      </c>
      <c r="R1178">
        <f t="shared" si="37"/>
        <v>3</v>
      </c>
    </row>
    <row r="1179" spans="1:18" hidden="1">
      <c r="A1179" s="134">
        <v>9410940084</v>
      </c>
      <c r="B1179">
        <v>2007</v>
      </c>
      <c r="C1179">
        <v>20070927</v>
      </c>
      <c r="D1179">
        <v>50</v>
      </c>
      <c r="E1179">
        <v>50</v>
      </c>
      <c r="G1179" t="s">
        <v>308</v>
      </c>
      <c r="H1179">
        <v>210595</v>
      </c>
      <c r="I1179">
        <v>1.02</v>
      </c>
      <c r="J1179" t="s">
        <v>77</v>
      </c>
      <c r="K1179" t="s">
        <v>77</v>
      </c>
      <c r="L1179" t="s">
        <v>896</v>
      </c>
      <c r="M1179">
        <v>2004</v>
      </c>
      <c r="N1179">
        <v>74</v>
      </c>
      <c r="O1179">
        <v>3</v>
      </c>
      <c r="P1179" t="str">
        <f t="shared" si="36"/>
        <v>09</v>
      </c>
      <c r="Q1179" s="118">
        <f>VLOOKUP(M1179,WeightWhite!A$10:B$12,2,FALSE)*I1179</f>
        <v>2.3265322580645162</v>
      </c>
      <c r="R1179">
        <f t="shared" si="37"/>
        <v>3</v>
      </c>
    </row>
    <row r="1180" spans="1:18" hidden="1">
      <c r="A1180" s="134">
        <v>9410940086</v>
      </c>
      <c r="B1180">
        <v>2007</v>
      </c>
      <c r="C1180">
        <v>20070927</v>
      </c>
      <c r="D1180">
        <v>50</v>
      </c>
      <c r="E1180">
        <v>50</v>
      </c>
      <c r="G1180" t="s">
        <v>308</v>
      </c>
      <c r="H1180">
        <v>210595</v>
      </c>
      <c r="I1180">
        <v>1.02</v>
      </c>
      <c r="J1180" t="s">
        <v>77</v>
      </c>
      <c r="K1180" t="s">
        <v>77</v>
      </c>
      <c r="L1180" t="s">
        <v>896</v>
      </c>
      <c r="M1180">
        <v>2004</v>
      </c>
      <c r="N1180">
        <v>74</v>
      </c>
      <c r="O1180">
        <v>3</v>
      </c>
      <c r="P1180" t="str">
        <f t="shared" si="36"/>
        <v>09</v>
      </c>
      <c r="Q1180" s="118">
        <f>VLOOKUP(M1180,WeightWhite!A$10:B$12,2,FALSE)*I1180</f>
        <v>2.3265322580645162</v>
      </c>
      <c r="R1180">
        <f t="shared" si="37"/>
        <v>3</v>
      </c>
    </row>
    <row r="1181" spans="1:18" hidden="1">
      <c r="A1181" s="134">
        <v>9410940087</v>
      </c>
      <c r="B1181">
        <v>2007</v>
      </c>
      <c r="C1181">
        <v>20070927</v>
      </c>
      <c r="D1181">
        <v>50</v>
      </c>
      <c r="E1181">
        <v>50</v>
      </c>
      <c r="G1181" t="s">
        <v>308</v>
      </c>
      <c r="H1181">
        <v>210595</v>
      </c>
      <c r="I1181">
        <v>1.02</v>
      </c>
      <c r="J1181" t="s">
        <v>77</v>
      </c>
      <c r="K1181" t="s">
        <v>77</v>
      </c>
      <c r="L1181" t="s">
        <v>896</v>
      </c>
      <c r="M1181">
        <v>2004</v>
      </c>
      <c r="N1181">
        <v>74</v>
      </c>
      <c r="O1181">
        <v>3</v>
      </c>
      <c r="P1181" t="str">
        <f t="shared" si="36"/>
        <v>09</v>
      </c>
      <c r="Q1181" s="118">
        <f>VLOOKUP(M1181,WeightWhite!A$10:B$12,2,FALSE)*I1181</f>
        <v>2.3265322580645162</v>
      </c>
      <c r="R1181">
        <f t="shared" si="37"/>
        <v>3</v>
      </c>
    </row>
    <row r="1182" spans="1:18" hidden="1">
      <c r="A1182" s="134">
        <v>9410940088</v>
      </c>
      <c r="B1182">
        <v>2007</v>
      </c>
      <c r="C1182">
        <v>20070927</v>
      </c>
      <c r="D1182">
        <v>50</v>
      </c>
      <c r="E1182">
        <v>50</v>
      </c>
      <c r="G1182" t="s">
        <v>308</v>
      </c>
      <c r="H1182">
        <v>210595</v>
      </c>
      <c r="I1182">
        <v>1.02</v>
      </c>
      <c r="J1182" t="s">
        <v>77</v>
      </c>
      <c r="K1182" t="s">
        <v>77</v>
      </c>
      <c r="L1182" t="s">
        <v>896</v>
      </c>
      <c r="M1182">
        <v>2004</v>
      </c>
      <c r="N1182">
        <v>74</v>
      </c>
      <c r="O1182">
        <v>3</v>
      </c>
      <c r="P1182" t="str">
        <f t="shared" si="36"/>
        <v>09</v>
      </c>
      <c r="Q1182" s="118">
        <f>VLOOKUP(M1182,WeightWhite!A$10:B$12,2,FALSE)*I1182</f>
        <v>2.3265322580645162</v>
      </c>
      <c r="R1182">
        <f t="shared" si="37"/>
        <v>3</v>
      </c>
    </row>
    <row r="1183" spans="1:18" hidden="1">
      <c r="A1183" s="134">
        <v>9410920084</v>
      </c>
      <c r="B1183">
        <v>2007</v>
      </c>
      <c r="C1183">
        <v>20070920</v>
      </c>
      <c r="D1183">
        <v>50</v>
      </c>
      <c r="E1183">
        <v>50</v>
      </c>
      <c r="G1183" t="s">
        <v>308</v>
      </c>
      <c r="H1183">
        <v>210595</v>
      </c>
      <c r="I1183">
        <v>1.02</v>
      </c>
      <c r="J1183" t="s">
        <v>77</v>
      </c>
      <c r="K1183" t="s">
        <v>77</v>
      </c>
      <c r="L1183" t="s">
        <v>896</v>
      </c>
      <c r="M1183">
        <v>2004</v>
      </c>
      <c r="N1183">
        <v>74</v>
      </c>
      <c r="O1183">
        <v>3</v>
      </c>
      <c r="P1183" t="str">
        <f t="shared" si="36"/>
        <v>09</v>
      </c>
      <c r="Q1183" s="118">
        <f>VLOOKUP(M1183,WeightWhite!A$10:B$12,2,FALSE)*I1183</f>
        <v>2.3265322580645162</v>
      </c>
      <c r="R1183">
        <f t="shared" si="37"/>
        <v>3</v>
      </c>
    </row>
    <row r="1184" spans="1:18" hidden="1">
      <c r="A1184" s="134">
        <v>9410920086</v>
      </c>
      <c r="B1184">
        <v>2007</v>
      </c>
      <c r="C1184">
        <v>20070920</v>
      </c>
      <c r="D1184">
        <v>50</v>
      </c>
      <c r="E1184">
        <v>50</v>
      </c>
      <c r="G1184" t="s">
        <v>308</v>
      </c>
      <c r="H1184">
        <v>210595</v>
      </c>
      <c r="I1184">
        <v>1.02</v>
      </c>
      <c r="J1184" t="s">
        <v>77</v>
      </c>
      <c r="K1184" t="s">
        <v>77</v>
      </c>
      <c r="L1184" t="s">
        <v>896</v>
      </c>
      <c r="M1184">
        <v>2004</v>
      </c>
      <c r="N1184">
        <v>74</v>
      </c>
      <c r="O1184">
        <v>3</v>
      </c>
      <c r="P1184" t="str">
        <f t="shared" si="36"/>
        <v>09</v>
      </c>
      <c r="Q1184" s="118">
        <f>VLOOKUP(M1184,WeightWhite!A$10:B$12,2,FALSE)*I1184</f>
        <v>2.3265322580645162</v>
      </c>
      <c r="R1184">
        <f t="shared" si="37"/>
        <v>3</v>
      </c>
    </row>
    <row r="1185" spans="1:18" hidden="1">
      <c r="A1185" s="134">
        <v>9410920090</v>
      </c>
      <c r="B1185">
        <v>2007</v>
      </c>
      <c r="C1185">
        <v>20070920</v>
      </c>
      <c r="D1185">
        <v>50</v>
      </c>
      <c r="E1185">
        <v>50</v>
      </c>
      <c r="G1185" t="s">
        <v>308</v>
      </c>
      <c r="H1185">
        <v>210595</v>
      </c>
      <c r="I1185">
        <v>1.02</v>
      </c>
      <c r="J1185" t="s">
        <v>77</v>
      </c>
      <c r="K1185" t="s">
        <v>77</v>
      </c>
      <c r="L1185" t="s">
        <v>896</v>
      </c>
      <c r="M1185">
        <v>2004</v>
      </c>
      <c r="N1185">
        <v>74</v>
      </c>
      <c r="O1185">
        <v>3</v>
      </c>
      <c r="P1185" t="str">
        <f t="shared" si="36"/>
        <v>09</v>
      </c>
      <c r="Q1185" s="118">
        <f>VLOOKUP(M1185,WeightWhite!A$10:B$12,2,FALSE)*I1185</f>
        <v>2.3265322580645162</v>
      </c>
      <c r="R1185">
        <f t="shared" si="37"/>
        <v>3</v>
      </c>
    </row>
    <row r="1186" spans="1:18" hidden="1">
      <c r="A1186" s="134">
        <v>9410920108</v>
      </c>
      <c r="B1186">
        <v>2007</v>
      </c>
      <c r="C1186">
        <v>20070920</v>
      </c>
      <c r="D1186">
        <v>50</v>
      </c>
      <c r="E1186">
        <v>50</v>
      </c>
      <c r="G1186" t="s">
        <v>308</v>
      </c>
      <c r="H1186">
        <v>210595</v>
      </c>
      <c r="I1186">
        <v>1.02</v>
      </c>
      <c r="J1186" t="s">
        <v>77</v>
      </c>
      <c r="K1186" t="s">
        <v>77</v>
      </c>
      <c r="L1186" t="s">
        <v>896</v>
      </c>
      <c r="M1186">
        <v>2004</v>
      </c>
      <c r="N1186">
        <v>74</v>
      </c>
      <c r="O1186">
        <v>3</v>
      </c>
      <c r="P1186" t="str">
        <f t="shared" si="36"/>
        <v>09</v>
      </c>
      <c r="Q1186" s="118">
        <f>VLOOKUP(M1186,WeightWhite!A$10:B$12,2,FALSE)*I1186</f>
        <v>2.3265322580645162</v>
      </c>
      <c r="R1186">
        <f t="shared" si="37"/>
        <v>3</v>
      </c>
    </row>
    <row r="1187" spans="1:18" hidden="1">
      <c r="A1187" s="134">
        <v>9410920110</v>
      </c>
      <c r="B1187">
        <v>2007</v>
      </c>
      <c r="C1187">
        <v>20070920</v>
      </c>
      <c r="D1187">
        <v>50</v>
      </c>
      <c r="E1187">
        <v>50</v>
      </c>
      <c r="G1187" t="s">
        <v>308</v>
      </c>
      <c r="H1187">
        <v>210595</v>
      </c>
      <c r="I1187">
        <v>1.02</v>
      </c>
      <c r="J1187" t="s">
        <v>77</v>
      </c>
      <c r="K1187" t="s">
        <v>77</v>
      </c>
      <c r="L1187" t="s">
        <v>896</v>
      </c>
      <c r="M1187">
        <v>2004</v>
      </c>
      <c r="N1187">
        <v>74</v>
      </c>
      <c r="O1187">
        <v>3</v>
      </c>
      <c r="P1187" t="str">
        <f t="shared" si="36"/>
        <v>09</v>
      </c>
      <c r="Q1187" s="118">
        <f>VLOOKUP(M1187,WeightWhite!A$10:B$12,2,FALSE)*I1187</f>
        <v>2.3265322580645162</v>
      </c>
      <c r="R1187">
        <f t="shared" si="37"/>
        <v>3</v>
      </c>
    </row>
    <row r="1188" spans="1:18" hidden="1">
      <c r="A1188" s="134">
        <v>9410930006</v>
      </c>
      <c r="B1188">
        <v>2007</v>
      </c>
      <c r="C1188">
        <v>20070919</v>
      </c>
      <c r="D1188">
        <v>50</v>
      </c>
      <c r="E1188">
        <v>50</v>
      </c>
      <c r="G1188" t="s">
        <v>308</v>
      </c>
      <c r="H1188">
        <v>210595</v>
      </c>
      <c r="I1188">
        <v>1.02</v>
      </c>
      <c r="J1188" t="s">
        <v>77</v>
      </c>
      <c r="K1188" t="s">
        <v>77</v>
      </c>
      <c r="L1188" t="s">
        <v>896</v>
      </c>
      <c r="M1188">
        <v>2004</v>
      </c>
      <c r="N1188">
        <v>74</v>
      </c>
      <c r="O1188">
        <v>3</v>
      </c>
      <c r="P1188" t="str">
        <f t="shared" si="36"/>
        <v>09</v>
      </c>
      <c r="Q1188" s="118">
        <f>VLOOKUP(M1188,WeightWhite!A$10:B$12,2,FALSE)*I1188</f>
        <v>2.3265322580645162</v>
      </c>
      <c r="R1188">
        <f t="shared" si="37"/>
        <v>3</v>
      </c>
    </row>
    <row r="1189" spans="1:18" hidden="1">
      <c r="A1189" s="134">
        <v>9410930011</v>
      </c>
      <c r="B1189">
        <v>2007</v>
      </c>
      <c r="C1189">
        <v>20070919</v>
      </c>
      <c r="D1189">
        <v>50</v>
      </c>
      <c r="E1189">
        <v>50</v>
      </c>
      <c r="G1189" t="s">
        <v>308</v>
      </c>
      <c r="H1189">
        <v>210595</v>
      </c>
      <c r="I1189">
        <v>1.02</v>
      </c>
      <c r="J1189" t="s">
        <v>77</v>
      </c>
      <c r="K1189" t="s">
        <v>77</v>
      </c>
      <c r="L1189" t="s">
        <v>896</v>
      </c>
      <c r="M1189">
        <v>2004</v>
      </c>
      <c r="N1189">
        <v>74</v>
      </c>
      <c r="O1189">
        <v>3</v>
      </c>
      <c r="P1189" t="str">
        <f t="shared" si="36"/>
        <v>09</v>
      </c>
      <c r="Q1189" s="118">
        <f>VLOOKUP(M1189,WeightWhite!A$10:B$12,2,FALSE)*I1189</f>
        <v>2.3265322580645162</v>
      </c>
      <c r="R1189">
        <f t="shared" si="37"/>
        <v>3</v>
      </c>
    </row>
    <row r="1190" spans="1:18" hidden="1">
      <c r="A1190" s="134">
        <v>9410930012</v>
      </c>
      <c r="B1190">
        <v>2007</v>
      </c>
      <c r="C1190">
        <v>20070919</v>
      </c>
      <c r="D1190">
        <v>50</v>
      </c>
      <c r="E1190">
        <v>50</v>
      </c>
      <c r="G1190" t="s">
        <v>308</v>
      </c>
      <c r="H1190">
        <v>210595</v>
      </c>
      <c r="I1190">
        <v>1.02</v>
      </c>
      <c r="J1190" t="s">
        <v>77</v>
      </c>
      <c r="K1190" t="s">
        <v>77</v>
      </c>
      <c r="L1190" t="s">
        <v>896</v>
      </c>
      <c r="M1190">
        <v>2004</v>
      </c>
      <c r="N1190">
        <v>74</v>
      </c>
      <c r="O1190">
        <v>3</v>
      </c>
      <c r="P1190" t="str">
        <f t="shared" si="36"/>
        <v>09</v>
      </c>
      <c r="Q1190" s="118">
        <f>VLOOKUP(M1190,WeightWhite!A$10:B$12,2,FALSE)*I1190</f>
        <v>2.3265322580645162</v>
      </c>
      <c r="R1190">
        <f t="shared" si="37"/>
        <v>3</v>
      </c>
    </row>
    <row r="1191" spans="1:18" hidden="1">
      <c r="A1191" s="134">
        <v>9410930013</v>
      </c>
      <c r="B1191">
        <v>2007</v>
      </c>
      <c r="C1191">
        <v>20070919</v>
      </c>
      <c r="D1191">
        <v>50</v>
      </c>
      <c r="E1191">
        <v>50</v>
      </c>
      <c r="G1191" t="s">
        <v>308</v>
      </c>
      <c r="H1191">
        <v>210595</v>
      </c>
      <c r="I1191">
        <v>1.02</v>
      </c>
      <c r="J1191" t="s">
        <v>77</v>
      </c>
      <c r="K1191" t="s">
        <v>77</v>
      </c>
      <c r="L1191" t="s">
        <v>896</v>
      </c>
      <c r="M1191">
        <v>2004</v>
      </c>
      <c r="N1191">
        <v>74</v>
      </c>
      <c r="O1191">
        <v>3</v>
      </c>
      <c r="P1191" t="str">
        <f t="shared" si="36"/>
        <v>09</v>
      </c>
      <c r="Q1191" s="118">
        <f>VLOOKUP(M1191,WeightWhite!A$10:B$12,2,FALSE)*I1191</f>
        <v>2.3265322580645162</v>
      </c>
      <c r="R1191">
        <f t="shared" si="37"/>
        <v>3</v>
      </c>
    </row>
    <row r="1192" spans="1:18" hidden="1">
      <c r="A1192" s="134">
        <v>9410940017</v>
      </c>
      <c r="B1192">
        <v>2007</v>
      </c>
      <c r="C1192">
        <v>20070927</v>
      </c>
      <c r="D1192">
        <v>50</v>
      </c>
      <c r="E1192">
        <v>50</v>
      </c>
      <c r="G1192" t="s">
        <v>308</v>
      </c>
      <c r="H1192">
        <v>210595</v>
      </c>
      <c r="I1192">
        <v>1.02</v>
      </c>
      <c r="J1192" t="s">
        <v>77</v>
      </c>
      <c r="K1192" t="s">
        <v>77</v>
      </c>
      <c r="L1192" t="s">
        <v>896</v>
      </c>
      <c r="M1192">
        <v>2004</v>
      </c>
      <c r="N1192">
        <v>74</v>
      </c>
      <c r="O1192">
        <v>3</v>
      </c>
      <c r="P1192" t="str">
        <f t="shared" si="36"/>
        <v>09</v>
      </c>
      <c r="Q1192" s="118">
        <f>VLOOKUP(M1192,WeightWhite!A$10:B$12,2,FALSE)*I1192</f>
        <v>2.3265322580645162</v>
      </c>
      <c r="R1192">
        <f t="shared" si="37"/>
        <v>3</v>
      </c>
    </row>
    <row r="1193" spans="1:18" hidden="1">
      <c r="A1193" s="134">
        <v>9410940019</v>
      </c>
      <c r="B1193">
        <v>2007</v>
      </c>
      <c r="C1193">
        <v>20070927</v>
      </c>
      <c r="D1193">
        <v>50</v>
      </c>
      <c r="E1193">
        <v>50</v>
      </c>
      <c r="G1193" t="s">
        <v>308</v>
      </c>
      <c r="H1193">
        <v>210595</v>
      </c>
      <c r="I1193">
        <v>1.02</v>
      </c>
      <c r="J1193" t="s">
        <v>77</v>
      </c>
      <c r="K1193" t="s">
        <v>77</v>
      </c>
      <c r="L1193" t="s">
        <v>896</v>
      </c>
      <c r="M1193">
        <v>2004</v>
      </c>
      <c r="N1193">
        <v>74</v>
      </c>
      <c r="O1193">
        <v>3</v>
      </c>
      <c r="P1193" t="str">
        <f t="shared" si="36"/>
        <v>09</v>
      </c>
      <c r="Q1193" s="118">
        <f>VLOOKUP(M1193,WeightWhite!A$10:B$12,2,FALSE)*I1193</f>
        <v>2.3265322580645162</v>
      </c>
      <c r="R1193">
        <f t="shared" si="37"/>
        <v>3</v>
      </c>
    </row>
    <row r="1194" spans="1:18" hidden="1">
      <c r="A1194" s="134">
        <v>9410940020</v>
      </c>
      <c r="B1194">
        <v>2007</v>
      </c>
      <c r="C1194">
        <v>20070927</v>
      </c>
      <c r="D1194">
        <v>50</v>
      </c>
      <c r="E1194">
        <v>50</v>
      </c>
      <c r="G1194" t="s">
        <v>308</v>
      </c>
      <c r="H1194">
        <v>210595</v>
      </c>
      <c r="I1194">
        <v>1.02</v>
      </c>
      <c r="J1194" t="s">
        <v>77</v>
      </c>
      <c r="K1194" t="s">
        <v>77</v>
      </c>
      <c r="L1194" t="s">
        <v>896</v>
      </c>
      <c r="M1194">
        <v>2004</v>
      </c>
      <c r="N1194">
        <v>74</v>
      </c>
      <c r="O1194">
        <v>3</v>
      </c>
      <c r="P1194" t="str">
        <f t="shared" si="36"/>
        <v>09</v>
      </c>
      <c r="Q1194" s="118">
        <f>VLOOKUP(M1194,WeightWhite!A$10:B$12,2,FALSE)*I1194</f>
        <v>2.3265322580645162</v>
      </c>
      <c r="R1194">
        <f t="shared" si="37"/>
        <v>3</v>
      </c>
    </row>
    <row r="1195" spans="1:18" hidden="1">
      <c r="A1195" s="134">
        <v>9410940025</v>
      </c>
      <c r="B1195">
        <v>2007</v>
      </c>
      <c r="C1195">
        <v>20070927</v>
      </c>
      <c r="D1195">
        <v>50</v>
      </c>
      <c r="E1195">
        <v>50</v>
      </c>
      <c r="G1195" t="s">
        <v>308</v>
      </c>
      <c r="H1195">
        <v>210595</v>
      </c>
      <c r="I1195">
        <v>1.02</v>
      </c>
      <c r="J1195" t="s">
        <v>77</v>
      </c>
      <c r="K1195" t="s">
        <v>77</v>
      </c>
      <c r="L1195" t="s">
        <v>896</v>
      </c>
      <c r="M1195">
        <v>2004</v>
      </c>
      <c r="N1195">
        <v>74</v>
      </c>
      <c r="O1195">
        <v>3</v>
      </c>
      <c r="P1195" t="str">
        <f t="shared" si="36"/>
        <v>09</v>
      </c>
      <c r="Q1195" s="118">
        <f>VLOOKUP(M1195,WeightWhite!A$10:B$12,2,FALSE)*I1195</f>
        <v>2.3265322580645162</v>
      </c>
      <c r="R1195">
        <f t="shared" si="37"/>
        <v>3</v>
      </c>
    </row>
    <row r="1196" spans="1:18" hidden="1">
      <c r="A1196" s="134">
        <v>9410940045</v>
      </c>
      <c r="B1196">
        <v>2007</v>
      </c>
      <c r="C1196">
        <v>20070927</v>
      </c>
      <c r="D1196">
        <v>50</v>
      </c>
      <c r="E1196">
        <v>50</v>
      </c>
      <c r="G1196" t="s">
        <v>308</v>
      </c>
      <c r="H1196">
        <v>210595</v>
      </c>
      <c r="I1196">
        <v>1.02</v>
      </c>
      <c r="J1196" t="s">
        <v>77</v>
      </c>
      <c r="K1196" t="s">
        <v>77</v>
      </c>
      <c r="L1196" t="s">
        <v>896</v>
      </c>
      <c r="M1196">
        <v>2004</v>
      </c>
      <c r="N1196">
        <v>74</v>
      </c>
      <c r="O1196">
        <v>3</v>
      </c>
      <c r="P1196" t="str">
        <f t="shared" si="36"/>
        <v>09</v>
      </c>
      <c r="Q1196" s="118">
        <f>VLOOKUP(M1196,WeightWhite!A$10:B$12,2,FALSE)*I1196</f>
        <v>2.3265322580645162</v>
      </c>
      <c r="R1196">
        <f t="shared" si="37"/>
        <v>3</v>
      </c>
    </row>
    <row r="1197" spans="1:18" hidden="1">
      <c r="A1197" s="134">
        <v>9410940048</v>
      </c>
      <c r="B1197">
        <v>2007</v>
      </c>
      <c r="C1197">
        <v>20070927</v>
      </c>
      <c r="D1197">
        <v>50</v>
      </c>
      <c r="E1197">
        <v>50</v>
      </c>
      <c r="G1197" t="s">
        <v>308</v>
      </c>
      <c r="H1197">
        <v>210595</v>
      </c>
      <c r="I1197">
        <v>1.02</v>
      </c>
      <c r="J1197" t="s">
        <v>77</v>
      </c>
      <c r="K1197" t="s">
        <v>77</v>
      </c>
      <c r="L1197" t="s">
        <v>896</v>
      </c>
      <c r="M1197">
        <v>2004</v>
      </c>
      <c r="N1197">
        <v>74</v>
      </c>
      <c r="O1197">
        <v>3</v>
      </c>
      <c r="P1197" t="str">
        <f t="shared" si="36"/>
        <v>09</v>
      </c>
      <c r="Q1197" s="118">
        <f>VLOOKUP(M1197,WeightWhite!A$10:B$12,2,FALSE)*I1197</f>
        <v>2.3265322580645162</v>
      </c>
      <c r="R1197">
        <f t="shared" si="37"/>
        <v>3</v>
      </c>
    </row>
    <row r="1198" spans="1:18" hidden="1">
      <c r="A1198" s="134">
        <v>9410950001</v>
      </c>
      <c r="B1198">
        <v>2007</v>
      </c>
      <c r="C1198">
        <v>20070911</v>
      </c>
      <c r="D1198">
        <v>50</v>
      </c>
      <c r="E1198">
        <v>50</v>
      </c>
      <c r="G1198" t="s">
        <v>308</v>
      </c>
      <c r="H1198">
        <v>210595</v>
      </c>
      <c r="I1198">
        <v>1.02</v>
      </c>
      <c r="J1198" t="s">
        <v>77</v>
      </c>
      <c r="K1198" t="s">
        <v>77</v>
      </c>
      <c r="L1198" t="s">
        <v>896</v>
      </c>
      <c r="M1198">
        <v>2004</v>
      </c>
      <c r="N1198">
        <v>74</v>
      </c>
      <c r="O1198">
        <v>3</v>
      </c>
      <c r="P1198" t="str">
        <f t="shared" si="36"/>
        <v>09</v>
      </c>
      <c r="Q1198" s="118">
        <f>VLOOKUP(M1198,WeightWhite!A$10:B$12,2,FALSE)*I1198</f>
        <v>2.3265322580645162</v>
      </c>
      <c r="R1198">
        <f t="shared" si="37"/>
        <v>3</v>
      </c>
    </row>
    <row r="1199" spans="1:18" hidden="1">
      <c r="A1199" s="134">
        <v>9410950004</v>
      </c>
      <c r="B1199">
        <v>2007</v>
      </c>
      <c r="C1199">
        <v>20070911</v>
      </c>
      <c r="D1199">
        <v>50</v>
      </c>
      <c r="E1199">
        <v>50</v>
      </c>
      <c r="G1199" t="s">
        <v>308</v>
      </c>
      <c r="H1199">
        <v>210595</v>
      </c>
      <c r="I1199">
        <v>1.02</v>
      </c>
      <c r="J1199" t="s">
        <v>77</v>
      </c>
      <c r="K1199" t="s">
        <v>77</v>
      </c>
      <c r="L1199" t="s">
        <v>896</v>
      </c>
      <c r="M1199">
        <v>2004</v>
      </c>
      <c r="N1199">
        <v>74</v>
      </c>
      <c r="O1199">
        <v>3</v>
      </c>
      <c r="P1199" t="str">
        <f t="shared" si="36"/>
        <v>09</v>
      </c>
      <c r="Q1199" s="118">
        <f>VLOOKUP(M1199,WeightWhite!A$10:B$12,2,FALSE)*I1199</f>
        <v>2.3265322580645162</v>
      </c>
      <c r="R1199">
        <f t="shared" si="37"/>
        <v>3</v>
      </c>
    </row>
    <row r="1200" spans="1:18" hidden="1">
      <c r="A1200" s="134">
        <v>9410950007</v>
      </c>
      <c r="B1200">
        <v>2007</v>
      </c>
      <c r="C1200">
        <v>20070911</v>
      </c>
      <c r="D1200">
        <v>50</v>
      </c>
      <c r="E1200">
        <v>50</v>
      </c>
      <c r="G1200" t="s">
        <v>308</v>
      </c>
      <c r="H1200">
        <v>210595</v>
      </c>
      <c r="I1200">
        <v>1.02</v>
      </c>
      <c r="J1200" t="s">
        <v>77</v>
      </c>
      <c r="K1200" t="s">
        <v>77</v>
      </c>
      <c r="L1200" t="s">
        <v>896</v>
      </c>
      <c r="M1200">
        <v>2004</v>
      </c>
      <c r="N1200">
        <v>74</v>
      </c>
      <c r="O1200">
        <v>3</v>
      </c>
      <c r="P1200" t="str">
        <f t="shared" si="36"/>
        <v>09</v>
      </c>
      <c r="Q1200" s="118">
        <f>VLOOKUP(M1200,WeightWhite!A$10:B$12,2,FALSE)*I1200</f>
        <v>2.3265322580645162</v>
      </c>
      <c r="R1200">
        <f t="shared" si="37"/>
        <v>3</v>
      </c>
    </row>
    <row r="1201" spans="1:18" hidden="1">
      <c r="A1201" s="134">
        <v>9410950012</v>
      </c>
      <c r="B1201">
        <v>2007</v>
      </c>
      <c r="C1201">
        <v>20070911</v>
      </c>
      <c r="D1201">
        <v>50</v>
      </c>
      <c r="E1201">
        <v>50</v>
      </c>
      <c r="G1201" t="s">
        <v>308</v>
      </c>
      <c r="H1201">
        <v>210595</v>
      </c>
      <c r="I1201">
        <v>1.02</v>
      </c>
      <c r="J1201" t="s">
        <v>77</v>
      </c>
      <c r="K1201" t="s">
        <v>77</v>
      </c>
      <c r="L1201" t="s">
        <v>896</v>
      </c>
      <c r="M1201">
        <v>2004</v>
      </c>
      <c r="N1201">
        <v>74</v>
      </c>
      <c r="O1201">
        <v>3</v>
      </c>
      <c r="P1201" t="str">
        <f t="shared" si="36"/>
        <v>09</v>
      </c>
      <c r="Q1201" s="118">
        <f>VLOOKUP(M1201,WeightWhite!A$10:B$12,2,FALSE)*I1201</f>
        <v>2.3265322580645162</v>
      </c>
      <c r="R1201">
        <f t="shared" si="37"/>
        <v>3</v>
      </c>
    </row>
    <row r="1202" spans="1:18" hidden="1">
      <c r="A1202" s="134">
        <v>9410950013</v>
      </c>
      <c r="B1202">
        <v>2007</v>
      </c>
      <c r="C1202">
        <v>20070911</v>
      </c>
      <c r="D1202">
        <v>50</v>
      </c>
      <c r="E1202">
        <v>50</v>
      </c>
      <c r="G1202" t="s">
        <v>308</v>
      </c>
      <c r="H1202">
        <v>210595</v>
      </c>
      <c r="I1202">
        <v>1.02</v>
      </c>
      <c r="J1202" t="s">
        <v>77</v>
      </c>
      <c r="K1202" t="s">
        <v>77</v>
      </c>
      <c r="L1202" t="s">
        <v>896</v>
      </c>
      <c r="M1202">
        <v>2004</v>
      </c>
      <c r="N1202">
        <v>74</v>
      </c>
      <c r="O1202">
        <v>3</v>
      </c>
      <c r="P1202" t="str">
        <f t="shared" si="36"/>
        <v>09</v>
      </c>
      <c r="Q1202" s="118">
        <f>VLOOKUP(M1202,WeightWhite!A$10:B$12,2,FALSE)*I1202</f>
        <v>2.3265322580645162</v>
      </c>
      <c r="R1202">
        <f t="shared" si="37"/>
        <v>3</v>
      </c>
    </row>
    <row r="1203" spans="1:18" hidden="1">
      <c r="A1203" s="134">
        <v>9410950014</v>
      </c>
      <c r="B1203">
        <v>2007</v>
      </c>
      <c r="C1203">
        <v>20070911</v>
      </c>
      <c r="D1203">
        <v>50</v>
      </c>
      <c r="E1203">
        <v>50</v>
      </c>
      <c r="G1203" t="s">
        <v>308</v>
      </c>
      <c r="H1203">
        <v>210595</v>
      </c>
      <c r="I1203">
        <v>1.02</v>
      </c>
      <c r="J1203" t="s">
        <v>77</v>
      </c>
      <c r="K1203" t="s">
        <v>77</v>
      </c>
      <c r="L1203" t="s">
        <v>896</v>
      </c>
      <c r="M1203">
        <v>2004</v>
      </c>
      <c r="N1203">
        <v>74</v>
      </c>
      <c r="O1203">
        <v>3</v>
      </c>
      <c r="P1203" t="str">
        <f t="shared" si="36"/>
        <v>09</v>
      </c>
      <c r="Q1203" s="118">
        <f>VLOOKUP(M1203,WeightWhite!A$10:B$12,2,FALSE)*I1203</f>
        <v>2.3265322580645162</v>
      </c>
      <c r="R1203">
        <f t="shared" si="37"/>
        <v>3</v>
      </c>
    </row>
    <row r="1204" spans="1:18" hidden="1">
      <c r="A1204" s="134">
        <v>9410950015</v>
      </c>
      <c r="B1204">
        <v>2007</v>
      </c>
      <c r="C1204">
        <v>20070911</v>
      </c>
      <c r="D1204">
        <v>50</v>
      </c>
      <c r="E1204">
        <v>50</v>
      </c>
      <c r="G1204" t="s">
        <v>308</v>
      </c>
      <c r="H1204">
        <v>210595</v>
      </c>
      <c r="I1204">
        <v>1.02</v>
      </c>
      <c r="J1204" t="s">
        <v>77</v>
      </c>
      <c r="K1204" t="s">
        <v>77</v>
      </c>
      <c r="L1204" t="s">
        <v>896</v>
      </c>
      <c r="M1204">
        <v>2004</v>
      </c>
      <c r="N1204">
        <v>74</v>
      </c>
      <c r="O1204">
        <v>3</v>
      </c>
      <c r="P1204" t="str">
        <f t="shared" si="36"/>
        <v>09</v>
      </c>
      <c r="Q1204" s="118">
        <f>VLOOKUP(M1204,WeightWhite!A$10:B$12,2,FALSE)*I1204</f>
        <v>2.3265322580645162</v>
      </c>
      <c r="R1204">
        <f t="shared" si="37"/>
        <v>3</v>
      </c>
    </row>
    <row r="1205" spans="1:18" hidden="1">
      <c r="A1205" s="134">
        <v>9410950017</v>
      </c>
      <c r="B1205">
        <v>2007</v>
      </c>
      <c r="C1205">
        <v>20070911</v>
      </c>
      <c r="D1205">
        <v>50</v>
      </c>
      <c r="E1205">
        <v>50</v>
      </c>
      <c r="G1205" t="s">
        <v>308</v>
      </c>
      <c r="H1205">
        <v>210595</v>
      </c>
      <c r="I1205">
        <v>1.02</v>
      </c>
      <c r="J1205" t="s">
        <v>77</v>
      </c>
      <c r="K1205" t="s">
        <v>77</v>
      </c>
      <c r="L1205" t="s">
        <v>896</v>
      </c>
      <c r="M1205">
        <v>2004</v>
      </c>
      <c r="N1205">
        <v>74</v>
      </c>
      <c r="O1205">
        <v>3</v>
      </c>
      <c r="P1205" t="str">
        <f t="shared" si="36"/>
        <v>09</v>
      </c>
      <c r="Q1205" s="118">
        <f>VLOOKUP(M1205,WeightWhite!A$10:B$12,2,FALSE)*I1205</f>
        <v>2.3265322580645162</v>
      </c>
      <c r="R1205">
        <f t="shared" si="37"/>
        <v>3</v>
      </c>
    </row>
    <row r="1206" spans="1:18" hidden="1">
      <c r="A1206" s="134">
        <v>9410950018</v>
      </c>
      <c r="B1206">
        <v>2007</v>
      </c>
      <c r="C1206">
        <v>20070911</v>
      </c>
      <c r="D1206">
        <v>50</v>
      </c>
      <c r="E1206">
        <v>50</v>
      </c>
      <c r="G1206" t="s">
        <v>308</v>
      </c>
      <c r="H1206">
        <v>210595</v>
      </c>
      <c r="I1206">
        <v>1.02</v>
      </c>
      <c r="J1206" t="s">
        <v>77</v>
      </c>
      <c r="K1206" t="s">
        <v>77</v>
      </c>
      <c r="L1206" t="s">
        <v>896</v>
      </c>
      <c r="M1206">
        <v>2004</v>
      </c>
      <c r="N1206">
        <v>74</v>
      </c>
      <c r="O1206">
        <v>3</v>
      </c>
      <c r="P1206" t="str">
        <f t="shared" si="36"/>
        <v>09</v>
      </c>
      <c r="Q1206" s="118">
        <f>VLOOKUP(M1206,WeightWhite!A$10:B$12,2,FALSE)*I1206</f>
        <v>2.3265322580645162</v>
      </c>
      <c r="R1206">
        <f t="shared" si="37"/>
        <v>3</v>
      </c>
    </row>
    <row r="1207" spans="1:18" hidden="1">
      <c r="A1207" s="134">
        <v>9410960008</v>
      </c>
      <c r="B1207">
        <v>2007</v>
      </c>
      <c r="C1207">
        <v>20070922</v>
      </c>
      <c r="D1207">
        <v>50</v>
      </c>
      <c r="E1207">
        <v>50</v>
      </c>
      <c r="G1207" t="s">
        <v>308</v>
      </c>
      <c r="H1207">
        <v>210595</v>
      </c>
      <c r="I1207">
        <v>1.07</v>
      </c>
      <c r="J1207" t="s">
        <v>77</v>
      </c>
      <c r="K1207" t="s">
        <v>77</v>
      </c>
      <c r="L1207" t="s">
        <v>896</v>
      </c>
      <c r="M1207">
        <v>2004</v>
      </c>
      <c r="N1207">
        <v>74</v>
      </c>
      <c r="O1207">
        <v>3</v>
      </c>
      <c r="P1207" t="str">
        <f t="shared" si="36"/>
        <v>09</v>
      </c>
      <c r="Q1207" s="118">
        <f>VLOOKUP(M1207,WeightWhite!A$10:B$12,2,FALSE)*I1207</f>
        <v>2.4405779569892472</v>
      </c>
      <c r="R1207">
        <f t="shared" si="37"/>
        <v>3</v>
      </c>
    </row>
    <row r="1208" spans="1:18" hidden="1">
      <c r="A1208" s="134">
        <v>9410960013</v>
      </c>
      <c r="B1208">
        <v>2007</v>
      </c>
      <c r="C1208">
        <v>20070922</v>
      </c>
      <c r="D1208">
        <v>50</v>
      </c>
      <c r="E1208">
        <v>50</v>
      </c>
      <c r="G1208" t="s">
        <v>308</v>
      </c>
      <c r="H1208">
        <v>210595</v>
      </c>
      <c r="I1208">
        <v>1.07</v>
      </c>
      <c r="J1208" t="s">
        <v>77</v>
      </c>
      <c r="K1208" t="s">
        <v>77</v>
      </c>
      <c r="L1208" t="s">
        <v>896</v>
      </c>
      <c r="M1208">
        <v>2004</v>
      </c>
      <c r="N1208">
        <v>74</v>
      </c>
      <c r="O1208">
        <v>3</v>
      </c>
      <c r="P1208" t="str">
        <f t="shared" si="36"/>
        <v>09</v>
      </c>
      <c r="Q1208" s="118">
        <f>VLOOKUP(M1208,WeightWhite!A$10:B$12,2,FALSE)*I1208</f>
        <v>2.4405779569892472</v>
      </c>
      <c r="R1208">
        <f t="shared" si="37"/>
        <v>3</v>
      </c>
    </row>
    <row r="1209" spans="1:18" hidden="1">
      <c r="A1209" s="134">
        <v>9410960014</v>
      </c>
      <c r="B1209">
        <v>2007</v>
      </c>
      <c r="C1209">
        <v>20070922</v>
      </c>
      <c r="D1209">
        <v>50</v>
      </c>
      <c r="E1209">
        <v>50</v>
      </c>
      <c r="G1209" t="s">
        <v>308</v>
      </c>
      <c r="H1209">
        <v>210595</v>
      </c>
      <c r="I1209">
        <v>1.07</v>
      </c>
      <c r="J1209" t="s">
        <v>77</v>
      </c>
      <c r="K1209" t="s">
        <v>77</v>
      </c>
      <c r="L1209" t="s">
        <v>896</v>
      </c>
      <c r="M1209">
        <v>2004</v>
      </c>
      <c r="N1209">
        <v>74</v>
      </c>
      <c r="O1209">
        <v>3</v>
      </c>
      <c r="P1209" t="str">
        <f t="shared" si="36"/>
        <v>09</v>
      </c>
      <c r="Q1209" s="118">
        <f>VLOOKUP(M1209,WeightWhite!A$10:B$12,2,FALSE)*I1209</f>
        <v>2.4405779569892472</v>
      </c>
      <c r="R1209">
        <f t="shared" si="37"/>
        <v>3</v>
      </c>
    </row>
    <row r="1210" spans="1:18" hidden="1">
      <c r="A1210" s="134">
        <v>9410960032</v>
      </c>
      <c r="B1210">
        <v>2007</v>
      </c>
      <c r="C1210">
        <v>20070922</v>
      </c>
      <c r="D1210">
        <v>50</v>
      </c>
      <c r="E1210">
        <v>50</v>
      </c>
      <c r="G1210" t="s">
        <v>308</v>
      </c>
      <c r="H1210">
        <v>210595</v>
      </c>
      <c r="I1210">
        <v>1.02</v>
      </c>
      <c r="J1210" t="s">
        <v>77</v>
      </c>
      <c r="K1210" t="s">
        <v>77</v>
      </c>
      <c r="L1210" t="s">
        <v>896</v>
      </c>
      <c r="M1210">
        <v>2004</v>
      </c>
      <c r="N1210">
        <v>74</v>
      </c>
      <c r="O1210">
        <v>3</v>
      </c>
      <c r="P1210" t="str">
        <f t="shared" si="36"/>
        <v>09</v>
      </c>
      <c r="Q1210" s="118">
        <f>VLOOKUP(M1210,WeightWhite!A$10:B$12,2,FALSE)*I1210</f>
        <v>2.3265322580645162</v>
      </c>
      <c r="R1210">
        <f t="shared" si="37"/>
        <v>3</v>
      </c>
    </row>
    <row r="1211" spans="1:18" hidden="1">
      <c r="A1211" s="134">
        <v>9410960033</v>
      </c>
      <c r="B1211">
        <v>2007</v>
      </c>
      <c r="C1211">
        <v>20070922</v>
      </c>
      <c r="D1211">
        <v>50</v>
      </c>
      <c r="E1211">
        <v>50</v>
      </c>
      <c r="G1211" t="s">
        <v>308</v>
      </c>
      <c r="H1211">
        <v>210595</v>
      </c>
      <c r="I1211">
        <v>1.02</v>
      </c>
      <c r="J1211" t="s">
        <v>77</v>
      </c>
      <c r="K1211" t="s">
        <v>77</v>
      </c>
      <c r="L1211" t="s">
        <v>896</v>
      </c>
      <c r="M1211">
        <v>2004</v>
      </c>
      <c r="N1211">
        <v>74</v>
      </c>
      <c r="O1211">
        <v>3</v>
      </c>
      <c r="P1211" t="str">
        <f t="shared" si="36"/>
        <v>09</v>
      </c>
      <c r="Q1211" s="118">
        <f>VLOOKUP(M1211,WeightWhite!A$10:B$12,2,FALSE)*I1211</f>
        <v>2.3265322580645162</v>
      </c>
      <c r="R1211">
        <f t="shared" si="37"/>
        <v>3</v>
      </c>
    </row>
    <row r="1212" spans="1:18" hidden="1">
      <c r="A1212" s="134">
        <v>9410960034</v>
      </c>
      <c r="B1212">
        <v>2007</v>
      </c>
      <c r="C1212">
        <v>20070922</v>
      </c>
      <c r="D1212">
        <v>50</v>
      </c>
      <c r="E1212">
        <v>50</v>
      </c>
      <c r="G1212" t="s">
        <v>308</v>
      </c>
      <c r="H1212">
        <v>210595</v>
      </c>
      <c r="I1212">
        <v>1.02</v>
      </c>
      <c r="J1212" t="s">
        <v>77</v>
      </c>
      <c r="K1212" t="s">
        <v>77</v>
      </c>
      <c r="L1212" t="s">
        <v>896</v>
      </c>
      <c r="M1212">
        <v>2004</v>
      </c>
      <c r="N1212">
        <v>74</v>
      </c>
      <c r="O1212">
        <v>3</v>
      </c>
      <c r="P1212" t="str">
        <f t="shared" si="36"/>
        <v>09</v>
      </c>
      <c r="Q1212" s="118">
        <f>VLOOKUP(M1212,WeightWhite!A$10:B$12,2,FALSE)*I1212</f>
        <v>2.3265322580645162</v>
      </c>
      <c r="R1212">
        <f t="shared" si="37"/>
        <v>3</v>
      </c>
    </row>
    <row r="1213" spans="1:18" hidden="1">
      <c r="A1213" s="134">
        <v>9410960036</v>
      </c>
      <c r="B1213">
        <v>2007</v>
      </c>
      <c r="C1213">
        <v>20070922</v>
      </c>
      <c r="D1213">
        <v>50</v>
      </c>
      <c r="E1213">
        <v>50</v>
      </c>
      <c r="G1213" t="s">
        <v>308</v>
      </c>
      <c r="H1213">
        <v>210595</v>
      </c>
      <c r="I1213">
        <v>1.02</v>
      </c>
      <c r="J1213" t="s">
        <v>77</v>
      </c>
      <c r="K1213" t="s">
        <v>77</v>
      </c>
      <c r="L1213" t="s">
        <v>896</v>
      </c>
      <c r="M1213">
        <v>2004</v>
      </c>
      <c r="N1213">
        <v>74</v>
      </c>
      <c r="O1213">
        <v>3</v>
      </c>
      <c r="P1213" t="str">
        <f t="shared" si="36"/>
        <v>09</v>
      </c>
      <c r="Q1213" s="118">
        <f>VLOOKUP(M1213,WeightWhite!A$10:B$12,2,FALSE)*I1213</f>
        <v>2.3265322580645162</v>
      </c>
      <c r="R1213">
        <f t="shared" si="37"/>
        <v>3</v>
      </c>
    </row>
    <row r="1214" spans="1:18" hidden="1">
      <c r="A1214" s="134">
        <v>9410960039</v>
      </c>
      <c r="B1214">
        <v>2007</v>
      </c>
      <c r="C1214">
        <v>20070922</v>
      </c>
      <c r="D1214">
        <v>50</v>
      </c>
      <c r="E1214">
        <v>50</v>
      </c>
      <c r="G1214" t="s">
        <v>308</v>
      </c>
      <c r="H1214">
        <v>210595</v>
      </c>
      <c r="I1214">
        <v>1.02</v>
      </c>
      <c r="J1214" t="s">
        <v>77</v>
      </c>
      <c r="K1214" t="s">
        <v>77</v>
      </c>
      <c r="L1214" t="s">
        <v>896</v>
      </c>
      <c r="M1214">
        <v>2004</v>
      </c>
      <c r="N1214">
        <v>74</v>
      </c>
      <c r="O1214">
        <v>3</v>
      </c>
      <c r="P1214" t="str">
        <f t="shared" si="36"/>
        <v>09</v>
      </c>
      <c r="Q1214" s="118">
        <f>VLOOKUP(M1214,WeightWhite!A$10:B$12,2,FALSE)*I1214</f>
        <v>2.3265322580645162</v>
      </c>
      <c r="R1214">
        <f t="shared" si="37"/>
        <v>3</v>
      </c>
    </row>
    <row r="1215" spans="1:18" hidden="1">
      <c r="A1215" s="134">
        <v>9410960040</v>
      </c>
      <c r="B1215">
        <v>2007</v>
      </c>
      <c r="C1215">
        <v>20070922</v>
      </c>
      <c r="D1215">
        <v>50</v>
      </c>
      <c r="E1215">
        <v>50</v>
      </c>
      <c r="G1215" t="s">
        <v>308</v>
      </c>
      <c r="H1215">
        <v>210595</v>
      </c>
      <c r="I1215">
        <v>1.02</v>
      </c>
      <c r="J1215" t="s">
        <v>77</v>
      </c>
      <c r="K1215" t="s">
        <v>77</v>
      </c>
      <c r="L1215" t="s">
        <v>896</v>
      </c>
      <c r="M1215">
        <v>2004</v>
      </c>
      <c r="N1215">
        <v>74</v>
      </c>
      <c r="O1215">
        <v>3</v>
      </c>
      <c r="P1215" t="str">
        <f t="shared" si="36"/>
        <v>09</v>
      </c>
      <c r="Q1215" s="118">
        <f>VLOOKUP(M1215,WeightWhite!A$10:B$12,2,FALSE)*I1215</f>
        <v>2.3265322580645162</v>
      </c>
      <c r="R1215">
        <f t="shared" si="37"/>
        <v>3</v>
      </c>
    </row>
    <row r="1216" spans="1:18" hidden="1">
      <c r="A1216" s="134">
        <v>9410960041</v>
      </c>
      <c r="B1216">
        <v>2007</v>
      </c>
      <c r="C1216">
        <v>20070922</v>
      </c>
      <c r="D1216">
        <v>50</v>
      </c>
      <c r="E1216">
        <v>50</v>
      </c>
      <c r="G1216" t="s">
        <v>308</v>
      </c>
      <c r="H1216">
        <v>210595</v>
      </c>
      <c r="I1216">
        <v>1.02</v>
      </c>
      <c r="J1216" t="s">
        <v>77</v>
      </c>
      <c r="K1216" t="s">
        <v>77</v>
      </c>
      <c r="L1216" t="s">
        <v>896</v>
      </c>
      <c r="M1216">
        <v>2004</v>
      </c>
      <c r="N1216">
        <v>74</v>
      </c>
      <c r="O1216">
        <v>3</v>
      </c>
      <c r="P1216" t="str">
        <f t="shared" si="36"/>
        <v>09</v>
      </c>
      <c r="Q1216" s="118">
        <f>VLOOKUP(M1216,WeightWhite!A$10:B$12,2,FALSE)*I1216</f>
        <v>2.3265322580645162</v>
      </c>
      <c r="R1216">
        <f t="shared" si="37"/>
        <v>3</v>
      </c>
    </row>
    <row r="1217" spans="1:18" hidden="1">
      <c r="A1217" s="134">
        <v>9410960042</v>
      </c>
      <c r="B1217">
        <v>2007</v>
      </c>
      <c r="C1217">
        <v>20070922</v>
      </c>
      <c r="D1217">
        <v>50</v>
      </c>
      <c r="E1217">
        <v>50</v>
      </c>
      <c r="G1217" t="s">
        <v>308</v>
      </c>
      <c r="H1217">
        <v>210595</v>
      </c>
      <c r="I1217">
        <v>1.02</v>
      </c>
      <c r="J1217" t="s">
        <v>77</v>
      </c>
      <c r="K1217" t="s">
        <v>77</v>
      </c>
      <c r="L1217" t="s">
        <v>896</v>
      </c>
      <c r="M1217">
        <v>2004</v>
      </c>
      <c r="N1217">
        <v>74</v>
      </c>
      <c r="O1217">
        <v>3</v>
      </c>
      <c r="P1217" t="str">
        <f t="shared" si="36"/>
        <v>09</v>
      </c>
      <c r="Q1217" s="118">
        <f>VLOOKUP(M1217,WeightWhite!A$10:B$12,2,FALSE)*I1217</f>
        <v>2.3265322580645162</v>
      </c>
      <c r="R1217">
        <f t="shared" si="37"/>
        <v>3</v>
      </c>
    </row>
    <row r="1218" spans="1:18" hidden="1">
      <c r="A1218" s="134">
        <v>9410960043</v>
      </c>
      <c r="B1218">
        <v>2007</v>
      </c>
      <c r="C1218">
        <v>20070922</v>
      </c>
      <c r="D1218">
        <v>50</v>
      </c>
      <c r="E1218">
        <v>50</v>
      </c>
      <c r="G1218" t="s">
        <v>308</v>
      </c>
      <c r="H1218">
        <v>210595</v>
      </c>
      <c r="I1218">
        <v>1.02</v>
      </c>
      <c r="J1218" t="s">
        <v>77</v>
      </c>
      <c r="K1218" t="s">
        <v>77</v>
      </c>
      <c r="L1218" t="s">
        <v>896</v>
      </c>
      <c r="M1218">
        <v>2004</v>
      </c>
      <c r="N1218">
        <v>74</v>
      </c>
      <c r="O1218">
        <v>3</v>
      </c>
      <c r="P1218" t="str">
        <f t="shared" ref="P1218:P1281" si="38">MID(C1218,5,2)</f>
        <v>09</v>
      </c>
      <c r="Q1218" s="118">
        <f>VLOOKUP(M1218,WeightWhite!A$10:B$12,2,FALSE)*I1218</f>
        <v>2.3265322580645162</v>
      </c>
      <c r="R1218">
        <f t="shared" si="37"/>
        <v>3</v>
      </c>
    </row>
    <row r="1219" spans="1:18" hidden="1">
      <c r="A1219" s="134">
        <v>9410960044</v>
      </c>
      <c r="B1219">
        <v>2007</v>
      </c>
      <c r="C1219">
        <v>20070922</v>
      </c>
      <c r="D1219">
        <v>50</v>
      </c>
      <c r="E1219">
        <v>50</v>
      </c>
      <c r="G1219" t="s">
        <v>308</v>
      </c>
      <c r="H1219">
        <v>210595</v>
      </c>
      <c r="I1219">
        <v>1.02</v>
      </c>
      <c r="J1219" t="s">
        <v>77</v>
      </c>
      <c r="K1219" t="s">
        <v>77</v>
      </c>
      <c r="L1219" t="s">
        <v>896</v>
      </c>
      <c r="M1219">
        <v>2004</v>
      </c>
      <c r="N1219">
        <v>74</v>
      </c>
      <c r="O1219">
        <v>3</v>
      </c>
      <c r="P1219" t="str">
        <f t="shared" si="38"/>
        <v>09</v>
      </c>
      <c r="Q1219" s="118">
        <f>VLOOKUP(M1219,WeightWhite!A$10:B$12,2,FALSE)*I1219</f>
        <v>2.3265322580645162</v>
      </c>
      <c r="R1219">
        <f t="shared" ref="R1219:R1282" si="39">B1219-M1219</f>
        <v>3</v>
      </c>
    </row>
    <row r="1220" spans="1:18" hidden="1">
      <c r="A1220" s="134">
        <v>9410960045</v>
      </c>
      <c r="B1220">
        <v>2007</v>
      </c>
      <c r="C1220">
        <v>20070922</v>
      </c>
      <c r="D1220">
        <v>50</v>
      </c>
      <c r="E1220">
        <v>50</v>
      </c>
      <c r="G1220" t="s">
        <v>308</v>
      </c>
      <c r="H1220">
        <v>210595</v>
      </c>
      <c r="I1220">
        <v>1.02</v>
      </c>
      <c r="J1220" t="s">
        <v>77</v>
      </c>
      <c r="K1220" t="s">
        <v>77</v>
      </c>
      <c r="L1220" t="s">
        <v>896</v>
      </c>
      <c r="M1220">
        <v>2004</v>
      </c>
      <c r="N1220">
        <v>74</v>
      </c>
      <c r="O1220">
        <v>3</v>
      </c>
      <c r="P1220" t="str">
        <f t="shared" si="38"/>
        <v>09</v>
      </c>
      <c r="Q1220" s="118">
        <f>VLOOKUP(M1220,WeightWhite!A$10:B$12,2,FALSE)*I1220</f>
        <v>2.3265322580645162</v>
      </c>
      <c r="R1220">
        <f t="shared" si="39"/>
        <v>3</v>
      </c>
    </row>
    <row r="1221" spans="1:18" hidden="1">
      <c r="A1221" s="134">
        <v>9410960060</v>
      </c>
      <c r="B1221">
        <v>2007</v>
      </c>
      <c r="C1221">
        <v>20070922</v>
      </c>
      <c r="D1221">
        <v>50</v>
      </c>
      <c r="E1221">
        <v>50</v>
      </c>
      <c r="G1221" t="s">
        <v>308</v>
      </c>
      <c r="H1221">
        <v>210595</v>
      </c>
      <c r="I1221">
        <v>1.02</v>
      </c>
      <c r="J1221" t="s">
        <v>77</v>
      </c>
      <c r="K1221" t="s">
        <v>77</v>
      </c>
      <c r="L1221" t="s">
        <v>896</v>
      </c>
      <c r="M1221">
        <v>2004</v>
      </c>
      <c r="N1221">
        <v>74</v>
      </c>
      <c r="O1221">
        <v>3</v>
      </c>
      <c r="P1221" t="str">
        <f t="shared" si="38"/>
        <v>09</v>
      </c>
      <c r="Q1221" s="118">
        <f>VLOOKUP(M1221,WeightWhite!A$10:B$12,2,FALSE)*I1221</f>
        <v>2.3265322580645162</v>
      </c>
      <c r="R1221">
        <f t="shared" si="39"/>
        <v>3</v>
      </c>
    </row>
    <row r="1222" spans="1:18" hidden="1">
      <c r="A1222" s="134">
        <v>9410960061</v>
      </c>
      <c r="B1222">
        <v>2007</v>
      </c>
      <c r="C1222">
        <v>20070922</v>
      </c>
      <c r="D1222">
        <v>50</v>
      </c>
      <c r="E1222">
        <v>50</v>
      </c>
      <c r="G1222" t="s">
        <v>308</v>
      </c>
      <c r="H1222">
        <v>210595</v>
      </c>
      <c r="I1222">
        <v>1.02</v>
      </c>
      <c r="J1222" t="s">
        <v>77</v>
      </c>
      <c r="K1222" t="s">
        <v>77</v>
      </c>
      <c r="L1222" t="s">
        <v>896</v>
      </c>
      <c r="M1222">
        <v>2004</v>
      </c>
      <c r="N1222">
        <v>74</v>
      </c>
      <c r="O1222">
        <v>3</v>
      </c>
      <c r="P1222" t="str">
        <f t="shared" si="38"/>
        <v>09</v>
      </c>
      <c r="Q1222" s="118">
        <f>VLOOKUP(M1222,WeightWhite!A$10:B$12,2,FALSE)*I1222</f>
        <v>2.3265322580645162</v>
      </c>
      <c r="R1222">
        <f t="shared" si="39"/>
        <v>3</v>
      </c>
    </row>
    <row r="1223" spans="1:18" hidden="1">
      <c r="A1223" s="134">
        <v>9410960062</v>
      </c>
      <c r="B1223">
        <v>2007</v>
      </c>
      <c r="C1223">
        <v>20070922</v>
      </c>
      <c r="D1223">
        <v>50</v>
      </c>
      <c r="E1223">
        <v>50</v>
      </c>
      <c r="G1223" t="s">
        <v>308</v>
      </c>
      <c r="H1223">
        <v>210595</v>
      </c>
      <c r="I1223">
        <v>1.02</v>
      </c>
      <c r="J1223" t="s">
        <v>77</v>
      </c>
      <c r="K1223" t="s">
        <v>77</v>
      </c>
      <c r="L1223" t="s">
        <v>896</v>
      </c>
      <c r="M1223">
        <v>2004</v>
      </c>
      <c r="N1223">
        <v>74</v>
      </c>
      <c r="O1223">
        <v>3</v>
      </c>
      <c r="P1223" t="str">
        <f t="shared" si="38"/>
        <v>09</v>
      </c>
      <c r="Q1223" s="118">
        <f>VLOOKUP(M1223,WeightWhite!A$10:B$12,2,FALSE)*I1223</f>
        <v>2.3265322580645162</v>
      </c>
      <c r="R1223">
        <f t="shared" si="39"/>
        <v>3</v>
      </c>
    </row>
    <row r="1224" spans="1:18" hidden="1">
      <c r="A1224" s="134">
        <v>9410960063</v>
      </c>
      <c r="B1224">
        <v>2007</v>
      </c>
      <c r="C1224">
        <v>20070922</v>
      </c>
      <c r="D1224">
        <v>50</v>
      </c>
      <c r="E1224">
        <v>50</v>
      </c>
      <c r="G1224" t="s">
        <v>308</v>
      </c>
      <c r="H1224">
        <v>210595</v>
      </c>
      <c r="I1224">
        <v>1.02</v>
      </c>
      <c r="J1224" t="s">
        <v>77</v>
      </c>
      <c r="K1224" t="s">
        <v>77</v>
      </c>
      <c r="L1224" t="s">
        <v>896</v>
      </c>
      <c r="M1224">
        <v>2004</v>
      </c>
      <c r="N1224">
        <v>74</v>
      </c>
      <c r="O1224">
        <v>3</v>
      </c>
      <c r="P1224" t="str">
        <f t="shared" si="38"/>
        <v>09</v>
      </c>
      <c r="Q1224" s="118">
        <f>VLOOKUP(M1224,WeightWhite!A$10:B$12,2,FALSE)*I1224</f>
        <v>2.3265322580645162</v>
      </c>
      <c r="R1224">
        <f t="shared" si="39"/>
        <v>3</v>
      </c>
    </row>
    <row r="1225" spans="1:18" hidden="1">
      <c r="A1225" s="134">
        <v>9410960064</v>
      </c>
      <c r="B1225">
        <v>2007</v>
      </c>
      <c r="C1225">
        <v>20070922</v>
      </c>
      <c r="D1225">
        <v>50</v>
      </c>
      <c r="E1225">
        <v>50</v>
      </c>
      <c r="G1225" t="s">
        <v>308</v>
      </c>
      <c r="H1225">
        <v>210595</v>
      </c>
      <c r="I1225">
        <v>1.02</v>
      </c>
      <c r="J1225" t="s">
        <v>77</v>
      </c>
      <c r="K1225" t="s">
        <v>77</v>
      </c>
      <c r="L1225" t="s">
        <v>896</v>
      </c>
      <c r="M1225">
        <v>2004</v>
      </c>
      <c r="N1225">
        <v>74</v>
      </c>
      <c r="O1225">
        <v>3</v>
      </c>
      <c r="P1225" t="str">
        <f t="shared" si="38"/>
        <v>09</v>
      </c>
      <c r="Q1225" s="118">
        <f>VLOOKUP(M1225,WeightWhite!A$10:B$12,2,FALSE)*I1225</f>
        <v>2.3265322580645162</v>
      </c>
      <c r="R1225">
        <f t="shared" si="39"/>
        <v>3</v>
      </c>
    </row>
    <row r="1226" spans="1:18" hidden="1">
      <c r="A1226" s="134">
        <v>9410960068</v>
      </c>
      <c r="B1226">
        <v>2007</v>
      </c>
      <c r="C1226">
        <v>20070922</v>
      </c>
      <c r="D1226">
        <v>50</v>
      </c>
      <c r="E1226">
        <v>50</v>
      </c>
      <c r="G1226" t="s">
        <v>308</v>
      </c>
      <c r="H1226">
        <v>210595</v>
      </c>
      <c r="I1226">
        <v>1.02</v>
      </c>
      <c r="J1226" t="s">
        <v>77</v>
      </c>
      <c r="K1226" t="s">
        <v>77</v>
      </c>
      <c r="L1226" t="s">
        <v>896</v>
      </c>
      <c r="M1226">
        <v>2004</v>
      </c>
      <c r="N1226">
        <v>74</v>
      </c>
      <c r="O1226">
        <v>3</v>
      </c>
      <c r="P1226" t="str">
        <f t="shared" si="38"/>
        <v>09</v>
      </c>
      <c r="Q1226" s="118">
        <f>VLOOKUP(M1226,WeightWhite!A$10:B$12,2,FALSE)*I1226</f>
        <v>2.3265322580645162</v>
      </c>
      <c r="R1226">
        <f t="shared" si="39"/>
        <v>3</v>
      </c>
    </row>
    <row r="1227" spans="1:18" hidden="1">
      <c r="A1227" s="134">
        <v>9410960070</v>
      </c>
      <c r="B1227">
        <v>2007</v>
      </c>
      <c r="C1227">
        <v>20070922</v>
      </c>
      <c r="D1227">
        <v>50</v>
      </c>
      <c r="E1227">
        <v>50</v>
      </c>
      <c r="G1227" t="s">
        <v>308</v>
      </c>
      <c r="H1227">
        <v>210595</v>
      </c>
      <c r="I1227">
        <v>1.02</v>
      </c>
      <c r="J1227" t="s">
        <v>77</v>
      </c>
      <c r="K1227" t="s">
        <v>77</v>
      </c>
      <c r="L1227" t="s">
        <v>896</v>
      </c>
      <c r="M1227">
        <v>2004</v>
      </c>
      <c r="N1227">
        <v>74</v>
      </c>
      <c r="O1227">
        <v>3</v>
      </c>
      <c r="P1227" t="str">
        <f t="shared" si="38"/>
        <v>09</v>
      </c>
      <c r="Q1227" s="118">
        <f>VLOOKUP(M1227,WeightWhite!A$10:B$12,2,FALSE)*I1227</f>
        <v>2.3265322580645162</v>
      </c>
      <c r="R1227">
        <f t="shared" si="39"/>
        <v>3</v>
      </c>
    </row>
    <row r="1228" spans="1:18" hidden="1">
      <c r="A1228" s="134">
        <v>9410960072</v>
      </c>
      <c r="B1228">
        <v>2007</v>
      </c>
      <c r="C1228">
        <v>20070922</v>
      </c>
      <c r="D1228">
        <v>50</v>
      </c>
      <c r="E1228">
        <v>50</v>
      </c>
      <c r="G1228" t="s">
        <v>308</v>
      </c>
      <c r="H1228">
        <v>210595</v>
      </c>
      <c r="I1228">
        <v>1.02</v>
      </c>
      <c r="J1228" t="s">
        <v>77</v>
      </c>
      <c r="K1228" t="s">
        <v>77</v>
      </c>
      <c r="L1228" t="s">
        <v>896</v>
      </c>
      <c r="M1228">
        <v>2004</v>
      </c>
      <c r="N1228">
        <v>74</v>
      </c>
      <c r="O1228">
        <v>3</v>
      </c>
      <c r="P1228" t="str">
        <f t="shared" si="38"/>
        <v>09</v>
      </c>
      <c r="Q1228" s="118">
        <f>VLOOKUP(M1228,WeightWhite!A$10:B$12,2,FALSE)*I1228</f>
        <v>2.3265322580645162</v>
      </c>
      <c r="R1228">
        <f t="shared" si="39"/>
        <v>3</v>
      </c>
    </row>
    <row r="1229" spans="1:18" hidden="1">
      <c r="A1229" s="134">
        <v>9410960073</v>
      </c>
      <c r="B1229">
        <v>2007</v>
      </c>
      <c r="C1229">
        <v>20070922</v>
      </c>
      <c r="D1229">
        <v>50</v>
      </c>
      <c r="E1229">
        <v>50</v>
      </c>
      <c r="G1229" t="s">
        <v>308</v>
      </c>
      <c r="H1229">
        <v>210595</v>
      </c>
      <c r="I1229">
        <v>1.02</v>
      </c>
      <c r="J1229" t="s">
        <v>77</v>
      </c>
      <c r="K1229" t="s">
        <v>77</v>
      </c>
      <c r="L1229" t="s">
        <v>896</v>
      </c>
      <c r="M1229">
        <v>2004</v>
      </c>
      <c r="N1229">
        <v>74</v>
      </c>
      <c r="O1229">
        <v>3</v>
      </c>
      <c r="P1229" t="str">
        <f t="shared" si="38"/>
        <v>09</v>
      </c>
      <c r="Q1229" s="118">
        <f>VLOOKUP(M1229,WeightWhite!A$10:B$12,2,FALSE)*I1229</f>
        <v>2.3265322580645162</v>
      </c>
      <c r="R1229">
        <f t="shared" si="39"/>
        <v>3</v>
      </c>
    </row>
    <row r="1230" spans="1:18" hidden="1">
      <c r="A1230" s="134">
        <v>9410960088</v>
      </c>
      <c r="B1230">
        <v>2007</v>
      </c>
      <c r="C1230">
        <v>20070922</v>
      </c>
      <c r="D1230">
        <v>50</v>
      </c>
      <c r="E1230">
        <v>50</v>
      </c>
      <c r="G1230" t="s">
        <v>308</v>
      </c>
      <c r="H1230">
        <v>210595</v>
      </c>
      <c r="I1230">
        <v>1.02</v>
      </c>
      <c r="J1230" t="s">
        <v>77</v>
      </c>
      <c r="K1230" t="s">
        <v>77</v>
      </c>
      <c r="L1230" t="s">
        <v>896</v>
      </c>
      <c r="M1230">
        <v>2004</v>
      </c>
      <c r="N1230">
        <v>74</v>
      </c>
      <c r="O1230">
        <v>3</v>
      </c>
      <c r="P1230" t="str">
        <f t="shared" si="38"/>
        <v>09</v>
      </c>
      <c r="Q1230" s="118">
        <f>VLOOKUP(M1230,WeightWhite!A$10:B$12,2,FALSE)*I1230</f>
        <v>2.3265322580645162</v>
      </c>
      <c r="R1230">
        <f t="shared" si="39"/>
        <v>3</v>
      </c>
    </row>
    <row r="1231" spans="1:18" hidden="1">
      <c r="A1231" s="134">
        <v>9410960090</v>
      </c>
      <c r="B1231">
        <v>2007</v>
      </c>
      <c r="C1231">
        <v>20070922</v>
      </c>
      <c r="D1231">
        <v>50</v>
      </c>
      <c r="E1231">
        <v>50</v>
      </c>
      <c r="G1231" t="s">
        <v>308</v>
      </c>
      <c r="H1231">
        <v>210595</v>
      </c>
      <c r="I1231">
        <v>1.02</v>
      </c>
      <c r="J1231" t="s">
        <v>77</v>
      </c>
      <c r="K1231" t="s">
        <v>77</v>
      </c>
      <c r="L1231" t="s">
        <v>896</v>
      </c>
      <c r="M1231">
        <v>2004</v>
      </c>
      <c r="N1231">
        <v>74</v>
      </c>
      <c r="O1231">
        <v>3</v>
      </c>
      <c r="P1231" t="str">
        <f t="shared" si="38"/>
        <v>09</v>
      </c>
      <c r="Q1231" s="118">
        <f>VLOOKUP(M1231,WeightWhite!A$10:B$12,2,FALSE)*I1231</f>
        <v>2.3265322580645162</v>
      </c>
      <c r="R1231">
        <f t="shared" si="39"/>
        <v>3</v>
      </c>
    </row>
    <row r="1232" spans="1:18" hidden="1">
      <c r="A1232" s="134">
        <v>9410960091</v>
      </c>
      <c r="B1232">
        <v>2007</v>
      </c>
      <c r="C1232">
        <v>20070922</v>
      </c>
      <c r="D1232">
        <v>50</v>
      </c>
      <c r="E1232">
        <v>50</v>
      </c>
      <c r="G1232" t="s">
        <v>308</v>
      </c>
      <c r="H1232">
        <v>210595</v>
      </c>
      <c r="I1232">
        <v>1.02</v>
      </c>
      <c r="J1232" t="s">
        <v>77</v>
      </c>
      <c r="K1232" t="s">
        <v>77</v>
      </c>
      <c r="L1232" t="s">
        <v>896</v>
      </c>
      <c r="M1232">
        <v>2004</v>
      </c>
      <c r="N1232">
        <v>74</v>
      </c>
      <c r="O1232">
        <v>3</v>
      </c>
      <c r="P1232" t="str">
        <f t="shared" si="38"/>
        <v>09</v>
      </c>
      <c r="Q1232" s="118">
        <f>VLOOKUP(M1232,WeightWhite!A$10:B$12,2,FALSE)*I1232</f>
        <v>2.3265322580645162</v>
      </c>
      <c r="R1232">
        <f t="shared" si="39"/>
        <v>3</v>
      </c>
    </row>
    <row r="1233" spans="1:18" hidden="1">
      <c r="A1233" s="134">
        <v>9410960092</v>
      </c>
      <c r="B1233">
        <v>2007</v>
      </c>
      <c r="C1233">
        <v>20070922</v>
      </c>
      <c r="D1233">
        <v>50</v>
      </c>
      <c r="E1233">
        <v>50</v>
      </c>
      <c r="G1233" t="s">
        <v>308</v>
      </c>
      <c r="H1233">
        <v>210595</v>
      </c>
      <c r="I1233">
        <v>1.02</v>
      </c>
      <c r="J1233" t="s">
        <v>77</v>
      </c>
      <c r="K1233" t="s">
        <v>77</v>
      </c>
      <c r="L1233" t="s">
        <v>896</v>
      </c>
      <c r="M1233">
        <v>2004</v>
      </c>
      <c r="N1233">
        <v>74</v>
      </c>
      <c r="O1233">
        <v>3</v>
      </c>
      <c r="P1233" t="str">
        <f t="shared" si="38"/>
        <v>09</v>
      </c>
      <c r="Q1233" s="118">
        <f>VLOOKUP(M1233,WeightWhite!A$10:B$12,2,FALSE)*I1233</f>
        <v>2.3265322580645162</v>
      </c>
      <c r="R1233">
        <f t="shared" si="39"/>
        <v>3</v>
      </c>
    </row>
    <row r="1234" spans="1:18" hidden="1">
      <c r="A1234" s="134">
        <v>9410960093</v>
      </c>
      <c r="B1234">
        <v>2007</v>
      </c>
      <c r="C1234">
        <v>20070922</v>
      </c>
      <c r="D1234">
        <v>50</v>
      </c>
      <c r="E1234">
        <v>50</v>
      </c>
      <c r="G1234" t="s">
        <v>308</v>
      </c>
      <c r="H1234">
        <v>210595</v>
      </c>
      <c r="I1234">
        <v>1.02</v>
      </c>
      <c r="J1234" t="s">
        <v>77</v>
      </c>
      <c r="K1234" t="s">
        <v>77</v>
      </c>
      <c r="L1234" t="s">
        <v>896</v>
      </c>
      <c r="M1234">
        <v>2004</v>
      </c>
      <c r="N1234">
        <v>74</v>
      </c>
      <c r="O1234">
        <v>3</v>
      </c>
      <c r="P1234" t="str">
        <f t="shared" si="38"/>
        <v>09</v>
      </c>
      <c r="Q1234" s="118">
        <f>VLOOKUP(M1234,WeightWhite!A$10:B$12,2,FALSE)*I1234</f>
        <v>2.3265322580645162</v>
      </c>
      <c r="R1234">
        <f t="shared" si="39"/>
        <v>3</v>
      </c>
    </row>
    <row r="1235" spans="1:18" hidden="1">
      <c r="A1235" s="134">
        <v>9410960094</v>
      </c>
      <c r="B1235">
        <v>2007</v>
      </c>
      <c r="C1235">
        <v>20070922</v>
      </c>
      <c r="D1235">
        <v>50</v>
      </c>
      <c r="E1235">
        <v>50</v>
      </c>
      <c r="G1235" t="s">
        <v>308</v>
      </c>
      <c r="H1235">
        <v>210595</v>
      </c>
      <c r="I1235">
        <v>1.02</v>
      </c>
      <c r="J1235" t="s">
        <v>77</v>
      </c>
      <c r="K1235" t="s">
        <v>77</v>
      </c>
      <c r="L1235" t="s">
        <v>896</v>
      </c>
      <c r="M1235">
        <v>2004</v>
      </c>
      <c r="N1235">
        <v>74</v>
      </c>
      <c r="O1235">
        <v>3</v>
      </c>
      <c r="P1235" t="str">
        <f t="shared" si="38"/>
        <v>09</v>
      </c>
      <c r="Q1235" s="118">
        <f>VLOOKUP(M1235,WeightWhite!A$10:B$12,2,FALSE)*I1235</f>
        <v>2.3265322580645162</v>
      </c>
      <c r="R1235">
        <f t="shared" si="39"/>
        <v>3</v>
      </c>
    </row>
    <row r="1236" spans="1:18" hidden="1">
      <c r="A1236" s="134">
        <v>9410960095</v>
      </c>
      <c r="B1236">
        <v>2007</v>
      </c>
      <c r="C1236">
        <v>20070922</v>
      </c>
      <c r="D1236">
        <v>50</v>
      </c>
      <c r="E1236">
        <v>50</v>
      </c>
      <c r="G1236" t="s">
        <v>308</v>
      </c>
      <c r="H1236">
        <v>210595</v>
      </c>
      <c r="I1236">
        <v>1.02</v>
      </c>
      <c r="J1236" t="s">
        <v>77</v>
      </c>
      <c r="K1236" t="s">
        <v>77</v>
      </c>
      <c r="L1236" t="s">
        <v>896</v>
      </c>
      <c r="M1236">
        <v>2004</v>
      </c>
      <c r="N1236">
        <v>74</v>
      </c>
      <c r="O1236">
        <v>3</v>
      </c>
      <c r="P1236" t="str">
        <f t="shared" si="38"/>
        <v>09</v>
      </c>
      <c r="Q1236" s="118">
        <f>VLOOKUP(M1236,WeightWhite!A$10:B$12,2,FALSE)*I1236</f>
        <v>2.3265322580645162</v>
      </c>
      <c r="R1236">
        <f t="shared" si="39"/>
        <v>3</v>
      </c>
    </row>
    <row r="1237" spans="1:18" hidden="1">
      <c r="A1237" s="134">
        <v>9410960096</v>
      </c>
      <c r="B1237">
        <v>2007</v>
      </c>
      <c r="C1237">
        <v>20070922</v>
      </c>
      <c r="D1237">
        <v>50</v>
      </c>
      <c r="E1237">
        <v>50</v>
      </c>
      <c r="G1237" t="s">
        <v>308</v>
      </c>
      <c r="H1237">
        <v>210595</v>
      </c>
      <c r="I1237">
        <v>1.02</v>
      </c>
      <c r="J1237" t="s">
        <v>77</v>
      </c>
      <c r="K1237" t="s">
        <v>77</v>
      </c>
      <c r="L1237" t="s">
        <v>896</v>
      </c>
      <c r="M1237">
        <v>2004</v>
      </c>
      <c r="N1237">
        <v>74</v>
      </c>
      <c r="O1237">
        <v>3</v>
      </c>
      <c r="P1237" t="str">
        <f t="shared" si="38"/>
        <v>09</v>
      </c>
      <c r="Q1237" s="118">
        <f>VLOOKUP(M1237,WeightWhite!A$10:B$12,2,FALSE)*I1237</f>
        <v>2.3265322580645162</v>
      </c>
      <c r="R1237">
        <f t="shared" si="39"/>
        <v>3</v>
      </c>
    </row>
    <row r="1238" spans="1:18" hidden="1">
      <c r="A1238" s="134">
        <v>9410960097</v>
      </c>
      <c r="B1238">
        <v>2007</v>
      </c>
      <c r="C1238">
        <v>20070922</v>
      </c>
      <c r="D1238">
        <v>50</v>
      </c>
      <c r="E1238">
        <v>50</v>
      </c>
      <c r="G1238" t="s">
        <v>308</v>
      </c>
      <c r="H1238">
        <v>210595</v>
      </c>
      <c r="I1238">
        <v>1.02</v>
      </c>
      <c r="J1238" t="s">
        <v>77</v>
      </c>
      <c r="K1238" t="s">
        <v>77</v>
      </c>
      <c r="L1238" t="s">
        <v>896</v>
      </c>
      <c r="M1238">
        <v>2004</v>
      </c>
      <c r="N1238">
        <v>74</v>
      </c>
      <c r="O1238">
        <v>3</v>
      </c>
      <c r="P1238" t="str">
        <f t="shared" si="38"/>
        <v>09</v>
      </c>
      <c r="Q1238" s="118">
        <f>VLOOKUP(M1238,WeightWhite!A$10:B$12,2,FALSE)*I1238</f>
        <v>2.3265322580645162</v>
      </c>
      <c r="R1238">
        <f t="shared" si="39"/>
        <v>3</v>
      </c>
    </row>
    <row r="1239" spans="1:18" hidden="1">
      <c r="A1239" s="134">
        <v>9410960098</v>
      </c>
      <c r="B1239">
        <v>2007</v>
      </c>
      <c r="C1239">
        <v>20070922</v>
      </c>
      <c r="D1239">
        <v>50</v>
      </c>
      <c r="E1239">
        <v>50</v>
      </c>
      <c r="G1239" t="s">
        <v>308</v>
      </c>
      <c r="H1239">
        <v>210595</v>
      </c>
      <c r="I1239">
        <v>1.02</v>
      </c>
      <c r="J1239" t="s">
        <v>77</v>
      </c>
      <c r="K1239" t="s">
        <v>77</v>
      </c>
      <c r="L1239" t="s">
        <v>896</v>
      </c>
      <c r="M1239">
        <v>2004</v>
      </c>
      <c r="N1239">
        <v>74</v>
      </c>
      <c r="O1239">
        <v>3</v>
      </c>
      <c r="P1239" t="str">
        <f t="shared" si="38"/>
        <v>09</v>
      </c>
      <c r="Q1239" s="118">
        <f>VLOOKUP(M1239,WeightWhite!A$10:B$12,2,FALSE)*I1239</f>
        <v>2.3265322580645162</v>
      </c>
      <c r="R1239">
        <f t="shared" si="39"/>
        <v>3</v>
      </c>
    </row>
    <row r="1240" spans="1:18" hidden="1">
      <c r="A1240" s="134">
        <v>9410960100</v>
      </c>
      <c r="B1240">
        <v>2007</v>
      </c>
      <c r="C1240">
        <v>20070922</v>
      </c>
      <c r="D1240">
        <v>50</v>
      </c>
      <c r="E1240">
        <v>50</v>
      </c>
      <c r="G1240" t="s">
        <v>308</v>
      </c>
      <c r="H1240">
        <v>210595</v>
      </c>
      <c r="I1240">
        <v>1.02</v>
      </c>
      <c r="J1240" t="s">
        <v>77</v>
      </c>
      <c r="K1240" t="s">
        <v>77</v>
      </c>
      <c r="L1240" t="s">
        <v>896</v>
      </c>
      <c r="M1240">
        <v>2004</v>
      </c>
      <c r="N1240">
        <v>74</v>
      </c>
      <c r="O1240">
        <v>3</v>
      </c>
      <c r="P1240" t="str">
        <f t="shared" si="38"/>
        <v>09</v>
      </c>
      <c r="Q1240" s="118">
        <f>VLOOKUP(M1240,WeightWhite!A$10:B$12,2,FALSE)*I1240</f>
        <v>2.3265322580645162</v>
      </c>
      <c r="R1240">
        <f t="shared" si="39"/>
        <v>3</v>
      </c>
    </row>
    <row r="1241" spans="1:18" hidden="1">
      <c r="A1241" s="134">
        <v>9410960101</v>
      </c>
      <c r="B1241">
        <v>2007</v>
      </c>
      <c r="C1241">
        <v>20070922</v>
      </c>
      <c r="D1241">
        <v>50</v>
      </c>
      <c r="E1241">
        <v>50</v>
      </c>
      <c r="G1241" t="s">
        <v>308</v>
      </c>
      <c r="H1241">
        <v>210595</v>
      </c>
      <c r="I1241">
        <v>1.02</v>
      </c>
      <c r="J1241" t="s">
        <v>77</v>
      </c>
      <c r="K1241" t="s">
        <v>77</v>
      </c>
      <c r="L1241" t="s">
        <v>896</v>
      </c>
      <c r="M1241">
        <v>2004</v>
      </c>
      <c r="N1241">
        <v>74</v>
      </c>
      <c r="O1241">
        <v>3</v>
      </c>
      <c r="P1241" t="str">
        <f t="shared" si="38"/>
        <v>09</v>
      </c>
      <c r="Q1241" s="118">
        <f>VLOOKUP(M1241,WeightWhite!A$10:B$12,2,FALSE)*I1241</f>
        <v>2.3265322580645162</v>
      </c>
      <c r="R1241">
        <f t="shared" si="39"/>
        <v>3</v>
      </c>
    </row>
    <row r="1242" spans="1:18" hidden="1">
      <c r="A1242" s="134">
        <v>9410970002</v>
      </c>
      <c r="B1242">
        <v>2007</v>
      </c>
      <c r="C1242">
        <v>20070922</v>
      </c>
      <c r="D1242">
        <v>50</v>
      </c>
      <c r="E1242">
        <v>50</v>
      </c>
      <c r="G1242" t="s">
        <v>308</v>
      </c>
      <c r="H1242">
        <v>210595</v>
      </c>
      <c r="I1242">
        <v>1.02</v>
      </c>
      <c r="J1242" t="s">
        <v>77</v>
      </c>
      <c r="K1242" t="s">
        <v>77</v>
      </c>
      <c r="L1242" t="s">
        <v>896</v>
      </c>
      <c r="M1242">
        <v>2004</v>
      </c>
      <c r="N1242">
        <v>74</v>
      </c>
      <c r="O1242">
        <v>3</v>
      </c>
      <c r="P1242" t="str">
        <f t="shared" si="38"/>
        <v>09</v>
      </c>
      <c r="Q1242" s="118">
        <f>VLOOKUP(M1242,WeightWhite!A$10:B$12,2,FALSE)*I1242</f>
        <v>2.3265322580645162</v>
      </c>
      <c r="R1242">
        <f t="shared" si="39"/>
        <v>3</v>
      </c>
    </row>
    <row r="1243" spans="1:18" hidden="1">
      <c r="A1243" s="134">
        <v>9410970003</v>
      </c>
      <c r="B1243">
        <v>2007</v>
      </c>
      <c r="C1243">
        <v>20070922</v>
      </c>
      <c r="D1243">
        <v>50</v>
      </c>
      <c r="E1243">
        <v>50</v>
      </c>
      <c r="G1243" t="s">
        <v>308</v>
      </c>
      <c r="H1243">
        <v>210595</v>
      </c>
      <c r="I1243">
        <v>1.02</v>
      </c>
      <c r="J1243" t="s">
        <v>77</v>
      </c>
      <c r="K1243" t="s">
        <v>77</v>
      </c>
      <c r="L1243" t="s">
        <v>896</v>
      </c>
      <c r="M1243">
        <v>2004</v>
      </c>
      <c r="N1243">
        <v>74</v>
      </c>
      <c r="O1243">
        <v>3</v>
      </c>
      <c r="P1243" t="str">
        <f t="shared" si="38"/>
        <v>09</v>
      </c>
      <c r="Q1243" s="118">
        <f>VLOOKUP(M1243,WeightWhite!A$10:B$12,2,FALSE)*I1243</f>
        <v>2.3265322580645162</v>
      </c>
      <c r="R1243">
        <f t="shared" si="39"/>
        <v>3</v>
      </c>
    </row>
    <row r="1244" spans="1:18" hidden="1">
      <c r="A1244" s="134">
        <v>9410970005</v>
      </c>
      <c r="B1244">
        <v>2007</v>
      </c>
      <c r="C1244">
        <v>20070922</v>
      </c>
      <c r="D1244">
        <v>50</v>
      </c>
      <c r="E1244">
        <v>50</v>
      </c>
      <c r="G1244" t="s">
        <v>308</v>
      </c>
      <c r="H1244">
        <v>210595</v>
      </c>
      <c r="I1244">
        <v>1.02</v>
      </c>
      <c r="J1244" t="s">
        <v>77</v>
      </c>
      <c r="K1244" t="s">
        <v>77</v>
      </c>
      <c r="L1244" t="s">
        <v>896</v>
      </c>
      <c r="M1244">
        <v>2004</v>
      </c>
      <c r="N1244">
        <v>74</v>
      </c>
      <c r="O1244">
        <v>3</v>
      </c>
      <c r="P1244" t="str">
        <f t="shared" si="38"/>
        <v>09</v>
      </c>
      <c r="Q1244" s="118">
        <f>VLOOKUP(M1244,WeightWhite!A$10:B$12,2,FALSE)*I1244</f>
        <v>2.3265322580645162</v>
      </c>
      <c r="R1244">
        <f t="shared" si="39"/>
        <v>3</v>
      </c>
    </row>
    <row r="1245" spans="1:18" hidden="1">
      <c r="A1245" s="134">
        <v>9410970006</v>
      </c>
      <c r="B1245">
        <v>2007</v>
      </c>
      <c r="C1245">
        <v>20070922</v>
      </c>
      <c r="D1245">
        <v>50</v>
      </c>
      <c r="E1245">
        <v>50</v>
      </c>
      <c r="G1245" t="s">
        <v>308</v>
      </c>
      <c r="H1245">
        <v>210595</v>
      </c>
      <c r="I1245">
        <v>1.02</v>
      </c>
      <c r="J1245" t="s">
        <v>77</v>
      </c>
      <c r="K1245" t="s">
        <v>77</v>
      </c>
      <c r="L1245" t="s">
        <v>896</v>
      </c>
      <c r="M1245">
        <v>2004</v>
      </c>
      <c r="N1245">
        <v>74</v>
      </c>
      <c r="O1245">
        <v>3</v>
      </c>
      <c r="P1245" t="str">
        <f t="shared" si="38"/>
        <v>09</v>
      </c>
      <c r="Q1245" s="118">
        <f>VLOOKUP(M1245,WeightWhite!A$10:B$12,2,FALSE)*I1245</f>
        <v>2.3265322580645162</v>
      </c>
      <c r="R1245">
        <f t="shared" si="39"/>
        <v>3</v>
      </c>
    </row>
    <row r="1246" spans="1:18" hidden="1">
      <c r="A1246" s="134">
        <v>9410970007</v>
      </c>
      <c r="B1246">
        <v>2007</v>
      </c>
      <c r="C1246">
        <v>20070922</v>
      </c>
      <c r="D1246">
        <v>50</v>
      </c>
      <c r="E1246">
        <v>50</v>
      </c>
      <c r="G1246" t="s">
        <v>308</v>
      </c>
      <c r="H1246">
        <v>210595</v>
      </c>
      <c r="I1246">
        <v>1.02</v>
      </c>
      <c r="J1246" t="s">
        <v>77</v>
      </c>
      <c r="K1246" t="s">
        <v>77</v>
      </c>
      <c r="L1246" t="s">
        <v>896</v>
      </c>
      <c r="M1246">
        <v>2004</v>
      </c>
      <c r="N1246">
        <v>74</v>
      </c>
      <c r="O1246">
        <v>3</v>
      </c>
      <c r="P1246" t="str">
        <f t="shared" si="38"/>
        <v>09</v>
      </c>
      <c r="Q1246" s="118">
        <f>VLOOKUP(M1246,WeightWhite!A$10:B$12,2,FALSE)*I1246</f>
        <v>2.3265322580645162</v>
      </c>
      <c r="R1246">
        <f t="shared" si="39"/>
        <v>3</v>
      </c>
    </row>
    <row r="1247" spans="1:18" hidden="1">
      <c r="A1247" s="134">
        <v>9410970010</v>
      </c>
      <c r="B1247">
        <v>2007</v>
      </c>
      <c r="C1247">
        <v>20070922</v>
      </c>
      <c r="D1247">
        <v>50</v>
      </c>
      <c r="E1247">
        <v>50</v>
      </c>
      <c r="G1247" t="s">
        <v>308</v>
      </c>
      <c r="H1247">
        <v>210595</v>
      </c>
      <c r="I1247">
        <v>1.02</v>
      </c>
      <c r="J1247" t="s">
        <v>77</v>
      </c>
      <c r="K1247" t="s">
        <v>77</v>
      </c>
      <c r="L1247" t="s">
        <v>896</v>
      </c>
      <c r="M1247">
        <v>2004</v>
      </c>
      <c r="N1247">
        <v>74</v>
      </c>
      <c r="O1247">
        <v>3</v>
      </c>
      <c r="P1247" t="str">
        <f t="shared" si="38"/>
        <v>09</v>
      </c>
      <c r="Q1247" s="118">
        <f>VLOOKUP(M1247,WeightWhite!A$10:B$12,2,FALSE)*I1247</f>
        <v>2.3265322580645162</v>
      </c>
      <c r="R1247">
        <f t="shared" si="39"/>
        <v>3</v>
      </c>
    </row>
    <row r="1248" spans="1:18" hidden="1">
      <c r="A1248" s="134">
        <v>9410970011</v>
      </c>
      <c r="B1248">
        <v>2007</v>
      </c>
      <c r="C1248">
        <v>20070922</v>
      </c>
      <c r="D1248">
        <v>50</v>
      </c>
      <c r="E1248">
        <v>50</v>
      </c>
      <c r="G1248" t="s">
        <v>308</v>
      </c>
      <c r="H1248">
        <v>210595</v>
      </c>
      <c r="I1248">
        <v>1.02</v>
      </c>
      <c r="J1248" t="s">
        <v>77</v>
      </c>
      <c r="K1248" t="s">
        <v>77</v>
      </c>
      <c r="L1248" t="s">
        <v>896</v>
      </c>
      <c r="M1248">
        <v>2004</v>
      </c>
      <c r="N1248">
        <v>74</v>
      </c>
      <c r="O1248">
        <v>3</v>
      </c>
      <c r="P1248" t="str">
        <f t="shared" si="38"/>
        <v>09</v>
      </c>
      <c r="Q1248" s="118">
        <f>VLOOKUP(M1248,WeightWhite!A$10:B$12,2,FALSE)*I1248</f>
        <v>2.3265322580645162</v>
      </c>
      <c r="R1248">
        <f t="shared" si="39"/>
        <v>3</v>
      </c>
    </row>
    <row r="1249" spans="1:18" hidden="1">
      <c r="A1249" s="134">
        <v>9410970012</v>
      </c>
      <c r="B1249">
        <v>2007</v>
      </c>
      <c r="C1249">
        <v>20070922</v>
      </c>
      <c r="D1249">
        <v>50</v>
      </c>
      <c r="E1249">
        <v>50</v>
      </c>
      <c r="G1249" t="s">
        <v>308</v>
      </c>
      <c r="H1249">
        <v>210595</v>
      </c>
      <c r="I1249">
        <v>1.02</v>
      </c>
      <c r="J1249" t="s">
        <v>77</v>
      </c>
      <c r="K1249" t="s">
        <v>77</v>
      </c>
      <c r="L1249" t="s">
        <v>896</v>
      </c>
      <c r="M1249">
        <v>2004</v>
      </c>
      <c r="N1249">
        <v>74</v>
      </c>
      <c r="O1249">
        <v>3</v>
      </c>
      <c r="P1249" t="str">
        <f t="shared" si="38"/>
        <v>09</v>
      </c>
      <c r="Q1249" s="118">
        <f>VLOOKUP(M1249,WeightWhite!A$10:B$12,2,FALSE)*I1249</f>
        <v>2.3265322580645162</v>
      </c>
      <c r="R1249">
        <f t="shared" si="39"/>
        <v>3</v>
      </c>
    </row>
    <row r="1250" spans="1:18" hidden="1">
      <c r="A1250" s="134">
        <v>9410970013</v>
      </c>
      <c r="B1250">
        <v>2007</v>
      </c>
      <c r="C1250">
        <v>20070922</v>
      </c>
      <c r="D1250">
        <v>50</v>
      </c>
      <c r="E1250">
        <v>50</v>
      </c>
      <c r="G1250" t="s">
        <v>308</v>
      </c>
      <c r="H1250">
        <v>210595</v>
      </c>
      <c r="I1250">
        <v>1.02</v>
      </c>
      <c r="J1250" t="s">
        <v>77</v>
      </c>
      <c r="K1250" t="s">
        <v>77</v>
      </c>
      <c r="L1250" t="s">
        <v>896</v>
      </c>
      <c r="M1250">
        <v>2004</v>
      </c>
      <c r="N1250">
        <v>74</v>
      </c>
      <c r="O1250">
        <v>3</v>
      </c>
      <c r="P1250" t="str">
        <f t="shared" si="38"/>
        <v>09</v>
      </c>
      <c r="Q1250" s="118">
        <f>VLOOKUP(M1250,WeightWhite!A$10:B$12,2,FALSE)*I1250</f>
        <v>2.3265322580645162</v>
      </c>
      <c r="R1250">
        <f t="shared" si="39"/>
        <v>3</v>
      </c>
    </row>
    <row r="1251" spans="1:18" hidden="1">
      <c r="A1251" s="134">
        <v>9410970015</v>
      </c>
      <c r="B1251">
        <v>2007</v>
      </c>
      <c r="C1251">
        <v>20070922</v>
      </c>
      <c r="D1251">
        <v>50</v>
      </c>
      <c r="E1251">
        <v>50</v>
      </c>
      <c r="G1251" t="s">
        <v>308</v>
      </c>
      <c r="H1251">
        <v>210595</v>
      </c>
      <c r="I1251">
        <v>1.02</v>
      </c>
      <c r="J1251" t="s">
        <v>77</v>
      </c>
      <c r="K1251" t="s">
        <v>77</v>
      </c>
      <c r="L1251" t="s">
        <v>896</v>
      </c>
      <c r="M1251">
        <v>2004</v>
      </c>
      <c r="N1251">
        <v>74</v>
      </c>
      <c r="O1251">
        <v>3</v>
      </c>
      <c r="P1251" t="str">
        <f t="shared" si="38"/>
        <v>09</v>
      </c>
      <c r="Q1251" s="118">
        <f>VLOOKUP(M1251,WeightWhite!A$10:B$12,2,FALSE)*I1251</f>
        <v>2.3265322580645162</v>
      </c>
      <c r="R1251">
        <f t="shared" si="39"/>
        <v>3</v>
      </c>
    </row>
    <row r="1252" spans="1:18" hidden="1">
      <c r="A1252" s="134">
        <v>9410970030</v>
      </c>
      <c r="B1252">
        <v>2007</v>
      </c>
      <c r="C1252">
        <v>20070922</v>
      </c>
      <c r="D1252">
        <v>50</v>
      </c>
      <c r="E1252">
        <v>50</v>
      </c>
      <c r="G1252" t="s">
        <v>308</v>
      </c>
      <c r="H1252">
        <v>210595</v>
      </c>
      <c r="I1252">
        <v>1.02</v>
      </c>
      <c r="J1252" t="s">
        <v>77</v>
      </c>
      <c r="K1252" t="s">
        <v>77</v>
      </c>
      <c r="L1252" t="s">
        <v>896</v>
      </c>
      <c r="M1252">
        <v>2004</v>
      </c>
      <c r="N1252">
        <v>74</v>
      </c>
      <c r="O1252">
        <v>3</v>
      </c>
      <c r="P1252" t="str">
        <f t="shared" si="38"/>
        <v>09</v>
      </c>
      <c r="Q1252" s="118">
        <f>VLOOKUP(M1252,WeightWhite!A$10:B$12,2,FALSE)*I1252</f>
        <v>2.3265322580645162</v>
      </c>
      <c r="R1252">
        <f t="shared" si="39"/>
        <v>3</v>
      </c>
    </row>
    <row r="1253" spans="1:18" hidden="1">
      <c r="A1253" s="134">
        <v>9410970032</v>
      </c>
      <c r="B1253">
        <v>2007</v>
      </c>
      <c r="C1253">
        <v>20070922</v>
      </c>
      <c r="D1253">
        <v>50</v>
      </c>
      <c r="E1253">
        <v>50</v>
      </c>
      <c r="G1253" t="s">
        <v>308</v>
      </c>
      <c r="H1253">
        <v>210595</v>
      </c>
      <c r="I1253">
        <v>1.02</v>
      </c>
      <c r="J1253" t="s">
        <v>77</v>
      </c>
      <c r="K1253" t="s">
        <v>77</v>
      </c>
      <c r="L1253" t="s">
        <v>896</v>
      </c>
      <c r="M1253">
        <v>2004</v>
      </c>
      <c r="N1253">
        <v>74</v>
      </c>
      <c r="O1253">
        <v>3</v>
      </c>
      <c r="P1253" t="str">
        <f t="shared" si="38"/>
        <v>09</v>
      </c>
      <c r="Q1253" s="118">
        <f>VLOOKUP(M1253,WeightWhite!A$10:B$12,2,FALSE)*I1253</f>
        <v>2.3265322580645162</v>
      </c>
      <c r="R1253">
        <f t="shared" si="39"/>
        <v>3</v>
      </c>
    </row>
    <row r="1254" spans="1:18" hidden="1">
      <c r="A1254" s="134">
        <v>9410970033</v>
      </c>
      <c r="B1254">
        <v>2007</v>
      </c>
      <c r="C1254">
        <v>20070922</v>
      </c>
      <c r="D1254">
        <v>50</v>
      </c>
      <c r="E1254">
        <v>50</v>
      </c>
      <c r="G1254" t="s">
        <v>308</v>
      </c>
      <c r="H1254">
        <v>210595</v>
      </c>
      <c r="I1254">
        <v>1.02</v>
      </c>
      <c r="J1254" t="s">
        <v>77</v>
      </c>
      <c r="K1254" t="s">
        <v>77</v>
      </c>
      <c r="L1254" t="s">
        <v>896</v>
      </c>
      <c r="M1254">
        <v>2004</v>
      </c>
      <c r="N1254">
        <v>74</v>
      </c>
      <c r="O1254">
        <v>3</v>
      </c>
      <c r="P1254" t="str">
        <f t="shared" si="38"/>
        <v>09</v>
      </c>
      <c r="Q1254" s="118">
        <f>VLOOKUP(M1254,WeightWhite!A$10:B$12,2,FALSE)*I1254</f>
        <v>2.3265322580645162</v>
      </c>
      <c r="R1254">
        <f t="shared" si="39"/>
        <v>3</v>
      </c>
    </row>
    <row r="1255" spans="1:18" hidden="1">
      <c r="A1255" s="134">
        <v>9410970036</v>
      </c>
      <c r="B1255">
        <v>2007</v>
      </c>
      <c r="C1255">
        <v>20070922</v>
      </c>
      <c r="D1255">
        <v>50</v>
      </c>
      <c r="E1255">
        <v>50</v>
      </c>
      <c r="G1255" t="s">
        <v>308</v>
      </c>
      <c r="H1255">
        <v>210595</v>
      </c>
      <c r="I1255">
        <v>1.02</v>
      </c>
      <c r="J1255" t="s">
        <v>77</v>
      </c>
      <c r="K1255" t="s">
        <v>77</v>
      </c>
      <c r="L1255" t="s">
        <v>896</v>
      </c>
      <c r="M1255">
        <v>2004</v>
      </c>
      <c r="N1255">
        <v>74</v>
      </c>
      <c r="O1255">
        <v>3</v>
      </c>
      <c r="P1255" t="str">
        <f t="shared" si="38"/>
        <v>09</v>
      </c>
      <c r="Q1255" s="118">
        <f>VLOOKUP(M1255,WeightWhite!A$10:B$12,2,FALSE)*I1255</f>
        <v>2.3265322580645162</v>
      </c>
      <c r="R1255">
        <f t="shared" si="39"/>
        <v>3</v>
      </c>
    </row>
    <row r="1256" spans="1:18" hidden="1">
      <c r="A1256" s="134">
        <v>9410970037</v>
      </c>
      <c r="B1256">
        <v>2007</v>
      </c>
      <c r="C1256">
        <v>20070922</v>
      </c>
      <c r="D1256">
        <v>50</v>
      </c>
      <c r="E1256">
        <v>50</v>
      </c>
      <c r="G1256" t="s">
        <v>308</v>
      </c>
      <c r="H1256">
        <v>210595</v>
      </c>
      <c r="I1256">
        <v>1.02</v>
      </c>
      <c r="J1256" t="s">
        <v>77</v>
      </c>
      <c r="K1256" t="s">
        <v>77</v>
      </c>
      <c r="L1256" t="s">
        <v>896</v>
      </c>
      <c r="M1256">
        <v>2004</v>
      </c>
      <c r="N1256">
        <v>74</v>
      </c>
      <c r="O1256">
        <v>3</v>
      </c>
      <c r="P1256" t="str">
        <f t="shared" si="38"/>
        <v>09</v>
      </c>
      <c r="Q1256" s="118">
        <f>VLOOKUP(M1256,WeightWhite!A$10:B$12,2,FALSE)*I1256</f>
        <v>2.3265322580645162</v>
      </c>
      <c r="R1256">
        <f t="shared" si="39"/>
        <v>3</v>
      </c>
    </row>
    <row r="1257" spans="1:18" hidden="1">
      <c r="A1257" s="134">
        <v>9410970038</v>
      </c>
      <c r="B1257">
        <v>2007</v>
      </c>
      <c r="C1257">
        <v>20070922</v>
      </c>
      <c r="D1257">
        <v>50</v>
      </c>
      <c r="E1257">
        <v>50</v>
      </c>
      <c r="G1257" t="s">
        <v>308</v>
      </c>
      <c r="H1257">
        <v>210595</v>
      </c>
      <c r="I1257">
        <v>1.02</v>
      </c>
      <c r="J1257" t="s">
        <v>77</v>
      </c>
      <c r="K1257" t="s">
        <v>77</v>
      </c>
      <c r="L1257" t="s">
        <v>896</v>
      </c>
      <c r="M1257">
        <v>2004</v>
      </c>
      <c r="N1257">
        <v>74</v>
      </c>
      <c r="O1257">
        <v>3</v>
      </c>
      <c r="P1257" t="str">
        <f t="shared" si="38"/>
        <v>09</v>
      </c>
      <c r="Q1257" s="118">
        <f>VLOOKUP(M1257,WeightWhite!A$10:B$12,2,FALSE)*I1257</f>
        <v>2.3265322580645162</v>
      </c>
      <c r="R1257">
        <f t="shared" si="39"/>
        <v>3</v>
      </c>
    </row>
    <row r="1258" spans="1:18" hidden="1">
      <c r="A1258" s="134">
        <v>9410970039</v>
      </c>
      <c r="B1258">
        <v>2007</v>
      </c>
      <c r="C1258">
        <v>20070922</v>
      </c>
      <c r="D1258">
        <v>50</v>
      </c>
      <c r="E1258">
        <v>50</v>
      </c>
      <c r="G1258" t="s">
        <v>308</v>
      </c>
      <c r="H1258">
        <v>210595</v>
      </c>
      <c r="I1258">
        <v>1.02</v>
      </c>
      <c r="J1258" t="s">
        <v>77</v>
      </c>
      <c r="K1258" t="s">
        <v>77</v>
      </c>
      <c r="L1258" t="s">
        <v>896</v>
      </c>
      <c r="M1258">
        <v>2004</v>
      </c>
      <c r="N1258">
        <v>74</v>
      </c>
      <c r="O1258">
        <v>3</v>
      </c>
      <c r="P1258" t="str">
        <f t="shared" si="38"/>
        <v>09</v>
      </c>
      <c r="Q1258" s="118">
        <f>VLOOKUP(M1258,WeightWhite!A$10:B$12,2,FALSE)*I1258</f>
        <v>2.3265322580645162</v>
      </c>
      <c r="R1258">
        <f t="shared" si="39"/>
        <v>3</v>
      </c>
    </row>
    <row r="1259" spans="1:18" hidden="1">
      <c r="A1259" s="134">
        <v>9410970040</v>
      </c>
      <c r="B1259">
        <v>2007</v>
      </c>
      <c r="C1259">
        <v>20070922</v>
      </c>
      <c r="D1259">
        <v>50</v>
      </c>
      <c r="E1259">
        <v>50</v>
      </c>
      <c r="G1259" t="s">
        <v>308</v>
      </c>
      <c r="H1259">
        <v>210595</v>
      </c>
      <c r="I1259">
        <v>1.02</v>
      </c>
      <c r="J1259" t="s">
        <v>77</v>
      </c>
      <c r="K1259" t="s">
        <v>77</v>
      </c>
      <c r="L1259" t="s">
        <v>896</v>
      </c>
      <c r="M1259">
        <v>2004</v>
      </c>
      <c r="N1259">
        <v>74</v>
      </c>
      <c r="O1259">
        <v>3</v>
      </c>
      <c r="P1259" t="str">
        <f t="shared" si="38"/>
        <v>09</v>
      </c>
      <c r="Q1259" s="118">
        <f>VLOOKUP(M1259,WeightWhite!A$10:B$12,2,FALSE)*I1259</f>
        <v>2.3265322580645162</v>
      </c>
      <c r="R1259">
        <f t="shared" si="39"/>
        <v>3</v>
      </c>
    </row>
    <row r="1260" spans="1:18" hidden="1">
      <c r="A1260" s="134">
        <v>9410970042</v>
      </c>
      <c r="B1260">
        <v>2007</v>
      </c>
      <c r="C1260">
        <v>20070922</v>
      </c>
      <c r="D1260">
        <v>50</v>
      </c>
      <c r="E1260">
        <v>50</v>
      </c>
      <c r="G1260" t="s">
        <v>308</v>
      </c>
      <c r="H1260">
        <v>210595</v>
      </c>
      <c r="I1260">
        <v>1.02</v>
      </c>
      <c r="J1260" t="s">
        <v>77</v>
      </c>
      <c r="K1260" t="s">
        <v>77</v>
      </c>
      <c r="L1260" t="s">
        <v>896</v>
      </c>
      <c r="M1260">
        <v>2004</v>
      </c>
      <c r="N1260">
        <v>74</v>
      </c>
      <c r="O1260">
        <v>3</v>
      </c>
      <c r="P1260" t="str">
        <f t="shared" si="38"/>
        <v>09</v>
      </c>
      <c r="Q1260" s="118">
        <f>VLOOKUP(M1260,WeightWhite!A$10:B$12,2,FALSE)*I1260</f>
        <v>2.3265322580645162</v>
      </c>
      <c r="R1260">
        <f t="shared" si="39"/>
        <v>3</v>
      </c>
    </row>
    <row r="1261" spans="1:18" hidden="1">
      <c r="A1261" s="134">
        <v>9410970043</v>
      </c>
      <c r="B1261">
        <v>2007</v>
      </c>
      <c r="C1261">
        <v>20070922</v>
      </c>
      <c r="D1261">
        <v>50</v>
      </c>
      <c r="E1261">
        <v>50</v>
      </c>
      <c r="G1261" t="s">
        <v>308</v>
      </c>
      <c r="H1261">
        <v>210595</v>
      </c>
      <c r="I1261">
        <v>1.02</v>
      </c>
      <c r="J1261" t="s">
        <v>77</v>
      </c>
      <c r="K1261" t="s">
        <v>77</v>
      </c>
      <c r="L1261" t="s">
        <v>896</v>
      </c>
      <c r="M1261">
        <v>2004</v>
      </c>
      <c r="N1261">
        <v>74</v>
      </c>
      <c r="O1261">
        <v>3</v>
      </c>
      <c r="P1261" t="str">
        <f t="shared" si="38"/>
        <v>09</v>
      </c>
      <c r="Q1261" s="118">
        <f>VLOOKUP(M1261,WeightWhite!A$10:B$12,2,FALSE)*I1261</f>
        <v>2.3265322580645162</v>
      </c>
      <c r="R1261">
        <f t="shared" si="39"/>
        <v>3</v>
      </c>
    </row>
    <row r="1262" spans="1:18" hidden="1">
      <c r="A1262" s="134">
        <v>9410980034</v>
      </c>
      <c r="B1262">
        <v>2007</v>
      </c>
      <c r="C1262">
        <v>20070929</v>
      </c>
      <c r="D1262">
        <v>50</v>
      </c>
      <c r="E1262">
        <v>50</v>
      </c>
      <c r="G1262" t="s">
        <v>308</v>
      </c>
      <c r="H1262">
        <v>210595</v>
      </c>
      <c r="I1262">
        <v>1.02</v>
      </c>
      <c r="J1262" t="s">
        <v>77</v>
      </c>
      <c r="K1262" t="s">
        <v>77</v>
      </c>
      <c r="L1262" t="s">
        <v>896</v>
      </c>
      <c r="M1262">
        <v>2004</v>
      </c>
      <c r="N1262">
        <v>74</v>
      </c>
      <c r="O1262">
        <v>3</v>
      </c>
      <c r="P1262" t="str">
        <f t="shared" si="38"/>
        <v>09</v>
      </c>
      <c r="Q1262" s="118">
        <f>VLOOKUP(M1262,WeightWhite!A$10:B$12,2,FALSE)*I1262</f>
        <v>2.3265322580645162</v>
      </c>
      <c r="R1262">
        <f t="shared" si="39"/>
        <v>3</v>
      </c>
    </row>
    <row r="1263" spans="1:18" hidden="1">
      <c r="A1263" s="134">
        <v>9410980035</v>
      </c>
      <c r="B1263">
        <v>2007</v>
      </c>
      <c r="C1263">
        <v>20070929</v>
      </c>
      <c r="D1263">
        <v>50</v>
      </c>
      <c r="E1263">
        <v>50</v>
      </c>
      <c r="G1263" t="s">
        <v>308</v>
      </c>
      <c r="H1263">
        <v>210595</v>
      </c>
      <c r="I1263">
        <v>1.02</v>
      </c>
      <c r="J1263" t="s">
        <v>77</v>
      </c>
      <c r="K1263" t="s">
        <v>77</v>
      </c>
      <c r="L1263" t="s">
        <v>896</v>
      </c>
      <c r="M1263">
        <v>2004</v>
      </c>
      <c r="N1263">
        <v>74</v>
      </c>
      <c r="O1263">
        <v>3</v>
      </c>
      <c r="P1263" t="str">
        <f t="shared" si="38"/>
        <v>09</v>
      </c>
      <c r="Q1263" s="118">
        <f>VLOOKUP(M1263,WeightWhite!A$10:B$12,2,FALSE)*I1263</f>
        <v>2.3265322580645162</v>
      </c>
      <c r="R1263">
        <f t="shared" si="39"/>
        <v>3</v>
      </c>
    </row>
    <row r="1264" spans="1:18" hidden="1">
      <c r="A1264" s="134">
        <v>9410980036</v>
      </c>
      <c r="B1264">
        <v>2007</v>
      </c>
      <c r="C1264">
        <v>20070929</v>
      </c>
      <c r="D1264">
        <v>50</v>
      </c>
      <c r="E1264">
        <v>50</v>
      </c>
      <c r="G1264" t="s">
        <v>308</v>
      </c>
      <c r="H1264">
        <v>210595</v>
      </c>
      <c r="I1264">
        <v>1.02</v>
      </c>
      <c r="J1264" t="s">
        <v>77</v>
      </c>
      <c r="K1264" t="s">
        <v>77</v>
      </c>
      <c r="L1264" t="s">
        <v>896</v>
      </c>
      <c r="M1264">
        <v>2004</v>
      </c>
      <c r="N1264">
        <v>74</v>
      </c>
      <c r="O1264">
        <v>3</v>
      </c>
      <c r="P1264" t="str">
        <f t="shared" si="38"/>
        <v>09</v>
      </c>
      <c r="Q1264" s="118">
        <f>VLOOKUP(M1264,WeightWhite!A$10:B$12,2,FALSE)*I1264</f>
        <v>2.3265322580645162</v>
      </c>
      <c r="R1264">
        <f t="shared" si="39"/>
        <v>3</v>
      </c>
    </row>
    <row r="1265" spans="1:18" hidden="1">
      <c r="A1265" s="134">
        <v>9410980038</v>
      </c>
      <c r="B1265">
        <v>2007</v>
      </c>
      <c r="C1265">
        <v>20070929</v>
      </c>
      <c r="D1265">
        <v>50</v>
      </c>
      <c r="E1265">
        <v>50</v>
      </c>
      <c r="G1265" t="s">
        <v>308</v>
      </c>
      <c r="H1265">
        <v>210595</v>
      </c>
      <c r="I1265">
        <v>1.02</v>
      </c>
      <c r="J1265" t="s">
        <v>77</v>
      </c>
      <c r="K1265" t="s">
        <v>77</v>
      </c>
      <c r="L1265" t="s">
        <v>896</v>
      </c>
      <c r="M1265">
        <v>2004</v>
      </c>
      <c r="N1265">
        <v>74</v>
      </c>
      <c r="O1265">
        <v>3</v>
      </c>
      <c r="P1265" t="str">
        <f t="shared" si="38"/>
        <v>09</v>
      </c>
      <c r="Q1265" s="118">
        <f>VLOOKUP(M1265,WeightWhite!A$10:B$12,2,FALSE)*I1265</f>
        <v>2.3265322580645162</v>
      </c>
      <c r="R1265">
        <f t="shared" si="39"/>
        <v>3</v>
      </c>
    </row>
    <row r="1266" spans="1:18" hidden="1">
      <c r="A1266" s="134">
        <v>9410980040</v>
      </c>
      <c r="B1266">
        <v>2007</v>
      </c>
      <c r="C1266">
        <v>20070929</v>
      </c>
      <c r="D1266">
        <v>50</v>
      </c>
      <c r="E1266">
        <v>50</v>
      </c>
      <c r="G1266" t="s">
        <v>308</v>
      </c>
      <c r="H1266">
        <v>210595</v>
      </c>
      <c r="I1266">
        <v>1.02</v>
      </c>
      <c r="J1266" t="s">
        <v>77</v>
      </c>
      <c r="K1266" t="s">
        <v>77</v>
      </c>
      <c r="L1266" t="s">
        <v>896</v>
      </c>
      <c r="M1266">
        <v>2004</v>
      </c>
      <c r="N1266">
        <v>74</v>
      </c>
      <c r="O1266">
        <v>3</v>
      </c>
      <c r="P1266" t="str">
        <f t="shared" si="38"/>
        <v>09</v>
      </c>
      <c r="Q1266" s="118">
        <f>VLOOKUP(M1266,WeightWhite!A$10:B$12,2,FALSE)*I1266</f>
        <v>2.3265322580645162</v>
      </c>
      <c r="R1266">
        <f t="shared" si="39"/>
        <v>3</v>
      </c>
    </row>
    <row r="1267" spans="1:18" hidden="1">
      <c r="A1267" s="134">
        <v>9410980042</v>
      </c>
      <c r="B1267">
        <v>2007</v>
      </c>
      <c r="C1267">
        <v>20070929</v>
      </c>
      <c r="D1267">
        <v>50</v>
      </c>
      <c r="E1267">
        <v>50</v>
      </c>
      <c r="G1267" t="s">
        <v>308</v>
      </c>
      <c r="H1267">
        <v>210595</v>
      </c>
      <c r="I1267">
        <v>1.02</v>
      </c>
      <c r="J1267" t="s">
        <v>77</v>
      </c>
      <c r="K1267" t="s">
        <v>77</v>
      </c>
      <c r="L1267" t="s">
        <v>896</v>
      </c>
      <c r="M1267">
        <v>2004</v>
      </c>
      <c r="N1267">
        <v>74</v>
      </c>
      <c r="O1267">
        <v>3</v>
      </c>
      <c r="P1267" t="str">
        <f t="shared" si="38"/>
        <v>09</v>
      </c>
      <c r="Q1267" s="118">
        <f>VLOOKUP(M1267,WeightWhite!A$10:B$12,2,FALSE)*I1267</f>
        <v>2.3265322580645162</v>
      </c>
      <c r="R1267">
        <f t="shared" si="39"/>
        <v>3</v>
      </c>
    </row>
    <row r="1268" spans="1:18" hidden="1">
      <c r="A1268" s="134">
        <v>9410980044</v>
      </c>
      <c r="B1268">
        <v>2007</v>
      </c>
      <c r="C1268">
        <v>20070929</v>
      </c>
      <c r="D1268">
        <v>50</v>
      </c>
      <c r="E1268">
        <v>50</v>
      </c>
      <c r="G1268" t="s">
        <v>308</v>
      </c>
      <c r="H1268">
        <v>210595</v>
      </c>
      <c r="I1268">
        <v>1.02</v>
      </c>
      <c r="J1268" t="s">
        <v>77</v>
      </c>
      <c r="K1268" t="s">
        <v>77</v>
      </c>
      <c r="L1268" t="s">
        <v>896</v>
      </c>
      <c r="M1268">
        <v>2004</v>
      </c>
      <c r="N1268">
        <v>74</v>
      </c>
      <c r="O1268">
        <v>3</v>
      </c>
      <c r="P1268" t="str">
        <f t="shared" si="38"/>
        <v>09</v>
      </c>
      <c r="Q1268" s="118">
        <f>VLOOKUP(M1268,WeightWhite!A$10:B$12,2,FALSE)*I1268</f>
        <v>2.3265322580645162</v>
      </c>
      <c r="R1268">
        <f t="shared" si="39"/>
        <v>3</v>
      </c>
    </row>
    <row r="1269" spans="1:18" hidden="1">
      <c r="A1269" s="134">
        <v>9410980045</v>
      </c>
      <c r="B1269">
        <v>2007</v>
      </c>
      <c r="C1269">
        <v>20070929</v>
      </c>
      <c r="D1269">
        <v>50</v>
      </c>
      <c r="E1269">
        <v>50</v>
      </c>
      <c r="G1269" t="s">
        <v>308</v>
      </c>
      <c r="H1269">
        <v>210595</v>
      </c>
      <c r="I1269">
        <v>1.02</v>
      </c>
      <c r="J1269" t="s">
        <v>77</v>
      </c>
      <c r="K1269" t="s">
        <v>77</v>
      </c>
      <c r="L1269" t="s">
        <v>896</v>
      </c>
      <c r="M1269">
        <v>2004</v>
      </c>
      <c r="N1269">
        <v>74</v>
      </c>
      <c r="O1269">
        <v>3</v>
      </c>
      <c r="P1269" t="str">
        <f t="shared" si="38"/>
        <v>09</v>
      </c>
      <c r="Q1269" s="118">
        <f>VLOOKUP(M1269,WeightWhite!A$10:B$12,2,FALSE)*I1269</f>
        <v>2.3265322580645162</v>
      </c>
      <c r="R1269">
        <f t="shared" si="39"/>
        <v>3</v>
      </c>
    </row>
    <row r="1270" spans="1:18" hidden="1">
      <c r="A1270" s="134">
        <v>9410980063</v>
      </c>
      <c r="B1270">
        <v>2007</v>
      </c>
      <c r="C1270">
        <v>20070929</v>
      </c>
      <c r="D1270">
        <v>50</v>
      </c>
      <c r="E1270">
        <v>50</v>
      </c>
      <c r="G1270" t="s">
        <v>308</v>
      </c>
      <c r="H1270">
        <v>210595</v>
      </c>
      <c r="I1270">
        <v>1.02</v>
      </c>
      <c r="J1270" t="s">
        <v>77</v>
      </c>
      <c r="K1270" t="s">
        <v>77</v>
      </c>
      <c r="L1270" t="s">
        <v>896</v>
      </c>
      <c r="M1270">
        <v>2004</v>
      </c>
      <c r="N1270">
        <v>74</v>
      </c>
      <c r="O1270">
        <v>3</v>
      </c>
      <c r="P1270" t="str">
        <f t="shared" si="38"/>
        <v>09</v>
      </c>
      <c r="Q1270" s="118">
        <f>VLOOKUP(M1270,WeightWhite!A$10:B$12,2,FALSE)*I1270</f>
        <v>2.3265322580645162</v>
      </c>
      <c r="R1270">
        <f t="shared" si="39"/>
        <v>3</v>
      </c>
    </row>
    <row r="1271" spans="1:18" hidden="1">
      <c r="A1271" s="134">
        <v>9410980064</v>
      </c>
      <c r="B1271">
        <v>2007</v>
      </c>
      <c r="C1271">
        <v>20070929</v>
      </c>
      <c r="D1271">
        <v>50</v>
      </c>
      <c r="E1271">
        <v>50</v>
      </c>
      <c r="G1271" t="s">
        <v>308</v>
      </c>
      <c r="H1271">
        <v>210595</v>
      </c>
      <c r="I1271">
        <v>1.02</v>
      </c>
      <c r="J1271" t="s">
        <v>77</v>
      </c>
      <c r="K1271" t="s">
        <v>77</v>
      </c>
      <c r="L1271" t="s">
        <v>896</v>
      </c>
      <c r="M1271">
        <v>2004</v>
      </c>
      <c r="N1271">
        <v>74</v>
      </c>
      <c r="O1271">
        <v>3</v>
      </c>
      <c r="P1271" t="str">
        <f t="shared" si="38"/>
        <v>09</v>
      </c>
      <c r="Q1271" s="118">
        <f>VLOOKUP(M1271,WeightWhite!A$10:B$12,2,FALSE)*I1271</f>
        <v>2.3265322580645162</v>
      </c>
      <c r="R1271">
        <f t="shared" si="39"/>
        <v>3</v>
      </c>
    </row>
    <row r="1272" spans="1:18" hidden="1">
      <c r="A1272" s="134">
        <v>9410980065</v>
      </c>
      <c r="B1272">
        <v>2007</v>
      </c>
      <c r="C1272">
        <v>20070929</v>
      </c>
      <c r="D1272">
        <v>50</v>
      </c>
      <c r="E1272">
        <v>50</v>
      </c>
      <c r="G1272" t="s">
        <v>308</v>
      </c>
      <c r="H1272">
        <v>210595</v>
      </c>
      <c r="I1272">
        <v>1.02</v>
      </c>
      <c r="J1272" t="s">
        <v>77</v>
      </c>
      <c r="K1272" t="s">
        <v>77</v>
      </c>
      <c r="L1272" t="s">
        <v>896</v>
      </c>
      <c r="M1272">
        <v>2004</v>
      </c>
      <c r="N1272">
        <v>74</v>
      </c>
      <c r="O1272">
        <v>3</v>
      </c>
      <c r="P1272" t="str">
        <f t="shared" si="38"/>
        <v>09</v>
      </c>
      <c r="Q1272" s="118">
        <f>VLOOKUP(M1272,WeightWhite!A$10:B$12,2,FALSE)*I1272</f>
        <v>2.3265322580645162</v>
      </c>
      <c r="R1272">
        <f t="shared" si="39"/>
        <v>3</v>
      </c>
    </row>
    <row r="1273" spans="1:18" hidden="1">
      <c r="A1273" s="134">
        <v>9410980066</v>
      </c>
      <c r="B1273">
        <v>2007</v>
      </c>
      <c r="C1273">
        <v>20070929</v>
      </c>
      <c r="D1273">
        <v>50</v>
      </c>
      <c r="E1273">
        <v>50</v>
      </c>
      <c r="G1273" t="s">
        <v>308</v>
      </c>
      <c r="H1273">
        <v>210595</v>
      </c>
      <c r="I1273">
        <v>1.02</v>
      </c>
      <c r="J1273" t="s">
        <v>77</v>
      </c>
      <c r="K1273" t="s">
        <v>77</v>
      </c>
      <c r="L1273" t="s">
        <v>896</v>
      </c>
      <c r="M1273">
        <v>2004</v>
      </c>
      <c r="N1273">
        <v>74</v>
      </c>
      <c r="O1273">
        <v>3</v>
      </c>
      <c r="P1273" t="str">
        <f t="shared" si="38"/>
        <v>09</v>
      </c>
      <c r="Q1273" s="118">
        <f>VLOOKUP(M1273,WeightWhite!A$10:B$12,2,FALSE)*I1273</f>
        <v>2.3265322580645162</v>
      </c>
      <c r="R1273">
        <f t="shared" si="39"/>
        <v>3</v>
      </c>
    </row>
    <row r="1274" spans="1:18" hidden="1">
      <c r="A1274" s="134">
        <v>9410980067</v>
      </c>
      <c r="B1274">
        <v>2007</v>
      </c>
      <c r="C1274">
        <v>20070929</v>
      </c>
      <c r="D1274">
        <v>50</v>
      </c>
      <c r="E1274">
        <v>50</v>
      </c>
      <c r="G1274" t="s">
        <v>308</v>
      </c>
      <c r="H1274">
        <v>210595</v>
      </c>
      <c r="I1274">
        <v>1.02</v>
      </c>
      <c r="J1274" t="s">
        <v>77</v>
      </c>
      <c r="K1274" t="s">
        <v>77</v>
      </c>
      <c r="L1274" t="s">
        <v>896</v>
      </c>
      <c r="M1274">
        <v>2004</v>
      </c>
      <c r="N1274">
        <v>74</v>
      </c>
      <c r="O1274">
        <v>3</v>
      </c>
      <c r="P1274" t="str">
        <f t="shared" si="38"/>
        <v>09</v>
      </c>
      <c r="Q1274" s="118">
        <f>VLOOKUP(M1274,WeightWhite!A$10:B$12,2,FALSE)*I1274</f>
        <v>2.3265322580645162</v>
      </c>
      <c r="R1274">
        <f t="shared" si="39"/>
        <v>3</v>
      </c>
    </row>
    <row r="1275" spans="1:18" hidden="1">
      <c r="A1275" s="134">
        <v>9410980069</v>
      </c>
      <c r="B1275">
        <v>2007</v>
      </c>
      <c r="C1275">
        <v>20070929</v>
      </c>
      <c r="D1275">
        <v>50</v>
      </c>
      <c r="E1275">
        <v>50</v>
      </c>
      <c r="G1275" t="s">
        <v>308</v>
      </c>
      <c r="H1275">
        <v>210595</v>
      </c>
      <c r="I1275">
        <v>1.02</v>
      </c>
      <c r="J1275" t="s">
        <v>77</v>
      </c>
      <c r="K1275" t="s">
        <v>77</v>
      </c>
      <c r="L1275" t="s">
        <v>896</v>
      </c>
      <c r="M1275">
        <v>2004</v>
      </c>
      <c r="N1275">
        <v>74</v>
      </c>
      <c r="O1275">
        <v>3</v>
      </c>
      <c r="P1275" t="str">
        <f t="shared" si="38"/>
        <v>09</v>
      </c>
      <c r="Q1275" s="118">
        <f>VLOOKUP(M1275,WeightWhite!A$10:B$12,2,FALSE)*I1275</f>
        <v>2.3265322580645162</v>
      </c>
      <c r="R1275">
        <f t="shared" si="39"/>
        <v>3</v>
      </c>
    </row>
    <row r="1276" spans="1:18" hidden="1">
      <c r="A1276" s="134">
        <v>9410980070</v>
      </c>
      <c r="B1276">
        <v>2007</v>
      </c>
      <c r="C1276">
        <v>20070929</v>
      </c>
      <c r="D1276">
        <v>50</v>
      </c>
      <c r="E1276">
        <v>50</v>
      </c>
      <c r="G1276" t="s">
        <v>308</v>
      </c>
      <c r="H1276">
        <v>210595</v>
      </c>
      <c r="I1276">
        <v>1.02</v>
      </c>
      <c r="J1276" t="s">
        <v>77</v>
      </c>
      <c r="K1276" t="s">
        <v>77</v>
      </c>
      <c r="L1276" t="s">
        <v>896</v>
      </c>
      <c r="M1276">
        <v>2004</v>
      </c>
      <c r="N1276">
        <v>74</v>
      </c>
      <c r="O1276">
        <v>3</v>
      </c>
      <c r="P1276" t="str">
        <f t="shared" si="38"/>
        <v>09</v>
      </c>
      <c r="Q1276" s="118">
        <f>VLOOKUP(M1276,WeightWhite!A$10:B$12,2,FALSE)*I1276</f>
        <v>2.3265322580645162</v>
      </c>
      <c r="R1276">
        <f t="shared" si="39"/>
        <v>3</v>
      </c>
    </row>
    <row r="1277" spans="1:18" hidden="1">
      <c r="A1277" s="134">
        <v>9410980071</v>
      </c>
      <c r="B1277">
        <v>2007</v>
      </c>
      <c r="C1277">
        <v>20070929</v>
      </c>
      <c r="D1277">
        <v>50</v>
      </c>
      <c r="E1277">
        <v>50</v>
      </c>
      <c r="G1277" t="s">
        <v>308</v>
      </c>
      <c r="H1277">
        <v>210595</v>
      </c>
      <c r="I1277">
        <v>1.02</v>
      </c>
      <c r="J1277" t="s">
        <v>77</v>
      </c>
      <c r="K1277" t="s">
        <v>77</v>
      </c>
      <c r="L1277" t="s">
        <v>896</v>
      </c>
      <c r="M1277">
        <v>2004</v>
      </c>
      <c r="N1277">
        <v>74</v>
      </c>
      <c r="O1277">
        <v>3</v>
      </c>
      <c r="P1277" t="str">
        <f t="shared" si="38"/>
        <v>09</v>
      </c>
      <c r="Q1277" s="118">
        <f>VLOOKUP(M1277,WeightWhite!A$10:B$12,2,FALSE)*I1277</f>
        <v>2.3265322580645162</v>
      </c>
      <c r="R1277">
        <f t="shared" si="39"/>
        <v>3</v>
      </c>
    </row>
    <row r="1278" spans="1:18" hidden="1">
      <c r="A1278" s="134">
        <v>9410980072</v>
      </c>
      <c r="B1278">
        <v>2007</v>
      </c>
      <c r="C1278">
        <v>20070929</v>
      </c>
      <c r="D1278">
        <v>50</v>
      </c>
      <c r="E1278">
        <v>50</v>
      </c>
      <c r="G1278" t="s">
        <v>308</v>
      </c>
      <c r="H1278">
        <v>210595</v>
      </c>
      <c r="I1278">
        <v>1.02</v>
      </c>
      <c r="J1278" t="s">
        <v>77</v>
      </c>
      <c r="K1278" t="s">
        <v>77</v>
      </c>
      <c r="L1278" t="s">
        <v>896</v>
      </c>
      <c r="M1278">
        <v>2004</v>
      </c>
      <c r="N1278">
        <v>74</v>
      </c>
      <c r="O1278">
        <v>3</v>
      </c>
      <c r="P1278" t="str">
        <f t="shared" si="38"/>
        <v>09</v>
      </c>
      <c r="Q1278" s="118">
        <f>VLOOKUP(M1278,WeightWhite!A$10:B$12,2,FALSE)*I1278</f>
        <v>2.3265322580645162</v>
      </c>
      <c r="R1278">
        <f t="shared" si="39"/>
        <v>3</v>
      </c>
    </row>
    <row r="1279" spans="1:18" hidden="1">
      <c r="A1279" s="134">
        <v>9410980074</v>
      </c>
      <c r="B1279">
        <v>2007</v>
      </c>
      <c r="C1279">
        <v>20070929</v>
      </c>
      <c r="D1279">
        <v>50</v>
      </c>
      <c r="E1279">
        <v>50</v>
      </c>
      <c r="G1279" t="s">
        <v>308</v>
      </c>
      <c r="H1279">
        <v>210595</v>
      </c>
      <c r="I1279">
        <v>1.02</v>
      </c>
      <c r="J1279" t="s">
        <v>77</v>
      </c>
      <c r="K1279" t="s">
        <v>77</v>
      </c>
      <c r="L1279" t="s">
        <v>896</v>
      </c>
      <c r="M1279">
        <v>2004</v>
      </c>
      <c r="N1279">
        <v>74</v>
      </c>
      <c r="O1279">
        <v>3</v>
      </c>
      <c r="P1279" t="str">
        <f t="shared" si="38"/>
        <v>09</v>
      </c>
      <c r="Q1279" s="118">
        <f>VLOOKUP(M1279,WeightWhite!A$10:B$12,2,FALSE)*I1279</f>
        <v>2.3265322580645162</v>
      </c>
      <c r="R1279">
        <f t="shared" si="39"/>
        <v>3</v>
      </c>
    </row>
    <row r="1280" spans="1:18" hidden="1">
      <c r="A1280" s="134">
        <v>9410960030</v>
      </c>
      <c r="B1280">
        <v>2007</v>
      </c>
      <c r="C1280">
        <v>20070922</v>
      </c>
      <c r="D1280">
        <v>50</v>
      </c>
      <c r="E1280">
        <v>50</v>
      </c>
      <c r="G1280" t="s">
        <v>308</v>
      </c>
      <c r="H1280">
        <v>210595</v>
      </c>
      <c r="I1280">
        <v>1.07</v>
      </c>
      <c r="J1280" t="s">
        <v>77</v>
      </c>
      <c r="K1280" t="s">
        <v>77</v>
      </c>
      <c r="L1280" t="s">
        <v>896</v>
      </c>
      <c r="M1280">
        <v>2004</v>
      </c>
      <c r="N1280">
        <v>74</v>
      </c>
      <c r="O1280">
        <v>3</v>
      </c>
      <c r="P1280" t="str">
        <f t="shared" si="38"/>
        <v>09</v>
      </c>
      <c r="Q1280" s="118">
        <f>VLOOKUP(M1280,WeightWhite!A$10:B$12,2,FALSE)*I1280</f>
        <v>2.4405779569892472</v>
      </c>
      <c r="R1280">
        <f t="shared" si="39"/>
        <v>3</v>
      </c>
    </row>
    <row r="1281" spans="1:18" hidden="1">
      <c r="A1281" s="134">
        <v>9410960031</v>
      </c>
      <c r="B1281">
        <v>2007</v>
      </c>
      <c r="C1281">
        <v>20070922</v>
      </c>
      <c r="D1281">
        <v>50</v>
      </c>
      <c r="E1281">
        <v>50</v>
      </c>
      <c r="G1281" t="s">
        <v>308</v>
      </c>
      <c r="H1281">
        <v>210595</v>
      </c>
      <c r="I1281">
        <v>1.02</v>
      </c>
      <c r="J1281" t="s">
        <v>77</v>
      </c>
      <c r="K1281" t="s">
        <v>77</v>
      </c>
      <c r="L1281" t="s">
        <v>896</v>
      </c>
      <c r="M1281">
        <v>2004</v>
      </c>
      <c r="N1281">
        <v>74</v>
      </c>
      <c r="O1281">
        <v>3</v>
      </c>
      <c r="P1281" t="str">
        <f t="shared" si="38"/>
        <v>09</v>
      </c>
      <c r="Q1281" s="118">
        <f>VLOOKUP(M1281,WeightWhite!A$10:B$12,2,FALSE)*I1281</f>
        <v>2.3265322580645162</v>
      </c>
      <c r="R1281">
        <f t="shared" si="39"/>
        <v>3</v>
      </c>
    </row>
    <row r="1282" spans="1:18" hidden="1">
      <c r="A1282" s="134">
        <v>9410960046</v>
      </c>
      <c r="B1282">
        <v>2007</v>
      </c>
      <c r="C1282">
        <v>20070922</v>
      </c>
      <c r="D1282">
        <v>50</v>
      </c>
      <c r="E1282">
        <v>50</v>
      </c>
      <c r="G1282" t="s">
        <v>308</v>
      </c>
      <c r="H1282">
        <v>210595</v>
      </c>
      <c r="I1282">
        <v>1.02</v>
      </c>
      <c r="J1282" t="s">
        <v>77</v>
      </c>
      <c r="K1282" t="s">
        <v>77</v>
      </c>
      <c r="L1282" t="s">
        <v>896</v>
      </c>
      <c r="M1282">
        <v>2004</v>
      </c>
      <c r="N1282">
        <v>74</v>
      </c>
      <c r="O1282">
        <v>3</v>
      </c>
      <c r="P1282" t="str">
        <f t="shared" ref="P1282:P1345" si="40">MID(C1282,5,2)</f>
        <v>09</v>
      </c>
      <c r="Q1282" s="118">
        <f>VLOOKUP(M1282,WeightWhite!A$10:B$12,2,FALSE)*I1282</f>
        <v>2.3265322580645162</v>
      </c>
      <c r="R1282">
        <f t="shared" si="39"/>
        <v>3</v>
      </c>
    </row>
    <row r="1283" spans="1:18" hidden="1">
      <c r="A1283" s="134">
        <v>9410960047</v>
      </c>
      <c r="B1283">
        <v>2007</v>
      </c>
      <c r="C1283">
        <v>20070922</v>
      </c>
      <c r="D1283">
        <v>50</v>
      </c>
      <c r="E1283">
        <v>50</v>
      </c>
      <c r="G1283" t="s">
        <v>308</v>
      </c>
      <c r="H1283">
        <v>210595</v>
      </c>
      <c r="I1283">
        <v>1.02</v>
      </c>
      <c r="J1283" t="s">
        <v>77</v>
      </c>
      <c r="K1283" t="s">
        <v>77</v>
      </c>
      <c r="L1283" t="s">
        <v>896</v>
      </c>
      <c r="M1283">
        <v>2004</v>
      </c>
      <c r="N1283">
        <v>74</v>
      </c>
      <c r="O1283">
        <v>3</v>
      </c>
      <c r="P1283" t="str">
        <f t="shared" si="40"/>
        <v>09</v>
      </c>
      <c r="Q1283" s="118">
        <f>VLOOKUP(M1283,WeightWhite!A$10:B$12,2,FALSE)*I1283</f>
        <v>2.3265322580645162</v>
      </c>
      <c r="R1283">
        <f t="shared" ref="R1283:R1346" si="41">B1283-M1283</f>
        <v>3</v>
      </c>
    </row>
    <row r="1284" spans="1:18" hidden="1">
      <c r="A1284" s="134">
        <v>9410960048</v>
      </c>
      <c r="B1284">
        <v>2007</v>
      </c>
      <c r="C1284">
        <v>20070922</v>
      </c>
      <c r="D1284">
        <v>50</v>
      </c>
      <c r="E1284">
        <v>50</v>
      </c>
      <c r="G1284" t="s">
        <v>308</v>
      </c>
      <c r="H1284">
        <v>210595</v>
      </c>
      <c r="I1284">
        <v>1.02</v>
      </c>
      <c r="J1284" t="s">
        <v>77</v>
      </c>
      <c r="K1284" t="s">
        <v>77</v>
      </c>
      <c r="L1284" t="s">
        <v>896</v>
      </c>
      <c r="M1284">
        <v>2004</v>
      </c>
      <c r="N1284">
        <v>74</v>
      </c>
      <c r="O1284">
        <v>3</v>
      </c>
      <c r="P1284" t="str">
        <f t="shared" si="40"/>
        <v>09</v>
      </c>
      <c r="Q1284" s="118">
        <f>VLOOKUP(M1284,WeightWhite!A$10:B$12,2,FALSE)*I1284</f>
        <v>2.3265322580645162</v>
      </c>
      <c r="R1284">
        <f t="shared" si="41"/>
        <v>3</v>
      </c>
    </row>
    <row r="1285" spans="1:18" hidden="1">
      <c r="A1285" s="134">
        <v>9410960050</v>
      </c>
      <c r="B1285">
        <v>2007</v>
      </c>
      <c r="C1285">
        <v>20070922</v>
      </c>
      <c r="D1285">
        <v>50</v>
      </c>
      <c r="E1285">
        <v>50</v>
      </c>
      <c r="G1285" t="s">
        <v>308</v>
      </c>
      <c r="H1285">
        <v>210595</v>
      </c>
      <c r="I1285">
        <v>1.02</v>
      </c>
      <c r="J1285" t="s">
        <v>77</v>
      </c>
      <c r="K1285" t="s">
        <v>77</v>
      </c>
      <c r="L1285" t="s">
        <v>896</v>
      </c>
      <c r="M1285">
        <v>2004</v>
      </c>
      <c r="N1285">
        <v>74</v>
      </c>
      <c r="O1285">
        <v>3</v>
      </c>
      <c r="P1285" t="str">
        <f t="shared" si="40"/>
        <v>09</v>
      </c>
      <c r="Q1285" s="118">
        <f>VLOOKUP(M1285,WeightWhite!A$10:B$12,2,FALSE)*I1285</f>
        <v>2.3265322580645162</v>
      </c>
      <c r="R1285">
        <f t="shared" si="41"/>
        <v>3</v>
      </c>
    </row>
    <row r="1286" spans="1:18" hidden="1">
      <c r="A1286" s="134">
        <v>9410960051</v>
      </c>
      <c r="B1286">
        <v>2007</v>
      </c>
      <c r="C1286">
        <v>20070922</v>
      </c>
      <c r="D1286">
        <v>50</v>
      </c>
      <c r="E1286">
        <v>50</v>
      </c>
      <c r="G1286" t="s">
        <v>308</v>
      </c>
      <c r="H1286">
        <v>210595</v>
      </c>
      <c r="I1286">
        <v>1.02</v>
      </c>
      <c r="J1286" t="s">
        <v>77</v>
      </c>
      <c r="K1286" t="s">
        <v>77</v>
      </c>
      <c r="L1286" t="s">
        <v>896</v>
      </c>
      <c r="M1286">
        <v>2004</v>
      </c>
      <c r="N1286">
        <v>74</v>
      </c>
      <c r="O1286">
        <v>3</v>
      </c>
      <c r="P1286" t="str">
        <f t="shared" si="40"/>
        <v>09</v>
      </c>
      <c r="Q1286" s="118">
        <f>VLOOKUP(M1286,WeightWhite!A$10:B$12,2,FALSE)*I1286</f>
        <v>2.3265322580645162</v>
      </c>
      <c r="R1286">
        <f t="shared" si="41"/>
        <v>3</v>
      </c>
    </row>
    <row r="1287" spans="1:18" hidden="1">
      <c r="A1287" s="134">
        <v>9410960053</v>
      </c>
      <c r="B1287">
        <v>2007</v>
      </c>
      <c r="C1287">
        <v>20070922</v>
      </c>
      <c r="D1287">
        <v>50</v>
      </c>
      <c r="E1287">
        <v>50</v>
      </c>
      <c r="G1287" t="s">
        <v>308</v>
      </c>
      <c r="H1287">
        <v>210595</v>
      </c>
      <c r="I1287">
        <v>1.02</v>
      </c>
      <c r="J1287" t="s">
        <v>77</v>
      </c>
      <c r="K1287" t="s">
        <v>77</v>
      </c>
      <c r="L1287" t="s">
        <v>896</v>
      </c>
      <c r="M1287">
        <v>2004</v>
      </c>
      <c r="N1287">
        <v>74</v>
      </c>
      <c r="O1287">
        <v>3</v>
      </c>
      <c r="P1287" t="str">
        <f t="shared" si="40"/>
        <v>09</v>
      </c>
      <c r="Q1287" s="118">
        <f>VLOOKUP(M1287,WeightWhite!A$10:B$12,2,FALSE)*I1287</f>
        <v>2.3265322580645162</v>
      </c>
      <c r="R1287">
        <f t="shared" si="41"/>
        <v>3</v>
      </c>
    </row>
    <row r="1288" spans="1:18" hidden="1">
      <c r="A1288" s="134">
        <v>9410960054</v>
      </c>
      <c r="B1288">
        <v>2007</v>
      </c>
      <c r="C1288">
        <v>20070922</v>
      </c>
      <c r="D1288">
        <v>50</v>
      </c>
      <c r="E1288">
        <v>50</v>
      </c>
      <c r="G1288" t="s">
        <v>308</v>
      </c>
      <c r="H1288">
        <v>210595</v>
      </c>
      <c r="I1288">
        <v>1.02</v>
      </c>
      <c r="J1288" t="s">
        <v>77</v>
      </c>
      <c r="K1288" t="s">
        <v>77</v>
      </c>
      <c r="L1288" t="s">
        <v>896</v>
      </c>
      <c r="M1288">
        <v>2004</v>
      </c>
      <c r="N1288">
        <v>74</v>
      </c>
      <c r="O1288">
        <v>3</v>
      </c>
      <c r="P1288" t="str">
        <f t="shared" si="40"/>
        <v>09</v>
      </c>
      <c r="Q1288" s="118">
        <f>VLOOKUP(M1288,WeightWhite!A$10:B$12,2,FALSE)*I1288</f>
        <v>2.3265322580645162</v>
      </c>
      <c r="R1288">
        <f t="shared" si="41"/>
        <v>3</v>
      </c>
    </row>
    <row r="1289" spans="1:18" hidden="1">
      <c r="A1289" s="134">
        <v>9410960056</v>
      </c>
      <c r="B1289">
        <v>2007</v>
      </c>
      <c r="C1289">
        <v>20070922</v>
      </c>
      <c r="D1289">
        <v>50</v>
      </c>
      <c r="E1289">
        <v>50</v>
      </c>
      <c r="G1289" t="s">
        <v>308</v>
      </c>
      <c r="H1289">
        <v>210595</v>
      </c>
      <c r="I1289">
        <v>1.02</v>
      </c>
      <c r="J1289" t="s">
        <v>77</v>
      </c>
      <c r="K1289" t="s">
        <v>77</v>
      </c>
      <c r="L1289" t="s">
        <v>896</v>
      </c>
      <c r="M1289">
        <v>2004</v>
      </c>
      <c r="N1289">
        <v>74</v>
      </c>
      <c r="O1289">
        <v>3</v>
      </c>
      <c r="P1289" t="str">
        <f t="shared" si="40"/>
        <v>09</v>
      </c>
      <c r="Q1289" s="118">
        <f>VLOOKUP(M1289,WeightWhite!A$10:B$12,2,FALSE)*I1289</f>
        <v>2.3265322580645162</v>
      </c>
      <c r="R1289">
        <f t="shared" si="41"/>
        <v>3</v>
      </c>
    </row>
    <row r="1290" spans="1:18" hidden="1">
      <c r="A1290" s="134">
        <v>9410960057</v>
      </c>
      <c r="B1290">
        <v>2007</v>
      </c>
      <c r="C1290">
        <v>20070922</v>
      </c>
      <c r="D1290">
        <v>50</v>
      </c>
      <c r="E1290">
        <v>50</v>
      </c>
      <c r="G1290" t="s">
        <v>308</v>
      </c>
      <c r="H1290">
        <v>210595</v>
      </c>
      <c r="I1290">
        <v>1.02</v>
      </c>
      <c r="J1290" t="s">
        <v>77</v>
      </c>
      <c r="K1290" t="s">
        <v>77</v>
      </c>
      <c r="L1290" t="s">
        <v>896</v>
      </c>
      <c r="M1290">
        <v>2004</v>
      </c>
      <c r="N1290">
        <v>74</v>
      </c>
      <c r="O1290">
        <v>3</v>
      </c>
      <c r="P1290" t="str">
        <f t="shared" si="40"/>
        <v>09</v>
      </c>
      <c r="Q1290" s="118">
        <f>VLOOKUP(M1290,WeightWhite!A$10:B$12,2,FALSE)*I1290</f>
        <v>2.3265322580645162</v>
      </c>
      <c r="R1290">
        <f t="shared" si="41"/>
        <v>3</v>
      </c>
    </row>
    <row r="1291" spans="1:18" hidden="1">
      <c r="A1291" s="134">
        <v>9410960058</v>
      </c>
      <c r="B1291">
        <v>2007</v>
      </c>
      <c r="C1291">
        <v>20070922</v>
      </c>
      <c r="D1291">
        <v>50</v>
      </c>
      <c r="E1291">
        <v>50</v>
      </c>
      <c r="G1291" t="s">
        <v>308</v>
      </c>
      <c r="H1291">
        <v>210595</v>
      </c>
      <c r="I1291">
        <v>1.02</v>
      </c>
      <c r="J1291" t="s">
        <v>77</v>
      </c>
      <c r="K1291" t="s">
        <v>77</v>
      </c>
      <c r="L1291" t="s">
        <v>896</v>
      </c>
      <c r="M1291">
        <v>2004</v>
      </c>
      <c r="N1291">
        <v>74</v>
      </c>
      <c r="O1291">
        <v>3</v>
      </c>
      <c r="P1291" t="str">
        <f t="shared" si="40"/>
        <v>09</v>
      </c>
      <c r="Q1291" s="118">
        <f>VLOOKUP(M1291,WeightWhite!A$10:B$12,2,FALSE)*I1291</f>
        <v>2.3265322580645162</v>
      </c>
      <c r="R1291">
        <f t="shared" si="41"/>
        <v>3</v>
      </c>
    </row>
    <row r="1292" spans="1:18" hidden="1">
      <c r="A1292" s="134">
        <v>9410960059</v>
      </c>
      <c r="B1292">
        <v>2007</v>
      </c>
      <c r="C1292">
        <v>20070922</v>
      </c>
      <c r="D1292">
        <v>50</v>
      </c>
      <c r="E1292">
        <v>50</v>
      </c>
      <c r="G1292" t="s">
        <v>308</v>
      </c>
      <c r="H1292">
        <v>210595</v>
      </c>
      <c r="I1292">
        <v>1.02</v>
      </c>
      <c r="J1292" t="s">
        <v>77</v>
      </c>
      <c r="K1292" t="s">
        <v>77</v>
      </c>
      <c r="L1292" t="s">
        <v>896</v>
      </c>
      <c r="M1292">
        <v>2004</v>
      </c>
      <c r="N1292">
        <v>74</v>
      </c>
      <c r="O1292">
        <v>3</v>
      </c>
      <c r="P1292" t="str">
        <f t="shared" si="40"/>
        <v>09</v>
      </c>
      <c r="Q1292" s="118">
        <f>VLOOKUP(M1292,WeightWhite!A$10:B$12,2,FALSE)*I1292</f>
        <v>2.3265322580645162</v>
      </c>
      <c r="R1292">
        <f t="shared" si="41"/>
        <v>3</v>
      </c>
    </row>
    <row r="1293" spans="1:18" hidden="1">
      <c r="A1293" s="134">
        <v>9410960074</v>
      </c>
      <c r="B1293">
        <v>2007</v>
      </c>
      <c r="C1293">
        <v>20070922</v>
      </c>
      <c r="D1293">
        <v>50</v>
      </c>
      <c r="E1293">
        <v>50</v>
      </c>
      <c r="G1293" t="s">
        <v>308</v>
      </c>
      <c r="H1293">
        <v>210595</v>
      </c>
      <c r="I1293">
        <v>1.02</v>
      </c>
      <c r="J1293" t="s">
        <v>77</v>
      </c>
      <c r="K1293" t="s">
        <v>77</v>
      </c>
      <c r="L1293" t="s">
        <v>896</v>
      </c>
      <c r="M1293">
        <v>2004</v>
      </c>
      <c r="N1293">
        <v>74</v>
      </c>
      <c r="O1293">
        <v>3</v>
      </c>
      <c r="P1293" t="str">
        <f t="shared" si="40"/>
        <v>09</v>
      </c>
      <c r="Q1293" s="118">
        <f>VLOOKUP(M1293,WeightWhite!A$10:B$12,2,FALSE)*I1293</f>
        <v>2.3265322580645162</v>
      </c>
      <c r="R1293">
        <f t="shared" si="41"/>
        <v>3</v>
      </c>
    </row>
    <row r="1294" spans="1:18" hidden="1">
      <c r="A1294" s="134">
        <v>9410960078</v>
      </c>
      <c r="B1294">
        <v>2007</v>
      </c>
      <c r="C1294">
        <v>20070922</v>
      </c>
      <c r="D1294">
        <v>50</v>
      </c>
      <c r="E1294">
        <v>50</v>
      </c>
      <c r="G1294" t="s">
        <v>308</v>
      </c>
      <c r="H1294">
        <v>210595</v>
      </c>
      <c r="I1294">
        <v>1.02</v>
      </c>
      <c r="J1294" t="s">
        <v>77</v>
      </c>
      <c r="K1294" t="s">
        <v>77</v>
      </c>
      <c r="L1294" t="s">
        <v>896</v>
      </c>
      <c r="M1294">
        <v>2004</v>
      </c>
      <c r="N1294">
        <v>74</v>
      </c>
      <c r="O1294">
        <v>3</v>
      </c>
      <c r="P1294" t="str">
        <f t="shared" si="40"/>
        <v>09</v>
      </c>
      <c r="Q1294" s="118">
        <f>VLOOKUP(M1294,WeightWhite!A$10:B$12,2,FALSE)*I1294</f>
        <v>2.3265322580645162</v>
      </c>
      <c r="R1294">
        <f t="shared" si="41"/>
        <v>3</v>
      </c>
    </row>
    <row r="1295" spans="1:18" hidden="1">
      <c r="A1295" s="134">
        <v>9410960079</v>
      </c>
      <c r="B1295">
        <v>2007</v>
      </c>
      <c r="C1295">
        <v>20070922</v>
      </c>
      <c r="D1295">
        <v>50</v>
      </c>
      <c r="E1295">
        <v>50</v>
      </c>
      <c r="G1295" t="s">
        <v>308</v>
      </c>
      <c r="H1295">
        <v>210595</v>
      </c>
      <c r="I1295">
        <v>1.02</v>
      </c>
      <c r="J1295" t="s">
        <v>77</v>
      </c>
      <c r="K1295" t="s">
        <v>77</v>
      </c>
      <c r="L1295" t="s">
        <v>896</v>
      </c>
      <c r="M1295">
        <v>2004</v>
      </c>
      <c r="N1295">
        <v>74</v>
      </c>
      <c r="O1295">
        <v>3</v>
      </c>
      <c r="P1295" t="str">
        <f t="shared" si="40"/>
        <v>09</v>
      </c>
      <c r="Q1295" s="118">
        <f>VLOOKUP(M1295,WeightWhite!A$10:B$12,2,FALSE)*I1295</f>
        <v>2.3265322580645162</v>
      </c>
      <c r="R1295">
        <f t="shared" si="41"/>
        <v>3</v>
      </c>
    </row>
    <row r="1296" spans="1:18" hidden="1">
      <c r="A1296" s="134">
        <v>9410960082</v>
      </c>
      <c r="B1296">
        <v>2007</v>
      </c>
      <c r="C1296">
        <v>20070922</v>
      </c>
      <c r="D1296">
        <v>50</v>
      </c>
      <c r="E1296">
        <v>50</v>
      </c>
      <c r="G1296" t="s">
        <v>308</v>
      </c>
      <c r="H1296">
        <v>210595</v>
      </c>
      <c r="I1296">
        <v>1.02</v>
      </c>
      <c r="J1296" t="s">
        <v>77</v>
      </c>
      <c r="K1296" t="s">
        <v>77</v>
      </c>
      <c r="L1296" t="s">
        <v>896</v>
      </c>
      <c r="M1296">
        <v>2004</v>
      </c>
      <c r="N1296">
        <v>74</v>
      </c>
      <c r="O1296">
        <v>3</v>
      </c>
      <c r="P1296" t="str">
        <f t="shared" si="40"/>
        <v>09</v>
      </c>
      <c r="Q1296" s="118">
        <f>VLOOKUP(M1296,WeightWhite!A$10:B$12,2,FALSE)*I1296</f>
        <v>2.3265322580645162</v>
      </c>
      <c r="R1296">
        <f t="shared" si="41"/>
        <v>3</v>
      </c>
    </row>
    <row r="1297" spans="1:18" hidden="1">
      <c r="A1297" s="134">
        <v>9410960083</v>
      </c>
      <c r="B1297">
        <v>2007</v>
      </c>
      <c r="C1297">
        <v>20070922</v>
      </c>
      <c r="D1297">
        <v>50</v>
      </c>
      <c r="E1297">
        <v>50</v>
      </c>
      <c r="G1297" t="s">
        <v>308</v>
      </c>
      <c r="H1297">
        <v>210595</v>
      </c>
      <c r="I1297">
        <v>1.02</v>
      </c>
      <c r="J1297" t="s">
        <v>77</v>
      </c>
      <c r="K1297" t="s">
        <v>77</v>
      </c>
      <c r="L1297" t="s">
        <v>896</v>
      </c>
      <c r="M1297">
        <v>2004</v>
      </c>
      <c r="N1297">
        <v>74</v>
      </c>
      <c r="O1297">
        <v>3</v>
      </c>
      <c r="P1297" t="str">
        <f t="shared" si="40"/>
        <v>09</v>
      </c>
      <c r="Q1297" s="118">
        <f>VLOOKUP(M1297,WeightWhite!A$10:B$12,2,FALSE)*I1297</f>
        <v>2.3265322580645162</v>
      </c>
      <c r="R1297">
        <f t="shared" si="41"/>
        <v>3</v>
      </c>
    </row>
    <row r="1298" spans="1:18" hidden="1">
      <c r="A1298" s="134">
        <v>9410960084</v>
      </c>
      <c r="B1298">
        <v>2007</v>
      </c>
      <c r="C1298">
        <v>20070922</v>
      </c>
      <c r="D1298">
        <v>50</v>
      </c>
      <c r="E1298">
        <v>50</v>
      </c>
      <c r="G1298" t="s">
        <v>308</v>
      </c>
      <c r="H1298">
        <v>210595</v>
      </c>
      <c r="I1298">
        <v>1.02</v>
      </c>
      <c r="J1298" t="s">
        <v>77</v>
      </c>
      <c r="K1298" t="s">
        <v>77</v>
      </c>
      <c r="L1298" t="s">
        <v>896</v>
      </c>
      <c r="M1298">
        <v>2004</v>
      </c>
      <c r="N1298">
        <v>74</v>
      </c>
      <c r="O1298">
        <v>3</v>
      </c>
      <c r="P1298" t="str">
        <f t="shared" si="40"/>
        <v>09</v>
      </c>
      <c r="Q1298" s="118">
        <f>VLOOKUP(M1298,WeightWhite!A$10:B$12,2,FALSE)*I1298</f>
        <v>2.3265322580645162</v>
      </c>
      <c r="R1298">
        <f t="shared" si="41"/>
        <v>3</v>
      </c>
    </row>
    <row r="1299" spans="1:18" hidden="1">
      <c r="A1299" s="134">
        <v>9410960085</v>
      </c>
      <c r="B1299">
        <v>2007</v>
      </c>
      <c r="C1299">
        <v>20070922</v>
      </c>
      <c r="D1299">
        <v>50</v>
      </c>
      <c r="E1299">
        <v>50</v>
      </c>
      <c r="G1299" t="s">
        <v>308</v>
      </c>
      <c r="H1299">
        <v>210595</v>
      </c>
      <c r="I1299">
        <v>1.02</v>
      </c>
      <c r="J1299" t="s">
        <v>77</v>
      </c>
      <c r="K1299" t="s">
        <v>77</v>
      </c>
      <c r="L1299" t="s">
        <v>896</v>
      </c>
      <c r="M1299">
        <v>2004</v>
      </c>
      <c r="N1299">
        <v>74</v>
      </c>
      <c r="O1299">
        <v>3</v>
      </c>
      <c r="P1299" t="str">
        <f t="shared" si="40"/>
        <v>09</v>
      </c>
      <c r="Q1299" s="118">
        <f>VLOOKUP(M1299,WeightWhite!A$10:B$12,2,FALSE)*I1299</f>
        <v>2.3265322580645162</v>
      </c>
      <c r="R1299">
        <f t="shared" si="41"/>
        <v>3</v>
      </c>
    </row>
    <row r="1300" spans="1:18" hidden="1">
      <c r="A1300" s="134">
        <v>9410960087</v>
      </c>
      <c r="B1300">
        <v>2007</v>
      </c>
      <c r="C1300">
        <v>20070922</v>
      </c>
      <c r="D1300">
        <v>50</v>
      </c>
      <c r="E1300">
        <v>50</v>
      </c>
      <c r="G1300" t="s">
        <v>308</v>
      </c>
      <c r="H1300">
        <v>210595</v>
      </c>
      <c r="I1300">
        <v>1.02</v>
      </c>
      <c r="J1300" t="s">
        <v>77</v>
      </c>
      <c r="K1300" t="s">
        <v>77</v>
      </c>
      <c r="L1300" t="s">
        <v>896</v>
      </c>
      <c r="M1300">
        <v>2004</v>
      </c>
      <c r="N1300">
        <v>74</v>
      </c>
      <c r="O1300">
        <v>3</v>
      </c>
      <c r="P1300" t="str">
        <f t="shared" si="40"/>
        <v>09</v>
      </c>
      <c r="Q1300" s="118">
        <f>VLOOKUP(M1300,WeightWhite!A$10:B$12,2,FALSE)*I1300</f>
        <v>2.3265322580645162</v>
      </c>
      <c r="R1300">
        <f t="shared" si="41"/>
        <v>3</v>
      </c>
    </row>
    <row r="1301" spans="1:18" hidden="1">
      <c r="A1301" s="134">
        <v>9410960102</v>
      </c>
      <c r="B1301">
        <v>2007</v>
      </c>
      <c r="C1301">
        <v>20070922</v>
      </c>
      <c r="D1301">
        <v>50</v>
      </c>
      <c r="E1301">
        <v>50</v>
      </c>
      <c r="G1301" t="s">
        <v>308</v>
      </c>
      <c r="H1301">
        <v>210595</v>
      </c>
      <c r="I1301">
        <v>1.02</v>
      </c>
      <c r="J1301" t="s">
        <v>77</v>
      </c>
      <c r="K1301" t="s">
        <v>77</v>
      </c>
      <c r="L1301" t="s">
        <v>896</v>
      </c>
      <c r="M1301">
        <v>2004</v>
      </c>
      <c r="N1301">
        <v>74</v>
      </c>
      <c r="O1301">
        <v>3</v>
      </c>
      <c r="P1301" t="str">
        <f t="shared" si="40"/>
        <v>09</v>
      </c>
      <c r="Q1301" s="118">
        <f>VLOOKUP(M1301,WeightWhite!A$10:B$12,2,FALSE)*I1301</f>
        <v>2.3265322580645162</v>
      </c>
      <c r="R1301">
        <f t="shared" si="41"/>
        <v>3</v>
      </c>
    </row>
    <row r="1302" spans="1:18" hidden="1">
      <c r="A1302" s="134">
        <v>9410960103</v>
      </c>
      <c r="B1302">
        <v>2007</v>
      </c>
      <c r="C1302">
        <v>20070922</v>
      </c>
      <c r="D1302">
        <v>50</v>
      </c>
      <c r="E1302">
        <v>50</v>
      </c>
      <c r="G1302" t="s">
        <v>308</v>
      </c>
      <c r="H1302">
        <v>210595</v>
      </c>
      <c r="I1302">
        <v>1.02</v>
      </c>
      <c r="J1302" t="s">
        <v>77</v>
      </c>
      <c r="K1302" t="s">
        <v>77</v>
      </c>
      <c r="L1302" t="s">
        <v>896</v>
      </c>
      <c r="M1302">
        <v>2004</v>
      </c>
      <c r="N1302">
        <v>74</v>
      </c>
      <c r="O1302">
        <v>3</v>
      </c>
      <c r="P1302" t="str">
        <f t="shared" si="40"/>
        <v>09</v>
      </c>
      <c r="Q1302" s="118">
        <f>VLOOKUP(M1302,WeightWhite!A$10:B$12,2,FALSE)*I1302</f>
        <v>2.3265322580645162</v>
      </c>
      <c r="R1302">
        <f t="shared" si="41"/>
        <v>3</v>
      </c>
    </row>
    <row r="1303" spans="1:18" hidden="1">
      <c r="A1303" s="134">
        <v>9410960105</v>
      </c>
      <c r="B1303">
        <v>2007</v>
      </c>
      <c r="C1303">
        <v>20070922</v>
      </c>
      <c r="D1303">
        <v>50</v>
      </c>
      <c r="E1303">
        <v>50</v>
      </c>
      <c r="G1303" t="s">
        <v>308</v>
      </c>
      <c r="H1303">
        <v>210595</v>
      </c>
      <c r="I1303">
        <v>1.02</v>
      </c>
      <c r="J1303" t="s">
        <v>77</v>
      </c>
      <c r="K1303" t="s">
        <v>77</v>
      </c>
      <c r="L1303" t="s">
        <v>896</v>
      </c>
      <c r="M1303">
        <v>2004</v>
      </c>
      <c r="N1303">
        <v>74</v>
      </c>
      <c r="O1303">
        <v>3</v>
      </c>
      <c r="P1303" t="str">
        <f t="shared" si="40"/>
        <v>09</v>
      </c>
      <c r="Q1303" s="118">
        <f>VLOOKUP(M1303,WeightWhite!A$10:B$12,2,FALSE)*I1303</f>
        <v>2.3265322580645162</v>
      </c>
      <c r="R1303">
        <f t="shared" si="41"/>
        <v>3</v>
      </c>
    </row>
    <row r="1304" spans="1:18" hidden="1">
      <c r="A1304" s="134">
        <v>9410960106</v>
      </c>
      <c r="B1304">
        <v>2007</v>
      </c>
      <c r="C1304">
        <v>20070922</v>
      </c>
      <c r="D1304">
        <v>50</v>
      </c>
      <c r="E1304">
        <v>50</v>
      </c>
      <c r="G1304" t="s">
        <v>308</v>
      </c>
      <c r="H1304">
        <v>210595</v>
      </c>
      <c r="I1304">
        <v>1.02</v>
      </c>
      <c r="J1304" t="s">
        <v>77</v>
      </c>
      <c r="K1304" t="s">
        <v>77</v>
      </c>
      <c r="L1304" t="s">
        <v>896</v>
      </c>
      <c r="M1304">
        <v>2004</v>
      </c>
      <c r="N1304">
        <v>74</v>
      </c>
      <c r="O1304">
        <v>3</v>
      </c>
      <c r="P1304" t="str">
        <f t="shared" si="40"/>
        <v>09</v>
      </c>
      <c r="Q1304" s="118">
        <f>VLOOKUP(M1304,WeightWhite!A$10:B$12,2,FALSE)*I1304</f>
        <v>2.3265322580645162</v>
      </c>
      <c r="R1304">
        <f t="shared" si="41"/>
        <v>3</v>
      </c>
    </row>
    <row r="1305" spans="1:18" hidden="1">
      <c r="A1305" s="134">
        <v>9410960107</v>
      </c>
      <c r="B1305">
        <v>2007</v>
      </c>
      <c r="C1305">
        <v>20070922</v>
      </c>
      <c r="D1305">
        <v>50</v>
      </c>
      <c r="E1305">
        <v>50</v>
      </c>
      <c r="G1305" t="s">
        <v>308</v>
      </c>
      <c r="H1305">
        <v>210595</v>
      </c>
      <c r="I1305">
        <v>1.02</v>
      </c>
      <c r="J1305" t="s">
        <v>77</v>
      </c>
      <c r="K1305" t="s">
        <v>77</v>
      </c>
      <c r="L1305" t="s">
        <v>896</v>
      </c>
      <c r="M1305">
        <v>2004</v>
      </c>
      <c r="N1305">
        <v>74</v>
      </c>
      <c r="O1305">
        <v>3</v>
      </c>
      <c r="P1305" t="str">
        <f t="shared" si="40"/>
        <v>09</v>
      </c>
      <c r="Q1305" s="118">
        <f>VLOOKUP(M1305,WeightWhite!A$10:B$12,2,FALSE)*I1305</f>
        <v>2.3265322580645162</v>
      </c>
      <c r="R1305">
        <f t="shared" si="41"/>
        <v>3</v>
      </c>
    </row>
    <row r="1306" spans="1:18" hidden="1">
      <c r="A1306" s="134">
        <v>9410960108</v>
      </c>
      <c r="B1306">
        <v>2007</v>
      </c>
      <c r="C1306">
        <v>20070922</v>
      </c>
      <c r="D1306">
        <v>50</v>
      </c>
      <c r="E1306">
        <v>50</v>
      </c>
      <c r="G1306" t="s">
        <v>308</v>
      </c>
      <c r="H1306">
        <v>210595</v>
      </c>
      <c r="I1306">
        <v>1.02</v>
      </c>
      <c r="J1306" t="s">
        <v>77</v>
      </c>
      <c r="K1306" t="s">
        <v>77</v>
      </c>
      <c r="L1306" t="s">
        <v>896</v>
      </c>
      <c r="M1306">
        <v>2004</v>
      </c>
      <c r="N1306">
        <v>74</v>
      </c>
      <c r="O1306">
        <v>3</v>
      </c>
      <c r="P1306" t="str">
        <f t="shared" si="40"/>
        <v>09</v>
      </c>
      <c r="Q1306" s="118">
        <f>VLOOKUP(M1306,WeightWhite!A$10:B$12,2,FALSE)*I1306</f>
        <v>2.3265322580645162</v>
      </c>
      <c r="R1306">
        <f t="shared" si="41"/>
        <v>3</v>
      </c>
    </row>
    <row r="1307" spans="1:18" hidden="1">
      <c r="A1307" s="134">
        <v>9410960111</v>
      </c>
      <c r="B1307">
        <v>2007</v>
      </c>
      <c r="C1307">
        <v>20070922</v>
      </c>
      <c r="D1307">
        <v>50</v>
      </c>
      <c r="E1307">
        <v>50</v>
      </c>
      <c r="G1307" t="s">
        <v>308</v>
      </c>
      <c r="H1307">
        <v>210595</v>
      </c>
      <c r="I1307">
        <v>1.02</v>
      </c>
      <c r="J1307" t="s">
        <v>77</v>
      </c>
      <c r="K1307" t="s">
        <v>77</v>
      </c>
      <c r="L1307" t="s">
        <v>896</v>
      </c>
      <c r="M1307">
        <v>2004</v>
      </c>
      <c r="N1307">
        <v>74</v>
      </c>
      <c r="O1307">
        <v>3</v>
      </c>
      <c r="P1307" t="str">
        <f t="shared" si="40"/>
        <v>09</v>
      </c>
      <c r="Q1307" s="118">
        <f>VLOOKUP(M1307,WeightWhite!A$10:B$12,2,FALSE)*I1307</f>
        <v>2.3265322580645162</v>
      </c>
      <c r="R1307">
        <f t="shared" si="41"/>
        <v>3</v>
      </c>
    </row>
    <row r="1308" spans="1:18" hidden="1">
      <c r="A1308" s="134">
        <v>9410960112</v>
      </c>
      <c r="B1308">
        <v>2007</v>
      </c>
      <c r="C1308">
        <v>20070922</v>
      </c>
      <c r="D1308">
        <v>50</v>
      </c>
      <c r="E1308">
        <v>50</v>
      </c>
      <c r="G1308" t="s">
        <v>308</v>
      </c>
      <c r="H1308">
        <v>210595</v>
      </c>
      <c r="I1308">
        <v>1.02</v>
      </c>
      <c r="J1308" t="s">
        <v>77</v>
      </c>
      <c r="K1308" t="s">
        <v>77</v>
      </c>
      <c r="L1308" t="s">
        <v>896</v>
      </c>
      <c r="M1308">
        <v>2004</v>
      </c>
      <c r="N1308">
        <v>74</v>
      </c>
      <c r="O1308">
        <v>3</v>
      </c>
      <c r="P1308" t="str">
        <f t="shared" si="40"/>
        <v>09</v>
      </c>
      <c r="Q1308" s="118">
        <f>VLOOKUP(M1308,WeightWhite!A$10:B$12,2,FALSE)*I1308</f>
        <v>2.3265322580645162</v>
      </c>
      <c r="R1308">
        <f t="shared" si="41"/>
        <v>3</v>
      </c>
    </row>
    <row r="1309" spans="1:18" hidden="1">
      <c r="A1309" s="134">
        <v>9410960113</v>
      </c>
      <c r="B1309">
        <v>2007</v>
      </c>
      <c r="C1309">
        <v>20070922</v>
      </c>
      <c r="D1309">
        <v>50</v>
      </c>
      <c r="E1309">
        <v>50</v>
      </c>
      <c r="G1309" t="s">
        <v>308</v>
      </c>
      <c r="H1309">
        <v>210595</v>
      </c>
      <c r="I1309">
        <v>1.02</v>
      </c>
      <c r="J1309" t="s">
        <v>77</v>
      </c>
      <c r="K1309" t="s">
        <v>77</v>
      </c>
      <c r="L1309" t="s">
        <v>896</v>
      </c>
      <c r="M1309">
        <v>2004</v>
      </c>
      <c r="N1309">
        <v>74</v>
      </c>
      <c r="O1309">
        <v>3</v>
      </c>
      <c r="P1309" t="str">
        <f t="shared" si="40"/>
        <v>09</v>
      </c>
      <c r="Q1309" s="118">
        <f>VLOOKUP(M1309,WeightWhite!A$10:B$12,2,FALSE)*I1309</f>
        <v>2.3265322580645162</v>
      </c>
      <c r="R1309">
        <f t="shared" si="41"/>
        <v>3</v>
      </c>
    </row>
    <row r="1310" spans="1:18" hidden="1">
      <c r="A1310" s="134">
        <v>9410970001</v>
      </c>
      <c r="B1310">
        <v>2007</v>
      </c>
      <c r="C1310">
        <v>20070922</v>
      </c>
      <c r="D1310">
        <v>50</v>
      </c>
      <c r="E1310">
        <v>50</v>
      </c>
      <c r="G1310" t="s">
        <v>308</v>
      </c>
      <c r="H1310">
        <v>210595</v>
      </c>
      <c r="I1310">
        <v>1.02</v>
      </c>
      <c r="J1310" t="s">
        <v>77</v>
      </c>
      <c r="K1310" t="s">
        <v>77</v>
      </c>
      <c r="L1310" t="s">
        <v>896</v>
      </c>
      <c r="M1310">
        <v>2004</v>
      </c>
      <c r="N1310">
        <v>74</v>
      </c>
      <c r="O1310">
        <v>3</v>
      </c>
      <c r="P1310" t="str">
        <f t="shared" si="40"/>
        <v>09</v>
      </c>
      <c r="Q1310" s="118">
        <f>VLOOKUP(M1310,WeightWhite!A$10:B$12,2,FALSE)*I1310</f>
        <v>2.3265322580645162</v>
      </c>
      <c r="R1310">
        <f t="shared" si="41"/>
        <v>3</v>
      </c>
    </row>
    <row r="1311" spans="1:18" hidden="1">
      <c r="A1311" s="134">
        <v>9410970019</v>
      </c>
      <c r="B1311">
        <v>2007</v>
      </c>
      <c r="C1311">
        <v>20070922</v>
      </c>
      <c r="D1311">
        <v>50</v>
      </c>
      <c r="E1311">
        <v>50</v>
      </c>
      <c r="G1311" t="s">
        <v>308</v>
      </c>
      <c r="H1311">
        <v>210595</v>
      </c>
      <c r="I1311">
        <v>1.02</v>
      </c>
      <c r="J1311" t="s">
        <v>77</v>
      </c>
      <c r="K1311" t="s">
        <v>77</v>
      </c>
      <c r="L1311" t="s">
        <v>896</v>
      </c>
      <c r="M1311">
        <v>2004</v>
      </c>
      <c r="N1311">
        <v>74</v>
      </c>
      <c r="O1311">
        <v>3</v>
      </c>
      <c r="P1311" t="str">
        <f t="shared" si="40"/>
        <v>09</v>
      </c>
      <c r="Q1311" s="118">
        <f>VLOOKUP(M1311,WeightWhite!A$10:B$12,2,FALSE)*I1311</f>
        <v>2.3265322580645162</v>
      </c>
      <c r="R1311">
        <f t="shared" si="41"/>
        <v>3</v>
      </c>
    </row>
    <row r="1312" spans="1:18" hidden="1">
      <c r="A1312" s="134">
        <v>9410970022</v>
      </c>
      <c r="B1312">
        <v>2007</v>
      </c>
      <c r="C1312">
        <v>20070922</v>
      </c>
      <c r="D1312">
        <v>50</v>
      </c>
      <c r="E1312">
        <v>50</v>
      </c>
      <c r="G1312" t="s">
        <v>308</v>
      </c>
      <c r="H1312">
        <v>210595</v>
      </c>
      <c r="I1312">
        <v>1.02</v>
      </c>
      <c r="J1312" t="s">
        <v>77</v>
      </c>
      <c r="K1312" t="s">
        <v>77</v>
      </c>
      <c r="L1312" t="s">
        <v>896</v>
      </c>
      <c r="M1312">
        <v>2004</v>
      </c>
      <c r="N1312">
        <v>74</v>
      </c>
      <c r="O1312">
        <v>3</v>
      </c>
      <c r="P1312" t="str">
        <f t="shared" si="40"/>
        <v>09</v>
      </c>
      <c r="Q1312" s="118">
        <f>VLOOKUP(M1312,WeightWhite!A$10:B$12,2,FALSE)*I1312</f>
        <v>2.3265322580645162</v>
      </c>
      <c r="R1312">
        <f t="shared" si="41"/>
        <v>3</v>
      </c>
    </row>
    <row r="1313" spans="1:18" hidden="1">
      <c r="A1313" s="134">
        <v>9410970024</v>
      </c>
      <c r="B1313">
        <v>2007</v>
      </c>
      <c r="C1313">
        <v>20070922</v>
      </c>
      <c r="D1313">
        <v>50</v>
      </c>
      <c r="E1313">
        <v>50</v>
      </c>
      <c r="G1313" t="s">
        <v>308</v>
      </c>
      <c r="H1313">
        <v>210595</v>
      </c>
      <c r="I1313">
        <v>1.02</v>
      </c>
      <c r="J1313" t="s">
        <v>77</v>
      </c>
      <c r="K1313" t="s">
        <v>77</v>
      </c>
      <c r="L1313" t="s">
        <v>896</v>
      </c>
      <c r="M1313">
        <v>2004</v>
      </c>
      <c r="N1313">
        <v>74</v>
      </c>
      <c r="O1313">
        <v>3</v>
      </c>
      <c r="P1313" t="str">
        <f t="shared" si="40"/>
        <v>09</v>
      </c>
      <c r="Q1313" s="118">
        <f>VLOOKUP(M1313,WeightWhite!A$10:B$12,2,FALSE)*I1313</f>
        <v>2.3265322580645162</v>
      </c>
      <c r="R1313">
        <f t="shared" si="41"/>
        <v>3</v>
      </c>
    </row>
    <row r="1314" spans="1:18" hidden="1">
      <c r="A1314" s="134">
        <v>9410970026</v>
      </c>
      <c r="B1314">
        <v>2007</v>
      </c>
      <c r="C1314">
        <v>20070922</v>
      </c>
      <c r="D1314">
        <v>50</v>
      </c>
      <c r="E1314">
        <v>50</v>
      </c>
      <c r="G1314" t="s">
        <v>308</v>
      </c>
      <c r="H1314">
        <v>210595</v>
      </c>
      <c r="I1314">
        <v>1.02</v>
      </c>
      <c r="J1314" t="s">
        <v>77</v>
      </c>
      <c r="K1314" t="s">
        <v>77</v>
      </c>
      <c r="L1314" t="s">
        <v>896</v>
      </c>
      <c r="M1314">
        <v>2004</v>
      </c>
      <c r="N1314">
        <v>74</v>
      </c>
      <c r="O1314">
        <v>3</v>
      </c>
      <c r="P1314" t="str">
        <f t="shared" si="40"/>
        <v>09</v>
      </c>
      <c r="Q1314" s="118">
        <f>VLOOKUP(M1314,WeightWhite!A$10:B$12,2,FALSE)*I1314</f>
        <v>2.3265322580645162</v>
      </c>
      <c r="R1314">
        <f t="shared" si="41"/>
        <v>3</v>
      </c>
    </row>
    <row r="1315" spans="1:18" hidden="1">
      <c r="A1315" s="134">
        <v>9410970028</v>
      </c>
      <c r="B1315">
        <v>2007</v>
      </c>
      <c r="C1315">
        <v>20070922</v>
      </c>
      <c r="D1315">
        <v>50</v>
      </c>
      <c r="E1315">
        <v>50</v>
      </c>
      <c r="G1315" t="s">
        <v>308</v>
      </c>
      <c r="H1315">
        <v>210595</v>
      </c>
      <c r="I1315">
        <v>1.02</v>
      </c>
      <c r="J1315" t="s">
        <v>77</v>
      </c>
      <c r="K1315" t="s">
        <v>77</v>
      </c>
      <c r="L1315" t="s">
        <v>896</v>
      </c>
      <c r="M1315">
        <v>2004</v>
      </c>
      <c r="N1315">
        <v>74</v>
      </c>
      <c r="O1315">
        <v>3</v>
      </c>
      <c r="P1315" t="str">
        <f t="shared" si="40"/>
        <v>09</v>
      </c>
      <c r="Q1315" s="118">
        <f>VLOOKUP(M1315,WeightWhite!A$10:B$12,2,FALSE)*I1315</f>
        <v>2.3265322580645162</v>
      </c>
      <c r="R1315">
        <f t="shared" si="41"/>
        <v>3</v>
      </c>
    </row>
    <row r="1316" spans="1:18" hidden="1">
      <c r="A1316" s="134">
        <v>9410970029</v>
      </c>
      <c r="B1316">
        <v>2007</v>
      </c>
      <c r="C1316">
        <v>20070922</v>
      </c>
      <c r="D1316">
        <v>50</v>
      </c>
      <c r="E1316">
        <v>50</v>
      </c>
      <c r="G1316" t="s">
        <v>308</v>
      </c>
      <c r="H1316">
        <v>210595</v>
      </c>
      <c r="I1316">
        <v>1.02</v>
      </c>
      <c r="J1316" t="s">
        <v>77</v>
      </c>
      <c r="K1316" t="s">
        <v>77</v>
      </c>
      <c r="L1316" t="s">
        <v>896</v>
      </c>
      <c r="M1316">
        <v>2004</v>
      </c>
      <c r="N1316">
        <v>74</v>
      </c>
      <c r="O1316">
        <v>3</v>
      </c>
      <c r="P1316" t="str">
        <f t="shared" si="40"/>
        <v>09</v>
      </c>
      <c r="Q1316" s="118">
        <f>VLOOKUP(M1316,WeightWhite!A$10:B$12,2,FALSE)*I1316</f>
        <v>2.3265322580645162</v>
      </c>
      <c r="R1316">
        <f t="shared" si="41"/>
        <v>3</v>
      </c>
    </row>
    <row r="1317" spans="1:18" hidden="1">
      <c r="A1317" s="134">
        <v>9410980051</v>
      </c>
      <c r="B1317">
        <v>2007</v>
      </c>
      <c r="C1317">
        <v>20070929</v>
      </c>
      <c r="D1317">
        <v>50</v>
      </c>
      <c r="E1317">
        <v>50</v>
      </c>
      <c r="G1317" t="s">
        <v>308</v>
      </c>
      <c r="H1317">
        <v>210595</v>
      </c>
      <c r="I1317">
        <v>1.02</v>
      </c>
      <c r="J1317" t="s">
        <v>77</v>
      </c>
      <c r="K1317" t="s">
        <v>77</v>
      </c>
      <c r="L1317" t="s">
        <v>896</v>
      </c>
      <c r="M1317">
        <v>2004</v>
      </c>
      <c r="N1317">
        <v>74</v>
      </c>
      <c r="O1317">
        <v>3</v>
      </c>
      <c r="P1317" t="str">
        <f t="shared" si="40"/>
        <v>09</v>
      </c>
      <c r="Q1317" s="118">
        <f>VLOOKUP(M1317,WeightWhite!A$10:B$12,2,FALSE)*I1317</f>
        <v>2.3265322580645162</v>
      </c>
      <c r="R1317">
        <f t="shared" si="41"/>
        <v>3</v>
      </c>
    </row>
    <row r="1318" spans="1:18" hidden="1">
      <c r="A1318" s="134">
        <v>9410980053</v>
      </c>
      <c r="B1318">
        <v>2007</v>
      </c>
      <c r="C1318">
        <v>20070929</v>
      </c>
      <c r="D1318">
        <v>50</v>
      </c>
      <c r="E1318">
        <v>50</v>
      </c>
      <c r="G1318" t="s">
        <v>308</v>
      </c>
      <c r="H1318">
        <v>210595</v>
      </c>
      <c r="I1318">
        <v>1.02</v>
      </c>
      <c r="J1318" t="s">
        <v>77</v>
      </c>
      <c r="K1318" t="s">
        <v>77</v>
      </c>
      <c r="L1318" t="s">
        <v>896</v>
      </c>
      <c r="M1318">
        <v>2004</v>
      </c>
      <c r="N1318">
        <v>74</v>
      </c>
      <c r="O1318">
        <v>3</v>
      </c>
      <c r="P1318" t="str">
        <f t="shared" si="40"/>
        <v>09</v>
      </c>
      <c r="Q1318" s="118">
        <f>VLOOKUP(M1318,WeightWhite!A$10:B$12,2,FALSE)*I1318</f>
        <v>2.3265322580645162</v>
      </c>
      <c r="R1318">
        <f t="shared" si="41"/>
        <v>3</v>
      </c>
    </row>
    <row r="1319" spans="1:18" hidden="1">
      <c r="A1319" s="134">
        <v>9410980059</v>
      </c>
      <c r="B1319">
        <v>2007</v>
      </c>
      <c r="C1319">
        <v>20070929</v>
      </c>
      <c r="D1319">
        <v>50</v>
      </c>
      <c r="E1319">
        <v>50</v>
      </c>
      <c r="G1319" t="s">
        <v>308</v>
      </c>
      <c r="H1319">
        <v>210595</v>
      </c>
      <c r="I1319">
        <v>1.02</v>
      </c>
      <c r="J1319" t="s">
        <v>77</v>
      </c>
      <c r="K1319" t="s">
        <v>77</v>
      </c>
      <c r="L1319" t="s">
        <v>896</v>
      </c>
      <c r="M1319">
        <v>2004</v>
      </c>
      <c r="N1319">
        <v>74</v>
      </c>
      <c r="O1319">
        <v>3</v>
      </c>
      <c r="P1319" t="str">
        <f t="shared" si="40"/>
        <v>09</v>
      </c>
      <c r="Q1319" s="118">
        <f>VLOOKUP(M1319,WeightWhite!A$10:B$12,2,FALSE)*I1319</f>
        <v>2.3265322580645162</v>
      </c>
      <c r="R1319">
        <f t="shared" si="41"/>
        <v>3</v>
      </c>
    </row>
    <row r="1320" spans="1:18" hidden="1">
      <c r="A1320" s="134">
        <v>9410980060</v>
      </c>
      <c r="B1320">
        <v>2007</v>
      </c>
      <c r="C1320">
        <v>20070929</v>
      </c>
      <c r="D1320">
        <v>50</v>
      </c>
      <c r="E1320">
        <v>50</v>
      </c>
      <c r="G1320" t="s">
        <v>308</v>
      </c>
      <c r="H1320">
        <v>210595</v>
      </c>
      <c r="I1320">
        <v>1.02</v>
      </c>
      <c r="J1320" t="s">
        <v>77</v>
      </c>
      <c r="K1320" t="s">
        <v>77</v>
      </c>
      <c r="L1320" t="s">
        <v>896</v>
      </c>
      <c r="M1320">
        <v>2004</v>
      </c>
      <c r="N1320">
        <v>74</v>
      </c>
      <c r="O1320">
        <v>3</v>
      </c>
      <c r="P1320" t="str">
        <f t="shared" si="40"/>
        <v>09</v>
      </c>
      <c r="Q1320" s="118">
        <f>VLOOKUP(M1320,WeightWhite!A$10:B$12,2,FALSE)*I1320</f>
        <v>2.3265322580645162</v>
      </c>
      <c r="R1320">
        <f t="shared" si="41"/>
        <v>3</v>
      </c>
    </row>
    <row r="1321" spans="1:18" hidden="1">
      <c r="A1321" s="134">
        <v>9410980075</v>
      </c>
      <c r="B1321">
        <v>2007</v>
      </c>
      <c r="C1321">
        <v>20070929</v>
      </c>
      <c r="D1321">
        <v>50</v>
      </c>
      <c r="E1321">
        <v>50</v>
      </c>
      <c r="G1321" t="s">
        <v>308</v>
      </c>
      <c r="H1321">
        <v>210595</v>
      </c>
      <c r="I1321">
        <v>1.02</v>
      </c>
      <c r="J1321" t="s">
        <v>77</v>
      </c>
      <c r="K1321" t="s">
        <v>77</v>
      </c>
      <c r="L1321" t="s">
        <v>896</v>
      </c>
      <c r="M1321">
        <v>2004</v>
      </c>
      <c r="N1321">
        <v>74</v>
      </c>
      <c r="O1321">
        <v>3</v>
      </c>
      <c r="P1321" t="str">
        <f t="shared" si="40"/>
        <v>09</v>
      </c>
      <c r="Q1321" s="118">
        <f>VLOOKUP(M1321,WeightWhite!A$10:B$12,2,FALSE)*I1321</f>
        <v>2.3265322580645162</v>
      </c>
      <c r="R1321">
        <f t="shared" si="41"/>
        <v>3</v>
      </c>
    </row>
    <row r="1322" spans="1:18" hidden="1">
      <c r="A1322" s="134">
        <v>9410980077</v>
      </c>
      <c r="B1322">
        <v>2007</v>
      </c>
      <c r="C1322">
        <v>20070929</v>
      </c>
      <c r="D1322">
        <v>50</v>
      </c>
      <c r="E1322">
        <v>50</v>
      </c>
      <c r="G1322" t="s">
        <v>308</v>
      </c>
      <c r="H1322">
        <v>210595</v>
      </c>
      <c r="I1322">
        <v>1.02</v>
      </c>
      <c r="J1322" t="s">
        <v>77</v>
      </c>
      <c r="K1322" t="s">
        <v>77</v>
      </c>
      <c r="L1322" t="s">
        <v>896</v>
      </c>
      <c r="M1322">
        <v>2004</v>
      </c>
      <c r="N1322">
        <v>74</v>
      </c>
      <c r="O1322">
        <v>3</v>
      </c>
      <c r="P1322" t="str">
        <f t="shared" si="40"/>
        <v>09</v>
      </c>
      <c r="Q1322" s="118">
        <f>VLOOKUP(M1322,WeightWhite!A$10:B$12,2,FALSE)*I1322</f>
        <v>2.3265322580645162</v>
      </c>
      <c r="R1322">
        <f t="shared" si="41"/>
        <v>3</v>
      </c>
    </row>
    <row r="1323" spans="1:18" hidden="1">
      <c r="A1323" s="134">
        <v>9410980078</v>
      </c>
      <c r="B1323">
        <v>2007</v>
      </c>
      <c r="C1323">
        <v>20070929</v>
      </c>
      <c r="D1323">
        <v>50</v>
      </c>
      <c r="E1323">
        <v>50</v>
      </c>
      <c r="G1323" t="s">
        <v>308</v>
      </c>
      <c r="H1323">
        <v>210595</v>
      </c>
      <c r="I1323">
        <v>1.02</v>
      </c>
      <c r="J1323" t="s">
        <v>77</v>
      </c>
      <c r="K1323" t="s">
        <v>77</v>
      </c>
      <c r="L1323" t="s">
        <v>896</v>
      </c>
      <c r="M1323">
        <v>2004</v>
      </c>
      <c r="N1323">
        <v>74</v>
      </c>
      <c r="O1323">
        <v>3</v>
      </c>
      <c r="P1323" t="str">
        <f t="shared" si="40"/>
        <v>09</v>
      </c>
      <c r="Q1323" s="118">
        <f>VLOOKUP(M1323,WeightWhite!A$10:B$12,2,FALSE)*I1323</f>
        <v>2.3265322580645162</v>
      </c>
      <c r="R1323">
        <f t="shared" si="41"/>
        <v>3</v>
      </c>
    </row>
    <row r="1324" spans="1:18" hidden="1">
      <c r="A1324" s="134">
        <v>9410980079</v>
      </c>
      <c r="B1324">
        <v>2007</v>
      </c>
      <c r="C1324">
        <v>20070929</v>
      </c>
      <c r="D1324">
        <v>50</v>
      </c>
      <c r="E1324">
        <v>50</v>
      </c>
      <c r="G1324" t="s">
        <v>308</v>
      </c>
      <c r="H1324">
        <v>210595</v>
      </c>
      <c r="I1324">
        <v>1.02</v>
      </c>
      <c r="J1324" t="s">
        <v>77</v>
      </c>
      <c r="K1324" t="s">
        <v>77</v>
      </c>
      <c r="L1324" t="s">
        <v>896</v>
      </c>
      <c r="M1324">
        <v>2004</v>
      </c>
      <c r="N1324">
        <v>74</v>
      </c>
      <c r="O1324">
        <v>3</v>
      </c>
      <c r="P1324" t="str">
        <f t="shared" si="40"/>
        <v>09</v>
      </c>
      <c r="Q1324" s="118">
        <f>VLOOKUP(M1324,WeightWhite!A$10:B$12,2,FALSE)*I1324</f>
        <v>2.3265322580645162</v>
      </c>
      <c r="R1324">
        <f t="shared" si="41"/>
        <v>3</v>
      </c>
    </row>
    <row r="1325" spans="1:18" hidden="1">
      <c r="A1325" s="134">
        <v>9410980080</v>
      </c>
      <c r="B1325">
        <v>2007</v>
      </c>
      <c r="C1325">
        <v>20070929</v>
      </c>
      <c r="D1325">
        <v>50</v>
      </c>
      <c r="E1325">
        <v>50</v>
      </c>
      <c r="G1325" t="s">
        <v>308</v>
      </c>
      <c r="H1325">
        <v>210595</v>
      </c>
      <c r="I1325">
        <v>1.02</v>
      </c>
      <c r="J1325" t="s">
        <v>77</v>
      </c>
      <c r="K1325" t="s">
        <v>77</v>
      </c>
      <c r="L1325" t="s">
        <v>896</v>
      </c>
      <c r="M1325">
        <v>2004</v>
      </c>
      <c r="N1325">
        <v>74</v>
      </c>
      <c r="O1325">
        <v>3</v>
      </c>
      <c r="P1325" t="str">
        <f t="shared" si="40"/>
        <v>09</v>
      </c>
      <c r="Q1325" s="118">
        <f>VLOOKUP(M1325,WeightWhite!A$10:B$12,2,FALSE)*I1325</f>
        <v>2.3265322580645162</v>
      </c>
      <c r="R1325">
        <f t="shared" si="41"/>
        <v>3</v>
      </c>
    </row>
    <row r="1326" spans="1:18" hidden="1">
      <c r="A1326" s="134">
        <v>9410980081</v>
      </c>
      <c r="B1326">
        <v>2007</v>
      </c>
      <c r="C1326">
        <v>20070929</v>
      </c>
      <c r="D1326">
        <v>50</v>
      </c>
      <c r="E1326">
        <v>50</v>
      </c>
      <c r="G1326" t="s">
        <v>308</v>
      </c>
      <c r="H1326">
        <v>210595</v>
      </c>
      <c r="I1326">
        <v>1.02</v>
      </c>
      <c r="J1326" t="s">
        <v>77</v>
      </c>
      <c r="K1326" t="s">
        <v>77</v>
      </c>
      <c r="L1326" t="s">
        <v>896</v>
      </c>
      <c r="M1326">
        <v>2004</v>
      </c>
      <c r="N1326">
        <v>74</v>
      </c>
      <c r="O1326">
        <v>3</v>
      </c>
      <c r="P1326" t="str">
        <f t="shared" si="40"/>
        <v>09</v>
      </c>
      <c r="Q1326" s="118">
        <f>VLOOKUP(M1326,WeightWhite!A$10:B$12,2,FALSE)*I1326</f>
        <v>2.3265322580645162</v>
      </c>
      <c r="R1326">
        <f t="shared" si="41"/>
        <v>3</v>
      </c>
    </row>
    <row r="1327" spans="1:18" hidden="1">
      <c r="A1327" s="134">
        <v>9410980083</v>
      </c>
      <c r="B1327">
        <v>2007</v>
      </c>
      <c r="C1327">
        <v>20070929</v>
      </c>
      <c r="D1327">
        <v>50</v>
      </c>
      <c r="E1327">
        <v>50</v>
      </c>
      <c r="G1327" t="s">
        <v>308</v>
      </c>
      <c r="H1327">
        <v>210595</v>
      </c>
      <c r="I1327">
        <v>1.02</v>
      </c>
      <c r="J1327" t="s">
        <v>77</v>
      </c>
      <c r="K1327" t="s">
        <v>77</v>
      </c>
      <c r="L1327" t="s">
        <v>896</v>
      </c>
      <c r="M1327">
        <v>2004</v>
      </c>
      <c r="N1327">
        <v>74</v>
      </c>
      <c r="O1327">
        <v>3</v>
      </c>
      <c r="P1327" t="str">
        <f t="shared" si="40"/>
        <v>09</v>
      </c>
      <c r="Q1327" s="118">
        <f>VLOOKUP(M1327,WeightWhite!A$10:B$12,2,FALSE)*I1327</f>
        <v>2.3265322580645162</v>
      </c>
      <c r="R1327">
        <f t="shared" si="41"/>
        <v>3</v>
      </c>
    </row>
    <row r="1328" spans="1:18" hidden="1">
      <c r="A1328" s="134">
        <v>9410980085</v>
      </c>
      <c r="B1328">
        <v>2007</v>
      </c>
      <c r="C1328">
        <v>20070929</v>
      </c>
      <c r="D1328">
        <v>50</v>
      </c>
      <c r="E1328">
        <v>50</v>
      </c>
      <c r="G1328" t="s">
        <v>308</v>
      </c>
      <c r="H1328">
        <v>210595</v>
      </c>
      <c r="I1328">
        <v>1.02</v>
      </c>
      <c r="J1328" t="s">
        <v>77</v>
      </c>
      <c r="K1328" t="s">
        <v>77</v>
      </c>
      <c r="L1328" t="s">
        <v>896</v>
      </c>
      <c r="M1328">
        <v>2004</v>
      </c>
      <c r="N1328">
        <v>74</v>
      </c>
      <c r="O1328">
        <v>3</v>
      </c>
      <c r="P1328" t="str">
        <f t="shared" si="40"/>
        <v>09</v>
      </c>
      <c r="Q1328" s="118">
        <f>VLOOKUP(M1328,WeightWhite!A$10:B$12,2,FALSE)*I1328</f>
        <v>2.3265322580645162</v>
      </c>
      <c r="R1328">
        <f t="shared" si="41"/>
        <v>3</v>
      </c>
    </row>
    <row r="1329" spans="1:18" hidden="1">
      <c r="A1329" s="134">
        <v>9410980087</v>
      </c>
      <c r="B1329">
        <v>2007</v>
      </c>
      <c r="C1329">
        <v>20070929</v>
      </c>
      <c r="D1329">
        <v>50</v>
      </c>
      <c r="E1329">
        <v>50</v>
      </c>
      <c r="G1329" t="s">
        <v>308</v>
      </c>
      <c r="H1329">
        <v>210595</v>
      </c>
      <c r="I1329">
        <v>1.02</v>
      </c>
      <c r="J1329" t="s">
        <v>77</v>
      </c>
      <c r="K1329" t="s">
        <v>77</v>
      </c>
      <c r="L1329" t="s">
        <v>896</v>
      </c>
      <c r="M1329">
        <v>2004</v>
      </c>
      <c r="N1329">
        <v>74</v>
      </c>
      <c r="O1329">
        <v>3</v>
      </c>
      <c r="P1329" t="str">
        <f t="shared" si="40"/>
        <v>09</v>
      </c>
      <c r="Q1329" s="118">
        <f>VLOOKUP(M1329,WeightWhite!A$10:B$12,2,FALSE)*I1329</f>
        <v>2.3265322580645162</v>
      </c>
      <c r="R1329">
        <f t="shared" si="41"/>
        <v>3</v>
      </c>
    </row>
    <row r="1330" spans="1:18" hidden="1">
      <c r="A1330" s="134">
        <v>9410980115</v>
      </c>
      <c r="B1330">
        <v>2007</v>
      </c>
      <c r="C1330">
        <v>20070929</v>
      </c>
      <c r="D1330">
        <v>50</v>
      </c>
      <c r="E1330">
        <v>50</v>
      </c>
      <c r="G1330" t="s">
        <v>308</v>
      </c>
      <c r="H1330">
        <v>210595</v>
      </c>
      <c r="I1330">
        <v>1.07</v>
      </c>
      <c r="J1330" t="s">
        <v>77</v>
      </c>
      <c r="K1330" t="s">
        <v>77</v>
      </c>
      <c r="L1330" t="s">
        <v>896</v>
      </c>
      <c r="M1330">
        <v>2004</v>
      </c>
      <c r="N1330">
        <v>74</v>
      </c>
      <c r="O1330">
        <v>3</v>
      </c>
      <c r="P1330" t="str">
        <f t="shared" si="40"/>
        <v>09</v>
      </c>
      <c r="Q1330" s="118">
        <f>VLOOKUP(M1330,WeightWhite!A$10:B$12,2,FALSE)*I1330</f>
        <v>2.4405779569892472</v>
      </c>
      <c r="R1330">
        <f t="shared" si="41"/>
        <v>3</v>
      </c>
    </row>
    <row r="1331" spans="1:18" hidden="1">
      <c r="A1331" s="134">
        <v>9410980089</v>
      </c>
      <c r="B1331">
        <v>2007</v>
      </c>
      <c r="C1331">
        <v>20070929</v>
      </c>
      <c r="D1331">
        <v>50</v>
      </c>
      <c r="E1331">
        <v>50</v>
      </c>
      <c r="G1331" t="s">
        <v>308</v>
      </c>
      <c r="H1331">
        <v>210595</v>
      </c>
      <c r="I1331">
        <v>1.07</v>
      </c>
      <c r="J1331" t="s">
        <v>77</v>
      </c>
      <c r="K1331" t="s">
        <v>77</v>
      </c>
      <c r="L1331" t="s">
        <v>896</v>
      </c>
      <c r="M1331">
        <v>2004</v>
      </c>
      <c r="N1331">
        <v>74</v>
      </c>
      <c r="O1331">
        <v>3</v>
      </c>
      <c r="P1331" t="str">
        <f t="shared" si="40"/>
        <v>09</v>
      </c>
      <c r="Q1331" s="118">
        <f>VLOOKUP(M1331,WeightWhite!A$10:B$12,2,FALSE)*I1331</f>
        <v>2.4405779569892472</v>
      </c>
      <c r="R1331">
        <f t="shared" si="41"/>
        <v>3</v>
      </c>
    </row>
    <row r="1332" spans="1:18" hidden="1">
      <c r="A1332" s="134">
        <v>9410990017</v>
      </c>
      <c r="B1332">
        <v>2007</v>
      </c>
      <c r="C1332">
        <v>20070929</v>
      </c>
      <c r="D1332">
        <v>50</v>
      </c>
      <c r="E1332">
        <v>50</v>
      </c>
      <c r="G1332" t="s">
        <v>308</v>
      </c>
      <c r="H1332">
        <v>210595</v>
      </c>
      <c r="I1332">
        <v>1.02</v>
      </c>
      <c r="J1332" t="s">
        <v>77</v>
      </c>
      <c r="K1332" t="s">
        <v>77</v>
      </c>
      <c r="L1332" t="s">
        <v>896</v>
      </c>
      <c r="M1332">
        <v>2004</v>
      </c>
      <c r="N1332">
        <v>74</v>
      </c>
      <c r="O1332">
        <v>3</v>
      </c>
      <c r="P1332" t="str">
        <f t="shared" si="40"/>
        <v>09</v>
      </c>
      <c r="Q1332" s="118">
        <f>VLOOKUP(M1332,WeightWhite!A$10:B$12,2,FALSE)*I1332</f>
        <v>2.3265322580645162</v>
      </c>
      <c r="R1332">
        <f t="shared" si="41"/>
        <v>3</v>
      </c>
    </row>
    <row r="1333" spans="1:18" hidden="1">
      <c r="A1333" s="134">
        <v>9410990018</v>
      </c>
      <c r="B1333">
        <v>2007</v>
      </c>
      <c r="C1333">
        <v>20070929</v>
      </c>
      <c r="D1333">
        <v>50</v>
      </c>
      <c r="E1333">
        <v>50</v>
      </c>
      <c r="G1333" t="s">
        <v>308</v>
      </c>
      <c r="H1333">
        <v>210595</v>
      </c>
      <c r="I1333">
        <v>1.02</v>
      </c>
      <c r="J1333" t="s">
        <v>77</v>
      </c>
      <c r="K1333" t="s">
        <v>77</v>
      </c>
      <c r="L1333" t="s">
        <v>896</v>
      </c>
      <c r="M1333">
        <v>2004</v>
      </c>
      <c r="N1333">
        <v>74</v>
      </c>
      <c r="O1333">
        <v>3</v>
      </c>
      <c r="P1333" t="str">
        <f t="shared" si="40"/>
        <v>09</v>
      </c>
      <c r="Q1333" s="118">
        <f>VLOOKUP(M1333,WeightWhite!A$10:B$12,2,FALSE)*I1333</f>
        <v>2.3265322580645162</v>
      </c>
      <c r="R1333">
        <f t="shared" si="41"/>
        <v>3</v>
      </c>
    </row>
    <row r="1334" spans="1:18" hidden="1">
      <c r="A1334" s="134">
        <v>9410990020</v>
      </c>
      <c r="B1334">
        <v>2007</v>
      </c>
      <c r="C1334">
        <v>20070929</v>
      </c>
      <c r="D1334">
        <v>50</v>
      </c>
      <c r="E1334">
        <v>50</v>
      </c>
      <c r="G1334" t="s">
        <v>308</v>
      </c>
      <c r="H1334">
        <v>210595</v>
      </c>
      <c r="I1334">
        <v>1.02</v>
      </c>
      <c r="J1334" t="s">
        <v>77</v>
      </c>
      <c r="K1334" t="s">
        <v>77</v>
      </c>
      <c r="L1334" t="s">
        <v>896</v>
      </c>
      <c r="M1334">
        <v>2004</v>
      </c>
      <c r="N1334">
        <v>74</v>
      </c>
      <c r="O1334">
        <v>3</v>
      </c>
      <c r="P1334" t="str">
        <f t="shared" si="40"/>
        <v>09</v>
      </c>
      <c r="Q1334" s="118">
        <f>VLOOKUP(M1334,WeightWhite!A$10:B$12,2,FALSE)*I1334</f>
        <v>2.3265322580645162</v>
      </c>
      <c r="R1334">
        <f t="shared" si="41"/>
        <v>3</v>
      </c>
    </row>
    <row r="1335" spans="1:18" hidden="1">
      <c r="A1335" s="134">
        <v>9410990022</v>
      </c>
      <c r="B1335">
        <v>2007</v>
      </c>
      <c r="C1335">
        <v>20070929</v>
      </c>
      <c r="D1335">
        <v>50</v>
      </c>
      <c r="E1335">
        <v>50</v>
      </c>
      <c r="G1335" t="s">
        <v>308</v>
      </c>
      <c r="H1335">
        <v>210595</v>
      </c>
      <c r="I1335">
        <v>1.02</v>
      </c>
      <c r="J1335" t="s">
        <v>77</v>
      </c>
      <c r="K1335" t="s">
        <v>77</v>
      </c>
      <c r="L1335" t="s">
        <v>896</v>
      </c>
      <c r="M1335">
        <v>2004</v>
      </c>
      <c r="N1335">
        <v>74</v>
      </c>
      <c r="O1335">
        <v>3</v>
      </c>
      <c r="P1335" t="str">
        <f t="shared" si="40"/>
        <v>09</v>
      </c>
      <c r="Q1335" s="118">
        <f>VLOOKUP(M1335,WeightWhite!A$10:B$12,2,FALSE)*I1335</f>
        <v>2.3265322580645162</v>
      </c>
      <c r="R1335">
        <f t="shared" si="41"/>
        <v>3</v>
      </c>
    </row>
    <row r="1336" spans="1:18" hidden="1">
      <c r="A1336" s="134">
        <v>9410990023</v>
      </c>
      <c r="B1336">
        <v>2007</v>
      </c>
      <c r="C1336">
        <v>20070929</v>
      </c>
      <c r="D1336">
        <v>50</v>
      </c>
      <c r="E1336">
        <v>50</v>
      </c>
      <c r="G1336" t="s">
        <v>308</v>
      </c>
      <c r="H1336">
        <v>210595</v>
      </c>
      <c r="I1336">
        <v>1.02</v>
      </c>
      <c r="J1336" t="s">
        <v>77</v>
      </c>
      <c r="K1336" t="s">
        <v>77</v>
      </c>
      <c r="L1336" t="s">
        <v>896</v>
      </c>
      <c r="M1336">
        <v>2004</v>
      </c>
      <c r="N1336">
        <v>74</v>
      </c>
      <c r="O1336">
        <v>3</v>
      </c>
      <c r="P1336" t="str">
        <f t="shared" si="40"/>
        <v>09</v>
      </c>
      <c r="Q1336" s="118">
        <f>VLOOKUP(M1336,WeightWhite!A$10:B$12,2,FALSE)*I1336</f>
        <v>2.3265322580645162</v>
      </c>
      <c r="R1336">
        <f t="shared" si="41"/>
        <v>3</v>
      </c>
    </row>
    <row r="1337" spans="1:18" hidden="1">
      <c r="A1337" s="134">
        <v>9410990026</v>
      </c>
      <c r="B1337">
        <v>2007</v>
      </c>
      <c r="C1337">
        <v>20070929</v>
      </c>
      <c r="D1337">
        <v>50</v>
      </c>
      <c r="E1337">
        <v>50</v>
      </c>
      <c r="G1337" t="s">
        <v>308</v>
      </c>
      <c r="H1337">
        <v>210595</v>
      </c>
      <c r="I1337">
        <v>1.02</v>
      </c>
      <c r="J1337" t="s">
        <v>77</v>
      </c>
      <c r="K1337" t="s">
        <v>77</v>
      </c>
      <c r="L1337" t="s">
        <v>896</v>
      </c>
      <c r="M1337">
        <v>2004</v>
      </c>
      <c r="N1337">
        <v>74</v>
      </c>
      <c r="O1337">
        <v>3</v>
      </c>
      <c r="P1337" t="str">
        <f t="shared" si="40"/>
        <v>09</v>
      </c>
      <c r="Q1337" s="118">
        <f>VLOOKUP(M1337,WeightWhite!A$10:B$12,2,FALSE)*I1337</f>
        <v>2.3265322580645162</v>
      </c>
      <c r="R1337">
        <f t="shared" si="41"/>
        <v>3</v>
      </c>
    </row>
    <row r="1338" spans="1:18" hidden="1">
      <c r="A1338" s="134">
        <v>9410990041</v>
      </c>
      <c r="B1338">
        <v>2007</v>
      </c>
      <c r="C1338">
        <v>20070929</v>
      </c>
      <c r="D1338">
        <v>50</v>
      </c>
      <c r="E1338">
        <v>50</v>
      </c>
      <c r="G1338" t="s">
        <v>308</v>
      </c>
      <c r="H1338">
        <v>210595</v>
      </c>
      <c r="I1338">
        <v>1.02</v>
      </c>
      <c r="J1338" t="s">
        <v>77</v>
      </c>
      <c r="K1338" t="s">
        <v>77</v>
      </c>
      <c r="L1338" t="s">
        <v>896</v>
      </c>
      <c r="M1338">
        <v>2004</v>
      </c>
      <c r="N1338">
        <v>74</v>
      </c>
      <c r="O1338">
        <v>3</v>
      </c>
      <c r="P1338" t="str">
        <f t="shared" si="40"/>
        <v>09</v>
      </c>
      <c r="Q1338" s="118">
        <f>VLOOKUP(M1338,WeightWhite!A$10:B$12,2,FALSE)*I1338</f>
        <v>2.3265322580645162</v>
      </c>
      <c r="R1338">
        <f t="shared" si="41"/>
        <v>3</v>
      </c>
    </row>
    <row r="1339" spans="1:18" hidden="1">
      <c r="A1339" s="134">
        <v>9410990042</v>
      </c>
      <c r="B1339">
        <v>2007</v>
      </c>
      <c r="C1339">
        <v>20070929</v>
      </c>
      <c r="D1339">
        <v>50</v>
      </c>
      <c r="E1339">
        <v>50</v>
      </c>
      <c r="G1339" t="s">
        <v>308</v>
      </c>
      <c r="H1339">
        <v>210595</v>
      </c>
      <c r="I1339">
        <v>1.02</v>
      </c>
      <c r="J1339" t="s">
        <v>77</v>
      </c>
      <c r="K1339" t="s">
        <v>77</v>
      </c>
      <c r="L1339" t="s">
        <v>896</v>
      </c>
      <c r="M1339">
        <v>2004</v>
      </c>
      <c r="N1339">
        <v>74</v>
      </c>
      <c r="O1339">
        <v>3</v>
      </c>
      <c r="P1339" t="str">
        <f t="shared" si="40"/>
        <v>09</v>
      </c>
      <c r="Q1339" s="118">
        <f>VLOOKUP(M1339,WeightWhite!A$10:B$12,2,FALSE)*I1339</f>
        <v>2.3265322580645162</v>
      </c>
      <c r="R1339">
        <f t="shared" si="41"/>
        <v>3</v>
      </c>
    </row>
    <row r="1340" spans="1:18" hidden="1">
      <c r="A1340" s="134">
        <v>9410990043</v>
      </c>
      <c r="B1340">
        <v>2007</v>
      </c>
      <c r="C1340">
        <v>20070929</v>
      </c>
      <c r="D1340">
        <v>50</v>
      </c>
      <c r="E1340">
        <v>50</v>
      </c>
      <c r="G1340" t="s">
        <v>308</v>
      </c>
      <c r="H1340">
        <v>210595</v>
      </c>
      <c r="I1340">
        <v>1.02</v>
      </c>
      <c r="J1340" t="s">
        <v>77</v>
      </c>
      <c r="K1340" t="s">
        <v>77</v>
      </c>
      <c r="L1340" t="s">
        <v>896</v>
      </c>
      <c r="M1340">
        <v>2004</v>
      </c>
      <c r="N1340">
        <v>74</v>
      </c>
      <c r="O1340">
        <v>3</v>
      </c>
      <c r="P1340" t="str">
        <f t="shared" si="40"/>
        <v>09</v>
      </c>
      <c r="Q1340" s="118">
        <f>VLOOKUP(M1340,WeightWhite!A$10:B$12,2,FALSE)*I1340</f>
        <v>2.3265322580645162</v>
      </c>
      <c r="R1340">
        <f t="shared" si="41"/>
        <v>3</v>
      </c>
    </row>
    <row r="1341" spans="1:18" hidden="1">
      <c r="A1341" s="134">
        <v>9410990046</v>
      </c>
      <c r="B1341">
        <v>2007</v>
      </c>
      <c r="C1341">
        <v>20070929</v>
      </c>
      <c r="D1341">
        <v>50</v>
      </c>
      <c r="E1341">
        <v>50</v>
      </c>
      <c r="G1341" t="s">
        <v>308</v>
      </c>
      <c r="H1341">
        <v>210595</v>
      </c>
      <c r="I1341">
        <v>1.02</v>
      </c>
      <c r="J1341" t="s">
        <v>77</v>
      </c>
      <c r="K1341" t="s">
        <v>77</v>
      </c>
      <c r="L1341" t="s">
        <v>896</v>
      </c>
      <c r="M1341">
        <v>2004</v>
      </c>
      <c r="N1341">
        <v>74</v>
      </c>
      <c r="O1341">
        <v>3</v>
      </c>
      <c r="P1341" t="str">
        <f t="shared" si="40"/>
        <v>09</v>
      </c>
      <c r="Q1341" s="118">
        <f>VLOOKUP(M1341,WeightWhite!A$10:B$12,2,FALSE)*I1341</f>
        <v>2.3265322580645162</v>
      </c>
      <c r="R1341">
        <f t="shared" si="41"/>
        <v>3</v>
      </c>
    </row>
    <row r="1342" spans="1:18" hidden="1">
      <c r="A1342" s="134">
        <v>9410990048</v>
      </c>
      <c r="B1342">
        <v>2007</v>
      </c>
      <c r="C1342">
        <v>20070929</v>
      </c>
      <c r="D1342">
        <v>50</v>
      </c>
      <c r="E1342">
        <v>50</v>
      </c>
      <c r="G1342" t="s">
        <v>308</v>
      </c>
      <c r="H1342">
        <v>210595</v>
      </c>
      <c r="I1342">
        <v>1.02</v>
      </c>
      <c r="J1342" t="s">
        <v>77</v>
      </c>
      <c r="K1342" t="s">
        <v>77</v>
      </c>
      <c r="L1342" t="s">
        <v>896</v>
      </c>
      <c r="M1342">
        <v>2004</v>
      </c>
      <c r="N1342">
        <v>74</v>
      </c>
      <c r="O1342">
        <v>3</v>
      </c>
      <c r="P1342" t="str">
        <f t="shared" si="40"/>
        <v>09</v>
      </c>
      <c r="Q1342" s="118">
        <f>VLOOKUP(M1342,WeightWhite!A$10:B$12,2,FALSE)*I1342</f>
        <v>2.3265322580645162</v>
      </c>
      <c r="R1342">
        <f t="shared" si="41"/>
        <v>3</v>
      </c>
    </row>
    <row r="1343" spans="1:18" hidden="1">
      <c r="A1343" s="134">
        <v>9410990050</v>
      </c>
      <c r="B1343">
        <v>2007</v>
      </c>
      <c r="C1343">
        <v>20070929</v>
      </c>
      <c r="D1343">
        <v>50</v>
      </c>
      <c r="E1343">
        <v>50</v>
      </c>
      <c r="G1343" t="s">
        <v>308</v>
      </c>
      <c r="H1343">
        <v>210595</v>
      </c>
      <c r="I1343">
        <v>1.02</v>
      </c>
      <c r="J1343" t="s">
        <v>77</v>
      </c>
      <c r="K1343" t="s">
        <v>77</v>
      </c>
      <c r="L1343" t="s">
        <v>896</v>
      </c>
      <c r="M1343">
        <v>2004</v>
      </c>
      <c r="N1343">
        <v>74</v>
      </c>
      <c r="O1343">
        <v>3</v>
      </c>
      <c r="P1343" t="str">
        <f t="shared" si="40"/>
        <v>09</v>
      </c>
      <c r="Q1343" s="118">
        <f>VLOOKUP(M1343,WeightWhite!A$10:B$12,2,FALSE)*I1343</f>
        <v>2.3265322580645162</v>
      </c>
      <c r="R1343">
        <f t="shared" si="41"/>
        <v>3</v>
      </c>
    </row>
    <row r="1344" spans="1:18" hidden="1">
      <c r="A1344" s="134">
        <v>9410990051</v>
      </c>
      <c r="B1344">
        <v>2007</v>
      </c>
      <c r="C1344">
        <v>20070929</v>
      </c>
      <c r="D1344">
        <v>50</v>
      </c>
      <c r="E1344">
        <v>50</v>
      </c>
      <c r="G1344" t="s">
        <v>308</v>
      </c>
      <c r="H1344">
        <v>210595</v>
      </c>
      <c r="I1344">
        <v>1.02</v>
      </c>
      <c r="J1344" t="s">
        <v>77</v>
      </c>
      <c r="K1344" t="s">
        <v>77</v>
      </c>
      <c r="L1344" t="s">
        <v>896</v>
      </c>
      <c r="M1344">
        <v>2004</v>
      </c>
      <c r="N1344">
        <v>74</v>
      </c>
      <c r="O1344">
        <v>3</v>
      </c>
      <c r="P1344" t="str">
        <f t="shared" si="40"/>
        <v>09</v>
      </c>
      <c r="Q1344" s="118">
        <f>VLOOKUP(M1344,WeightWhite!A$10:B$12,2,FALSE)*I1344</f>
        <v>2.3265322580645162</v>
      </c>
      <c r="R1344">
        <f t="shared" si="41"/>
        <v>3</v>
      </c>
    </row>
    <row r="1345" spans="1:18" hidden="1">
      <c r="A1345" s="134">
        <v>9410990144</v>
      </c>
      <c r="B1345">
        <v>2007</v>
      </c>
      <c r="C1345">
        <v>20070929</v>
      </c>
      <c r="D1345">
        <v>50</v>
      </c>
      <c r="E1345">
        <v>50</v>
      </c>
      <c r="G1345" t="s">
        <v>308</v>
      </c>
      <c r="H1345">
        <v>210595</v>
      </c>
      <c r="I1345">
        <v>1.07</v>
      </c>
      <c r="J1345" t="s">
        <v>77</v>
      </c>
      <c r="K1345" t="s">
        <v>77</v>
      </c>
      <c r="L1345" t="s">
        <v>896</v>
      </c>
      <c r="M1345">
        <v>2004</v>
      </c>
      <c r="N1345">
        <v>74</v>
      </c>
      <c r="O1345">
        <v>3</v>
      </c>
      <c r="P1345" t="str">
        <f t="shared" si="40"/>
        <v>09</v>
      </c>
      <c r="Q1345" s="118">
        <f>VLOOKUP(M1345,WeightWhite!A$10:B$12,2,FALSE)*I1345</f>
        <v>2.4405779569892472</v>
      </c>
      <c r="R1345">
        <f t="shared" si="41"/>
        <v>3</v>
      </c>
    </row>
    <row r="1346" spans="1:18" hidden="1">
      <c r="A1346" s="134">
        <v>9410990001</v>
      </c>
      <c r="B1346">
        <v>2007</v>
      </c>
      <c r="C1346">
        <v>20070929</v>
      </c>
      <c r="D1346">
        <v>50</v>
      </c>
      <c r="E1346">
        <v>50</v>
      </c>
      <c r="G1346" t="s">
        <v>308</v>
      </c>
      <c r="H1346">
        <v>210595</v>
      </c>
      <c r="I1346">
        <v>1.02</v>
      </c>
      <c r="J1346" t="s">
        <v>77</v>
      </c>
      <c r="K1346" t="s">
        <v>77</v>
      </c>
      <c r="L1346" t="s">
        <v>896</v>
      </c>
      <c r="M1346">
        <v>2004</v>
      </c>
      <c r="N1346">
        <v>74</v>
      </c>
      <c r="O1346">
        <v>3</v>
      </c>
      <c r="P1346" t="str">
        <f t="shared" ref="P1346:P1409" si="42">MID(C1346,5,2)</f>
        <v>09</v>
      </c>
      <c r="Q1346" s="118">
        <f>VLOOKUP(M1346,WeightWhite!A$10:B$12,2,FALSE)*I1346</f>
        <v>2.3265322580645162</v>
      </c>
      <c r="R1346">
        <f t="shared" si="41"/>
        <v>3</v>
      </c>
    </row>
    <row r="1347" spans="1:18" hidden="1">
      <c r="A1347" s="134">
        <v>9410990002</v>
      </c>
      <c r="B1347">
        <v>2007</v>
      </c>
      <c r="C1347">
        <v>20070929</v>
      </c>
      <c r="D1347">
        <v>50</v>
      </c>
      <c r="E1347">
        <v>50</v>
      </c>
      <c r="G1347" t="s">
        <v>308</v>
      </c>
      <c r="H1347">
        <v>210595</v>
      </c>
      <c r="I1347">
        <v>1.02</v>
      </c>
      <c r="J1347" t="s">
        <v>77</v>
      </c>
      <c r="K1347" t="s">
        <v>77</v>
      </c>
      <c r="L1347" t="s">
        <v>896</v>
      </c>
      <c r="M1347">
        <v>2004</v>
      </c>
      <c r="N1347">
        <v>74</v>
      </c>
      <c r="O1347">
        <v>3</v>
      </c>
      <c r="P1347" t="str">
        <f t="shared" si="42"/>
        <v>09</v>
      </c>
      <c r="Q1347" s="118">
        <f>VLOOKUP(M1347,WeightWhite!A$10:B$12,2,FALSE)*I1347</f>
        <v>2.3265322580645162</v>
      </c>
      <c r="R1347">
        <f t="shared" ref="R1347:R1410" si="43">B1347-M1347</f>
        <v>3</v>
      </c>
    </row>
    <row r="1348" spans="1:18" hidden="1">
      <c r="A1348" s="134">
        <v>9410990003</v>
      </c>
      <c r="B1348">
        <v>2007</v>
      </c>
      <c r="C1348">
        <v>20070929</v>
      </c>
      <c r="D1348">
        <v>50</v>
      </c>
      <c r="E1348">
        <v>50</v>
      </c>
      <c r="G1348" t="s">
        <v>308</v>
      </c>
      <c r="H1348">
        <v>210595</v>
      </c>
      <c r="I1348">
        <v>1.02</v>
      </c>
      <c r="J1348" t="s">
        <v>77</v>
      </c>
      <c r="K1348" t="s">
        <v>77</v>
      </c>
      <c r="L1348" t="s">
        <v>896</v>
      </c>
      <c r="M1348">
        <v>2004</v>
      </c>
      <c r="N1348">
        <v>74</v>
      </c>
      <c r="O1348">
        <v>3</v>
      </c>
      <c r="P1348" t="str">
        <f t="shared" si="42"/>
        <v>09</v>
      </c>
      <c r="Q1348" s="118">
        <f>VLOOKUP(M1348,WeightWhite!A$10:B$12,2,FALSE)*I1348</f>
        <v>2.3265322580645162</v>
      </c>
      <c r="R1348">
        <f t="shared" si="43"/>
        <v>3</v>
      </c>
    </row>
    <row r="1349" spans="1:18" hidden="1">
      <c r="A1349" s="134">
        <v>9410990007</v>
      </c>
      <c r="B1349">
        <v>2007</v>
      </c>
      <c r="C1349">
        <v>20070929</v>
      </c>
      <c r="D1349">
        <v>50</v>
      </c>
      <c r="E1349">
        <v>50</v>
      </c>
      <c r="G1349" t="s">
        <v>308</v>
      </c>
      <c r="H1349">
        <v>210595</v>
      </c>
      <c r="I1349">
        <v>1.02</v>
      </c>
      <c r="J1349" t="s">
        <v>77</v>
      </c>
      <c r="K1349" t="s">
        <v>77</v>
      </c>
      <c r="L1349" t="s">
        <v>896</v>
      </c>
      <c r="M1349">
        <v>2004</v>
      </c>
      <c r="N1349">
        <v>74</v>
      </c>
      <c r="O1349">
        <v>3</v>
      </c>
      <c r="P1349" t="str">
        <f t="shared" si="42"/>
        <v>09</v>
      </c>
      <c r="Q1349" s="118">
        <f>VLOOKUP(M1349,WeightWhite!A$10:B$12,2,FALSE)*I1349</f>
        <v>2.3265322580645162</v>
      </c>
      <c r="R1349">
        <f t="shared" si="43"/>
        <v>3</v>
      </c>
    </row>
    <row r="1350" spans="1:18" hidden="1">
      <c r="A1350" s="134">
        <v>9410990008</v>
      </c>
      <c r="B1350">
        <v>2007</v>
      </c>
      <c r="C1350">
        <v>20070929</v>
      </c>
      <c r="D1350">
        <v>50</v>
      </c>
      <c r="E1350">
        <v>50</v>
      </c>
      <c r="G1350" t="s">
        <v>308</v>
      </c>
      <c r="H1350">
        <v>210595</v>
      </c>
      <c r="I1350">
        <v>1.02</v>
      </c>
      <c r="J1350" t="s">
        <v>77</v>
      </c>
      <c r="K1350" t="s">
        <v>77</v>
      </c>
      <c r="L1350" t="s">
        <v>896</v>
      </c>
      <c r="M1350">
        <v>2004</v>
      </c>
      <c r="N1350">
        <v>74</v>
      </c>
      <c r="O1350">
        <v>3</v>
      </c>
      <c r="P1350" t="str">
        <f t="shared" si="42"/>
        <v>09</v>
      </c>
      <c r="Q1350" s="118">
        <f>VLOOKUP(M1350,WeightWhite!A$10:B$12,2,FALSE)*I1350</f>
        <v>2.3265322580645162</v>
      </c>
      <c r="R1350">
        <f t="shared" si="43"/>
        <v>3</v>
      </c>
    </row>
    <row r="1351" spans="1:18" hidden="1">
      <c r="A1351" s="134">
        <v>9410990012</v>
      </c>
      <c r="B1351">
        <v>2007</v>
      </c>
      <c r="C1351">
        <v>20070929</v>
      </c>
      <c r="D1351">
        <v>50</v>
      </c>
      <c r="E1351">
        <v>50</v>
      </c>
      <c r="G1351" t="s">
        <v>308</v>
      </c>
      <c r="H1351">
        <v>210595</v>
      </c>
      <c r="I1351">
        <v>1.02</v>
      </c>
      <c r="J1351" t="s">
        <v>77</v>
      </c>
      <c r="K1351" t="s">
        <v>77</v>
      </c>
      <c r="L1351" t="s">
        <v>896</v>
      </c>
      <c r="M1351">
        <v>2004</v>
      </c>
      <c r="N1351">
        <v>74</v>
      </c>
      <c r="O1351">
        <v>3</v>
      </c>
      <c r="P1351" t="str">
        <f t="shared" si="42"/>
        <v>09</v>
      </c>
      <c r="Q1351" s="118">
        <f>VLOOKUP(M1351,WeightWhite!A$10:B$12,2,FALSE)*I1351</f>
        <v>2.3265322580645162</v>
      </c>
      <c r="R1351">
        <f t="shared" si="43"/>
        <v>3</v>
      </c>
    </row>
    <row r="1352" spans="1:18" hidden="1">
      <c r="A1352" s="134">
        <v>9410990027</v>
      </c>
      <c r="B1352">
        <v>2007</v>
      </c>
      <c r="C1352">
        <v>20070929</v>
      </c>
      <c r="D1352">
        <v>50</v>
      </c>
      <c r="E1352">
        <v>50</v>
      </c>
      <c r="G1352" t="s">
        <v>308</v>
      </c>
      <c r="H1352">
        <v>210595</v>
      </c>
      <c r="I1352">
        <v>1.02</v>
      </c>
      <c r="J1352" t="s">
        <v>77</v>
      </c>
      <c r="K1352" t="s">
        <v>77</v>
      </c>
      <c r="L1352" t="s">
        <v>896</v>
      </c>
      <c r="M1352">
        <v>2004</v>
      </c>
      <c r="N1352">
        <v>74</v>
      </c>
      <c r="O1352">
        <v>3</v>
      </c>
      <c r="P1352" t="str">
        <f t="shared" si="42"/>
        <v>09</v>
      </c>
      <c r="Q1352" s="118">
        <f>VLOOKUP(M1352,WeightWhite!A$10:B$12,2,FALSE)*I1352</f>
        <v>2.3265322580645162</v>
      </c>
      <c r="R1352">
        <f t="shared" si="43"/>
        <v>3</v>
      </c>
    </row>
    <row r="1353" spans="1:18" hidden="1">
      <c r="A1353" s="134">
        <v>9410990028</v>
      </c>
      <c r="B1353">
        <v>2007</v>
      </c>
      <c r="C1353">
        <v>20070929</v>
      </c>
      <c r="D1353">
        <v>50</v>
      </c>
      <c r="E1353">
        <v>50</v>
      </c>
      <c r="G1353" t="s">
        <v>308</v>
      </c>
      <c r="H1353">
        <v>210595</v>
      </c>
      <c r="I1353">
        <v>1.02</v>
      </c>
      <c r="J1353" t="s">
        <v>77</v>
      </c>
      <c r="K1353" t="s">
        <v>77</v>
      </c>
      <c r="L1353" t="s">
        <v>896</v>
      </c>
      <c r="M1353">
        <v>2004</v>
      </c>
      <c r="N1353">
        <v>74</v>
      </c>
      <c r="O1353">
        <v>3</v>
      </c>
      <c r="P1353" t="str">
        <f t="shared" si="42"/>
        <v>09</v>
      </c>
      <c r="Q1353" s="118">
        <f>VLOOKUP(M1353,WeightWhite!A$10:B$12,2,FALSE)*I1353</f>
        <v>2.3265322580645162</v>
      </c>
      <c r="R1353">
        <f t="shared" si="43"/>
        <v>3</v>
      </c>
    </row>
    <row r="1354" spans="1:18" hidden="1">
      <c r="A1354" s="134">
        <v>9410990032</v>
      </c>
      <c r="B1354">
        <v>2007</v>
      </c>
      <c r="C1354">
        <v>20070929</v>
      </c>
      <c r="D1354">
        <v>50</v>
      </c>
      <c r="E1354">
        <v>50</v>
      </c>
      <c r="G1354" t="s">
        <v>308</v>
      </c>
      <c r="H1354">
        <v>210595</v>
      </c>
      <c r="I1354">
        <v>1.02</v>
      </c>
      <c r="J1354" t="s">
        <v>77</v>
      </c>
      <c r="K1354" t="s">
        <v>77</v>
      </c>
      <c r="L1354" t="s">
        <v>896</v>
      </c>
      <c r="M1354">
        <v>2004</v>
      </c>
      <c r="N1354">
        <v>74</v>
      </c>
      <c r="O1354">
        <v>3</v>
      </c>
      <c r="P1354" t="str">
        <f t="shared" si="42"/>
        <v>09</v>
      </c>
      <c r="Q1354" s="118">
        <f>VLOOKUP(M1354,WeightWhite!A$10:B$12,2,FALSE)*I1354</f>
        <v>2.3265322580645162</v>
      </c>
      <c r="R1354">
        <f t="shared" si="43"/>
        <v>3</v>
      </c>
    </row>
    <row r="1355" spans="1:18" hidden="1">
      <c r="A1355" s="134">
        <v>9410990034</v>
      </c>
      <c r="B1355">
        <v>2007</v>
      </c>
      <c r="C1355">
        <v>20070929</v>
      </c>
      <c r="D1355">
        <v>50</v>
      </c>
      <c r="E1355">
        <v>50</v>
      </c>
      <c r="G1355" t="s">
        <v>308</v>
      </c>
      <c r="H1355">
        <v>210595</v>
      </c>
      <c r="I1355">
        <v>1.02</v>
      </c>
      <c r="J1355" t="s">
        <v>77</v>
      </c>
      <c r="K1355" t="s">
        <v>77</v>
      </c>
      <c r="L1355" t="s">
        <v>896</v>
      </c>
      <c r="M1355">
        <v>2004</v>
      </c>
      <c r="N1355">
        <v>74</v>
      </c>
      <c r="O1355">
        <v>3</v>
      </c>
      <c r="P1355" t="str">
        <f t="shared" si="42"/>
        <v>09</v>
      </c>
      <c r="Q1355" s="118">
        <f>VLOOKUP(M1355,WeightWhite!A$10:B$12,2,FALSE)*I1355</f>
        <v>2.3265322580645162</v>
      </c>
      <c r="R1355">
        <f t="shared" si="43"/>
        <v>3</v>
      </c>
    </row>
    <row r="1356" spans="1:18" hidden="1">
      <c r="A1356" s="134">
        <v>9410990038</v>
      </c>
      <c r="B1356">
        <v>2007</v>
      </c>
      <c r="C1356">
        <v>20070929</v>
      </c>
      <c r="D1356">
        <v>50</v>
      </c>
      <c r="E1356">
        <v>50</v>
      </c>
      <c r="G1356" t="s">
        <v>308</v>
      </c>
      <c r="H1356">
        <v>210595</v>
      </c>
      <c r="I1356">
        <v>1.02</v>
      </c>
      <c r="J1356" t="s">
        <v>77</v>
      </c>
      <c r="K1356" t="s">
        <v>77</v>
      </c>
      <c r="L1356" t="s">
        <v>896</v>
      </c>
      <c r="M1356">
        <v>2004</v>
      </c>
      <c r="N1356">
        <v>74</v>
      </c>
      <c r="O1356">
        <v>3</v>
      </c>
      <c r="P1356" t="str">
        <f t="shared" si="42"/>
        <v>09</v>
      </c>
      <c r="Q1356" s="118">
        <f>VLOOKUP(M1356,WeightWhite!A$10:B$12,2,FALSE)*I1356</f>
        <v>2.3265322580645162</v>
      </c>
      <c r="R1356">
        <f t="shared" si="43"/>
        <v>3</v>
      </c>
    </row>
    <row r="1357" spans="1:18" hidden="1">
      <c r="A1357" s="134">
        <v>9410990134</v>
      </c>
      <c r="B1357">
        <v>2007</v>
      </c>
      <c r="C1357">
        <v>20070929</v>
      </c>
      <c r="D1357">
        <v>50</v>
      </c>
      <c r="E1357">
        <v>50</v>
      </c>
      <c r="G1357" t="s">
        <v>308</v>
      </c>
      <c r="H1357">
        <v>210595</v>
      </c>
      <c r="I1357">
        <v>1.07</v>
      </c>
      <c r="J1357" t="s">
        <v>77</v>
      </c>
      <c r="K1357" t="s">
        <v>77</v>
      </c>
      <c r="L1357" t="s">
        <v>896</v>
      </c>
      <c r="M1357">
        <v>2004</v>
      </c>
      <c r="N1357">
        <v>74</v>
      </c>
      <c r="O1357">
        <v>3</v>
      </c>
      <c r="P1357" t="str">
        <f t="shared" si="42"/>
        <v>09</v>
      </c>
      <c r="Q1357" s="118">
        <f>VLOOKUP(M1357,WeightWhite!A$10:B$12,2,FALSE)*I1357</f>
        <v>2.4405779569892472</v>
      </c>
      <c r="R1357">
        <f t="shared" si="43"/>
        <v>3</v>
      </c>
    </row>
    <row r="1358" spans="1:18" hidden="1">
      <c r="A1358" s="134">
        <v>9309700036</v>
      </c>
      <c r="B1358">
        <v>2008</v>
      </c>
      <c r="C1358">
        <v>20080904</v>
      </c>
      <c r="D1358">
        <v>50</v>
      </c>
      <c r="E1358">
        <v>50</v>
      </c>
      <c r="F1358" t="s">
        <v>58</v>
      </c>
      <c r="G1358" t="s">
        <v>308</v>
      </c>
      <c r="H1358">
        <v>210595</v>
      </c>
      <c r="I1358">
        <v>1</v>
      </c>
      <c r="J1358" t="s">
        <v>77</v>
      </c>
      <c r="K1358" t="s">
        <v>77</v>
      </c>
      <c r="L1358" t="s">
        <v>896</v>
      </c>
      <c r="M1358">
        <v>2004</v>
      </c>
      <c r="N1358">
        <v>74</v>
      </c>
      <c r="O1358">
        <v>3</v>
      </c>
      <c r="P1358" t="str">
        <f t="shared" si="42"/>
        <v>09</v>
      </c>
      <c r="Q1358" s="118">
        <f>VLOOKUP(M1358,WeightWhite!A$10:B$12,2,FALSE)*I1358</f>
        <v>2.2809139784946235</v>
      </c>
      <c r="R1358">
        <f t="shared" si="43"/>
        <v>4</v>
      </c>
    </row>
    <row r="1359" spans="1:18" hidden="1">
      <c r="A1359" s="134">
        <v>9309720046</v>
      </c>
      <c r="B1359">
        <v>2008</v>
      </c>
      <c r="C1359">
        <v>20080911</v>
      </c>
      <c r="D1359">
        <v>50</v>
      </c>
      <c r="E1359">
        <v>50</v>
      </c>
      <c r="F1359" t="s">
        <v>58</v>
      </c>
      <c r="G1359" t="s">
        <v>308</v>
      </c>
      <c r="H1359">
        <v>210595</v>
      </c>
      <c r="I1359">
        <v>1</v>
      </c>
      <c r="J1359" t="s">
        <v>77</v>
      </c>
      <c r="K1359" t="s">
        <v>77</v>
      </c>
      <c r="L1359" t="s">
        <v>896</v>
      </c>
      <c r="M1359">
        <v>2004</v>
      </c>
      <c r="N1359">
        <v>74</v>
      </c>
      <c r="O1359">
        <v>3</v>
      </c>
      <c r="P1359" t="str">
        <f t="shared" si="42"/>
        <v>09</v>
      </c>
      <c r="Q1359" s="118">
        <f>VLOOKUP(M1359,WeightWhite!A$10:B$12,2,FALSE)*I1359</f>
        <v>2.2809139784946235</v>
      </c>
      <c r="R1359">
        <f t="shared" si="43"/>
        <v>4</v>
      </c>
    </row>
    <row r="1360" spans="1:18" hidden="1">
      <c r="A1360" s="134">
        <v>9309720078</v>
      </c>
      <c r="B1360">
        <v>2008</v>
      </c>
      <c r="C1360">
        <v>20080911</v>
      </c>
      <c r="D1360">
        <v>50</v>
      </c>
      <c r="E1360">
        <v>50</v>
      </c>
      <c r="F1360" t="s">
        <v>58</v>
      </c>
      <c r="G1360" t="s">
        <v>308</v>
      </c>
      <c r="H1360">
        <v>210595</v>
      </c>
      <c r="I1360">
        <v>1</v>
      </c>
      <c r="J1360" t="s">
        <v>77</v>
      </c>
      <c r="K1360" t="s">
        <v>77</v>
      </c>
      <c r="L1360" t="s">
        <v>896</v>
      </c>
      <c r="M1360">
        <v>2004</v>
      </c>
      <c r="N1360">
        <v>74</v>
      </c>
      <c r="O1360">
        <v>3</v>
      </c>
      <c r="P1360" t="str">
        <f t="shared" si="42"/>
        <v>09</v>
      </c>
      <c r="Q1360" s="118">
        <f>VLOOKUP(M1360,WeightWhite!A$10:B$12,2,FALSE)*I1360</f>
        <v>2.2809139784946235</v>
      </c>
      <c r="R1360">
        <f t="shared" si="43"/>
        <v>4</v>
      </c>
    </row>
    <row r="1361" spans="1:18" hidden="1">
      <c r="A1361" s="134">
        <v>9309740092</v>
      </c>
      <c r="B1361">
        <v>2008</v>
      </c>
      <c r="C1361">
        <v>20080918</v>
      </c>
      <c r="D1361">
        <v>50</v>
      </c>
      <c r="E1361">
        <v>50</v>
      </c>
      <c r="F1361" t="s">
        <v>58</v>
      </c>
      <c r="G1361" t="s">
        <v>308</v>
      </c>
      <c r="H1361">
        <v>210595</v>
      </c>
      <c r="I1361">
        <v>1</v>
      </c>
      <c r="J1361" t="s">
        <v>77</v>
      </c>
      <c r="K1361" t="s">
        <v>77</v>
      </c>
      <c r="L1361" t="s">
        <v>896</v>
      </c>
      <c r="M1361">
        <v>2004</v>
      </c>
      <c r="N1361">
        <v>74</v>
      </c>
      <c r="O1361">
        <v>3</v>
      </c>
      <c r="P1361" t="str">
        <f t="shared" si="42"/>
        <v>09</v>
      </c>
      <c r="Q1361" s="118">
        <f>VLOOKUP(M1361,WeightWhite!A$10:B$12,2,FALSE)*I1361</f>
        <v>2.2809139784946235</v>
      </c>
      <c r="R1361">
        <f t="shared" si="43"/>
        <v>4</v>
      </c>
    </row>
    <row r="1362" spans="1:18" hidden="1">
      <c r="A1362" s="134">
        <v>9309720047</v>
      </c>
      <c r="B1362">
        <v>2008</v>
      </c>
      <c r="C1362">
        <v>20080911</v>
      </c>
      <c r="D1362">
        <v>50</v>
      </c>
      <c r="E1362">
        <v>50</v>
      </c>
      <c r="F1362" t="s">
        <v>58</v>
      </c>
      <c r="G1362" t="s">
        <v>308</v>
      </c>
      <c r="H1362">
        <v>210595</v>
      </c>
      <c r="I1362">
        <v>1</v>
      </c>
      <c r="J1362" t="s">
        <v>77</v>
      </c>
      <c r="K1362" t="s">
        <v>77</v>
      </c>
      <c r="L1362" t="s">
        <v>896</v>
      </c>
      <c r="M1362">
        <v>2004</v>
      </c>
      <c r="N1362">
        <v>74</v>
      </c>
      <c r="O1362">
        <v>3</v>
      </c>
      <c r="P1362" t="str">
        <f t="shared" si="42"/>
        <v>09</v>
      </c>
      <c r="Q1362" s="118">
        <f>VLOOKUP(M1362,WeightWhite!A$10:B$12,2,FALSE)*I1362</f>
        <v>2.2809139784946235</v>
      </c>
      <c r="R1362">
        <f t="shared" si="43"/>
        <v>4</v>
      </c>
    </row>
    <row r="1363" spans="1:18" hidden="1">
      <c r="A1363" s="134">
        <v>9309720051</v>
      </c>
      <c r="B1363">
        <v>2008</v>
      </c>
      <c r="C1363">
        <v>20080911</v>
      </c>
      <c r="D1363">
        <v>50</v>
      </c>
      <c r="E1363">
        <v>50</v>
      </c>
      <c r="F1363" t="s">
        <v>58</v>
      </c>
      <c r="G1363" t="s">
        <v>308</v>
      </c>
      <c r="H1363">
        <v>210595</v>
      </c>
      <c r="I1363">
        <v>1</v>
      </c>
      <c r="J1363" t="s">
        <v>77</v>
      </c>
      <c r="K1363" t="s">
        <v>77</v>
      </c>
      <c r="L1363" t="s">
        <v>896</v>
      </c>
      <c r="M1363">
        <v>2004</v>
      </c>
      <c r="N1363">
        <v>74</v>
      </c>
      <c r="O1363">
        <v>3</v>
      </c>
      <c r="P1363" t="str">
        <f t="shared" si="42"/>
        <v>09</v>
      </c>
      <c r="Q1363" s="118">
        <f>VLOOKUP(M1363,WeightWhite!A$10:B$12,2,FALSE)*I1363</f>
        <v>2.2809139784946235</v>
      </c>
      <c r="R1363">
        <f t="shared" si="43"/>
        <v>4</v>
      </c>
    </row>
    <row r="1364" spans="1:18" hidden="1">
      <c r="A1364" s="134">
        <v>9309720052</v>
      </c>
      <c r="B1364">
        <v>2008</v>
      </c>
      <c r="C1364">
        <v>20080911</v>
      </c>
      <c r="D1364">
        <v>50</v>
      </c>
      <c r="E1364">
        <v>50</v>
      </c>
      <c r="F1364" t="s">
        <v>58</v>
      </c>
      <c r="G1364" t="s">
        <v>308</v>
      </c>
      <c r="H1364">
        <v>210595</v>
      </c>
      <c r="I1364">
        <v>1</v>
      </c>
      <c r="J1364" t="s">
        <v>77</v>
      </c>
      <c r="K1364" t="s">
        <v>77</v>
      </c>
      <c r="L1364" t="s">
        <v>896</v>
      </c>
      <c r="M1364">
        <v>2004</v>
      </c>
      <c r="N1364">
        <v>74</v>
      </c>
      <c r="O1364">
        <v>3</v>
      </c>
      <c r="P1364" t="str">
        <f t="shared" si="42"/>
        <v>09</v>
      </c>
      <c r="Q1364" s="118">
        <f>VLOOKUP(M1364,WeightWhite!A$10:B$12,2,FALSE)*I1364</f>
        <v>2.2809139784946235</v>
      </c>
      <c r="R1364">
        <f t="shared" si="43"/>
        <v>4</v>
      </c>
    </row>
    <row r="1365" spans="1:18" hidden="1">
      <c r="A1365" s="134">
        <v>9309720068</v>
      </c>
      <c r="B1365">
        <v>2008</v>
      </c>
      <c r="C1365">
        <v>20080911</v>
      </c>
      <c r="D1365">
        <v>50</v>
      </c>
      <c r="E1365">
        <v>50</v>
      </c>
      <c r="F1365" t="s">
        <v>58</v>
      </c>
      <c r="G1365" t="s">
        <v>308</v>
      </c>
      <c r="H1365">
        <v>210595</v>
      </c>
      <c r="I1365">
        <v>1</v>
      </c>
      <c r="J1365" t="s">
        <v>77</v>
      </c>
      <c r="K1365" t="s">
        <v>77</v>
      </c>
      <c r="L1365" t="s">
        <v>896</v>
      </c>
      <c r="M1365">
        <v>2004</v>
      </c>
      <c r="N1365">
        <v>74</v>
      </c>
      <c r="O1365">
        <v>3</v>
      </c>
      <c r="P1365" t="str">
        <f t="shared" si="42"/>
        <v>09</v>
      </c>
      <c r="Q1365" s="118">
        <f>VLOOKUP(M1365,WeightWhite!A$10:B$12,2,FALSE)*I1365</f>
        <v>2.2809139784946235</v>
      </c>
      <c r="R1365">
        <f t="shared" si="43"/>
        <v>4</v>
      </c>
    </row>
    <row r="1366" spans="1:18" hidden="1">
      <c r="A1366" s="134">
        <v>9309720072</v>
      </c>
      <c r="B1366">
        <v>2008</v>
      </c>
      <c r="C1366">
        <v>20080911</v>
      </c>
      <c r="D1366">
        <v>50</v>
      </c>
      <c r="E1366">
        <v>50</v>
      </c>
      <c r="F1366" t="s">
        <v>58</v>
      </c>
      <c r="G1366" t="s">
        <v>308</v>
      </c>
      <c r="H1366">
        <v>210595</v>
      </c>
      <c r="I1366">
        <v>1</v>
      </c>
      <c r="J1366" t="s">
        <v>77</v>
      </c>
      <c r="K1366" t="s">
        <v>77</v>
      </c>
      <c r="L1366" t="s">
        <v>896</v>
      </c>
      <c r="M1366">
        <v>2004</v>
      </c>
      <c r="N1366">
        <v>74</v>
      </c>
      <c r="O1366">
        <v>3</v>
      </c>
      <c r="P1366" t="str">
        <f t="shared" si="42"/>
        <v>09</v>
      </c>
      <c r="Q1366" s="118">
        <f>VLOOKUP(M1366,WeightWhite!A$10:B$12,2,FALSE)*I1366</f>
        <v>2.2809139784946235</v>
      </c>
      <c r="R1366">
        <f t="shared" si="43"/>
        <v>4</v>
      </c>
    </row>
    <row r="1367" spans="1:18" hidden="1">
      <c r="A1367" s="134">
        <v>9309720073</v>
      </c>
      <c r="B1367">
        <v>2008</v>
      </c>
      <c r="C1367">
        <v>20080911</v>
      </c>
      <c r="D1367">
        <v>50</v>
      </c>
      <c r="E1367">
        <v>50</v>
      </c>
      <c r="F1367" t="s">
        <v>58</v>
      </c>
      <c r="G1367" t="s">
        <v>308</v>
      </c>
      <c r="H1367">
        <v>210595</v>
      </c>
      <c r="I1367">
        <v>1</v>
      </c>
      <c r="J1367" t="s">
        <v>77</v>
      </c>
      <c r="K1367" t="s">
        <v>77</v>
      </c>
      <c r="L1367" t="s">
        <v>896</v>
      </c>
      <c r="M1367">
        <v>2004</v>
      </c>
      <c r="N1367">
        <v>74</v>
      </c>
      <c r="O1367">
        <v>3</v>
      </c>
      <c r="P1367" t="str">
        <f t="shared" si="42"/>
        <v>09</v>
      </c>
      <c r="Q1367" s="118">
        <f>VLOOKUP(M1367,WeightWhite!A$10:B$12,2,FALSE)*I1367</f>
        <v>2.2809139784946235</v>
      </c>
      <c r="R1367">
        <f t="shared" si="43"/>
        <v>4</v>
      </c>
    </row>
    <row r="1368" spans="1:18" hidden="1">
      <c r="A1368" s="134">
        <v>9309720079</v>
      </c>
      <c r="B1368">
        <v>2008</v>
      </c>
      <c r="C1368">
        <v>20080911</v>
      </c>
      <c r="D1368">
        <v>50</v>
      </c>
      <c r="E1368">
        <v>50</v>
      </c>
      <c r="F1368" t="s">
        <v>58</v>
      </c>
      <c r="G1368" t="s">
        <v>308</v>
      </c>
      <c r="H1368">
        <v>210595</v>
      </c>
      <c r="I1368">
        <v>1</v>
      </c>
      <c r="J1368" t="s">
        <v>77</v>
      </c>
      <c r="K1368" t="s">
        <v>77</v>
      </c>
      <c r="L1368" t="s">
        <v>896</v>
      </c>
      <c r="M1368">
        <v>2004</v>
      </c>
      <c r="N1368">
        <v>74</v>
      </c>
      <c r="O1368">
        <v>3</v>
      </c>
      <c r="P1368" t="str">
        <f t="shared" si="42"/>
        <v>09</v>
      </c>
      <c r="Q1368" s="118">
        <f>VLOOKUP(M1368,WeightWhite!A$10:B$12,2,FALSE)*I1368</f>
        <v>2.2809139784946235</v>
      </c>
      <c r="R1368">
        <f t="shared" si="43"/>
        <v>4</v>
      </c>
    </row>
    <row r="1369" spans="1:18" hidden="1">
      <c r="A1369" s="134">
        <v>9309730012</v>
      </c>
      <c r="B1369">
        <v>2008</v>
      </c>
      <c r="C1369">
        <v>20080916</v>
      </c>
      <c r="D1369">
        <v>50</v>
      </c>
      <c r="E1369">
        <v>50</v>
      </c>
      <c r="F1369" t="s">
        <v>58</v>
      </c>
      <c r="G1369" t="s">
        <v>308</v>
      </c>
      <c r="H1369">
        <v>210595</v>
      </c>
      <c r="I1369">
        <v>1</v>
      </c>
      <c r="J1369" t="s">
        <v>77</v>
      </c>
      <c r="K1369" t="s">
        <v>77</v>
      </c>
      <c r="L1369" t="s">
        <v>896</v>
      </c>
      <c r="M1369">
        <v>2004</v>
      </c>
      <c r="N1369">
        <v>74</v>
      </c>
      <c r="O1369">
        <v>3</v>
      </c>
      <c r="P1369" t="str">
        <f t="shared" si="42"/>
        <v>09</v>
      </c>
      <c r="Q1369" s="118">
        <f>VLOOKUP(M1369,WeightWhite!A$10:B$12,2,FALSE)*I1369</f>
        <v>2.2809139784946235</v>
      </c>
      <c r="R1369">
        <f t="shared" si="43"/>
        <v>4</v>
      </c>
    </row>
    <row r="1370" spans="1:18" hidden="1">
      <c r="A1370" s="134">
        <v>9309740109</v>
      </c>
      <c r="B1370">
        <v>2008</v>
      </c>
      <c r="C1370">
        <v>20080918</v>
      </c>
      <c r="D1370">
        <v>50</v>
      </c>
      <c r="E1370">
        <v>50</v>
      </c>
      <c r="F1370" t="s">
        <v>58</v>
      </c>
      <c r="G1370" t="s">
        <v>308</v>
      </c>
      <c r="H1370">
        <v>210595</v>
      </c>
      <c r="I1370">
        <v>1</v>
      </c>
      <c r="J1370" t="s">
        <v>77</v>
      </c>
      <c r="K1370" t="s">
        <v>77</v>
      </c>
      <c r="L1370" t="s">
        <v>896</v>
      </c>
      <c r="M1370">
        <v>2004</v>
      </c>
      <c r="N1370">
        <v>74</v>
      </c>
      <c r="O1370">
        <v>3</v>
      </c>
      <c r="P1370" t="str">
        <f t="shared" si="42"/>
        <v>09</v>
      </c>
      <c r="Q1370" s="118">
        <f>VLOOKUP(M1370,WeightWhite!A$10:B$12,2,FALSE)*I1370</f>
        <v>2.2809139784946235</v>
      </c>
      <c r="R1370">
        <f t="shared" si="43"/>
        <v>4</v>
      </c>
    </row>
    <row r="1371" spans="1:18" hidden="1">
      <c r="A1371" s="134">
        <v>9309740110</v>
      </c>
      <c r="B1371">
        <v>2008</v>
      </c>
      <c r="C1371">
        <v>20080918</v>
      </c>
      <c r="D1371">
        <v>50</v>
      </c>
      <c r="E1371">
        <v>50</v>
      </c>
      <c r="F1371" t="s">
        <v>58</v>
      </c>
      <c r="G1371" t="s">
        <v>308</v>
      </c>
      <c r="H1371">
        <v>210595</v>
      </c>
      <c r="I1371">
        <v>1</v>
      </c>
      <c r="J1371" t="s">
        <v>77</v>
      </c>
      <c r="K1371" t="s">
        <v>77</v>
      </c>
      <c r="L1371" t="s">
        <v>896</v>
      </c>
      <c r="M1371">
        <v>2004</v>
      </c>
      <c r="N1371">
        <v>74</v>
      </c>
      <c r="O1371">
        <v>3</v>
      </c>
      <c r="P1371" t="str">
        <f t="shared" si="42"/>
        <v>09</v>
      </c>
      <c r="Q1371" s="118">
        <f>VLOOKUP(M1371,WeightWhite!A$10:B$12,2,FALSE)*I1371</f>
        <v>2.2809139784946235</v>
      </c>
      <c r="R1371">
        <f t="shared" si="43"/>
        <v>4</v>
      </c>
    </row>
    <row r="1372" spans="1:18" hidden="1">
      <c r="A1372" s="134">
        <v>9309740018</v>
      </c>
      <c r="B1372">
        <v>2008</v>
      </c>
      <c r="C1372">
        <v>20080918</v>
      </c>
      <c r="D1372">
        <v>50</v>
      </c>
      <c r="E1372">
        <v>50</v>
      </c>
      <c r="F1372" t="s">
        <v>58</v>
      </c>
      <c r="G1372" t="s">
        <v>308</v>
      </c>
      <c r="H1372">
        <v>210595</v>
      </c>
      <c r="I1372">
        <v>1</v>
      </c>
      <c r="J1372" t="s">
        <v>77</v>
      </c>
      <c r="K1372" t="s">
        <v>77</v>
      </c>
      <c r="L1372" t="s">
        <v>896</v>
      </c>
      <c r="M1372">
        <v>2004</v>
      </c>
      <c r="N1372">
        <v>74</v>
      </c>
      <c r="O1372">
        <v>3</v>
      </c>
      <c r="P1372" t="str">
        <f t="shared" si="42"/>
        <v>09</v>
      </c>
      <c r="Q1372" s="118">
        <f>VLOOKUP(M1372,WeightWhite!A$10:B$12,2,FALSE)*I1372</f>
        <v>2.2809139784946235</v>
      </c>
      <c r="R1372">
        <f t="shared" si="43"/>
        <v>4</v>
      </c>
    </row>
    <row r="1373" spans="1:18" hidden="1">
      <c r="A1373" s="134">
        <v>9309720054</v>
      </c>
      <c r="B1373">
        <v>2008</v>
      </c>
      <c r="C1373">
        <v>20080911</v>
      </c>
      <c r="D1373">
        <v>50</v>
      </c>
      <c r="E1373">
        <v>50</v>
      </c>
      <c r="F1373" t="s">
        <v>58</v>
      </c>
      <c r="G1373" t="s">
        <v>308</v>
      </c>
      <c r="H1373">
        <v>210595</v>
      </c>
      <c r="I1373">
        <v>1</v>
      </c>
      <c r="J1373" t="s">
        <v>77</v>
      </c>
      <c r="K1373" t="s">
        <v>77</v>
      </c>
      <c r="L1373" t="s">
        <v>896</v>
      </c>
      <c r="M1373">
        <v>2004</v>
      </c>
      <c r="N1373">
        <v>74</v>
      </c>
      <c r="O1373">
        <v>3</v>
      </c>
      <c r="P1373" t="str">
        <f t="shared" si="42"/>
        <v>09</v>
      </c>
      <c r="Q1373" s="118">
        <f>VLOOKUP(M1373,WeightWhite!A$10:B$12,2,FALSE)*I1373</f>
        <v>2.2809139784946235</v>
      </c>
      <c r="R1373">
        <f t="shared" si="43"/>
        <v>4</v>
      </c>
    </row>
    <row r="1374" spans="1:18" hidden="1">
      <c r="A1374" s="134">
        <v>9309720055</v>
      </c>
      <c r="B1374">
        <v>2008</v>
      </c>
      <c r="C1374">
        <v>20080911</v>
      </c>
      <c r="D1374">
        <v>50</v>
      </c>
      <c r="E1374">
        <v>50</v>
      </c>
      <c r="F1374" t="s">
        <v>58</v>
      </c>
      <c r="G1374" t="s">
        <v>308</v>
      </c>
      <c r="H1374">
        <v>210595</v>
      </c>
      <c r="I1374">
        <v>1</v>
      </c>
      <c r="J1374" t="s">
        <v>77</v>
      </c>
      <c r="K1374" t="s">
        <v>77</v>
      </c>
      <c r="L1374" t="s">
        <v>896</v>
      </c>
      <c r="M1374">
        <v>2004</v>
      </c>
      <c r="N1374">
        <v>74</v>
      </c>
      <c r="O1374">
        <v>3</v>
      </c>
      <c r="P1374" t="str">
        <f t="shared" si="42"/>
        <v>09</v>
      </c>
      <c r="Q1374" s="118">
        <f>VLOOKUP(M1374,WeightWhite!A$10:B$12,2,FALSE)*I1374</f>
        <v>2.2809139784946235</v>
      </c>
      <c r="R1374">
        <f t="shared" si="43"/>
        <v>4</v>
      </c>
    </row>
    <row r="1375" spans="1:18" hidden="1">
      <c r="A1375" s="134">
        <v>9309720057</v>
      </c>
      <c r="B1375">
        <v>2008</v>
      </c>
      <c r="C1375">
        <v>20080911</v>
      </c>
      <c r="D1375">
        <v>50</v>
      </c>
      <c r="E1375">
        <v>50</v>
      </c>
      <c r="F1375" t="s">
        <v>58</v>
      </c>
      <c r="G1375" t="s">
        <v>308</v>
      </c>
      <c r="H1375">
        <v>210595</v>
      </c>
      <c r="I1375">
        <v>1</v>
      </c>
      <c r="J1375" t="s">
        <v>77</v>
      </c>
      <c r="K1375" t="s">
        <v>77</v>
      </c>
      <c r="L1375" t="s">
        <v>896</v>
      </c>
      <c r="M1375">
        <v>2004</v>
      </c>
      <c r="N1375">
        <v>74</v>
      </c>
      <c r="O1375">
        <v>3</v>
      </c>
      <c r="P1375" t="str">
        <f t="shared" si="42"/>
        <v>09</v>
      </c>
      <c r="Q1375" s="118">
        <f>VLOOKUP(M1375,WeightWhite!A$10:B$12,2,FALSE)*I1375</f>
        <v>2.2809139784946235</v>
      </c>
      <c r="R1375">
        <f t="shared" si="43"/>
        <v>4</v>
      </c>
    </row>
    <row r="1376" spans="1:18" hidden="1">
      <c r="A1376" s="134">
        <v>9309720083</v>
      </c>
      <c r="B1376">
        <v>2008</v>
      </c>
      <c r="C1376">
        <v>20080911</v>
      </c>
      <c r="D1376">
        <v>50</v>
      </c>
      <c r="E1376">
        <v>50</v>
      </c>
      <c r="F1376" t="s">
        <v>58</v>
      </c>
      <c r="G1376" t="s">
        <v>308</v>
      </c>
      <c r="H1376">
        <v>210595</v>
      </c>
      <c r="I1376">
        <v>1</v>
      </c>
      <c r="J1376" t="s">
        <v>77</v>
      </c>
      <c r="K1376" t="s">
        <v>77</v>
      </c>
      <c r="L1376" t="s">
        <v>896</v>
      </c>
      <c r="M1376">
        <v>2004</v>
      </c>
      <c r="N1376">
        <v>74</v>
      </c>
      <c r="O1376">
        <v>3</v>
      </c>
      <c r="P1376" t="str">
        <f t="shared" si="42"/>
        <v>09</v>
      </c>
      <c r="Q1376" s="118">
        <f>VLOOKUP(M1376,WeightWhite!A$10:B$12,2,FALSE)*I1376</f>
        <v>2.2809139784946235</v>
      </c>
      <c r="R1376">
        <f t="shared" si="43"/>
        <v>4</v>
      </c>
    </row>
    <row r="1377" spans="1:18" hidden="1">
      <c r="A1377" s="134">
        <v>9309720086</v>
      </c>
      <c r="B1377">
        <v>2008</v>
      </c>
      <c r="C1377">
        <v>20080911</v>
      </c>
      <c r="D1377">
        <v>50</v>
      </c>
      <c r="E1377">
        <v>50</v>
      </c>
      <c r="F1377" t="s">
        <v>58</v>
      </c>
      <c r="G1377" t="s">
        <v>308</v>
      </c>
      <c r="H1377">
        <v>210595</v>
      </c>
      <c r="I1377">
        <v>1</v>
      </c>
      <c r="J1377" t="s">
        <v>77</v>
      </c>
      <c r="K1377" t="s">
        <v>77</v>
      </c>
      <c r="L1377" t="s">
        <v>896</v>
      </c>
      <c r="M1377">
        <v>2004</v>
      </c>
      <c r="N1377">
        <v>74</v>
      </c>
      <c r="O1377">
        <v>3</v>
      </c>
      <c r="P1377" t="str">
        <f t="shared" si="42"/>
        <v>09</v>
      </c>
      <c r="Q1377" s="118">
        <f>VLOOKUP(M1377,WeightWhite!A$10:B$12,2,FALSE)*I1377</f>
        <v>2.2809139784946235</v>
      </c>
      <c r="R1377">
        <f t="shared" si="43"/>
        <v>4</v>
      </c>
    </row>
    <row r="1378" spans="1:18" hidden="1">
      <c r="A1378" s="134">
        <v>9309730005</v>
      </c>
      <c r="B1378">
        <v>2008</v>
      </c>
      <c r="C1378">
        <v>20080916</v>
      </c>
      <c r="D1378">
        <v>50</v>
      </c>
      <c r="E1378">
        <v>50</v>
      </c>
      <c r="F1378" t="s">
        <v>58</v>
      </c>
      <c r="G1378" t="s">
        <v>308</v>
      </c>
      <c r="H1378">
        <v>210595</v>
      </c>
      <c r="I1378">
        <v>1</v>
      </c>
      <c r="J1378" t="s">
        <v>77</v>
      </c>
      <c r="K1378" t="s">
        <v>77</v>
      </c>
      <c r="L1378" t="s">
        <v>896</v>
      </c>
      <c r="M1378">
        <v>2004</v>
      </c>
      <c r="N1378">
        <v>74</v>
      </c>
      <c r="O1378">
        <v>3</v>
      </c>
      <c r="P1378" t="str">
        <f t="shared" si="42"/>
        <v>09</v>
      </c>
      <c r="Q1378" s="118">
        <f>VLOOKUP(M1378,WeightWhite!A$10:B$12,2,FALSE)*I1378</f>
        <v>2.2809139784946235</v>
      </c>
      <c r="R1378">
        <f t="shared" si="43"/>
        <v>4</v>
      </c>
    </row>
    <row r="1379" spans="1:18" hidden="1">
      <c r="A1379" s="134">
        <v>9309740100</v>
      </c>
      <c r="B1379">
        <v>2008</v>
      </c>
      <c r="C1379">
        <v>20080918</v>
      </c>
      <c r="D1379">
        <v>50</v>
      </c>
      <c r="E1379">
        <v>50</v>
      </c>
      <c r="F1379" t="s">
        <v>58</v>
      </c>
      <c r="G1379" t="s">
        <v>308</v>
      </c>
      <c r="H1379">
        <v>210595</v>
      </c>
      <c r="I1379">
        <v>1</v>
      </c>
      <c r="J1379" t="s">
        <v>77</v>
      </c>
      <c r="K1379" t="s">
        <v>77</v>
      </c>
      <c r="L1379" t="s">
        <v>896</v>
      </c>
      <c r="M1379">
        <v>2004</v>
      </c>
      <c r="N1379">
        <v>74</v>
      </c>
      <c r="O1379">
        <v>3</v>
      </c>
      <c r="P1379" t="str">
        <f t="shared" si="42"/>
        <v>09</v>
      </c>
      <c r="Q1379" s="118">
        <f>VLOOKUP(M1379,WeightWhite!A$10:B$12,2,FALSE)*I1379</f>
        <v>2.2809139784946235</v>
      </c>
      <c r="R1379">
        <f t="shared" si="43"/>
        <v>4</v>
      </c>
    </row>
    <row r="1380" spans="1:18" hidden="1">
      <c r="A1380" s="134">
        <v>9309740105</v>
      </c>
      <c r="B1380">
        <v>2008</v>
      </c>
      <c r="C1380">
        <v>20080918</v>
      </c>
      <c r="D1380">
        <v>50</v>
      </c>
      <c r="E1380">
        <v>50</v>
      </c>
      <c r="F1380" t="s">
        <v>58</v>
      </c>
      <c r="G1380" t="s">
        <v>308</v>
      </c>
      <c r="H1380">
        <v>210595</v>
      </c>
      <c r="I1380">
        <v>1</v>
      </c>
      <c r="J1380" t="s">
        <v>77</v>
      </c>
      <c r="K1380" t="s">
        <v>77</v>
      </c>
      <c r="L1380" t="s">
        <v>896</v>
      </c>
      <c r="M1380">
        <v>2004</v>
      </c>
      <c r="N1380">
        <v>74</v>
      </c>
      <c r="O1380">
        <v>3</v>
      </c>
      <c r="P1380" t="str">
        <f t="shared" si="42"/>
        <v>09</v>
      </c>
      <c r="Q1380" s="118">
        <f>VLOOKUP(M1380,WeightWhite!A$10:B$12,2,FALSE)*I1380</f>
        <v>2.2809139784946235</v>
      </c>
      <c r="R1380">
        <f t="shared" si="43"/>
        <v>4</v>
      </c>
    </row>
    <row r="1381" spans="1:18" hidden="1">
      <c r="A1381" s="134">
        <v>9309740106</v>
      </c>
      <c r="B1381">
        <v>2008</v>
      </c>
      <c r="C1381">
        <v>20080918</v>
      </c>
      <c r="D1381">
        <v>50</v>
      </c>
      <c r="E1381">
        <v>50</v>
      </c>
      <c r="F1381" t="s">
        <v>58</v>
      </c>
      <c r="G1381" t="s">
        <v>308</v>
      </c>
      <c r="H1381">
        <v>210595</v>
      </c>
      <c r="I1381">
        <v>1</v>
      </c>
      <c r="J1381" t="s">
        <v>77</v>
      </c>
      <c r="K1381" t="s">
        <v>77</v>
      </c>
      <c r="L1381" t="s">
        <v>896</v>
      </c>
      <c r="M1381">
        <v>2004</v>
      </c>
      <c r="N1381">
        <v>74</v>
      </c>
      <c r="O1381">
        <v>3</v>
      </c>
      <c r="P1381" t="str">
        <f t="shared" si="42"/>
        <v>09</v>
      </c>
      <c r="Q1381" s="118">
        <f>VLOOKUP(M1381,WeightWhite!A$10:B$12,2,FALSE)*I1381</f>
        <v>2.2809139784946235</v>
      </c>
      <c r="R1381">
        <f t="shared" si="43"/>
        <v>4</v>
      </c>
    </row>
    <row r="1382" spans="1:18" hidden="1">
      <c r="A1382" s="134">
        <v>9309740043</v>
      </c>
      <c r="B1382">
        <v>2008</v>
      </c>
      <c r="C1382">
        <v>20080918</v>
      </c>
      <c r="D1382">
        <v>50</v>
      </c>
      <c r="E1382">
        <v>50</v>
      </c>
      <c r="F1382" t="s">
        <v>58</v>
      </c>
      <c r="G1382" t="s">
        <v>308</v>
      </c>
      <c r="H1382">
        <v>210595</v>
      </c>
      <c r="I1382">
        <v>1</v>
      </c>
      <c r="J1382" t="s">
        <v>77</v>
      </c>
      <c r="K1382" t="s">
        <v>77</v>
      </c>
      <c r="L1382" t="s">
        <v>896</v>
      </c>
      <c r="M1382">
        <v>2004</v>
      </c>
      <c r="N1382">
        <v>74</v>
      </c>
      <c r="O1382">
        <v>3</v>
      </c>
      <c r="P1382" t="str">
        <f t="shared" si="42"/>
        <v>09</v>
      </c>
      <c r="Q1382" s="118">
        <f>VLOOKUP(M1382,WeightWhite!A$10:B$12,2,FALSE)*I1382</f>
        <v>2.2809139784946235</v>
      </c>
      <c r="R1382">
        <f t="shared" si="43"/>
        <v>4</v>
      </c>
    </row>
    <row r="1383" spans="1:18" hidden="1">
      <c r="A1383" s="134">
        <v>9309740063</v>
      </c>
      <c r="B1383">
        <v>2008</v>
      </c>
      <c r="C1383">
        <v>20080918</v>
      </c>
      <c r="D1383">
        <v>50</v>
      </c>
      <c r="E1383">
        <v>50</v>
      </c>
      <c r="F1383" t="s">
        <v>58</v>
      </c>
      <c r="G1383" t="s">
        <v>308</v>
      </c>
      <c r="H1383">
        <v>210595</v>
      </c>
      <c r="I1383">
        <v>1</v>
      </c>
      <c r="J1383" t="s">
        <v>77</v>
      </c>
      <c r="K1383" t="s">
        <v>77</v>
      </c>
      <c r="L1383" t="s">
        <v>896</v>
      </c>
      <c r="M1383">
        <v>2004</v>
      </c>
      <c r="N1383">
        <v>74</v>
      </c>
      <c r="O1383">
        <v>3</v>
      </c>
      <c r="P1383" t="str">
        <f t="shared" si="42"/>
        <v>09</v>
      </c>
      <c r="Q1383" s="118">
        <f>VLOOKUP(M1383,WeightWhite!A$10:B$12,2,FALSE)*I1383</f>
        <v>2.2809139784946235</v>
      </c>
      <c r="R1383">
        <f t="shared" si="43"/>
        <v>4</v>
      </c>
    </row>
    <row r="1384" spans="1:18" hidden="1">
      <c r="A1384" s="134">
        <v>9309740067</v>
      </c>
      <c r="B1384">
        <v>2008</v>
      </c>
      <c r="C1384">
        <v>20080918</v>
      </c>
      <c r="D1384">
        <v>50</v>
      </c>
      <c r="E1384">
        <v>50</v>
      </c>
      <c r="F1384" t="s">
        <v>58</v>
      </c>
      <c r="G1384" t="s">
        <v>308</v>
      </c>
      <c r="H1384">
        <v>210595</v>
      </c>
      <c r="I1384">
        <v>1</v>
      </c>
      <c r="J1384" t="s">
        <v>77</v>
      </c>
      <c r="K1384" t="s">
        <v>77</v>
      </c>
      <c r="L1384" t="s">
        <v>896</v>
      </c>
      <c r="M1384">
        <v>2004</v>
      </c>
      <c r="N1384">
        <v>74</v>
      </c>
      <c r="O1384">
        <v>3</v>
      </c>
      <c r="P1384" t="str">
        <f t="shared" si="42"/>
        <v>09</v>
      </c>
      <c r="Q1384" s="118">
        <f>VLOOKUP(M1384,WeightWhite!A$10:B$12,2,FALSE)*I1384</f>
        <v>2.2809139784946235</v>
      </c>
      <c r="R1384">
        <f t="shared" si="43"/>
        <v>4</v>
      </c>
    </row>
    <row r="1385" spans="1:18" hidden="1">
      <c r="A1385" s="134">
        <v>9309740069</v>
      </c>
      <c r="B1385">
        <v>2008</v>
      </c>
      <c r="C1385">
        <v>20080918</v>
      </c>
      <c r="D1385">
        <v>50</v>
      </c>
      <c r="E1385">
        <v>50</v>
      </c>
      <c r="F1385" t="s">
        <v>58</v>
      </c>
      <c r="G1385" t="s">
        <v>308</v>
      </c>
      <c r="H1385">
        <v>210595</v>
      </c>
      <c r="I1385">
        <v>1</v>
      </c>
      <c r="J1385" t="s">
        <v>77</v>
      </c>
      <c r="K1385" t="s">
        <v>77</v>
      </c>
      <c r="L1385" t="s">
        <v>896</v>
      </c>
      <c r="M1385">
        <v>2004</v>
      </c>
      <c r="N1385">
        <v>74</v>
      </c>
      <c r="O1385">
        <v>3</v>
      </c>
      <c r="P1385" t="str">
        <f t="shared" si="42"/>
        <v>09</v>
      </c>
      <c r="Q1385" s="118">
        <f>VLOOKUP(M1385,WeightWhite!A$10:B$12,2,FALSE)*I1385</f>
        <v>2.2809139784946235</v>
      </c>
      <c r="R1385">
        <f t="shared" si="43"/>
        <v>4</v>
      </c>
    </row>
    <row r="1386" spans="1:18" hidden="1">
      <c r="A1386" s="134">
        <v>9309740071</v>
      </c>
      <c r="B1386">
        <v>2008</v>
      </c>
      <c r="C1386">
        <v>20080918</v>
      </c>
      <c r="D1386">
        <v>50</v>
      </c>
      <c r="E1386">
        <v>50</v>
      </c>
      <c r="F1386" t="s">
        <v>58</v>
      </c>
      <c r="G1386" t="s">
        <v>308</v>
      </c>
      <c r="H1386">
        <v>210595</v>
      </c>
      <c r="I1386">
        <v>1</v>
      </c>
      <c r="J1386" t="s">
        <v>77</v>
      </c>
      <c r="K1386" t="s">
        <v>77</v>
      </c>
      <c r="L1386" t="s">
        <v>896</v>
      </c>
      <c r="M1386">
        <v>2004</v>
      </c>
      <c r="N1386">
        <v>74</v>
      </c>
      <c r="O1386">
        <v>3</v>
      </c>
      <c r="P1386" t="str">
        <f t="shared" si="42"/>
        <v>09</v>
      </c>
      <c r="Q1386" s="118">
        <f>VLOOKUP(M1386,WeightWhite!A$10:B$12,2,FALSE)*I1386</f>
        <v>2.2809139784946235</v>
      </c>
      <c r="R1386">
        <f t="shared" si="43"/>
        <v>4</v>
      </c>
    </row>
    <row r="1387" spans="1:18" hidden="1">
      <c r="A1387" s="134">
        <v>9309740086</v>
      </c>
      <c r="B1387">
        <v>2008</v>
      </c>
      <c r="C1387">
        <v>20080918</v>
      </c>
      <c r="D1387">
        <v>50</v>
      </c>
      <c r="E1387">
        <v>50</v>
      </c>
      <c r="F1387" t="s">
        <v>58</v>
      </c>
      <c r="G1387" t="s">
        <v>308</v>
      </c>
      <c r="H1387">
        <v>210595</v>
      </c>
      <c r="I1387">
        <v>1</v>
      </c>
      <c r="J1387" t="s">
        <v>77</v>
      </c>
      <c r="K1387" t="s">
        <v>77</v>
      </c>
      <c r="L1387" t="s">
        <v>896</v>
      </c>
      <c r="M1387">
        <v>2004</v>
      </c>
      <c r="N1387">
        <v>74</v>
      </c>
      <c r="O1387">
        <v>3</v>
      </c>
      <c r="P1387" t="str">
        <f t="shared" si="42"/>
        <v>09</v>
      </c>
      <c r="Q1387" s="118">
        <f>VLOOKUP(M1387,WeightWhite!A$10:B$12,2,FALSE)*I1387</f>
        <v>2.2809139784946235</v>
      </c>
      <c r="R1387">
        <f t="shared" si="43"/>
        <v>4</v>
      </c>
    </row>
    <row r="1388" spans="1:18" hidden="1">
      <c r="A1388" s="134">
        <v>9309740087</v>
      </c>
      <c r="B1388">
        <v>2008</v>
      </c>
      <c r="C1388">
        <v>20080918</v>
      </c>
      <c r="D1388">
        <v>50</v>
      </c>
      <c r="E1388">
        <v>50</v>
      </c>
      <c r="F1388" t="s">
        <v>58</v>
      </c>
      <c r="G1388" t="s">
        <v>308</v>
      </c>
      <c r="H1388">
        <v>210595</v>
      </c>
      <c r="I1388">
        <v>1</v>
      </c>
      <c r="J1388" t="s">
        <v>77</v>
      </c>
      <c r="K1388" t="s">
        <v>77</v>
      </c>
      <c r="L1388" t="s">
        <v>896</v>
      </c>
      <c r="M1388">
        <v>2004</v>
      </c>
      <c r="N1388">
        <v>74</v>
      </c>
      <c r="O1388">
        <v>3</v>
      </c>
      <c r="P1388" t="str">
        <f t="shared" si="42"/>
        <v>09</v>
      </c>
      <c r="Q1388" s="118">
        <f>VLOOKUP(M1388,WeightWhite!A$10:B$12,2,FALSE)*I1388</f>
        <v>2.2809139784946235</v>
      </c>
      <c r="R1388">
        <f t="shared" si="43"/>
        <v>4</v>
      </c>
    </row>
    <row r="1389" spans="1:18" hidden="1">
      <c r="A1389" s="134">
        <v>9309740093</v>
      </c>
      <c r="B1389">
        <v>2008</v>
      </c>
      <c r="C1389">
        <v>20080918</v>
      </c>
      <c r="D1389">
        <v>50</v>
      </c>
      <c r="E1389">
        <v>50</v>
      </c>
      <c r="F1389" t="s">
        <v>58</v>
      </c>
      <c r="G1389" t="s">
        <v>308</v>
      </c>
      <c r="H1389">
        <v>210595</v>
      </c>
      <c r="I1389">
        <v>1</v>
      </c>
      <c r="J1389" t="s">
        <v>77</v>
      </c>
      <c r="K1389" t="s">
        <v>77</v>
      </c>
      <c r="L1389" t="s">
        <v>896</v>
      </c>
      <c r="M1389">
        <v>2004</v>
      </c>
      <c r="N1389">
        <v>74</v>
      </c>
      <c r="O1389">
        <v>3</v>
      </c>
      <c r="P1389" t="str">
        <f t="shared" si="42"/>
        <v>09</v>
      </c>
      <c r="Q1389" s="118">
        <f>VLOOKUP(M1389,WeightWhite!A$10:B$12,2,FALSE)*I1389</f>
        <v>2.2809139784946235</v>
      </c>
      <c r="R1389">
        <f t="shared" si="43"/>
        <v>4</v>
      </c>
    </row>
    <row r="1390" spans="1:18" hidden="1">
      <c r="A1390" s="134">
        <v>9309740095</v>
      </c>
      <c r="B1390">
        <v>2008</v>
      </c>
      <c r="C1390">
        <v>20080918</v>
      </c>
      <c r="D1390">
        <v>50</v>
      </c>
      <c r="E1390">
        <v>50</v>
      </c>
      <c r="F1390" t="s">
        <v>58</v>
      </c>
      <c r="G1390" t="s">
        <v>308</v>
      </c>
      <c r="H1390">
        <v>210595</v>
      </c>
      <c r="I1390">
        <v>1</v>
      </c>
      <c r="J1390" t="s">
        <v>77</v>
      </c>
      <c r="K1390" t="s">
        <v>77</v>
      </c>
      <c r="L1390" t="s">
        <v>896</v>
      </c>
      <c r="M1390">
        <v>2004</v>
      </c>
      <c r="N1390">
        <v>74</v>
      </c>
      <c r="O1390">
        <v>3</v>
      </c>
      <c r="P1390" t="str">
        <f t="shared" si="42"/>
        <v>09</v>
      </c>
      <c r="Q1390" s="118">
        <f>VLOOKUP(M1390,WeightWhite!A$10:B$12,2,FALSE)*I1390</f>
        <v>2.2809139784946235</v>
      </c>
      <c r="R1390">
        <f t="shared" si="43"/>
        <v>4</v>
      </c>
    </row>
    <row r="1391" spans="1:18" hidden="1">
      <c r="A1391" s="134">
        <v>9309760001</v>
      </c>
      <c r="B1391">
        <v>2008</v>
      </c>
      <c r="C1391">
        <v>20080920</v>
      </c>
      <c r="D1391">
        <v>50</v>
      </c>
      <c r="E1391">
        <v>50</v>
      </c>
      <c r="F1391" t="s">
        <v>58</v>
      </c>
      <c r="G1391" t="s">
        <v>308</v>
      </c>
      <c r="H1391">
        <v>210595</v>
      </c>
      <c r="I1391">
        <v>1</v>
      </c>
      <c r="J1391" t="s">
        <v>77</v>
      </c>
      <c r="K1391" t="s">
        <v>77</v>
      </c>
      <c r="L1391" t="s">
        <v>896</v>
      </c>
      <c r="M1391">
        <v>2004</v>
      </c>
      <c r="N1391">
        <v>74</v>
      </c>
      <c r="O1391">
        <v>3</v>
      </c>
      <c r="P1391" t="str">
        <f t="shared" si="42"/>
        <v>09</v>
      </c>
      <c r="Q1391" s="118">
        <f>VLOOKUP(M1391,WeightWhite!A$10:B$12,2,FALSE)*I1391</f>
        <v>2.2809139784946235</v>
      </c>
      <c r="R1391">
        <f t="shared" si="43"/>
        <v>4</v>
      </c>
    </row>
    <row r="1392" spans="1:18" hidden="1">
      <c r="A1392" s="134">
        <v>9309760010</v>
      </c>
      <c r="B1392">
        <v>2008</v>
      </c>
      <c r="C1392">
        <v>20080920</v>
      </c>
      <c r="D1392">
        <v>50</v>
      </c>
      <c r="E1392">
        <v>50</v>
      </c>
      <c r="F1392" t="s">
        <v>58</v>
      </c>
      <c r="G1392" t="s">
        <v>308</v>
      </c>
      <c r="H1392">
        <v>210595</v>
      </c>
      <c r="I1392">
        <v>1</v>
      </c>
      <c r="J1392" t="s">
        <v>77</v>
      </c>
      <c r="K1392" t="s">
        <v>77</v>
      </c>
      <c r="L1392" t="s">
        <v>896</v>
      </c>
      <c r="M1392">
        <v>2004</v>
      </c>
      <c r="N1392">
        <v>74</v>
      </c>
      <c r="O1392">
        <v>3</v>
      </c>
      <c r="P1392" t="str">
        <f t="shared" si="42"/>
        <v>09</v>
      </c>
      <c r="Q1392" s="118">
        <f>VLOOKUP(M1392,WeightWhite!A$10:B$12,2,FALSE)*I1392</f>
        <v>2.2809139784946235</v>
      </c>
      <c r="R1392">
        <f t="shared" si="43"/>
        <v>4</v>
      </c>
    </row>
    <row r="1393" spans="1:18" hidden="1">
      <c r="A1393" s="134">
        <v>9309760011</v>
      </c>
      <c r="B1393">
        <v>2008</v>
      </c>
      <c r="C1393">
        <v>20080920</v>
      </c>
      <c r="D1393">
        <v>50</v>
      </c>
      <c r="E1393">
        <v>50</v>
      </c>
      <c r="F1393" t="s">
        <v>58</v>
      </c>
      <c r="G1393" t="s">
        <v>308</v>
      </c>
      <c r="H1393">
        <v>210595</v>
      </c>
      <c r="I1393">
        <v>1</v>
      </c>
      <c r="J1393" t="s">
        <v>77</v>
      </c>
      <c r="K1393" t="s">
        <v>77</v>
      </c>
      <c r="L1393" t="s">
        <v>896</v>
      </c>
      <c r="M1393">
        <v>2004</v>
      </c>
      <c r="N1393">
        <v>74</v>
      </c>
      <c r="O1393">
        <v>3</v>
      </c>
      <c r="P1393" t="str">
        <f t="shared" si="42"/>
        <v>09</v>
      </c>
      <c r="Q1393" s="118">
        <f>VLOOKUP(M1393,WeightWhite!A$10:B$12,2,FALSE)*I1393</f>
        <v>2.2809139784946235</v>
      </c>
      <c r="R1393">
        <f t="shared" si="43"/>
        <v>4</v>
      </c>
    </row>
    <row r="1394" spans="1:18" hidden="1">
      <c r="A1394" s="134">
        <v>9309760012</v>
      </c>
      <c r="B1394">
        <v>2008</v>
      </c>
      <c r="C1394">
        <v>20080920</v>
      </c>
      <c r="D1394">
        <v>50</v>
      </c>
      <c r="E1394">
        <v>50</v>
      </c>
      <c r="F1394" t="s">
        <v>58</v>
      </c>
      <c r="G1394" t="s">
        <v>308</v>
      </c>
      <c r="H1394">
        <v>210595</v>
      </c>
      <c r="I1394">
        <v>1</v>
      </c>
      <c r="J1394" t="s">
        <v>77</v>
      </c>
      <c r="K1394" t="s">
        <v>77</v>
      </c>
      <c r="L1394" t="s">
        <v>896</v>
      </c>
      <c r="M1394">
        <v>2004</v>
      </c>
      <c r="N1394">
        <v>74</v>
      </c>
      <c r="O1394">
        <v>3</v>
      </c>
      <c r="P1394" t="str">
        <f t="shared" si="42"/>
        <v>09</v>
      </c>
      <c r="Q1394" s="118">
        <f>VLOOKUP(M1394,WeightWhite!A$10:B$12,2,FALSE)*I1394</f>
        <v>2.2809139784946235</v>
      </c>
      <c r="R1394">
        <f t="shared" si="43"/>
        <v>4</v>
      </c>
    </row>
    <row r="1395" spans="1:18" hidden="1">
      <c r="A1395" s="134">
        <v>9309760013</v>
      </c>
      <c r="B1395">
        <v>2008</v>
      </c>
      <c r="C1395">
        <v>20080920</v>
      </c>
      <c r="D1395">
        <v>50</v>
      </c>
      <c r="E1395">
        <v>50</v>
      </c>
      <c r="F1395" t="s">
        <v>58</v>
      </c>
      <c r="G1395" t="s">
        <v>308</v>
      </c>
      <c r="H1395">
        <v>210595</v>
      </c>
      <c r="I1395">
        <v>1</v>
      </c>
      <c r="J1395" t="s">
        <v>77</v>
      </c>
      <c r="K1395" t="s">
        <v>77</v>
      </c>
      <c r="L1395" t="s">
        <v>896</v>
      </c>
      <c r="M1395">
        <v>2004</v>
      </c>
      <c r="N1395">
        <v>74</v>
      </c>
      <c r="O1395">
        <v>3</v>
      </c>
      <c r="P1395" t="str">
        <f t="shared" si="42"/>
        <v>09</v>
      </c>
      <c r="Q1395" s="118">
        <f>VLOOKUP(M1395,WeightWhite!A$10:B$12,2,FALSE)*I1395</f>
        <v>2.2809139784946235</v>
      </c>
      <c r="R1395">
        <f t="shared" si="43"/>
        <v>4</v>
      </c>
    </row>
    <row r="1396" spans="1:18" hidden="1">
      <c r="A1396" s="134">
        <v>9309760014</v>
      </c>
      <c r="B1396">
        <v>2008</v>
      </c>
      <c r="C1396">
        <v>20080920</v>
      </c>
      <c r="D1396">
        <v>50</v>
      </c>
      <c r="E1396">
        <v>50</v>
      </c>
      <c r="F1396" t="s">
        <v>58</v>
      </c>
      <c r="G1396" t="s">
        <v>308</v>
      </c>
      <c r="H1396">
        <v>210595</v>
      </c>
      <c r="I1396">
        <v>1</v>
      </c>
      <c r="J1396" t="s">
        <v>77</v>
      </c>
      <c r="K1396" t="s">
        <v>77</v>
      </c>
      <c r="L1396" t="s">
        <v>896</v>
      </c>
      <c r="M1396">
        <v>2004</v>
      </c>
      <c r="N1396">
        <v>74</v>
      </c>
      <c r="O1396">
        <v>3</v>
      </c>
      <c r="P1396" t="str">
        <f t="shared" si="42"/>
        <v>09</v>
      </c>
      <c r="Q1396" s="118">
        <f>VLOOKUP(M1396,WeightWhite!A$10:B$12,2,FALSE)*I1396</f>
        <v>2.2809139784946235</v>
      </c>
      <c r="R1396">
        <f t="shared" si="43"/>
        <v>4</v>
      </c>
    </row>
    <row r="1397" spans="1:18" hidden="1">
      <c r="A1397" s="134">
        <v>9309740073</v>
      </c>
      <c r="B1397">
        <v>2008</v>
      </c>
      <c r="C1397">
        <v>20080918</v>
      </c>
      <c r="D1397">
        <v>50</v>
      </c>
      <c r="E1397">
        <v>50</v>
      </c>
      <c r="F1397" t="s">
        <v>58</v>
      </c>
      <c r="G1397" t="s">
        <v>308</v>
      </c>
      <c r="H1397">
        <v>210595</v>
      </c>
      <c r="I1397">
        <v>1</v>
      </c>
      <c r="J1397" t="s">
        <v>77</v>
      </c>
      <c r="K1397" t="s">
        <v>77</v>
      </c>
      <c r="L1397" t="s">
        <v>896</v>
      </c>
      <c r="M1397">
        <v>2004</v>
      </c>
      <c r="N1397">
        <v>74</v>
      </c>
      <c r="O1397">
        <v>3</v>
      </c>
      <c r="P1397" t="str">
        <f t="shared" si="42"/>
        <v>09</v>
      </c>
      <c r="Q1397" s="118">
        <f>VLOOKUP(M1397,WeightWhite!A$10:B$12,2,FALSE)*I1397</f>
        <v>2.2809139784946235</v>
      </c>
      <c r="R1397">
        <f t="shared" si="43"/>
        <v>4</v>
      </c>
    </row>
    <row r="1398" spans="1:18" hidden="1">
      <c r="A1398" s="134">
        <v>9309740079</v>
      </c>
      <c r="B1398">
        <v>2008</v>
      </c>
      <c r="C1398">
        <v>20080918</v>
      </c>
      <c r="D1398">
        <v>50</v>
      </c>
      <c r="E1398">
        <v>50</v>
      </c>
      <c r="F1398" t="s">
        <v>58</v>
      </c>
      <c r="G1398" t="s">
        <v>308</v>
      </c>
      <c r="H1398">
        <v>210595</v>
      </c>
      <c r="I1398">
        <v>1</v>
      </c>
      <c r="J1398" t="s">
        <v>77</v>
      </c>
      <c r="K1398" t="s">
        <v>77</v>
      </c>
      <c r="L1398" t="s">
        <v>896</v>
      </c>
      <c r="M1398">
        <v>2004</v>
      </c>
      <c r="N1398">
        <v>74</v>
      </c>
      <c r="O1398">
        <v>3</v>
      </c>
      <c r="P1398" t="str">
        <f t="shared" si="42"/>
        <v>09</v>
      </c>
      <c r="Q1398" s="118">
        <f>VLOOKUP(M1398,WeightWhite!A$10:B$12,2,FALSE)*I1398</f>
        <v>2.2809139784946235</v>
      </c>
      <c r="R1398">
        <f t="shared" si="43"/>
        <v>4</v>
      </c>
    </row>
    <row r="1399" spans="1:18" hidden="1">
      <c r="A1399" s="134">
        <v>9309740080</v>
      </c>
      <c r="B1399">
        <v>2008</v>
      </c>
      <c r="C1399">
        <v>20080918</v>
      </c>
      <c r="D1399">
        <v>50</v>
      </c>
      <c r="E1399">
        <v>50</v>
      </c>
      <c r="F1399" t="s">
        <v>58</v>
      </c>
      <c r="G1399" t="s">
        <v>308</v>
      </c>
      <c r="H1399">
        <v>210595</v>
      </c>
      <c r="I1399">
        <v>1</v>
      </c>
      <c r="J1399" t="s">
        <v>77</v>
      </c>
      <c r="K1399" t="s">
        <v>77</v>
      </c>
      <c r="L1399" t="s">
        <v>896</v>
      </c>
      <c r="M1399">
        <v>2004</v>
      </c>
      <c r="N1399">
        <v>74</v>
      </c>
      <c r="O1399">
        <v>3</v>
      </c>
      <c r="P1399" t="str">
        <f t="shared" si="42"/>
        <v>09</v>
      </c>
      <c r="Q1399" s="118">
        <f>VLOOKUP(M1399,WeightWhite!A$10:B$12,2,FALSE)*I1399</f>
        <v>2.2809139784946235</v>
      </c>
      <c r="R1399">
        <f t="shared" si="43"/>
        <v>4</v>
      </c>
    </row>
    <row r="1400" spans="1:18" hidden="1">
      <c r="A1400" s="134">
        <v>9309740099</v>
      </c>
      <c r="B1400">
        <v>2008</v>
      </c>
      <c r="C1400">
        <v>20080918</v>
      </c>
      <c r="D1400">
        <v>50</v>
      </c>
      <c r="E1400">
        <v>50</v>
      </c>
      <c r="F1400" t="s">
        <v>58</v>
      </c>
      <c r="G1400" t="s">
        <v>308</v>
      </c>
      <c r="H1400">
        <v>210595</v>
      </c>
      <c r="I1400">
        <v>1</v>
      </c>
      <c r="J1400" t="s">
        <v>77</v>
      </c>
      <c r="K1400" t="s">
        <v>77</v>
      </c>
      <c r="L1400" t="s">
        <v>896</v>
      </c>
      <c r="M1400">
        <v>2004</v>
      </c>
      <c r="N1400">
        <v>74</v>
      </c>
      <c r="O1400">
        <v>3</v>
      </c>
      <c r="P1400" t="str">
        <f t="shared" si="42"/>
        <v>09</v>
      </c>
      <c r="Q1400" s="118">
        <f>VLOOKUP(M1400,WeightWhite!A$10:B$12,2,FALSE)*I1400</f>
        <v>2.2809139784946235</v>
      </c>
      <c r="R1400">
        <f t="shared" si="43"/>
        <v>4</v>
      </c>
    </row>
    <row r="1401" spans="1:18" hidden="1">
      <c r="A1401" s="134">
        <v>9309760018</v>
      </c>
      <c r="B1401">
        <v>2008</v>
      </c>
      <c r="C1401">
        <v>20080920</v>
      </c>
      <c r="D1401">
        <v>50</v>
      </c>
      <c r="E1401">
        <v>50</v>
      </c>
      <c r="F1401" t="s">
        <v>58</v>
      </c>
      <c r="G1401" t="s">
        <v>308</v>
      </c>
      <c r="H1401">
        <v>210595</v>
      </c>
      <c r="I1401">
        <v>1</v>
      </c>
      <c r="J1401" t="s">
        <v>77</v>
      </c>
      <c r="K1401" t="s">
        <v>77</v>
      </c>
      <c r="L1401" t="s">
        <v>896</v>
      </c>
      <c r="M1401">
        <v>2004</v>
      </c>
      <c r="N1401">
        <v>74</v>
      </c>
      <c r="O1401">
        <v>3</v>
      </c>
      <c r="P1401" t="str">
        <f t="shared" si="42"/>
        <v>09</v>
      </c>
      <c r="Q1401" s="118">
        <f>VLOOKUP(M1401,WeightWhite!A$10:B$12,2,FALSE)*I1401</f>
        <v>2.2809139784946235</v>
      </c>
      <c r="R1401">
        <f t="shared" si="43"/>
        <v>4</v>
      </c>
    </row>
    <row r="1402" spans="1:18" hidden="1">
      <c r="A1402" s="134">
        <v>9309760019</v>
      </c>
      <c r="B1402">
        <v>2008</v>
      </c>
      <c r="C1402">
        <v>20080920</v>
      </c>
      <c r="D1402">
        <v>50</v>
      </c>
      <c r="E1402">
        <v>50</v>
      </c>
      <c r="F1402" t="s">
        <v>58</v>
      </c>
      <c r="G1402" t="s">
        <v>308</v>
      </c>
      <c r="H1402">
        <v>210595</v>
      </c>
      <c r="I1402">
        <v>1</v>
      </c>
      <c r="J1402" t="s">
        <v>77</v>
      </c>
      <c r="K1402" t="s">
        <v>77</v>
      </c>
      <c r="L1402" t="s">
        <v>896</v>
      </c>
      <c r="M1402">
        <v>2004</v>
      </c>
      <c r="N1402">
        <v>74</v>
      </c>
      <c r="O1402">
        <v>3</v>
      </c>
      <c r="P1402" t="str">
        <f t="shared" si="42"/>
        <v>09</v>
      </c>
      <c r="Q1402" s="118">
        <f>VLOOKUP(M1402,WeightWhite!A$10:B$12,2,FALSE)*I1402</f>
        <v>2.2809139784946235</v>
      </c>
      <c r="R1402">
        <f t="shared" si="43"/>
        <v>4</v>
      </c>
    </row>
    <row r="1403" spans="1:18" hidden="1">
      <c r="A1403" s="134">
        <v>9309760002</v>
      </c>
      <c r="B1403">
        <v>2008</v>
      </c>
      <c r="C1403">
        <v>20080920</v>
      </c>
      <c r="D1403">
        <v>50</v>
      </c>
      <c r="E1403">
        <v>50</v>
      </c>
      <c r="F1403" t="s">
        <v>58</v>
      </c>
      <c r="G1403" t="s">
        <v>308</v>
      </c>
      <c r="H1403">
        <v>210595</v>
      </c>
      <c r="I1403">
        <v>1</v>
      </c>
      <c r="J1403" t="s">
        <v>77</v>
      </c>
      <c r="K1403" t="s">
        <v>77</v>
      </c>
      <c r="L1403" t="s">
        <v>896</v>
      </c>
      <c r="M1403">
        <v>2004</v>
      </c>
      <c r="N1403">
        <v>74</v>
      </c>
      <c r="O1403">
        <v>3</v>
      </c>
      <c r="P1403" t="str">
        <f t="shared" si="42"/>
        <v>09</v>
      </c>
      <c r="Q1403" s="118">
        <f>VLOOKUP(M1403,WeightWhite!A$10:B$12,2,FALSE)*I1403</f>
        <v>2.2809139784946235</v>
      </c>
      <c r="R1403">
        <f t="shared" si="43"/>
        <v>4</v>
      </c>
    </row>
    <row r="1404" spans="1:18" hidden="1">
      <c r="A1404" s="134">
        <v>9309760021</v>
      </c>
      <c r="B1404">
        <v>2008</v>
      </c>
      <c r="C1404">
        <v>20080920</v>
      </c>
      <c r="D1404">
        <v>50</v>
      </c>
      <c r="E1404">
        <v>50</v>
      </c>
      <c r="F1404" t="s">
        <v>58</v>
      </c>
      <c r="G1404" t="s">
        <v>308</v>
      </c>
      <c r="H1404">
        <v>210595</v>
      </c>
      <c r="I1404">
        <v>1</v>
      </c>
      <c r="J1404" t="s">
        <v>77</v>
      </c>
      <c r="K1404" t="s">
        <v>77</v>
      </c>
      <c r="L1404" t="s">
        <v>896</v>
      </c>
      <c r="M1404">
        <v>2004</v>
      </c>
      <c r="N1404">
        <v>74</v>
      </c>
      <c r="O1404">
        <v>3</v>
      </c>
      <c r="P1404" t="str">
        <f t="shared" si="42"/>
        <v>09</v>
      </c>
      <c r="Q1404" s="118">
        <f>VLOOKUP(M1404,WeightWhite!A$10:B$12,2,FALSE)*I1404</f>
        <v>2.2809139784946235</v>
      </c>
      <c r="R1404">
        <f t="shared" si="43"/>
        <v>4</v>
      </c>
    </row>
    <row r="1405" spans="1:18" hidden="1">
      <c r="A1405" s="134">
        <v>9309760023</v>
      </c>
      <c r="B1405">
        <v>2008</v>
      </c>
      <c r="C1405">
        <v>20080920</v>
      </c>
      <c r="D1405">
        <v>50</v>
      </c>
      <c r="E1405">
        <v>50</v>
      </c>
      <c r="F1405" t="s">
        <v>58</v>
      </c>
      <c r="G1405" t="s">
        <v>308</v>
      </c>
      <c r="H1405">
        <v>210595</v>
      </c>
      <c r="I1405">
        <v>1</v>
      </c>
      <c r="J1405" t="s">
        <v>77</v>
      </c>
      <c r="K1405" t="s">
        <v>77</v>
      </c>
      <c r="L1405" t="s">
        <v>896</v>
      </c>
      <c r="M1405">
        <v>2004</v>
      </c>
      <c r="N1405">
        <v>74</v>
      </c>
      <c r="O1405">
        <v>3</v>
      </c>
      <c r="P1405" t="str">
        <f t="shared" si="42"/>
        <v>09</v>
      </c>
      <c r="Q1405" s="118">
        <f>VLOOKUP(M1405,WeightWhite!A$10:B$12,2,FALSE)*I1405</f>
        <v>2.2809139784946235</v>
      </c>
      <c r="R1405">
        <f t="shared" si="43"/>
        <v>4</v>
      </c>
    </row>
    <row r="1406" spans="1:18" hidden="1">
      <c r="A1406" s="134">
        <v>9309760026</v>
      </c>
      <c r="B1406">
        <v>2008</v>
      </c>
      <c r="C1406">
        <v>20080920</v>
      </c>
      <c r="D1406">
        <v>50</v>
      </c>
      <c r="E1406">
        <v>50</v>
      </c>
      <c r="F1406" t="s">
        <v>58</v>
      </c>
      <c r="G1406" t="s">
        <v>308</v>
      </c>
      <c r="H1406">
        <v>210595</v>
      </c>
      <c r="I1406">
        <v>1</v>
      </c>
      <c r="J1406" t="s">
        <v>77</v>
      </c>
      <c r="K1406" t="s">
        <v>77</v>
      </c>
      <c r="L1406" t="s">
        <v>896</v>
      </c>
      <c r="M1406">
        <v>2004</v>
      </c>
      <c r="N1406">
        <v>74</v>
      </c>
      <c r="O1406">
        <v>3</v>
      </c>
      <c r="P1406" t="str">
        <f t="shared" si="42"/>
        <v>09</v>
      </c>
      <c r="Q1406" s="118">
        <f>VLOOKUP(M1406,WeightWhite!A$10:B$12,2,FALSE)*I1406</f>
        <v>2.2809139784946235</v>
      </c>
      <c r="R1406">
        <f t="shared" si="43"/>
        <v>4</v>
      </c>
    </row>
    <row r="1407" spans="1:18" hidden="1">
      <c r="A1407" s="134">
        <v>9309760054</v>
      </c>
      <c r="B1407">
        <v>2008</v>
      </c>
      <c r="C1407">
        <v>20080920</v>
      </c>
      <c r="D1407">
        <v>50</v>
      </c>
      <c r="E1407">
        <v>50</v>
      </c>
      <c r="F1407" t="s">
        <v>58</v>
      </c>
      <c r="G1407" t="s">
        <v>308</v>
      </c>
      <c r="H1407">
        <v>210595</v>
      </c>
      <c r="I1407">
        <v>1</v>
      </c>
      <c r="J1407" t="s">
        <v>77</v>
      </c>
      <c r="K1407" t="s">
        <v>77</v>
      </c>
      <c r="L1407" t="s">
        <v>896</v>
      </c>
      <c r="M1407">
        <v>2004</v>
      </c>
      <c r="N1407">
        <v>74</v>
      </c>
      <c r="O1407">
        <v>3</v>
      </c>
      <c r="P1407" t="str">
        <f t="shared" si="42"/>
        <v>09</v>
      </c>
      <c r="Q1407" s="118">
        <f>VLOOKUP(M1407,WeightWhite!A$10:B$12,2,FALSE)*I1407</f>
        <v>2.2809139784946235</v>
      </c>
      <c r="R1407">
        <f t="shared" si="43"/>
        <v>4</v>
      </c>
    </row>
    <row r="1408" spans="1:18" hidden="1">
      <c r="A1408" s="134">
        <v>9309760004</v>
      </c>
      <c r="B1408">
        <v>2008</v>
      </c>
      <c r="C1408">
        <v>20080920</v>
      </c>
      <c r="D1408">
        <v>50</v>
      </c>
      <c r="E1408">
        <v>50</v>
      </c>
      <c r="F1408" t="s">
        <v>58</v>
      </c>
      <c r="G1408" t="s">
        <v>308</v>
      </c>
      <c r="H1408">
        <v>210595</v>
      </c>
      <c r="I1408">
        <v>1</v>
      </c>
      <c r="J1408" t="s">
        <v>77</v>
      </c>
      <c r="K1408" t="s">
        <v>77</v>
      </c>
      <c r="L1408" t="s">
        <v>896</v>
      </c>
      <c r="M1408">
        <v>2004</v>
      </c>
      <c r="N1408">
        <v>74</v>
      </c>
      <c r="O1408">
        <v>3</v>
      </c>
      <c r="P1408" t="str">
        <f t="shared" si="42"/>
        <v>09</v>
      </c>
      <c r="Q1408" s="118">
        <f>VLOOKUP(M1408,WeightWhite!A$10:B$12,2,FALSE)*I1408</f>
        <v>2.2809139784946235</v>
      </c>
      <c r="R1408">
        <f t="shared" si="43"/>
        <v>4</v>
      </c>
    </row>
    <row r="1409" spans="1:18" hidden="1">
      <c r="A1409" s="134">
        <v>9309760041</v>
      </c>
      <c r="B1409">
        <v>2008</v>
      </c>
      <c r="C1409">
        <v>20080920</v>
      </c>
      <c r="D1409">
        <v>50</v>
      </c>
      <c r="E1409">
        <v>50</v>
      </c>
      <c r="F1409" t="s">
        <v>58</v>
      </c>
      <c r="G1409" t="s">
        <v>308</v>
      </c>
      <c r="H1409">
        <v>210595</v>
      </c>
      <c r="I1409">
        <v>1</v>
      </c>
      <c r="J1409" t="s">
        <v>77</v>
      </c>
      <c r="K1409" t="s">
        <v>77</v>
      </c>
      <c r="L1409" t="s">
        <v>896</v>
      </c>
      <c r="M1409">
        <v>2004</v>
      </c>
      <c r="N1409">
        <v>74</v>
      </c>
      <c r="O1409">
        <v>3</v>
      </c>
      <c r="P1409" t="str">
        <f t="shared" si="42"/>
        <v>09</v>
      </c>
      <c r="Q1409" s="118">
        <f>VLOOKUP(M1409,WeightWhite!A$10:B$12,2,FALSE)*I1409</f>
        <v>2.2809139784946235</v>
      </c>
      <c r="R1409">
        <f t="shared" si="43"/>
        <v>4</v>
      </c>
    </row>
    <row r="1410" spans="1:18" hidden="1">
      <c r="A1410" s="134">
        <v>9309760057</v>
      </c>
      <c r="B1410">
        <v>2008</v>
      </c>
      <c r="C1410">
        <v>20080920</v>
      </c>
      <c r="D1410">
        <v>50</v>
      </c>
      <c r="E1410">
        <v>50</v>
      </c>
      <c r="F1410" t="s">
        <v>58</v>
      </c>
      <c r="G1410" t="s">
        <v>308</v>
      </c>
      <c r="H1410">
        <v>210595</v>
      </c>
      <c r="I1410">
        <v>1</v>
      </c>
      <c r="J1410" t="s">
        <v>77</v>
      </c>
      <c r="K1410" t="s">
        <v>77</v>
      </c>
      <c r="L1410" t="s">
        <v>896</v>
      </c>
      <c r="M1410">
        <v>2004</v>
      </c>
      <c r="N1410">
        <v>74</v>
      </c>
      <c r="O1410">
        <v>3</v>
      </c>
      <c r="P1410" t="str">
        <f t="shared" ref="P1410:P1473" si="44">MID(C1410,5,2)</f>
        <v>09</v>
      </c>
      <c r="Q1410" s="118">
        <f>VLOOKUP(M1410,WeightWhite!A$10:B$12,2,FALSE)*I1410</f>
        <v>2.2809139784946235</v>
      </c>
      <c r="R1410">
        <f t="shared" si="43"/>
        <v>4</v>
      </c>
    </row>
    <row r="1411" spans="1:18" hidden="1">
      <c r="A1411" s="134">
        <v>9309760064</v>
      </c>
      <c r="B1411">
        <v>2008</v>
      </c>
      <c r="C1411">
        <v>20080920</v>
      </c>
      <c r="D1411">
        <v>50</v>
      </c>
      <c r="E1411">
        <v>50</v>
      </c>
      <c r="F1411" t="s">
        <v>58</v>
      </c>
      <c r="G1411" t="s">
        <v>308</v>
      </c>
      <c r="H1411">
        <v>210595</v>
      </c>
      <c r="I1411">
        <v>1</v>
      </c>
      <c r="J1411" t="s">
        <v>77</v>
      </c>
      <c r="K1411" t="s">
        <v>77</v>
      </c>
      <c r="L1411" t="s">
        <v>896</v>
      </c>
      <c r="M1411">
        <v>2004</v>
      </c>
      <c r="N1411">
        <v>74</v>
      </c>
      <c r="O1411">
        <v>3</v>
      </c>
      <c r="P1411" t="str">
        <f t="shared" si="44"/>
        <v>09</v>
      </c>
      <c r="Q1411" s="118">
        <f>VLOOKUP(M1411,WeightWhite!A$10:B$12,2,FALSE)*I1411</f>
        <v>2.2809139784946235</v>
      </c>
      <c r="R1411">
        <f t="shared" ref="R1411:R1474" si="45">B1411-M1411</f>
        <v>4</v>
      </c>
    </row>
    <row r="1412" spans="1:18" hidden="1">
      <c r="A1412" s="134">
        <v>9309760068</v>
      </c>
      <c r="B1412">
        <v>2008</v>
      </c>
      <c r="C1412">
        <v>20080920</v>
      </c>
      <c r="D1412">
        <v>50</v>
      </c>
      <c r="E1412">
        <v>50</v>
      </c>
      <c r="F1412" t="s">
        <v>58</v>
      </c>
      <c r="G1412" t="s">
        <v>308</v>
      </c>
      <c r="H1412">
        <v>210595</v>
      </c>
      <c r="I1412">
        <v>1</v>
      </c>
      <c r="J1412" t="s">
        <v>77</v>
      </c>
      <c r="K1412" t="s">
        <v>77</v>
      </c>
      <c r="L1412" t="s">
        <v>896</v>
      </c>
      <c r="M1412">
        <v>2004</v>
      </c>
      <c r="N1412">
        <v>74</v>
      </c>
      <c r="O1412">
        <v>3</v>
      </c>
      <c r="P1412" t="str">
        <f t="shared" si="44"/>
        <v>09</v>
      </c>
      <c r="Q1412" s="118">
        <f>VLOOKUP(M1412,WeightWhite!A$10:B$12,2,FALSE)*I1412</f>
        <v>2.2809139784946235</v>
      </c>
      <c r="R1412">
        <f t="shared" si="45"/>
        <v>4</v>
      </c>
    </row>
    <row r="1413" spans="1:18" hidden="1">
      <c r="A1413" s="134">
        <v>9309760007</v>
      </c>
      <c r="B1413">
        <v>2008</v>
      </c>
      <c r="C1413">
        <v>20080920</v>
      </c>
      <c r="D1413">
        <v>50</v>
      </c>
      <c r="E1413">
        <v>50</v>
      </c>
      <c r="F1413" t="s">
        <v>58</v>
      </c>
      <c r="G1413" t="s">
        <v>308</v>
      </c>
      <c r="H1413">
        <v>210595</v>
      </c>
      <c r="I1413">
        <v>1</v>
      </c>
      <c r="J1413" t="s">
        <v>77</v>
      </c>
      <c r="K1413" t="s">
        <v>77</v>
      </c>
      <c r="L1413" t="s">
        <v>896</v>
      </c>
      <c r="M1413">
        <v>2004</v>
      </c>
      <c r="N1413">
        <v>74</v>
      </c>
      <c r="O1413">
        <v>3</v>
      </c>
      <c r="P1413" t="str">
        <f t="shared" si="44"/>
        <v>09</v>
      </c>
      <c r="Q1413" s="118">
        <f>VLOOKUP(M1413,WeightWhite!A$10:B$12,2,FALSE)*I1413</f>
        <v>2.2809139784946235</v>
      </c>
      <c r="R1413">
        <f t="shared" si="45"/>
        <v>4</v>
      </c>
    </row>
    <row r="1414" spans="1:18" hidden="1">
      <c r="A1414" s="134">
        <v>9309760083</v>
      </c>
      <c r="B1414">
        <v>2008</v>
      </c>
      <c r="C1414">
        <v>20080920</v>
      </c>
      <c r="D1414">
        <v>50</v>
      </c>
      <c r="E1414">
        <v>50</v>
      </c>
      <c r="F1414" t="s">
        <v>58</v>
      </c>
      <c r="G1414" t="s">
        <v>308</v>
      </c>
      <c r="H1414">
        <v>210595</v>
      </c>
      <c r="I1414">
        <v>1</v>
      </c>
      <c r="J1414" t="s">
        <v>77</v>
      </c>
      <c r="K1414" t="s">
        <v>77</v>
      </c>
      <c r="L1414" t="s">
        <v>896</v>
      </c>
      <c r="M1414">
        <v>2004</v>
      </c>
      <c r="N1414">
        <v>74</v>
      </c>
      <c r="O1414">
        <v>3</v>
      </c>
      <c r="P1414" t="str">
        <f t="shared" si="44"/>
        <v>09</v>
      </c>
      <c r="Q1414" s="118">
        <f>VLOOKUP(M1414,WeightWhite!A$10:B$12,2,FALSE)*I1414</f>
        <v>2.2809139784946235</v>
      </c>
      <c r="R1414">
        <f t="shared" si="45"/>
        <v>4</v>
      </c>
    </row>
    <row r="1415" spans="1:18" hidden="1">
      <c r="A1415" s="134">
        <v>9309760085</v>
      </c>
      <c r="B1415">
        <v>2008</v>
      </c>
      <c r="C1415">
        <v>20080920</v>
      </c>
      <c r="D1415">
        <v>50</v>
      </c>
      <c r="E1415">
        <v>50</v>
      </c>
      <c r="F1415" t="s">
        <v>58</v>
      </c>
      <c r="G1415" t="s">
        <v>308</v>
      </c>
      <c r="H1415">
        <v>210595</v>
      </c>
      <c r="I1415">
        <v>1</v>
      </c>
      <c r="J1415" t="s">
        <v>77</v>
      </c>
      <c r="K1415" t="s">
        <v>77</v>
      </c>
      <c r="L1415" t="s">
        <v>896</v>
      </c>
      <c r="M1415">
        <v>2004</v>
      </c>
      <c r="N1415">
        <v>74</v>
      </c>
      <c r="O1415">
        <v>3</v>
      </c>
      <c r="P1415" t="str">
        <f t="shared" si="44"/>
        <v>09</v>
      </c>
      <c r="Q1415" s="118">
        <f>VLOOKUP(M1415,WeightWhite!A$10:B$12,2,FALSE)*I1415</f>
        <v>2.2809139784946235</v>
      </c>
      <c r="R1415">
        <f t="shared" si="45"/>
        <v>4</v>
      </c>
    </row>
    <row r="1416" spans="1:18" hidden="1">
      <c r="A1416" s="134">
        <v>9309760088</v>
      </c>
      <c r="B1416">
        <v>2008</v>
      </c>
      <c r="C1416">
        <v>20080920</v>
      </c>
      <c r="D1416">
        <v>50</v>
      </c>
      <c r="E1416">
        <v>50</v>
      </c>
      <c r="F1416" t="s">
        <v>58</v>
      </c>
      <c r="G1416" t="s">
        <v>308</v>
      </c>
      <c r="H1416">
        <v>210595</v>
      </c>
      <c r="I1416">
        <v>1</v>
      </c>
      <c r="J1416" t="s">
        <v>77</v>
      </c>
      <c r="K1416" t="s">
        <v>77</v>
      </c>
      <c r="L1416" t="s">
        <v>896</v>
      </c>
      <c r="M1416">
        <v>2004</v>
      </c>
      <c r="N1416">
        <v>74</v>
      </c>
      <c r="O1416">
        <v>3</v>
      </c>
      <c r="P1416" t="str">
        <f t="shared" si="44"/>
        <v>09</v>
      </c>
      <c r="Q1416" s="118">
        <f>VLOOKUP(M1416,WeightWhite!A$10:B$12,2,FALSE)*I1416</f>
        <v>2.2809139784946235</v>
      </c>
      <c r="R1416">
        <f t="shared" si="45"/>
        <v>4</v>
      </c>
    </row>
    <row r="1417" spans="1:18" hidden="1">
      <c r="A1417" s="134">
        <v>9309760091</v>
      </c>
      <c r="B1417">
        <v>2008</v>
      </c>
      <c r="C1417">
        <v>20080920</v>
      </c>
      <c r="D1417">
        <v>50</v>
      </c>
      <c r="E1417">
        <v>50</v>
      </c>
      <c r="F1417" t="s">
        <v>58</v>
      </c>
      <c r="G1417" t="s">
        <v>308</v>
      </c>
      <c r="H1417">
        <v>210595</v>
      </c>
      <c r="I1417">
        <v>1</v>
      </c>
      <c r="J1417" t="s">
        <v>77</v>
      </c>
      <c r="K1417" t="s">
        <v>77</v>
      </c>
      <c r="L1417" t="s">
        <v>896</v>
      </c>
      <c r="M1417">
        <v>2004</v>
      </c>
      <c r="N1417">
        <v>74</v>
      </c>
      <c r="O1417">
        <v>3</v>
      </c>
      <c r="P1417" t="str">
        <f t="shared" si="44"/>
        <v>09</v>
      </c>
      <c r="Q1417" s="118">
        <f>VLOOKUP(M1417,WeightWhite!A$10:B$12,2,FALSE)*I1417</f>
        <v>2.2809139784946235</v>
      </c>
      <c r="R1417">
        <f t="shared" si="45"/>
        <v>4</v>
      </c>
    </row>
    <row r="1418" spans="1:18" hidden="1">
      <c r="A1418" s="134">
        <v>9309770101</v>
      </c>
      <c r="B1418">
        <v>2008</v>
      </c>
      <c r="C1418">
        <v>20080925</v>
      </c>
      <c r="D1418">
        <v>50</v>
      </c>
      <c r="E1418">
        <v>50</v>
      </c>
      <c r="F1418" t="s">
        <v>58</v>
      </c>
      <c r="G1418" t="s">
        <v>308</v>
      </c>
      <c r="H1418">
        <v>210595</v>
      </c>
      <c r="I1418">
        <v>1</v>
      </c>
      <c r="J1418" t="s">
        <v>77</v>
      </c>
      <c r="K1418" t="s">
        <v>77</v>
      </c>
      <c r="L1418" t="s">
        <v>896</v>
      </c>
      <c r="M1418">
        <v>2004</v>
      </c>
      <c r="N1418">
        <v>74</v>
      </c>
      <c r="O1418">
        <v>3</v>
      </c>
      <c r="P1418" t="str">
        <f t="shared" si="44"/>
        <v>09</v>
      </c>
      <c r="Q1418" s="118">
        <f>VLOOKUP(M1418,WeightWhite!A$10:B$12,2,FALSE)*I1418</f>
        <v>2.2809139784946235</v>
      </c>
      <c r="R1418">
        <f t="shared" si="45"/>
        <v>4</v>
      </c>
    </row>
    <row r="1419" spans="1:18" hidden="1">
      <c r="A1419" s="134">
        <v>9309770102</v>
      </c>
      <c r="B1419">
        <v>2008</v>
      </c>
      <c r="C1419">
        <v>20080925</v>
      </c>
      <c r="D1419">
        <v>50</v>
      </c>
      <c r="E1419">
        <v>50</v>
      </c>
      <c r="F1419" t="s">
        <v>58</v>
      </c>
      <c r="G1419" t="s">
        <v>308</v>
      </c>
      <c r="H1419">
        <v>210595</v>
      </c>
      <c r="I1419">
        <v>1</v>
      </c>
      <c r="J1419" t="s">
        <v>77</v>
      </c>
      <c r="K1419" t="s">
        <v>77</v>
      </c>
      <c r="L1419" t="s">
        <v>896</v>
      </c>
      <c r="M1419">
        <v>2004</v>
      </c>
      <c r="N1419">
        <v>74</v>
      </c>
      <c r="O1419">
        <v>3</v>
      </c>
      <c r="P1419" t="str">
        <f t="shared" si="44"/>
        <v>09</v>
      </c>
      <c r="Q1419" s="118">
        <f>VLOOKUP(M1419,WeightWhite!A$10:B$12,2,FALSE)*I1419</f>
        <v>2.2809139784946235</v>
      </c>
      <c r="R1419">
        <f t="shared" si="45"/>
        <v>4</v>
      </c>
    </row>
    <row r="1420" spans="1:18" hidden="1">
      <c r="A1420" s="134">
        <v>9309770117</v>
      </c>
      <c r="B1420">
        <v>2008</v>
      </c>
      <c r="C1420">
        <v>20080925</v>
      </c>
      <c r="D1420">
        <v>50</v>
      </c>
      <c r="E1420">
        <v>50</v>
      </c>
      <c r="F1420" t="s">
        <v>58</v>
      </c>
      <c r="G1420" t="s">
        <v>308</v>
      </c>
      <c r="H1420">
        <v>210595</v>
      </c>
      <c r="I1420">
        <v>1</v>
      </c>
      <c r="J1420" t="s">
        <v>77</v>
      </c>
      <c r="K1420" t="s">
        <v>77</v>
      </c>
      <c r="L1420" t="s">
        <v>896</v>
      </c>
      <c r="M1420">
        <v>2004</v>
      </c>
      <c r="N1420">
        <v>74</v>
      </c>
      <c r="O1420">
        <v>3</v>
      </c>
      <c r="P1420" t="str">
        <f t="shared" si="44"/>
        <v>09</v>
      </c>
      <c r="Q1420" s="118">
        <f>VLOOKUP(M1420,WeightWhite!A$10:B$12,2,FALSE)*I1420</f>
        <v>2.2809139784946235</v>
      </c>
      <c r="R1420">
        <f t="shared" si="45"/>
        <v>4</v>
      </c>
    </row>
    <row r="1421" spans="1:18" hidden="1">
      <c r="A1421" s="134">
        <v>9309770123</v>
      </c>
      <c r="B1421">
        <v>2008</v>
      </c>
      <c r="C1421">
        <v>20080925</v>
      </c>
      <c r="D1421">
        <v>50</v>
      </c>
      <c r="E1421">
        <v>50</v>
      </c>
      <c r="F1421" t="s">
        <v>58</v>
      </c>
      <c r="G1421" t="s">
        <v>308</v>
      </c>
      <c r="H1421">
        <v>210595</v>
      </c>
      <c r="I1421">
        <v>1</v>
      </c>
      <c r="J1421" t="s">
        <v>77</v>
      </c>
      <c r="K1421" t="s">
        <v>77</v>
      </c>
      <c r="L1421" t="s">
        <v>896</v>
      </c>
      <c r="M1421">
        <v>2004</v>
      </c>
      <c r="N1421">
        <v>74</v>
      </c>
      <c r="O1421">
        <v>3</v>
      </c>
      <c r="P1421" t="str">
        <f t="shared" si="44"/>
        <v>09</v>
      </c>
      <c r="Q1421" s="118">
        <f>VLOOKUP(M1421,WeightWhite!A$10:B$12,2,FALSE)*I1421</f>
        <v>2.2809139784946235</v>
      </c>
      <c r="R1421">
        <f t="shared" si="45"/>
        <v>4</v>
      </c>
    </row>
    <row r="1422" spans="1:18" hidden="1">
      <c r="A1422" s="134">
        <v>9309770124</v>
      </c>
      <c r="B1422">
        <v>2008</v>
      </c>
      <c r="C1422">
        <v>20080925</v>
      </c>
      <c r="D1422">
        <v>50</v>
      </c>
      <c r="E1422">
        <v>50</v>
      </c>
      <c r="F1422" t="s">
        <v>58</v>
      </c>
      <c r="G1422" t="s">
        <v>308</v>
      </c>
      <c r="H1422">
        <v>210595</v>
      </c>
      <c r="I1422">
        <v>1</v>
      </c>
      <c r="J1422" t="s">
        <v>77</v>
      </c>
      <c r="K1422" t="s">
        <v>77</v>
      </c>
      <c r="L1422" t="s">
        <v>896</v>
      </c>
      <c r="M1422">
        <v>2004</v>
      </c>
      <c r="N1422">
        <v>74</v>
      </c>
      <c r="O1422">
        <v>3</v>
      </c>
      <c r="P1422" t="str">
        <f t="shared" si="44"/>
        <v>09</v>
      </c>
      <c r="Q1422" s="118">
        <f>VLOOKUP(M1422,WeightWhite!A$10:B$12,2,FALSE)*I1422</f>
        <v>2.2809139784946235</v>
      </c>
      <c r="R1422">
        <f t="shared" si="45"/>
        <v>4</v>
      </c>
    </row>
    <row r="1423" spans="1:18" hidden="1">
      <c r="A1423" s="134">
        <v>9309770125</v>
      </c>
      <c r="B1423">
        <v>2008</v>
      </c>
      <c r="C1423">
        <v>20080925</v>
      </c>
      <c r="D1423">
        <v>50</v>
      </c>
      <c r="E1423">
        <v>50</v>
      </c>
      <c r="F1423" t="s">
        <v>58</v>
      </c>
      <c r="G1423" t="s">
        <v>308</v>
      </c>
      <c r="H1423">
        <v>210595</v>
      </c>
      <c r="I1423">
        <v>1</v>
      </c>
      <c r="J1423" t="s">
        <v>77</v>
      </c>
      <c r="K1423" t="s">
        <v>77</v>
      </c>
      <c r="L1423" t="s">
        <v>896</v>
      </c>
      <c r="M1423">
        <v>2004</v>
      </c>
      <c r="N1423">
        <v>74</v>
      </c>
      <c r="O1423">
        <v>3</v>
      </c>
      <c r="P1423" t="str">
        <f t="shared" si="44"/>
        <v>09</v>
      </c>
      <c r="Q1423" s="118">
        <f>VLOOKUP(M1423,WeightWhite!A$10:B$12,2,FALSE)*I1423</f>
        <v>2.2809139784946235</v>
      </c>
      <c r="R1423">
        <f t="shared" si="45"/>
        <v>4</v>
      </c>
    </row>
    <row r="1424" spans="1:18" hidden="1">
      <c r="A1424" s="134">
        <v>9309770126</v>
      </c>
      <c r="B1424">
        <v>2008</v>
      </c>
      <c r="C1424">
        <v>20080925</v>
      </c>
      <c r="D1424">
        <v>50</v>
      </c>
      <c r="E1424">
        <v>50</v>
      </c>
      <c r="F1424" t="s">
        <v>58</v>
      </c>
      <c r="G1424" t="s">
        <v>308</v>
      </c>
      <c r="H1424">
        <v>210595</v>
      </c>
      <c r="I1424">
        <v>1</v>
      </c>
      <c r="J1424" t="s">
        <v>77</v>
      </c>
      <c r="K1424" t="s">
        <v>77</v>
      </c>
      <c r="L1424" t="s">
        <v>896</v>
      </c>
      <c r="M1424">
        <v>2004</v>
      </c>
      <c r="N1424">
        <v>74</v>
      </c>
      <c r="O1424">
        <v>3</v>
      </c>
      <c r="P1424" t="str">
        <f t="shared" si="44"/>
        <v>09</v>
      </c>
      <c r="Q1424" s="118">
        <f>VLOOKUP(M1424,WeightWhite!A$10:B$12,2,FALSE)*I1424</f>
        <v>2.2809139784946235</v>
      </c>
      <c r="R1424">
        <f t="shared" si="45"/>
        <v>4</v>
      </c>
    </row>
    <row r="1425" spans="1:18" hidden="1">
      <c r="A1425" s="134">
        <v>9309770146</v>
      </c>
      <c r="B1425">
        <v>2008</v>
      </c>
      <c r="C1425">
        <v>20080925</v>
      </c>
      <c r="D1425">
        <v>50</v>
      </c>
      <c r="E1425">
        <v>50</v>
      </c>
      <c r="F1425" t="s">
        <v>58</v>
      </c>
      <c r="G1425" t="s">
        <v>308</v>
      </c>
      <c r="H1425">
        <v>210595</v>
      </c>
      <c r="I1425">
        <v>1</v>
      </c>
      <c r="J1425" t="s">
        <v>77</v>
      </c>
      <c r="K1425" t="s">
        <v>77</v>
      </c>
      <c r="L1425" t="s">
        <v>896</v>
      </c>
      <c r="M1425">
        <v>2004</v>
      </c>
      <c r="N1425">
        <v>74</v>
      </c>
      <c r="O1425">
        <v>3</v>
      </c>
      <c r="P1425" t="str">
        <f t="shared" si="44"/>
        <v>09</v>
      </c>
      <c r="Q1425" s="118">
        <f>VLOOKUP(M1425,WeightWhite!A$10:B$12,2,FALSE)*I1425</f>
        <v>2.2809139784946235</v>
      </c>
      <c r="R1425">
        <f t="shared" si="45"/>
        <v>4</v>
      </c>
    </row>
    <row r="1426" spans="1:18" hidden="1">
      <c r="A1426" s="134">
        <v>9309770150</v>
      </c>
      <c r="B1426">
        <v>2008</v>
      </c>
      <c r="C1426">
        <v>20080925</v>
      </c>
      <c r="D1426">
        <v>50</v>
      </c>
      <c r="E1426">
        <v>50</v>
      </c>
      <c r="F1426" t="s">
        <v>58</v>
      </c>
      <c r="G1426" t="s">
        <v>308</v>
      </c>
      <c r="H1426">
        <v>210595</v>
      </c>
      <c r="I1426">
        <v>1</v>
      </c>
      <c r="J1426" t="s">
        <v>77</v>
      </c>
      <c r="K1426" t="s">
        <v>77</v>
      </c>
      <c r="L1426" t="s">
        <v>896</v>
      </c>
      <c r="M1426">
        <v>2004</v>
      </c>
      <c r="N1426">
        <v>74</v>
      </c>
      <c r="O1426">
        <v>3</v>
      </c>
      <c r="P1426" t="str">
        <f t="shared" si="44"/>
        <v>09</v>
      </c>
      <c r="Q1426" s="118">
        <f>VLOOKUP(M1426,WeightWhite!A$10:B$12,2,FALSE)*I1426</f>
        <v>2.2809139784946235</v>
      </c>
      <c r="R1426">
        <f t="shared" si="45"/>
        <v>4</v>
      </c>
    </row>
    <row r="1427" spans="1:18" hidden="1">
      <c r="A1427" s="134">
        <v>9309760071</v>
      </c>
      <c r="B1427">
        <v>2008</v>
      </c>
      <c r="C1427">
        <v>20080920</v>
      </c>
      <c r="D1427">
        <v>50</v>
      </c>
      <c r="E1427">
        <v>50</v>
      </c>
      <c r="F1427" t="s">
        <v>58</v>
      </c>
      <c r="G1427" t="s">
        <v>308</v>
      </c>
      <c r="H1427">
        <v>210595</v>
      </c>
      <c r="I1427">
        <v>1</v>
      </c>
      <c r="J1427" t="s">
        <v>77</v>
      </c>
      <c r="K1427" t="s">
        <v>77</v>
      </c>
      <c r="L1427" t="s">
        <v>896</v>
      </c>
      <c r="M1427">
        <v>2004</v>
      </c>
      <c r="N1427">
        <v>74</v>
      </c>
      <c r="O1427">
        <v>3</v>
      </c>
      <c r="P1427" t="str">
        <f t="shared" si="44"/>
        <v>09</v>
      </c>
      <c r="Q1427" s="118">
        <f>VLOOKUP(M1427,WeightWhite!A$10:B$12,2,FALSE)*I1427</f>
        <v>2.2809139784946235</v>
      </c>
      <c r="R1427">
        <f t="shared" si="45"/>
        <v>4</v>
      </c>
    </row>
    <row r="1428" spans="1:18" hidden="1">
      <c r="A1428" s="134">
        <v>9309760072</v>
      </c>
      <c r="B1428">
        <v>2008</v>
      </c>
      <c r="C1428">
        <v>20080920</v>
      </c>
      <c r="D1428">
        <v>50</v>
      </c>
      <c r="E1428">
        <v>50</v>
      </c>
      <c r="F1428" t="s">
        <v>58</v>
      </c>
      <c r="G1428" t="s">
        <v>308</v>
      </c>
      <c r="H1428">
        <v>210595</v>
      </c>
      <c r="I1428">
        <v>1</v>
      </c>
      <c r="J1428" t="s">
        <v>77</v>
      </c>
      <c r="K1428" t="s">
        <v>77</v>
      </c>
      <c r="L1428" t="s">
        <v>896</v>
      </c>
      <c r="M1428">
        <v>2004</v>
      </c>
      <c r="N1428">
        <v>74</v>
      </c>
      <c r="O1428">
        <v>3</v>
      </c>
      <c r="P1428" t="str">
        <f t="shared" si="44"/>
        <v>09</v>
      </c>
      <c r="Q1428" s="118">
        <f>VLOOKUP(M1428,WeightWhite!A$10:B$12,2,FALSE)*I1428</f>
        <v>2.2809139784946235</v>
      </c>
      <c r="R1428">
        <f t="shared" si="45"/>
        <v>4</v>
      </c>
    </row>
    <row r="1429" spans="1:18" hidden="1">
      <c r="A1429" s="134">
        <v>9309760077</v>
      </c>
      <c r="B1429">
        <v>2008</v>
      </c>
      <c r="C1429">
        <v>20080920</v>
      </c>
      <c r="D1429">
        <v>50</v>
      </c>
      <c r="E1429">
        <v>50</v>
      </c>
      <c r="F1429" t="s">
        <v>58</v>
      </c>
      <c r="G1429" t="s">
        <v>308</v>
      </c>
      <c r="H1429">
        <v>210595</v>
      </c>
      <c r="I1429">
        <v>1</v>
      </c>
      <c r="J1429" t="s">
        <v>77</v>
      </c>
      <c r="K1429" t="s">
        <v>77</v>
      </c>
      <c r="L1429" t="s">
        <v>896</v>
      </c>
      <c r="M1429">
        <v>2004</v>
      </c>
      <c r="N1429">
        <v>74</v>
      </c>
      <c r="O1429">
        <v>3</v>
      </c>
      <c r="P1429" t="str">
        <f t="shared" si="44"/>
        <v>09</v>
      </c>
      <c r="Q1429" s="118">
        <f>VLOOKUP(M1429,WeightWhite!A$10:B$12,2,FALSE)*I1429</f>
        <v>2.2809139784946235</v>
      </c>
      <c r="R1429">
        <f t="shared" si="45"/>
        <v>4</v>
      </c>
    </row>
    <row r="1430" spans="1:18" hidden="1">
      <c r="A1430" s="134">
        <v>9309760078</v>
      </c>
      <c r="B1430">
        <v>2008</v>
      </c>
      <c r="C1430">
        <v>20080920</v>
      </c>
      <c r="D1430">
        <v>50</v>
      </c>
      <c r="E1430">
        <v>50</v>
      </c>
      <c r="F1430" t="s">
        <v>58</v>
      </c>
      <c r="G1430" t="s">
        <v>308</v>
      </c>
      <c r="H1430">
        <v>210595</v>
      </c>
      <c r="I1430">
        <v>1</v>
      </c>
      <c r="J1430" t="s">
        <v>77</v>
      </c>
      <c r="K1430" t="s">
        <v>77</v>
      </c>
      <c r="L1430" t="s">
        <v>896</v>
      </c>
      <c r="M1430">
        <v>2004</v>
      </c>
      <c r="N1430">
        <v>74</v>
      </c>
      <c r="O1430">
        <v>3</v>
      </c>
      <c r="P1430" t="str">
        <f t="shared" si="44"/>
        <v>09</v>
      </c>
      <c r="Q1430" s="118">
        <f>VLOOKUP(M1430,WeightWhite!A$10:B$12,2,FALSE)*I1430</f>
        <v>2.2809139784946235</v>
      </c>
      <c r="R1430">
        <f t="shared" si="45"/>
        <v>4</v>
      </c>
    </row>
    <row r="1431" spans="1:18" hidden="1">
      <c r="A1431" s="134">
        <v>9309760079</v>
      </c>
      <c r="B1431">
        <v>2008</v>
      </c>
      <c r="C1431">
        <v>20080920</v>
      </c>
      <c r="D1431">
        <v>50</v>
      </c>
      <c r="E1431">
        <v>50</v>
      </c>
      <c r="F1431" t="s">
        <v>58</v>
      </c>
      <c r="G1431" t="s">
        <v>308</v>
      </c>
      <c r="H1431">
        <v>210595</v>
      </c>
      <c r="I1431">
        <v>1</v>
      </c>
      <c r="J1431" t="s">
        <v>77</v>
      </c>
      <c r="K1431" t="s">
        <v>77</v>
      </c>
      <c r="L1431" t="s">
        <v>896</v>
      </c>
      <c r="M1431">
        <v>2004</v>
      </c>
      <c r="N1431">
        <v>74</v>
      </c>
      <c r="O1431">
        <v>3</v>
      </c>
      <c r="P1431" t="str">
        <f t="shared" si="44"/>
        <v>09</v>
      </c>
      <c r="Q1431" s="118">
        <f>VLOOKUP(M1431,WeightWhite!A$10:B$12,2,FALSE)*I1431</f>
        <v>2.2809139784946235</v>
      </c>
      <c r="R1431">
        <f t="shared" si="45"/>
        <v>4</v>
      </c>
    </row>
    <row r="1432" spans="1:18" hidden="1">
      <c r="A1432" s="134">
        <v>9309760008</v>
      </c>
      <c r="B1432">
        <v>2008</v>
      </c>
      <c r="C1432">
        <v>20080920</v>
      </c>
      <c r="D1432">
        <v>50</v>
      </c>
      <c r="E1432">
        <v>50</v>
      </c>
      <c r="F1432" t="s">
        <v>58</v>
      </c>
      <c r="G1432" t="s">
        <v>308</v>
      </c>
      <c r="H1432">
        <v>210595</v>
      </c>
      <c r="I1432">
        <v>1</v>
      </c>
      <c r="J1432" t="s">
        <v>77</v>
      </c>
      <c r="K1432" t="s">
        <v>77</v>
      </c>
      <c r="L1432" t="s">
        <v>896</v>
      </c>
      <c r="M1432">
        <v>2004</v>
      </c>
      <c r="N1432">
        <v>74</v>
      </c>
      <c r="O1432">
        <v>3</v>
      </c>
      <c r="P1432" t="str">
        <f t="shared" si="44"/>
        <v>09</v>
      </c>
      <c r="Q1432" s="118">
        <f>VLOOKUP(M1432,WeightWhite!A$10:B$12,2,FALSE)*I1432</f>
        <v>2.2809139784946235</v>
      </c>
      <c r="R1432">
        <f t="shared" si="45"/>
        <v>4</v>
      </c>
    </row>
    <row r="1433" spans="1:18" hidden="1">
      <c r="A1433" s="134">
        <v>9309760080</v>
      </c>
      <c r="B1433">
        <v>2008</v>
      </c>
      <c r="C1433">
        <v>20080920</v>
      </c>
      <c r="D1433">
        <v>50</v>
      </c>
      <c r="E1433">
        <v>50</v>
      </c>
      <c r="F1433" t="s">
        <v>58</v>
      </c>
      <c r="G1433" t="s">
        <v>308</v>
      </c>
      <c r="H1433">
        <v>210595</v>
      </c>
      <c r="I1433">
        <v>1</v>
      </c>
      <c r="J1433" t="s">
        <v>77</v>
      </c>
      <c r="K1433" t="s">
        <v>77</v>
      </c>
      <c r="L1433" t="s">
        <v>896</v>
      </c>
      <c r="M1433">
        <v>2004</v>
      </c>
      <c r="N1433">
        <v>74</v>
      </c>
      <c r="O1433">
        <v>3</v>
      </c>
      <c r="P1433" t="str">
        <f t="shared" si="44"/>
        <v>09</v>
      </c>
      <c r="Q1433" s="118">
        <f>VLOOKUP(M1433,WeightWhite!A$10:B$12,2,FALSE)*I1433</f>
        <v>2.2809139784946235</v>
      </c>
      <c r="R1433">
        <f t="shared" si="45"/>
        <v>4</v>
      </c>
    </row>
    <row r="1434" spans="1:18" hidden="1">
      <c r="A1434" s="134">
        <v>9309760081</v>
      </c>
      <c r="B1434">
        <v>2008</v>
      </c>
      <c r="C1434">
        <v>20080920</v>
      </c>
      <c r="D1434">
        <v>50</v>
      </c>
      <c r="E1434">
        <v>50</v>
      </c>
      <c r="F1434" t="s">
        <v>58</v>
      </c>
      <c r="G1434" t="s">
        <v>308</v>
      </c>
      <c r="H1434">
        <v>210595</v>
      </c>
      <c r="I1434">
        <v>1</v>
      </c>
      <c r="J1434" t="s">
        <v>77</v>
      </c>
      <c r="K1434" t="s">
        <v>77</v>
      </c>
      <c r="L1434" t="s">
        <v>896</v>
      </c>
      <c r="M1434">
        <v>2004</v>
      </c>
      <c r="N1434">
        <v>74</v>
      </c>
      <c r="O1434">
        <v>3</v>
      </c>
      <c r="P1434" t="str">
        <f t="shared" si="44"/>
        <v>09</v>
      </c>
      <c r="Q1434" s="118">
        <f>VLOOKUP(M1434,WeightWhite!A$10:B$12,2,FALSE)*I1434</f>
        <v>2.2809139784946235</v>
      </c>
      <c r="R1434">
        <f t="shared" si="45"/>
        <v>4</v>
      </c>
    </row>
    <row r="1435" spans="1:18" hidden="1">
      <c r="A1435" s="134">
        <v>9309770105</v>
      </c>
      <c r="B1435">
        <v>2008</v>
      </c>
      <c r="C1435">
        <v>20080925</v>
      </c>
      <c r="D1435">
        <v>50</v>
      </c>
      <c r="E1435">
        <v>50</v>
      </c>
      <c r="F1435" t="s">
        <v>58</v>
      </c>
      <c r="G1435" t="s">
        <v>308</v>
      </c>
      <c r="H1435">
        <v>210595</v>
      </c>
      <c r="I1435">
        <v>1</v>
      </c>
      <c r="J1435" t="s">
        <v>77</v>
      </c>
      <c r="K1435" t="s">
        <v>77</v>
      </c>
      <c r="L1435" t="s">
        <v>896</v>
      </c>
      <c r="M1435">
        <v>2004</v>
      </c>
      <c r="N1435">
        <v>74</v>
      </c>
      <c r="O1435">
        <v>3</v>
      </c>
      <c r="P1435" t="str">
        <f t="shared" si="44"/>
        <v>09</v>
      </c>
      <c r="Q1435" s="118">
        <f>VLOOKUP(M1435,WeightWhite!A$10:B$12,2,FALSE)*I1435</f>
        <v>2.2809139784946235</v>
      </c>
      <c r="R1435">
        <f t="shared" si="45"/>
        <v>4</v>
      </c>
    </row>
    <row r="1436" spans="1:18" hidden="1">
      <c r="A1436" s="134">
        <v>9309770107</v>
      </c>
      <c r="B1436">
        <v>2008</v>
      </c>
      <c r="C1436">
        <v>20080925</v>
      </c>
      <c r="D1436">
        <v>50</v>
      </c>
      <c r="E1436">
        <v>50</v>
      </c>
      <c r="F1436" t="s">
        <v>58</v>
      </c>
      <c r="G1436" t="s">
        <v>308</v>
      </c>
      <c r="H1436">
        <v>210595</v>
      </c>
      <c r="I1436">
        <v>1</v>
      </c>
      <c r="J1436" t="s">
        <v>77</v>
      </c>
      <c r="K1436" t="s">
        <v>77</v>
      </c>
      <c r="L1436" t="s">
        <v>896</v>
      </c>
      <c r="M1436">
        <v>2004</v>
      </c>
      <c r="N1436">
        <v>74</v>
      </c>
      <c r="O1436">
        <v>3</v>
      </c>
      <c r="P1436" t="str">
        <f t="shared" si="44"/>
        <v>09</v>
      </c>
      <c r="Q1436" s="118">
        <f>VLOOKUP(M1436,WeightWhite!A$10:B$12,2,FALSE)*I1436</f>
        <v>2.2809139784946235</v>
      </c>
      <c r="R1436">
        <f t="shared" si="45"/>
        <v>4</v>
      </c>
    </row>
    <row r="1437" spans="1:18" hidden="1">
      <c r="A1437" s="134">
        <v>9309770109</v>
      </c>
      <c r="B1437">
        <v>2008</v>
      </c>
      <c r="C1437">
        <v>20080925</v>
      </c>
      <c r="D1437">
        <v>50</v>
      </c>
      <c r="E1437">
        <v>50</v>
      </c>
      <c r="F1437" t="s">
        <v>58</v>
      </c>
      <c r="G1437" t="s">
        <v>308</v>
      </c>
      <c r="H1437">
        <v>210595</v>
      </c>
      <c r="I1437">
        <v>1</v>
      </c>
      <c r="J1437" t="s">
        <v>77</v>
      </c>
      <c r="K1437" t="s">
        <v>77</v>
      </c>
      <c r="L1437" t="s">
        <v>896</v>
      </c>
      <c r="M1437">
        <v>2004</v>
      </c>
      <c r="N1437">
        <v>74</v>
      </c>
      <c r="O1437">
        <v>3</v>
      </c>
      <c r="P1437" t="str">
        <f t="shared" si="44"/>
        <v>09</v>
      </c>
      <c r="Q1437" s="118">
        <f>VLOOKUP(M1437,WeightWhite!A$10:B$12,2,FALSE)*I1437</f>
        <v>2.2809139784946235</v>
      </c>
      <c r="R1437">
        <f t="shared" si="45"/>
        <v>4</v>
      </c>
    </row>
    <row r="1438" spans="1:18" hidden="1">
      <c r="A1438" s="134">
        <v>9309770111</v>
      </c>
      <c r="B1438">
        <v>2008</v>
      </c>
      <c r="C1438">
        <v>20080925</v>
      </c>
      <c r="D1438">
        <v>50</v>
      </c>
      <c r="E1438">
        <v>50</v>
      </c>
      <c r="F1438" t="s">
        <v>58</v>
      </c>
      <c r="G1438" t="s">
        <v>308</v>
      </c>
      <c r="H1438">
        <v>210595</v>
      </c>
      <c r="I1438">
        <v>1</v>
      </c>
      <c r="J1438" t="s">
        <v>77</v>
      </c>
      <c r="K1438" t="s">
        <v>77</v>
      </c>
      <c r="L1438" t="s">
        <v>896</v>
      </c>
      <c r="M1438">
        <v>2004</v>
      </c>
      <c r="N1438">
        <v>74</v>
      </c>
      <c r="O1438">
        <v>3</v>
      </c>
      <c r="P1438" t="str">
        <f t="shared" si="44"/>
        <v>09</v>
      </c>
      <c r="Q1438" s="118">
        <f>VLOOKUP(M1438,WeightWhite!A$10:B$12,2,FALSE)*I1438</f>
        <v>2.2809139784946235</v>
      </c>
      <c r="R1438">
        <f t="shared" si="45"/>
        <v>4</v>
      </c>
    </row>
    <row r="1439" spans="1:18" hidden="1">
      <c r="A1439" s="134">
        <v>9309770129</v>
      </c>
      <c r="B1439">
        <v>2008</v>
      </c>
      <c r="C1439">
        <v>20080925</v>
      </c>
      <c r="D1439">
        <v>50</v>
      </c>
      <c r="E1439">
        <v>50</v>
      </c>
      <c r="F1439" t="s">
        <v>58</v>
      </c>
      <c r="G1439" t="s">
        <v>308</v>
      </c>
      <c r="H1439">
        <v>210595</v>
      </c>
      <c r="I1439">
        <v>1</v>
      </c>
      <c r="J1439" t="s">
        <v>77</v>
      </c>
      <c r="K1439" t="s">
        <v>77</v>
      </c>
      <c r="L1439" t="s">
        <v>896</v>
      </c>
      <c r="M1439">
        <v>2004</v>
      </c>
      <c r="N1439">
        <v>74</v>
      </c>
      <c r="O1439">
        <v>3</v>
      </c>
      <c r="P1439" t="str">
        <f t="shared" si="44"/>
        <v>09</v>
      </c>
      <c r="Q1439" s="118">
        <f>VLOOKUP(M1439,WeightWhite!A$10:B$12,2,FALSE)*I1439</f>
        <v>2.2809139784946235</v>
      </c>
      <c r="R1439">
        <f t="shared" si="45"/>
        <v>4</v>
      </c>
    </row>
    <row r="1440" spans="1:18" hidden="1">
      <c r="A1440" s="134">
        <v>9309770130</v>
      </c>
      <c r="B1440">
        <v>2008</v>
      </c>
      <c r="C1440">
        <v>20080925</v>
      </c>
      <c r="D1440">
        <v>50</v>
      </c>
      <c r="E1440">
        <v>50</v>
      </c>
      <c r="F1440" t="s">
        <v>58</v>
      </c>
      <c r="G1440" t="s">
        <v>308</v>
      </c>
      <c r="H1440">
        <v>210595</v>
      </c>
      <c r="I1440">
        <v>1</v>
      </c>
      <c r="J1440" t="s">
        <v>77</v>
      </c>
      <c r="K1440" t="s">
        <v>77</v>
      </c>
      <c r="L1440" t="s">
        <v>896</v>
      </c>
      <c r="M1440">
        <v>2004</v>
      </c>
      <c r="N1440">
        <v>74</v>
      </c>
      <c r="O1440">
        <v>3</v>
      </c>
      <c r="P1440" t="str">
        <f t="shared" si="44"/>
        <v>09</v>
      </c>
      <c r="Q1440" s="118">
        <f>VLOOKUP(M1440,WeightWhite!A$10:B$12,2,FALSE)*I1440</f>
        <v>2.2809139784946235</v>
      </c>
      <c r="R1440">
        <f t="shared" si="45"/>
        <v>4</v>
      </c>
    </row>
    <row r="1441" spans="1:18" hidden="1">
      <c r="A1441" s="134">
        <v>9309770137</v>
      </c>
      <c r="B1441">
        <v>2008</v>
      </c>
      <c r="C1441">
        <v>20080925</v>
      </c>
      <c r="D1441">
        <v>50</v>
      </c>
      <c r="E1441">
        <v>50</v>
      </c>
      <c r="F1441" t="s">
        <v>58</v>
      </c>
      <c r="G1441" t="s">
        <v>308</v>
      </c>
      <c r="H1441">
        <v>210595</v>
      </c>
      <c r="I1441">
        <v>1</v>
      </c>
      <c r="J1441" t="s">
        <v>77</v>
      </c>
      <c r="K1441" t="s">
        <v>77</v>
      </c>
      <c r="L1441" t="s">
        <v>896</v>
      </c>
      <c r="M1441">
        <v>2004</v>
      </c>
      <c r="N1441">
        <v>74</v>
      </c>
      <c r="O1441">
        <v>3</v>
      </c>
      <c r="P1441" t="str">
        <f t="shared" si="44"/>
        <v>09</v>
      </c>
      <c r="Q1441" s="118">
        <f>VLOOKUP(M1441,WeightWhite!A$10:B$12,2,FALSE)*I1441</f>
        <v>2.2809139784946235</v>
      </c>
      <c r="R1441">
        <f t="shared" si="45"/>
        <v>4</v>
      </c>
    </row>
    <row r="1442" spans="1:18" hidden="1">
      <c r="A1442" s="134">
        <v>9309770139</v>
      </c>
      <c r="B1442">
        <v>2008</v>
      </c>
      <c r="C1442">
        <v>20080925</v>
      </c>
      <c r="D1442">
        <v>50</v>
      </c>
      <c r="E1442">
        <v>50</v>
      </c>
      <c r="F1442" t="s">
        <v>58</v>
      </c>
      <c r="G1442" t="s">
        <v>308</v>
      </c>
      <c r="H1442">
        <v>210595</v>
      </c>
      <c r="I1442">
        <v>1</v>
      </c>
      <c r="J1442" t="s">
        <v>77</v>
      </c>
      <c r="K1442" t="s">
        <v>77</v>
      </c>
      <c r="L1442" t="s">
        <v>896</v>
      </c>
      <c r="M1442">
        <v>2004</v>
      </c>
      <c r="N1442">
        <v>74</v>
      </c>
      <c r="O1442">
        <v>3</v>
      </c>
      <c r="P1442" t="str">
        <f t="shared" si="44"/>
        <v>09</v>
      </c>
      <c r="Q1442" s="118">
        <f>VLOOKUP(M1442,WeightWhite!A$10:B$12,2,FALSE)*I1442</f>
        <v>2.2809139784946235</v>
      </c>
      <c r="R1442">
        <f t="shared" si="45"/>
        <v>4</v>
      </c>
    </row>
    <row r="1443" spans="1:18" hidden="1">
      <c r="A1443" s="134">
        <v>9309770042</v>
      </c>
      <c r="B1443">
        <v>2008</v>
      </c>
      <c r="C1443">
        <v>20080925</v>
      </c>
      <c r="D1443">
        <v>50</v>
      </c>
      <c r="E1443">
        <v>50</v>
      </c>
      <c r="F1443" t="s">
        <v>58</v>
      </c>
      <c r="G1443" t="s">
        <v>308</v>
      </c>
      <c r="H1443">
        <v>210595</v>
      </c>
      <c r="I1443">
        <v>1</v>
      </c>
      <c r="J1443" t="s">
        <v>77</v>
      </c>
      <c r="K1443" t="s">
        <v>77</v>
      </c>
      <c r="L1443" t="s">
        <v>896</v>
      </c>
      <c r="M1443">
        <v>2004</v>
      </c>
      <c r="N1443">
        <v>74</v>
      </c>
      <c r="O1443">
        <v>3</v>
      </c>
      <c r="P1443" t="str">
        <f t="shared" si="44"/>
        <v>09</v>
      </c>
      <c r="Q1443" s="118">
        <f>VLOOKUP(M1443,WeightWhite!A$10:B$12,2,FALSE)*I1443</f>
        <v>2.2809139784946235</v>
      </c>
      <c r="R1443">
        <f t="shared" si="45"/>
        <v>4</v>
      </c>
    </row>
    <row r="1444" spans="1:18" hidden="1">
      <c r="A1444" s="134">
        <v>9309770043</v>
      </c>
      <c r="B1444">
        <v>2008</v>
      </c>
      <c r="C1444">
        <v>20080925</v>
      </c>
      <c r="D1444">
        <v>50</v>
      </c>
      <c r="E1444">
        <v>50</v>
      </c>
      <c r="F1444" t="s">
        <v>58</v>
      </c>
      <c r="G1444" t="s">
        <v>308</v>
      </c>
      <c r="H1444">
        <v>210595</v>
      </c>
      <c r="I1444">
        <v>1</v>
      </c>
      <c r="J1444" t="s">
        <v>77</v>
      </c>
      <c r="K1444" t="s">
        <v>77</v>
      </c>
      <c r="L1444" t="s">
        <v>896</v>
      </c>
      <c r="M1444">
        <v>2004</v>
      </c>
      <c r="N1444">
        <v>74</v>
      </c>
      <c r="O1444">
        <v>3</v>
      </c>
      <c r="P1444" t="str">
        <f t="shared" si="44"/>
        <v>09</v>
      </c>
      <c r="Q1444" s="118">
        <f>VLOOKUP(M1444,WeightWhite!A$10:B$12,2,FALSE)*I1444</f>
        <v>2.2809139784946235</v>
      </c>
      <c r="R1444">
        <f t="shared" si="45"/>
        <v>4</v>
      </c>
    </row>
    <row r="1445" spans="1:18" hidden="1">
      <c r="A1445" s="134">
        <v>9309770006</v>
      </c>
      <c r="B1445">
        <v>2008</v>
      </c>
      <c r="C1445">
        <v>20080925</v>
      </c>
      <c r="D1445">
        <v>50</v>
      </c>
      <c r="E1445">
        <v>50</v>
      </c>
      <c r="F1445" t="s">
        <v>58</v>
      </c>
      <c r="G1445" t="s">
        <v>308</v>
      </c>
      <c r="H1445">
        <v>210595</v>
      </c>
      <c r="I1445">
        <v>1</v>
      </c>
      <c r="J1445" t="s">
        <v>77</v>
      </c>
      <c r="K1445" t="s">
        <v>77</v>
      </c>
      <c r="L1445" t="s">
        <v>896</v>
      </c>
      <c r="M1445">
        <v>2004</v>
      </c>
      <c r="N1445">
        <v>74</v>
      </c>
      <c r="O1445">
        <v>3</v>
      </c>
      <c r="P1445" t="str">
        <f t="shared" si="44"/>
        <v>09</v>
      </c>
      <c r="Q1445" s="118">
        <f>VLOOKUP(M1445,WeightWhite!A$10:B$12,2,FALSE)*I1445</f>
        <v>2.2809139784946235</v>
      </c>
      <c r="R1445">
        <f t="shared" si="45"/>
        <v>4</v>
      </c>
    </row>
    <row r="1446" spans="1:18" hidden="1">
      <c r="A1446" s="134">
        <v>9309770085</v>
      </c>
      <c r="B1446">
        <v>2008</v>
      </c>
      <c r="C1446">
        <v>20080925</v>
      </c>
      <c r="D1446">
        <v>50</v>
      </c>
      <c r="E1446">
        <v>50</v>
      </c>
      <c r="F1446" t="s">
        <v>58</v>
      </c>
      <c r="G1446" t="s">
        <v>308</v>
      </c>
      <c r="H1446">
        <v>210595</v>
      </c>
      <c r="I1446">
        <v>1</v>
      </c>
      <c r="J1446" t="s">
        <v>77</v>
      </c>
      <c r="K1446" t="s">
        <v>77</v>
      </c>
      <c r="L1446" t="s">
        <v>896</v>
      </c>
      <c r="M1446">
        <v>2004</v>
      </c>
      <c r="N1446">
        <v>74</v>
      </c>
      <c r="O1446">
        <v>3</v>
      </c>
      <c r="P1446" t="str">
        <f t="shared" si="44"/>
        <v>09</v>
      </c>
      <c r="Q1446" s="118">
        <f>VLOOKUP(M1446,WeightWhite!A$10:B$12,2,FALSE)*I1446</f>
        <v>2.2809139784946235</v>
      </c>
      <c r="R1446">
        <f t="shared" si="45"/>
        <v>4</v>
      </c>
    </row>
    <row r="1447" spans="1:18" hidden="1">
      <c r="A1447" s="134">
        <v>9309770090</v>
      </c>
      <c r="B1447">
        <v>2008</v>
      </c>
      <c r="C1447">
        <v>20080925</v>
      </c>
      <c r="D1447">
        <v>50</v>
      </c>
      <c r="E1447">
        <v>50</v>
      </c>
      <c r="F1447" t="s">
        <v>58</v>
      </c>
      <c r="G1447" t="s">
        <v>308</v>
      </c>
      <c r="H1447">
        <v>210595</v>
      </c>
      <c r="I1447">
        <v>1</v>
      </c>
      <c r="J1447" t="s">
        <v>77</v>
      </c>
      <c r="K1447" t="s">
        <v>77</v>
      </c>
      <c r="L1447" t="s">
        <v>896</v>
      </c>
      <c r="M1447">
        <v>2004</v>
      </c>
      <c r="N1447">
        <v>74</v>
      </c>
      <c r="O1447">
        <v>3</v>
      </c>
      <c r="P1447" t="str">
        <f t="shared" si="44"/>
        <v>09</v>
      </c>
      <c r="Q1447" s="118">
        <f>VLOOKUP(M1447,WeightWhite!A$10:B$12,2,FALSE)*I1447</f>
        <v>2.2809139784946235</v>
      </c>
      <c r="R1447">
        <f t="shared" si="45"/>
        <v>4</v>
      </c>
    </row>
    <row r="1448" spans="1:18" hidden="1">
      <c r="A1448" s="134">
        <v>9309770091</v>
      </c>
      <c r="B1448">
        <v>2008</v>
      </c>
      <c r="C1448">
        <v>20080925</v>
      </c>
      <c r="D1448">
        <v>50</v>
      </c>
      <c r="E1448">
        <v>50</v>
      </c>
      <c r="F1448" t="s">
        <v>58</v>
      </c>
      <c r="G1448" t="s">
        <v>308</v>
      </c>
      <c r="H1448">
        <v>210595</v>
      </c>
      <c r="I1448">
        <v>1</v>
      </c>
      <c r="J1448" t="s">
        <v>77</v>
      </c>
      <c r="K1448" t="s">
        <v>77</v>
      </c>
      <c r="L1448" t="s">
        <v>896</v>
      </c>
      <c r="M1448">
        <v>2004</v>
      </c>
      <c r="N1448">
        <v>74</v>
      </c>
      <c r="O1448">
        <v>3</v>
      </c>
      <c r="P1448" t="str">
        <f t="shared" si="44"/>
        <v>09</v>
      </c>
      <c r="Q1448" s="118">
        <f>VLOOKUP(M1448,WeightWhite!A$10:B$12,2,FALSE)*I1448</f>
        <v>2.2809139784946235</v>
      </c>
      <c r="R1448">
        <f t="shared" si="45"/>
        <v>4</v>
      </c>
    </row>
    <row r="1449" spans="1:18" hidden="1">
      <c r="A1449" s="134">
        <v>9309770092</v>
      </c>
      <c r="B1449">
        <v>2008</v>
      </c>
      <c r="C1449">
        <v>20080925</v>
      </c>
      <c r="D1449">
        <v>50</v>
      </c>
      <c r="E1449">
        <v>50</v>
      </c>
      <c r="F1449" t="s">
        <v>58</v>
      </c>
      <c r="G1449" t="s">
        <v>308</v>
      </c>
      <c r="H1449">
        <v>210595</v>
      </c>
      <c r="I1449">
        <v>1</v>
      </c>
      <c r="J1449" t="s">
        <v>77</v>
      </c>
      <c r="K1449" t="s">
        <v>77</v>
      </c>
      <c r="L1449" t="s">
        <v>896</v>
      </c>
      <c r="M1449">
        <v>2004</v>
      </c>
      <c r="N1449">
        <v>74</v>
      </c>
      <c r="O1449">
        <v>3</v>
      </c>
      <c r="P1449" t="str">
        <f t="shared" si="44"/>
        <v>09</v>
      </c>
      <c r="Q1449" s="118">
        <f>VLOOKUP(M1449,WeightWhite!A$10:B$12,2,FALSE)*I1449</f>
        <v>2.2809139784946235</v>
      </c>
      <c r="R1449">
        <f t="shared" si="45"/>
        <v>4</v>
      </c>
    </row>
    <row r="1450" spans="1:18" hidden="1">
      <c r="A1450" s="134">
        <v>9309770079</v>
      </c>
      <c r="B1450">
        <v>2008</v>
      </c>
      <c r="C1450">
        <v>20080925</v>
      </c>
      <c r="D1450">
        <v>50</v>
      </c>
      <c r="E1450">
        <v>50</v>
      </c>
      <c r="F1450" t="s">
        <v>58</v>
      </c>
      <c r="G1450" t="s">
        <v>308</v>
      </c>
      <c r="H1450">
        <v>210595</v>
      </c>
      <c r="I1450">
        <v>1</v>
      </c>
      <c r="J1450" t="s">
        <v>77</v>
      </c>
      <c r="K1450" t="s">
        <v>77</v>
      </c>
      <c r="L1450" t="s">
        <v>896</v>
      </c>
      <c r="M1450">
        <v>2004</v>
      </c>
      <c r="N1450">
        <v>74</v>
      </c>
      <c r="O1450">
        <v>3</v>
      </c>
      <c r="P1450" t="str">
        <f t="shared" si="44"/>
        <v>09</v>
      </c>
      <c r="Q1450" s="118">
        <f>VLOOKUP(M1450,WeightWhite!A$10:B$12,2,FALSE)*I1450</f>
        <v>2.2809139784946235</v>
      </c>
      <c r="R1450">
        <f t="shared" si="45"/>
        <v>4</v>
      </c>
    </row>
    <row r="1451" spans="1:18" hidden="1">
      <c r="A1451" s="134">
        <v>9309770008</v>
      </c>
      <c r="B1451">
        <v>2008</v>
      </c>
      <c r="C1451">
        <v>20080925</v>
      </c>
      <c r="D1451">
        <v>50</v>
      </c>
      <c r="E1451">
        <v>50</v>
      </c>
      <c r="F1451" t="s">
        <v>58</v>
      </c>
      <c r="G1451" t="s">
        <v>308</v>
      </c>
      <c r="H1451">
        <v>210595</v>
      </c>
      <c r="I1451">
        <v>1</v>
      </c>
      <c r="J1451" t="s">
        <v>77</v>
      </c>
      <c r="K1451" t="s">
        <v>77</v>
      </c>
      <c r="L1451" t="s">
        <v>896</v>
      </c>
      <c r="M1451">
        <v>2004</v>
      </c>
      <c r="N1451">
        <v>74</v>
      </c>
      <c r="O1451">
        <v>3</v>
      </c>
      <c r="P1451" t="str">
        <f t="shared" si="44"/>
        <v>09</v>
      </c>
      <c r="Q1451" s="118">
        <f>VLOOKUP(M1451,WeightWhite!A$10:B$12,2,FALSE)*I1451</f>
        <v>2.2809139784946235</v>
      </c>
      <c r="R1451">
        <f t="shared" si="45"/>
        <v>4</v>
      </c>
    </row>
    <row r="1452" spans="1:18" hidden="1">
      <c r="A1452" s="134">
        <v>9309770084</v>
      </c>
      <c r="B1452">
        <v>2008</v>
      </c>
      <c r="C1452">
        <v>20080925</v>
      </c>
      <c r="D1452">
        <v>50</v>
      </c>
      <c r="E1452">
        <v>50</v>
      </c>
      <c r="F1452" t="s">
        <v>58</v>
      </c>
      <c r="G1452" t="s">
        <v>308</v>
      </c>
      <c r="H1452">
        <v>210595</v>
      </c>
      <c r="I1452">
        <v>1</v>
      </c>
      <c r="J1452" t="s">
        <v>77</v>
      </c>
      <c r="K1452" t="s">
        <v>77</v>
      </c>
      <c r="L1452" t="s">
        <v>896</v>
      </c>
      <c r="M1452">
        <v>2004</v>
      </c>
      <c r="N1452">
        <v>74</v>
      </c>
      <c r="O1452">
        <v>3</v>
      </c>
      <c r="P1452" t="str">
        <f t="shared" si="44"/>
        <v>09</v>
      </c>
      <c r="Q1452" s="118">
        <f>VLOOKUP(M1452,WeightWhite!A$10:B$12,2,FALSE)*I1452</f>
        <v>2.2809139784946235</v>
      </c>
      <c r="R1452">
        <f t="shared" si="45"/>
        <v>4</v>
      </c>
    </row>
    <row r="1453" spans="1:18" hidden="1">
      <c r="A1453" s="134">
        <v>9309700012</v>
      </c>
      <c r="B1453">
        <v>2008</v>
      </c>
      <c r="C1453">
        <v>20080904</v>
      </c>
      <c r="D1453">
        <v>50</v>
      </c>
      <c r="E1453">
        <v>50</v>
      </c>
      <c r="F1453" t="s">
        <v>58</v>
      </c>
      <c r="G1453" t="s">
        <v>308</v>
      </c>
      <c r="H1453">
        <v>210595</v>
      </c>
      <c r="I1453">
        <v>1</v>
      </c>
      <c r="J1453" t="s">
        <v>77</v>
      </c>
      <c r="K1453" t="s">
        <v>77</v>
      </c>
      <c r="L1453" t="s">
        <v>896</v>
      </c>
      <c r="M1453">
        <v>2004</v>
      </c>
      <c r="N1453">
        <v>74</v>
      </c>
      <c r="O1453">
        <v>3</v>
      </c>
      <c r="P1453" t="str">
        <f t="shared" si="44"/>
        <v>09</v>
      </c>
      <c r="Q1453" s="118">
        <f>VLOOKUP(M1453,WeightWhite!A$10:B$12,2,FALSE)*I1453</f>
        <v>2.2809139784946235</v>
      </c>
      <c r="R1453">
        <f t="shared" si="45"/>
        <v>4</v>
      </c>
    </row>
    <row r="1454" spans="1:18" hidden="1">
      <c r="A1454" s="134">
        <v>9309700028</v>
      </c>
      <c r="B1454">
        <v>2008</v>
      </c>
      <c r="C1454">
        <v>20080904</v>
      </c>
      <c r="D1454">
        <v>50</v>
      </c>
      <c r="E1454">
        <v>50</v>
      </c>
      <c r="F1454" t="s">
        <v>58</v>
      </c>
      <c r="G1454" t="s">
        <v>308</v>
      </c>
      <c r="H1454">
        <v>210595</v>
      </c>
      <c r="I1454">
        <v>1</v>
      </c>
      <c r="J1454" t="s">
        <v>77</v>
      </c>
      <c r="K1454" t="s">
        <v>77</v>
      </c>
      <c r="L1454" t="s">
        <v>896</v>
      </c>
      <c r="M1454">
        <v>2004</v>
      </c>
      <c r="N1454">
        <v>74</v>
      </c>
      <c r="O1454">
        <v>3</v>
      </c>
      <c r="P1454" t="str">
        <f t="shared" si="44"/>
        <v>09</v>
      </c>
      <c r="Q1454" s="118">
        <f>VLOOKUP(M1454,WeightWhite!A$10:B$12,2,FALSE)*I1454</f>
        <v>2.2809139784946235</v>
      </c>
      <c r="R1454">
        <f t="shared" si="45"/>
        <v>4</v>
      </c>
    </row>
    <row r="1455" spans="1:18" hidden="1">
      <c r="A1455" s="134">
        <v>9309710013</v>
      </c>
      <c r="B1455">
        <v>2008</v>
      </c>
      <c r="C1455">
        <v>20080909</v>
      </c>
      <c r="D1455">
        <v>50</v>
      </c>
      <c r="E1455">
        <v>50</v>
      </c>
      <c r="F1455" t="s">
        <v>58</v>
      </c>
      <c r="G1455" t="s">
        <v>308</v>
      </c>
      <c r="H1455">
        <v>210595</v>
      </c>
      <c r="I1455">
        <v>1</v>
      </c>
      <c r="J1455" t="s">
        <v>77</v>
      </c>
      <c r="K1455" t="s">
        <v>77</v>
      </c>
      <c r="L1455" t="s">
        <v>896</v>
      </c>
      <c r="M1455">
        <v>2004</v>
      </c>
      <c r="N1455">
        <v>74</v>
      </c>
      <c r="O1455">
        <v>3</v>
      </c>
      <c r="P1455" t="str">
        <f t="shared" si="44"/>
        <v>09</v>
      </c>
      <c r="Q1455" s="118">
        <f>VLOOKUP(M1455,WeightWhite!A$10:B$12,2,FALSE)*I1455</f>
        <v>2.2809139784946235</v>
      </c>
      <c r="R1455">
        <f t="shared" si="45"/>
        <v>4</v>
      </c>
    </row>
    <row r="1456" spans="1:18" hidden="1">
      <c r="A1456" s="134">
        <v>9309720044</v>
      </c>
      <c r="B1456">
        <v>2008</v>
      </c>
      <c r="C1456">
        <v>20080911</v>
      </c>
      <c r="D1456">
        <v>50</v>
      </c>
      <c r="E1456">
        <v>50</v>
      </c>
      <c r="F1456" t="s">
        <v>58</v>
      </c>
      <c r="G1456" t="s">
        <v>308</v>
      </c>
      <c r="H1456">
        <v>210595</v>
      </c>
      <c r="I1456">
        <v>1</v>
      </c>
      <c r="J1456" t="s">
        <v>77</v>
      </c>
      <c r="K1456" t="s">
        <v>77</v>
      </c>
      <c r="L1456" t="s">
        <v>896</v>
      </c>
      <c r="M1456">
        <v>2004</v>
      </c>
      <c r="N1456">
        <v>74</v>
      </c>
      <c r="O1456">
        <v>3</v>
      </c>
      <c r="P1456" t="str">
        <f t="shared" si="44"/>
        <v>09</v>
      </c>
      <c r="Q1456" s="118">
        <f>VLOOKUP(M1456,WeightWhite!A$10:B$12,2,FALSE)*I1456</f>
        <v>2.2809139784946235</v>
      </c>
      <c r="R1456">
        <f t="shared" si="45"/>
        <v>4</v>
      </c>
    </row>
    <row r="1457" spans="1:18" hidden="1">
      <c r="A1457" s="134">
        <v>9309700032</v>
      </c>
      <c r="B1457">
        <v>2008</v>
      </c>
      <c r="C1457">
        <v>20080904</v>
      </c>
      <c r="D1457">
        <v>50</v>
      </c>
      <c r="E1457">
        <v>50</v>
      </c>
      <c r="F1457" t="s">
        <v>58</v>
      </c>
      <c r="G1457" t="s">
        <v>308</v>
      </c>
      <c r="H1457">
        <v>210595</v>
      </c>
      <c r="I1457">
        <v>1</v>
      </c>
      <c r="J1457" t="s">
        <v>77</v>
      </c>
      <c r="K1457" t="s">
        <v>77</v>
      </c>
      <c r="L1457" t="s">
        <v>896</v>
      </c>
      <c r="M1457">
        <v>2004</v>
      </c>
      <c r="N1457">
        <v>74</v>
      </c>
      <c r="O1457">
        <v>3</v>
      </c>
      <c r="P1457" t="str">
        <f t="shared" si="44"/>
        <v>09</v>
      </c>
      <c r="Q1457" s="118">
        <f>VLOOKUP(M1457,WeightWhite!A$10:B$12,2,FALSE)*I1457</f>
        <v>2.2809139784946235</v>
      </c>
      <c r="R1457">
        <f t="shared" si="45"/>
        <v>4</v>
      </c>
    </row>
    <row r="1458" spans="1:18" hidden="1">
      <c r="A1458" s="134">
        <v>9309700035</v>
      </c>
      <c r="B1458">
        <v>2008</v>
      </c>
      <c r="C1458">
        <v>20080904</v>
      </c>
      <c r="D1458">
        <v>50</v>
      </c>
      <c r="E1458">
        <v>50</v>
      </c>
      <c r="F1458" t="s">
        <v>58</v>
      </c>
      <c r="G1458" t="s">
        <v>308</v>
      </c>
      <c r="H1458">
        <v>210595</v>
      </c>
      <c r="I1458">
        <v>1</v>
      </c>
      <c r="J1458" t="s">
        <v>77</v>
      </c>
      <c r="K1458" t="s">
        <v>77</v>
      </c>
      <c r="L1458" t="s">
        <v>896</v>
      </c>
      <c r="M1458">
        <v>2004</v>
      </c>
      <c r="N1458">
        <v>74</v>
      </c>
      <c r="O1458">
        <v>3</v>
      </c>
      <c r="P1458" t="str">
        <f t="shared" si="44"/>
        <v>09</v>
      </c>
      <c r="Q1458" s="118">
        <f>VLOOKUP(M1458,WeightWhite!A$10:B$12,2,FALSE)*I1458</f>
        <v>2.2809139784946235</v>
      </c>
      <c r="R1458">
        <f t="shared" si="45"/>
        <v>4</v>
      </c>
    </row>
    <row r="1459" spans="1:18" hidden="1">
      <c r="A1459" s="134">
        <v>9309700037</v>
      </c>
      <c r="B1459">
        <v>2008</v>
      </c>
      <c r="C1459">
        <v>20080904</v>
      </c>
      <c r="D1459">
        <v>50</v>
      </c>
      <c r="E1459">
        <v>50</v>
      </c>
      <c r="F1459" t="s">
        <v>58</v>
      </c>
      <c r="G1459" t="s">
        <v>308</v>
      </c>
      <c r="H1459">
        <v>210595</v>
      </c>
      <c r="I1459">
        <v>1</v>
      </c>
      <c r="J1459" t="s">
        <v>77</v>
      </c>
      <c r="K1459" t="s">
        <v>77</v>
      </c>
      <c r="L1459" t="s">
        <v>896</v>
      </c>
      <c r="M1459">
        <v>2004</v>
      </c>
      <c r="N1459">
        <v>74</v>
      </c>
      <c r="O1459">
        <v>3</v>
      </c>
      <c r="P1459" t="str">
        <f t="shared" si="44"/>
        <v>09</v>
      </c>
      <c r="Q1459" s="118">
        <f>VLOOKUP(M1459,WeightWhite!A$10:B$12,2,FALSE)*I1459</f>
        <v>2.2809139784946235</v>
      </c>
      <c r="R1459">
        <f t="shared" si="45"/>
        <v>4</v>
      </c>
    </row>
    <row r="1460" spans="1:18" hidden="1">
      <c r="A1460" s="134">
        <v>9309700006</v>
      </c>
      <c r="B1460">
        <v>2008</v>
      </c>
      <c r="C1460">
        <v>20080904</v>
      </c>
      <c r="D1460">
        <v>50</v>
      </c>
      <c r="E1460">
        <v>50</v>
      </c>
      <c r="F1460" t="s">
        <v>58</v>
      </c>
      <c r="G1460" t="s">
        <v>308</v>
      </c>
      <c r="H1460">
        <v>210595</v>
      </c>
      <c r="I1460">
        <v>1</v>
      </c>
      <c r="J1460" t="s">
        <v>77</v>
      </c>
      <c r="K1460" t="s">
        <v>77</v>
      </c>
      <c r="L1460" t="s">
        <v>896</v>
      </c>
      <c r="M1460">
        <v>2004</v>
      </c>
      <c r="N1460">
        <v>74</v>
      </c>
      <c r="O1460">
        <v>3</v>
      </c>
      <c r="P1460" t="str">
        <f t="shared" si="44"/>
        <v>09</v>
      </c>
      <c r="Q1460" s="118">
        <f>VLOOKUP(M1460,WeightWhite!A$10:B$12,2,FALSE)*I1460</f>
        <v>2.2809139784946235</v>
      </c>
      <c r="R1460">
        <f t="shared" si="45"/>
        <v>4</v>
      </c>
    </row>
    <row r="1461" spans="1:18" hidden="1">
      <c r="A1461" s="134">
        <v>9309700007</v>
      </c>
      <c r="B1461">
        <v>2008</v>
      </c>
      <c r="C1461">
        <v>20080904</v>
      </c>
      <c r="D1461">
        <v>50</v>
      </c>
      <c r="E1461">
        <v>50</v>
      </c>
      <c r="F1461" t="s">
        <v>58</v>
      </c>
      <c r="G1461" t="s">
        <v>308</v>
      </c>
      <c r="H1461">
        <v>210595</v>
      </c>
      <c r="I1461">
        <v>1</v>
      </c>
      <c r="J1461" t="s">
        <v>77</v>
      </c>
      <c r="K1461" t="s">
        <v>77</v>
      </c>
      <c r="L1461" t="s">
        <v>896</v>
      </c>
      <c r="M1461">
        <v>2004</v>
      </c>
      <c r="N1461">
        <v>74</v>
      </c>
      <c r="O1461">
        <v>3</v>
      </c>
      <c r="P1461" t="str">
        <f t="shared" si="44"/>
        <v>09</v>
      </c>
      <c r="Q1461" s="118">
        <f>VLOOKUP(M1461,WeightWhite!A$10:B$12,2,FALSE)*I1461</f>
        <v>2.2809139784946235</v>
      </c>
      <c r="R1461">
        <f t="shared" si="45"/>
        <v>4</v>
      </c>
    </row>
    <row r="1462" spans="1:18" hidden="1">
      <c r="A1462" s="134">
        <v>9309720033</v>
      </c>
      <c r="B1462">
        <v>2008</v>
      </c>
      <c r="C1462">
        <v>20080911</v>
      </c>
      <c r="D1462">
        <v>50</v>
      </c>
      <c r="E1462">
        <v>50</v>
      </c>
      <c r="F1462" t="s">
        <v>58</v>
      </c>
      <c r="G1462" t="s">
        <v>308</v>
      </c>
      <c r="H1462">
        <v>210595</v>
      </c>
      <c r="I1462">
        <v>1</v>
      </c>
      <c r="J1462" t="s">
        <v>77</v>
      </c>
      <c r="K1462" t="s">
        <v>77</v>
      </c>
      <c r="L1462" t="s">
        <v>896</v>
      </c>
      <c r="M1462">
        <v>2004</v>
      </c>
      <c r="N1462">
        <v>74</v>
      </c>
      <c r="O1462">
        <v>3</v>
      </c>
      <c r="P1462" t="str">
        <f t="shared" si="44"/>
        <v>09</v>
      </c>
      <c r="Q1462" s="118">
        <f>VLOOKUP(M1462,WeightWhite!A$10:B$12,2,FALSE)*I1462</f>
        <v>2.2809139784946235</v>
      </c>
      <c r="R1462">
        <f t="shared" si="45"/>
        <v>4</v>
      </c>
    </row>
    <row r="1463" spans="1:18" hidden="1">
      <c r="A1463" s="134">
        <v>9421340145</v>
      </c>
      <c r="B1463">
        <v>2009</v>
      </c>
      <c r="C1463">
        <v>20090925</v>
      </c>
      <c r="D1463">
        <v>50</v>
      </c>
      <c r="E1463">
        <v>50</v>
      </c>
      <c r="F1463" t="s">
        <v>58</v>
      </c>
      <c r="G1463" t="s">
        <v>308</v>
      </c>
      <c r="H1463">
        <v>210595</v>
      </c>
      <c r="I1463">
        <v>1</v>
      </c>
      <c r="J1463" t="s">
        <v>77</v>
      </c>
      <c r="K1463" t="s">
        <v>77</v>
      </c>
      <c r="L1463" t="s">
        <v>896</v>
      </c>
      <c r="M1463">
        <v>2004</v>
      </c>
      <c r="N1463">
        <v>74</v>
      </c>
      <c r="O1463">
        <v>3</v>
      </c>
      <c r="P1463" t="str">
        <f t="shared" si="44"/>
        <v>09</v>
      </c>
      <c r="Q1463" s="118">
        <f>VLOOKUP(M1463,WeightWhite!A$10:B$12,2,FALSE)*I1463</f>
        <v>2.2809139784946235</v>
      </c>
      <c r="R1463">
        <f t="shared" si="45"/>
        <v>5</v>
      </c>
    </row>
    <row r="1464" spans="1:18" hidden="1">
      <c r="A1464" s="134">
        <v>9421330149</v>
      </c>
      <c r="B1464">
        <v>2009</v>
      </c>
      <c r="C1464">
        <v>20090917</v>
      </c>
      <c r="D1464">
        <v>50</v>
      </c>
      <c r="E1464">
        <v>50</v>
      </c>
      <c r="F1464" t="s">
        <v>58</v>
      </c>
      <c r="G1464" t="s">
        <v>308</v>
      </c>
      <c r="H1464">
        <v>210595</v>
      </c>
      <c r="I1464">
        <v>1</v>
      </c>
      <c r="J1464" t="s">
        <v>77</v>
      </c>
      <c r="K1464" t="s">
        <v>77</v>
      </c>
      <c r="L1464" t="s">
        <v>896</v>
      </c>
      <c r="M1464">
        <v>2004</v>
      </c>
      <c r="N1464">
        <v>74</v>
      </c>
      <c r="O1464">
        <v>3</v>
      </c>
      <c r="P1464" t="str">
        <f t="shared" si="44"/>
        <v>09</v>
      </c>
      <c r="Q1464" s="118">
        <f>VLOOKUP(M1464,WeightWhite!A$10:B$12,2,FALSE)*I1464</f>
        <v>2.2809139784946235</v>
      </c>
      <c r="R1464">
        <f t="shared" si="45"/>
        <v>5</v>
      </c>
    </row>
    <row r="1465" spans="1:18" hidden="1">
      <c r="A1465" s="134">
        <v>9421340107</v>
      </c>
      <c r="B1465">
        <v>2009</v>
      </c>
      <c r="C1465">
        <v>20090925</v>
      </c>
      <c r="D1465">
        <v>50</v>
      </c>
      <c r="E1465">
        <v>50</v>
      </c>
      <c r="F1465" t="s">
        <v>58</v>
      </c>
      <c r="G1465" t="s">
        <v>308</v>
      </c>
      <c r="H1465">
        <v>210595</v>
      </c>
      <c r="I1465">
        <v>1</v>
      </c>
      <c r="J1465" t="s">
        <v>77</v>
      </c>
      <c r="K1465" t="s">
        <v>77</v>
      </c>
      <c r="L1465" t="s">
        <v>896</v>
      </c>
      <c r="M1465">
        <v>2004</v>
      </c>
      <c r="N1465">
        <v>74</v>
      </c>
      <c r="O1465">
        <v>3</v>
      </c>
      <c r="P1465" t="str">
        <f t="shared" si="44"/>
        <v>09</v>
      </c>
      <c r="Q1465" s="118">
        <f>VLOOKUP(M1465,WeightWhite!A$10:B$12,2,FALSE)*I1465</f>
        <v>2.2809139784946235</v>
      </c>
      <c r="R1465">
        <f t="shared" si="45"/>
        <v>5</v>
      </c>
    </row>
    <row r="1466" spans="1:18" hidden="1">
      <c r="A1466" s="134">
        <v>9421300035</v>
      </c>
      <c r="B1466">
        <v>2009</v>
      </c>
      <c r="C1466">
        <v>20090903</v>
      </c>
      <c r="D1466">
        <v>50</v>
      </c>
      <c r="E1466">
        <v>50</v>
      </c>
      <c r="F1466" t="s">
        <v>58</v>
      </c>
      <c r="G1466" t="s">
        <v>308</v>
      </c>
      <c r="H1466">
        <v>210595</v>
      </c>
      <c r="I1466">
        <v>1</v>
      </c>
      <c r="J1466" t="s">
        <v>77</v>
      </c>
      <c r="K1466" t="s">
        <v>77</v>
      </c>
      <c r="L1466" t="s">
        <v>896</v>
      </c>
      <c r="M1466">
        <v>2004</v>
      </c>
      <c r="N1466">
        <v>74</v>
      </c>
      <c r="O1466">
        <v>3</v>
      </c>
      <c r="P1466" t="str">
        <f t="shared" si="44"/>
        <v>09</v>
      </c>
      <c r="Q1466" s="118">
        <f>VLOOKUP(M1466,WeightWhite!A$10:B$12,2,FALSE)*I1466</f>
        <v>2.2809139784946235</v>
      </c>
      <c r="R1466">
        <f t="shared" si="45"/>
        <v>5</v>
      </c>
    </row>
    <row r="1467" spans="1:18" hidden="1">
      <c r="A1467" s="134">
        <v>1704466</v>
      </c>
      <c r="B1467">
        <v>2005</v>
      </c>
      <c r="C1467">
        <v>20050929</v>
      </c>
      <c r="D1467">
        <v>54</v>
      </c>
      <c r="E1467">
        <v>3</v>
      </c>
      <c r="F1467" t="s">
        <v>58</v>
      </c>
      <c r="G1467" t="s">
        <v>356</v>
      </c>
      <c r="H1467">
        <v>210512</v>
      </c>
      <c r="I1467">
        <v>1.56</v>
      </c>
      <c r="J1467" t="s">
        <v>628</v>
      </c>
      <c r="K1467" t="s">
        <v>77</v>
      </c>
      <c r="L1467" t="s">
        <v>896</v>
      </c>
      <c r="M1467">
        <v>2002</v>
      </c>
      <c r="N1467">
        <v>74</v>
      </c>
      <c r="O1467">
        <v>3</v>
      </c>
      <c r="P1467" t="str">
        <f t="shared" si="44"/>
        <v>09</v>
      </c>
      <c r="Q1467" s="118">
        <f>VLOOKUP(M1467,WeightWhite!A$10:B$12,2,FALSE)*I1467</f>
        <v>1.56</v>
      </c>
      <c r="R1467">
        <f t="shared" si="45"/>
        <v>3</v>
      </c>
    </row>
    <row r="1468" spans="1:18" hidden="1">
      <c r="A1468" s="134">
        <v>1937291</v>
      </c>
      <c r="B1468">
        <v>2007</v>
      </c>
      <c r="C1468">
        <v>20070920</v>
      </c>
      <c r="D1468">
        <v>54</v>
      </c>
      <c r="E1468">
        <v>3</v>
      </c>
      <c r="F1468" t="s">
        <v>58</v>
      </c>
      <c r="G1468" t="s">
        <v>311</v>
      </c>
      <c r="H1468">
        <v>210595</v>
      </c>
      <c r="I1468">
        <v>1.88</v>
      </c>
      <c r="J1468" t="s">
        <v>630</v>
      </c>
      <c r="K1468" t="s">
        <v>77</v>
      </c>
      <c r="L1468" t="s">
        <v>896</v>
      </c>
      <c r="M1468">
        <v>2004</v>
      </c>
      <c r="N1468">
        <v>74</v>
      </c>
      <c r="O1468">
        <v>3</v>
      </c>
      <c r="P1468" t="str">
        <f t="shared" si="44"/>
        <v>09</v>
      </c>
      <c r="Q1468" s="118">
        <f>VLOOKUP(M1468,WeightWhite!A$10:B$12,2,FALSE)*I1468</f>
        <v>4.2881182795698916</v>
      </c>
      <c r="R1468">
        <f t="shared" si="45"/>
        <v>3</v>
      </c>
    </row>
    <row r="1469" spans="1:18" hidden="1">
      <c r="A1469" s="134">
        <v>1769037</v>
      </c>
      <c r="B1469">
        <v>2005</v>
      </c>
      <c r="C1469">
        <v>20050913</v>
      </c>
      <c r="D1469">
        <v>50</v>
      </c>
      <c r="E1469">
        <v>1</v>
      </c>
      <c r="F1469" t="s">
        <v>58</v>
      </c>
      <c r="G1469" t="s">
        <v>321</v>
      </c>
      <c r="H1469">
        <v>210512</v>
      </c>
      <c r="I1469">
        <v>1</v>
      </c>
      <c r="J1469" t="s">
        <v>67</v>
      </c>
      <c r="K1469" t="s">
        <v>77</v>
      </c>
      <c r="L1469" t="s">
        <v>896</v>
      </c>
      <c r="M1469">
        <v>2002</v>
      </c>
      <c r="N1469">
        <v>74</v>
      </c>
      <c r="O1469">
        <v>3</v>
      </c>
      <c r="P1469" t="str">
        <f t="shared" si="44"/>
        <v>09</v>
      </c>
      <c r="Q1469" s="118">
        <f>VLOOKUP(M1469,WeightWhite!A$10:B$12,2,FALSE)*I1469</f>
        <v>1</v>
      </c>
      <c r="R1469">
        <f t="shared" si="45"/>
        <v>3</v>
      </c>
    </row>
    <row r="1470" spans="1:18" hidden="1">
      <c r="A1470" s="134">
        <v>1770424</v>
      </c>
      <c r="B1470">
        <v>2005</v>
      </c>
      <c r="C1470">
        <v>20050920</v>
      </c>
      <c r="D1470">
        <v>50</v>
      </c>
      <c r="E1470">
        <v>1</v>
      </c>
      <c r="F1470" t="s">
        <v>58</v>
      </c>
      <c r="G1470" t="s">
        <v>321</v>
      </c>
      <c r="H1470">
        <v>210512</v>
      </c>
      <c r="I1470">
        <v>1</v>
      </c>
      <c r="J1470" t="s">
        <v>67</v>
      </c>
      <c r="K1470" t="s">
        <v>77</v>
      </c>
      <c r="L1470" t="s">
        <v>896</v>
      </c>
      <c r="M1470">
        <v>2002</v>
      </c>
      <c r="N1470">
        <v>74</v>
      </c>
      <c r="O1470">
        <v>3</v>
      </c>
      <c r="P1470" t="str">
        <f t="shared" si="44"/>
        <v>09</v>
      </c>
      <c r="Q1470" s="118">
        <f>VLOOKUP(M1470,WeightWhite!A$10:B$12,2,FALSE)*I1470</f>
        <v>1</v>
      </c>
      <c r="R1470">
        <f t="shared" si="45"/>
        <v>3</v>
      </c>
    </row>
    <row r="1471" spans="1:18" hidden="1">
      <c r="A1471" s="134">
        <v>1735244</v>
      </c>
      <c r="B1471">
        <v>2005</v>
      </c>
      <c r="C1471">
        <v>20050915</v>
      </c>
      <c r="D1471">
        <v>23</v>
      </c>
      <c r="E1471">
        <v>17</v>
      </c>
      <c r="F1471" t="s">
        <v>58</v>
      </c>
      <c r="G1471" t="s">
        <v>266</v>
      </c>
      <c r="H1471">
        <v>210512</v>
      </c>
      <c r="I1471">
        <v>1</v>
      </c>
      <c r="J1471" t="s">
        <v>1207</v>
      </c>
      <c r="K1471" t="s">
        <v>77</v>
      </c>
      <c r="L1471" t="s">
        <v>896</v>
      </c>
      <c r="M1471">
        <v>2002</v>
      </c>
      <c r="N1471">
        <v>61</v>
      </c>
      <c r="O1471">
        <v>3</v>
      </c>
      <c r="P1471" t="str">
        <f t="shared" si="44"/>
        <v>09</v>
      </c>
      <c r="Q1471" s="118">
        <f>VLOOKUP(M1471,WeightWhite!A$10:B$12,2,FALSE)*I1471</f>
        <v>1</v>
      </c>
      <c r="R1471">
        <f t="shared" si="45"/>
        <v>3</v>
      </c>
    </row>
    <row r="1472" spans="1:18" hidden="1">
      <c r="A1472" s="134">
        <v>1815939</v>
      </c>
      <c r="B1472">
        <v>2006</v>
      </c>
      <c r="C1472">
        <v>20060902</v>
      </c>
      <c r="D1472">
        <v>45</v>
      </c>
      <c r="E1472">
        <v>95</v>
      </c>
      <c r="F1472" t="s">
        <v>58</v>
      </c>
      <c r="G1472" t="s">
        <v>305</v>
      </c>
      <c r="H1472">
        <v>210595</v>
      </c>
      <c r="I1472">
        <v>4.13</v>
      </c>
      <c r="J1472" t="s">
        <v>1218</v>
      </c>
      <c r="K1472" t="s">
        <v>77</v>
      </c>
      <c r="L1472" t="s">
        <v>896</v>
      </c>
      <c r="M1472">
        <v>2004</v>
      </c>
      <c r="N1472">
        <v>56</v>
      </c>
      <c r="O1472">
        <v>3</v>
      </c>
      <c r="P1472" t="str">
        <f t="shared" si="44"/>
        <v>09</v>
      </c>
      <c r="Q1472" s="118">
        <f>VLOOKUP(M1472,WeightWhite!A$10:B$12,2,FALSE)*I1472</f>
        <v>9.4201747311827955</v>
      </c>
      <c r="R1472">
        <f t="shared" si="45"/>
        <v>2</v>
      </c>
    </row>
    <row r="1473" spans="1:18">
      <c r="A1473" s="134">
        <v>1932614</v>
      </c>
      <c r="B1473">
        <v>2007</v>
      </c>
      <c r="C1473">
        <v>20070902</v>
      </c>
      <c r="D1473">
        <v>45</v>
      </c>
      <c r="E1473">
        <v>95</v>
      </c>
      <c r="F1473" t="s">
        <v>99</v>
      </c>
      <c r="G1473" t="s">
        <v>296</v>
      </c>
      <c r="H1473">
        <v>210595</v>
      </c>
      <c r="I1473">
        <v>9.75</v>
      </c>
      <c r="J1473" t="s">
        <v>936</v>
      </c>
      <c r="K1473" t="s">
        <v>77</v>
      </c>
      <c r="L1473" t="s">
        <v>896</v>
      </c>
      <c r="M1473">
        <v>2004</v>
      </c>
      <c r="N1473">
        <v>67</v>
      </c>
      <c r="O1473">
        <v>3</v>
      </c>
      <c r="P1473" t="str">
        <f t="shared" si="44"/>
        <v>09</v>
      </c>
      <c r="Q1473" s="118">
        <f>VLOOKUP(M1473,WeightWhite!A$10:B$12,2,FALSE)*I1473</f>
        <v>22.23891129032258</v>
      </c>
      <c r="R1473">
        <f t="shared" si="45"/>
        <v>3</v>
      </c>
    </row>
    <row r="1474" spans="1:18" hidden="1">
      <c r="A1474" s="134">
        <v>1893908</v>
      </c>
      <c r="B1474">
        <v>2007</v>
      </c>
      <c r="C1474">
        <v>20070908</v>
      </c>
      <c r="D1474">
        <v>42</v>
      </c>
      <c r="E1474">
        <v>95</v>
      </c>
      <c r="F1474" t="s">
        <v>58</v>
      </c>
      <c r="G1474" t="s">
        <v>270</v>
      </c>
      <c r="H1474">
        <v>210595</v>
      </c>
      <c r="I1474">
        <v>1.43</v>
      </c>
      <c r="J1474" t="s">
        <v>1074</v>
      </c>
      <c r="K1474" t="s">
        <v>77</v>
      </c>
      <c r="L1474" t="s">
        <v>896</v>
      </c>
      <c r="M1474">
        <v>2004</v>
      </c>
      <c r="N1474">
        <v>22</v>
      </c>
      <c r="O1474">
        <v>3</v>
      </c>
      <c r="P1474" t="str">
        <f t="shared" ref="P1474:P1537" si="46">MID(C1474,5,2)</f>
        <v>09</v>
      </c>
      <c r="Q1474" s="118">
        <f>VLOOKUP(M1474,WeightWhite!A$10:B$12,2,FALSE)*I1474</f>
        <v>3.2617069892473114</v>
      </c>
      <c r="R1474">
        <f t="shared" si="45"/>
        <v>3</v>
      </c>
    </row>
    <row r="1475" spans="1:18" hidden="1">
      <c r="A1475" s="134">
        <v>1837356</v>
      </c>
      <c r="B1475">
        <v>2006</v>
      </c>
      <c r="C1475">
        <v>20060901</v>
      </c>
      <c r="D1475">
        <v>15</v>
      </c>
      <c r="E1475">
        <v>40</v>
      </c>
      <c r="F1475" t="s">
        <v>58</v>
      </c>
      <c r="G1475" t="s">
        <v>272</v>
      </c>
      <c r="H1475">
        <v>210512</v>
      </c>
      <c r="I1475">
        <v>23.4</v>
      </c>
      <c r="J1475" t="s">
        <v>1085</v>
      </c>
      <c r="K1475" t="s">
        <v>77</v>
      </c>
      <c r="L1475" t="s">
        <v>896</v>
      </c>
      <c r="M1475">
        <v>2002</v>
      </c>
      <c r="N1475">
        <v>16</v>
      </c>
      <c r="O1475">
        <v>3</v>
      </c>
      <c r="P1475" t="str">
        <f t="shared" si="46"/>
        <v>09</v>
      </c>
      <c r="Q1475" s="118">
        <f>VLOOKUP(M1475,WeightWhite!A$10:B$12,2,FALSE)*I1475</f>
        <v>23.4</v>
      </c>
      <c r="R1475">
        <f t="shared" ref="R1475:R1538" si="47">B1475-M1475</f>
        <v>4</v>
      </c>
    </row>
    <row r="1476" spans="1:18" hidden="1">
      <c r="A1476" s="134">
        <v>9408860032</v>
      </c>
      <c r="B1476">
        <v>2004</v>
      </c>
      <c r="C1476">
        <v>20041027</v>
      </c>
      <c r="D1476">
        <v>50</v>
      </c>
      <c r="E1476">
        <v>50</v>
      </c>
      <c r="G1476" t="s">
        <v>308</v>
      </c>
      <c r="H1476">
        <v>210512</v>
      </c>
      <c r="I1476">
        <v>1</v>
      </c>
      <c r="J1476" t="s">
        <v>77</v>
      </c>
      <c r="K1476" t="s">
        <v>77</v>
      </c>
      <c r="L1476" t="s">
        <v>896</v>
      </c>
      <c r="M1476">
        <v>2002</v>
      </c>
      <c r="N1476">
        <v>74</v>
      </c>
      <c r="O1476">
        <v>1</v>
      </c>
      <c r="P1476" t="str">
        <f t="shared" si="46"/>
        <v>10</v>
      </c>
      <c r="Q1476" s="118">
        <f>VLOOKUP(M1476,WeightWhite!A$10:B$12,2,FALSE)*I1476</f>
        <v>1</v>
      </c>
      <c r="R1476">
        <f t="shared" si="47"/>
        <v>2</v>
      </c>
    </row>
    <row r="1477" spans="1:18" hidden="1">
      <c r="A1477" s="134">
        <v>9408870018</v>
      </c>
      <c r="B1477">
        <v>2004</v>
      </c>
      <c r="C1477">
        <v>20041027</v>
      </c>
      <c r="D1477">
        <v>50</v>
      </c>
      <c r="E1477">
        <v>50</v>
      </c>
      <c r="G1477" t="s">
        <v>308</v>
      </c>
      <c r="H1477">
        <v>210512</v>
      </c>
      <c r="I1477">
        <v>1</v>
      </c>
      <c r="J1477" t="s">
        <v>77</v>
      </c>
      <c r="K1477" t="s">
        <v>77</v>
      </c>
      <c r="L1477" t="s">
        <v>896</v>
      </c>
      <c r="M1477">
        <v>2002</v>
      </c>
      <c r="N1477">
        <v>74</v>
      </c>
      <c r="O1477">
        <v>1</v>
      </c>
      <c r="P1477" t="str">
        <f t="shared" si="46"/>
        <v>10</v>
      </c>
      <c r="Q1477" s="118">
        <f>VLOOKUP(M1477,WeightWhite!A$10:B$12,2,FALSE)*I1477</f>
        <v>1</v>
      </c>
      <c r="R1477">
        <f t="shared" si="47"/>
        <v>2</v>
      </c>
    </row>
    <row r="1478" spans="1:18" hidden="1">
      <c r="A1478" s="134">
        <v>9408860044</v>
      </c>
      <c r="B1478">
        <v>2004</v>
      </c>
      <c r="C1478">
        <v>20041027</v>
      </c>
      <c r="D1478">
        <v>50</v>
      </c>
      <c r="E1478">
        <v>50</v>
      </c>
      <c r="G1478" t="s">
        <v>308</v>
      </c>
      <c r="H1478">
        <v>210512</v>
      </c>
      <c r="I1478">
        <v>1</v>
      </c>
      <c r="J1478" t="s">
        <v>77</v>
      </c>
      <c r="K1478" t="s">
        <v>77</v>
      </c>
      <c r="L1478" t="s">
        <v>896</v>
      </c>
      <c r="M1478">
        <v>2002</v>
      </c>
      <c r="N1478">
        <v>74</v>
      </c>
      <c r="O1478">
        <v>1</v>
      </c>
      <c r="P1478" t="str">
        <f t="shared" si="46"/>
        <v>10</v>
      </c>
      <c r="Q1478" s="118">
        <f>VLOOKUP(M1478,WeightWhite!A$10:B$12,2,FALSE)*I1478</f>
        <v>1</v>
      </c>
      <c r="R1478">
        <f t="shared" si="47"/>
        <v>2</v>
      </c>
    </row>
    <row r="1479" spans="1:18" hidden="1">
      <c r="A1479" s="134">
        <v>9408870027</v>
      </c>
      <c r="B1479">
        <v>2004</v>
      </c>
      <c r="C1479">
        <v>20041027</v>
      </c>
      <c r="D1479">
        <v>50</v>
      </c>
      <c r="E1479">
        <v>50</v>
      </c>
      <c r="G1479" t="s">
        <v>308</v>
      </c>
      <c r="H1479">
        <v>210512</v>
      </c>
      <c r="I1479">
        <v>1</v>
      </c>
      <c r="J1479" t="s">
        <v>77</v>
      </c>
      <c r="K1479" t="s">
        <v>77</v>
      </c>
      <c r="L1479" t="s">
        <v>896</v>
      </c>
      <c r="M1479">
        <v>2002</v>
      </c>
      <c r="N1479">
        <v>74</v>
      </c>
      <c r="O1479">
        <v>1</v>
      </c>
      <c r="P1479" t="str">
        <f t="shared" si="46"/>
        <v>10</v>
      </c>
      <c r="Q1479" s="118">
        <f>VLOOKUP(M1479,WeightWhite!A$10:B$12,2,FALSE)*I1479</f>
        <v>1</v>
      </c>
      <c r="R1479">
        <f t="shared" si="47"/>
        <v>2</v>
      </c>
    </row>
    <row r="1480" spans="1:18" hidden="1">
      <c r="A1480" s="134">
        <v>9409120004</v>
      </c>
      <c r="B1480">
        <v>2004</v>
      </c>
      <c r="C1480">
        <v>20041022</v>
      </c>
      <c r="D1480">
        <v>50</v>
      </c>
      <c r="E1480">
        <v>50</v>
      </c>
      <c r="G1480" t="s">
        <v>308</v>
      </c>
      <c r="H1480">
        <v>210512</v>
      </c>
      <c r="I1480">
        <v>1</v>
      </c>
      <c r="J1480" t="s">
        <v>77</v>
      </c>
      <c r="K1480" t="s">
        <v>77</v>
      </c>
      <c r="L1480" t="s">
        <v>896</v>
      </c>
      <c r="M1480">
        <v>2002</v>
      </c>
      <c r="N1480">
        <v>74</v>
      </c>
      <c r="O1480">
        <v>1</v>
      </c>
      <c r="P1480" t="str">
        <f t="shared" si="46"/>
        <v>10</v>
      </c>
      <c r="Q1480" s="118">
        <f>VLOOKUP(M1480,WeightWhite!A$10:B$12,2,FALSE)*I1480</f>
        <v>1</v>
      </c>
      <c r="R1480">
        <f t="shared" si="47"/>
        <v>2</v>
      </c>
    </row>
    <row r="1481" spans="1:18" hidden="1">
      <c r="A1481" s="134">
        <v>9409130054</v>
      </c>
      <c r="B1481">
        <v>2004</v>
      </c>
      <c r="C1481">
        <v>20041022</v>
      </c>
      <c r="D1481">
        <v>50</v>
      </c>
      <c r="E1481">
        <v>50</v>
      </c>
      <c r="G1481" t="s">
        <v>308</v>
      </c>
      <c r="H1481">
        <v>210512</v>
      </c>
      <c r="I1481">
        <v>1</v>
      </c>
      <c r="J1481" t="s">
        <v>77</v>
      </c>
      <c r="K1481" t="s">
        <v>77</v>
      </c>
      <c r="L1481" t="s">
        <v>896</v>
      </c>
      <c r="M1481">
        <v>2002</v>
      </c>
      <c r="N1481">
        <v>74</v>
      </c>
      <c r="O1481">
        <v>1</v>
      </c>
      <c r="P1481" t="str">
        <f t="shared" si="46"/>
        <v>10</v>
      </c>
      <c r="Q1481" s="118">
        <f>VLOOKUP(M1481,WeightWhite!A$10:B$12,2,FALSE)*I1481</f>
        <v>1</v>
      </c>
      <c r="R1481">
        <f t="shared" si="47"/>
        <v>2</v>
      </c>
    </row>
    <row r="1482" spans="1:18" hidden="1">
      <c r="A1482" s="134">
        <v>9409140018</v>
      </c>
      <c r="B1482">
        <v>2004</v>
      </c>
      <c r="C1482">
        <v>20041022</v>
      </c>
      <c r="D1482">
        <v>50</v>
      </c>
      <c r="E1482">
        <v>50</v>
      </c>
      <c r="G1482" t="s">
        <v>308</v>
      </c>
      <c r="H1482">
        <v>210512</v>
      </c>
      <c r="I1482">
        <v>1</v>
      </c>
      <c r="J1482" t="s">
        <v>77</v>
      </c>
      <c r="K1482" t="s">
        <v>77</v>
      </c>
      <c r="L1482" t="s">
        <v>896</v>
      </c>
      <c r="M1482">
        <v>2002</v>
      </c>
      <c r="N1482">
        <v>74</v>
      </c>
      <c r="O1482">
        <v>1</v>
      </c>
      <c r="P1482" t="str">
        <f t="shared" si="46"/>
        <v>10</v>
      </c>
      <c r="Q1482" s="118">
        <f>VLOOKUP(M1482,WeightWhite!A$10:B$12,2,FALSE)*I1482</f>
        <v>1</v>
      </c>
      <c r="R1482">
        <f t="shared" si="47"/>
        <v>2</v>
      </c>
    </row>
    <row r="1483" spans="1:18" hidden="1">
      <c r="A1483" s="134">
        <v>9409140019</v>
      </c>
      <c r="B1483">
        <v>2004</v>
      </c>
      <c r="C1483">
        <v>20041022</v>
      </c>
      <c r="D1483">
        <v>50</v>
      </c>
      <c r="E1483">
        <v>50</v>
      </c>
      <c r="G1483" t="s">
        <v>308</v>
      </c>
      <c r="H1483">
        <v>210512</v>
      </c>
      <c r="I1483">
        <v>1</v>
      </c>
      <c r="J1483" t="s">
        <v>77</v>
      </c>
      <c r="K1483" t="s">
        <v>77</v>
      </c>
      <c r="L1483" t="s">
        <v>896</v>
      </c>
      <c r="M1483">
        <v>2002</v>
      </c>
      <c r="N1483">
        <v>74</v>
      </c>
      <c r="O1483">
        <v>1</v>
      </c>
      <c r="P1483" t="str">
        <f t="shared" si="46"/>
        <v>10</v>
      </c>
      <c r="Q1483" s="118">
        <f>VLOOKUP(M1483,WeightWhite!A$10:B$12,2,FALSE)*I1483</f>
        <v>1</v>
      </c>
      <c r="R1483">
        <f t="shared" si="47"/>
        <v>2</v>
      </c>
    </row>
    <row r="1484" spans="1:18" hidden="1">
      <c r="A1484" s="134">
        <v>9409120045</v>
      </c>
      <c r="B1484">
        <v>2004</v>
      </c>
      <c r="C1484">
        <v>20041022</v>
      </c>
      <c r="D1484">
        <v>50</v>
      </c>
      <c r="E1484">
        <v>50</v>
      </c>
      <c r="G1484" t="s">
        <v>308</v>
      </c>
      <c r="H1484">
        <v>210512</v>
      </c>
      <c r="I1484">
        <v>1</v>
      </c>
      <c r="J1484" t="s">
        <v>77</v>
      </c>
      <c r="K1484" t="s">
        <v>77</v>
      </c>
      <c r="L1484" t="s">
        <v>896</v>
      </c>
      <c r="M1484">
        <v>2002</v>
      </c>
      <c r="N1484">
        <v>74</v>
      </c>
      <c r="O1484">
        <v>1</v>
      </c>
      <c r="P1484" t="str">
        <f t="shared" si="46"/>
        <v>10</v>
      </c>
      <c r="Q1484" s="118">
        <f>VLOOKUP(M1484,WeightWhite!A$10:B$12,2,FALSE)*I1484</f>
        <v>1</v>
      </c>
      <c r="R1484">
        <f t="shared" si="47"/>
        <v>2</v>
      </c>
    </row>
    <row r="1485" spans="1:18" hidden="1">
      <c r="A1485" s="134">
        <v>9409130030</v>
      </c>
      <c r="B1485">
        <v>2004</v>
      </c>
      <c r="C1485">
        <v>20041022</v>
      </c>
      <c r="D1485">
        <v>50</v>
      </c>
      <c r="E1485">
        <v>50</v>
      </c>
      <c r="G1485" t="s">
        <v>308</v>
      </c>
      <c r="H1485">
        <v>210512</v>
      </c>
      <c r="I1485">
        <v>1</v>
      </c>
      <c r="J1485" t="s">
        <v>77</v>
      </c>
      <c r="K1485" t="s">
        <v>77</v>
      </c>
      <c r="L1485" t="s">
        <v>896</v>
      </c>
      <c r="M1485">
        <v>2002</v>
      </c>
      <c r="N1485">
        <v>74</v>
      </c>
      <c r="O1485">
        <v>1</v>
      </c>
      <c r="P1485" t="str">
        <f t="shared" si="46"/>
        <v>10</v>
      </c>
      <c r="Q1485" s="118">
        <f>VLOOKUP(M1485,WeightWhite!A$10:B$12,2,FALSE)*I1485</f>
        <v>1</v>
      </c>
      <c r="R1485">
        <f t="shared" si="47"/>
        <v>2</v>
      </c>
    </row>
    <row r="1486" spans="1:18" hidden="1">
      <c r="A1486" s="134">
        <v>9409130034</v>
      </c>
      <c r="B1486">
        <v>2004</v>
      </c>
      <c r="C1486">
        <v>20041022</v>
      </c>
      <c r="D1486">
        <v>50</v>
      </c>
      <c r="E1486">
        <v>50</v>
      </c>
      <c r="G1486" t="s">
        <v>308</v>
      </c>
      <c r="H1486">
        <v>210512</v>
      </c>
      <c r="I1486">
        <v>1</v>
      </c>
      <c r="J1486" t="s">
        <v>77</v>
      </c>
      <c r="K1486" t="s">
        <v>77</v>
      </c>
      <c r="L1486" t="s">
        <v>896</v>
      </c>
      <c r="M1486">
        <v>2002</v>
      </c>
      <c r="N1486">
        <v>74</v>
      </c>
      <c r="O1486">
        <v>1</v>
      </c>
      <c r="P1486" t="str">
        <f t="shared" si="46"/>
        <v>10</v>
      </c>
      <c r="Q1486" s="118">
        <f>VLOOKUP(M1486,WeightWhite!A$10:B$12,2,FALSE)*I1486</f>
        <v>1</v>
      </c>
      <c r="R1486">
        <f t="shared" si="47"/>
        <v>2</v>
      </c>
    </row>
    <row r="1487" spans="1:18" hidden="1">
      <c r="A1487" s="134">
        <v>9409130036</v>
      </c>
      <c r="B1487">
        <v>2004</v>
      </c>
      <c r="C1487">
        <v>20041022</v>
      </c>
      <c r="D1487">
        <v>50</v>
      </c>
      <c r="E1487">
        <v>50</v>
      </c>
      <c r="G1487" t="s">
        <v>308</v>
      </c>
      <c r="H1487">
        <v>210512</v>
      </c>
      <c r="I1487">
        <v>1</v>
      </c>
      <c r="J1487" t="s">
        <v>77</v>
      </c>
      <c r="K1487" t="s">
        <v>77</v>
      </c>
      <c r="L1487" t="s">
        <v>896</v>
      </c>
      <c r="M1487">
        <v>2002</v>
      </c>
      <c r="N1487">
        <v>74</v>
      </c>
      <c r="O1487">
        <v>1</v>
      </c>
      <c r="P1487" t="str">
        <f t="shared" si="46"/>
        <v>10</v>
      </c>
      <c r="Q1487" s="118">
        <f>VLOOKUP(M1487,WeightWhite!A$10:B$12,2,FALSE)*I1487</f>
        <v>1</v>
      </c>
      <c r="R1487">
        <f t="shared" si="47"/>
        <v>2</v>
      </c>
    </row>
    <row r="1488" spans="1:18" hidden="1">
      <c r="A1488" s="134">
        <v>9409140027</v>
      </c>
      <c r="B1488">
        <v>2004</v>
      </c>
      <c r="C1488">
        <v>20041022</v>
      </c>
      <c r="D1488">
        <v>50</v>
      </c>
      <c r="E1488">
        <v>50</v>
      </c>
      <c r="G1488" t="s">
        <v>308</v>
      </c>
      <c r="H1488">
        <v>210512</v>
      </c>
      <c r="I1488">
        <v>1</v>
      </c>
      <c r="J1488" t="s">
        <v>77</v>
      </c>
      <c r="K1488" t="s">
        <v>77</v>
      </c>
      <c r="L1488" t="s">
        <v>896</v>
      </c>
      <c r="M1488">
        <v>2002</v>
      </c>
      <c r="N1488">
        <v>74</v>
      </c>
      <c r="O1488">
        <v>1</v>
      </c>
      <c r="P1488" t="str">
        <f t="shared" si="46"/>
        <v>10</v>
      </c>
      <c r="Q1488" s="118">
        <f>VLOOKUP(M1488,WeightWhite!A$10:B$12,2,FALSE)*I1488</f>
        <v>1</v>
      </c>
      <c r="R1488">
        <f t="shared" si="47"/>
        <v>2</v>
      </c>
    </row>
    <row r="1489" spans="1:18" hidden="1">
      <c r="A1489" s="134">
        <v>9409140063</v>
      </c>
      <c r="B1489">
        <v>2004</v>
      </c>
      <c r="C1489">
        <v>20041022</v>
      </c>
      <c r="D1489">
        <v>50</v>
      </c>
      <c r="E1489">
        <v>50</v>
      </c>
      <c r="G1489" t="s">
        <v>308</v>
      </c>
      <c r="H1489">
        <v>210512</v>
      </c>
      <c r="I1489">
        <v>1</v>
      </c>
      <c r="J1489" t="s">
        <v>77</v>
      </c>
      <c r="K1489" t="s">
        <v>77</v>
      </c>
      <c r="L1489" t="s">
        <v>896</v>
      </c>
      <c r="M1489">
        <v>2002</v>
      </c>
      <c r="N1489">
        <v>74</v>
      </c>
      <c r="O1489">
        <v>1</v>
      </c>
      <c r="P1489" t="str">
        <f t="shared" si="46"/>
        <v>10</v>
      </c>
      <c r="Q1489" s="118">
        <f>VLOOKUP(M1489,WeightWhite!A$10:B$12,2,FALSE)*I1489</f>
        <v>1</v>
      </c>
      <c r="R1489">
        <f t="shared" si="47"/>
        <v>2</v>
      </c>
    </row>
    <row r="1490" spans="1:18" hidden="1">
      <c r="A1490" s="134">
        <v>9409150008</v>
      </c>
      <c r="B1490">
        <v>2004</v>
      </c>
      <c r="C1490">
        <v>20041022</v>
      </c>
      <c r="D1490">
        <v>50</v>
      </c>
      <c r="E1490">
        <v>50</v>
      </c>
      <c r="G1490" t="s">
        <v>308</v>
      </c>
      <c r="H1490">
        <v>210512</v>
      </c>
      <c r="I1490">
        <v>1</v>
      </c>
      <c r="J1490" t="s">
        <v>77</v>
      </c>
      <c r="K1490" t="s">
        <v>77</v>
      </c>
      <c r="L1490" t="s">
        <v>896</v>
      </c>
      <c r="M1490">
        <v>2002</v>
      </c>
      <c r="N1490">
        <v>74</v>
      </c>
      <c r="O1490">
        <v>1</v>
      </c>
      <c r="P1490" t="str">
        <f t="shared" si="46"/>
        <v>10</v>
      </c>
      <c r="Q1490" s="118">
        <f>VLOOKUP(M1490,WeightWhite!A$10:B$12,2,FALSE)*I1490</f>
        <v>1</v>
      </c>
      <c r="R1490">
        <f t="shared" si="47"/>
        <v>2</v>
      </c>
    </row>
    <row r="1491" spans="1:18" hidden="1">
      <c r="A1491" s="134">
        <v>9409150009</v>
      </c>
      <c r="B1491">
        <v>2004</v>
      </c>
      <c r="C1491">
        <v>20041022</v>
      </c>
      <c r="D1491">
        <v>50</v>
      </c>
      <c r="E1491">
        <v>50</v>
      </c>
      <c r="G1491" t="s">
        <v>308</v>
      </c>
      <c r="H1491">
        <v>210512</v>
      </c>
      <c r="I1491">
        <v>1</v>
      </c>
      <c r="J1491" t="s">
        <v>77</v>
      </c>
      <c r="K1491" t="s">
        <v>77</v>
      </c>
      <c r="L1491" t="s">
        <v>896</v>
      </c>
      <c r="M1491">
        <v>2002</v>
      </c>
      <c r="N1491">
        <v>74</v>
      </c>
      <c r="O1491">
        <v>1</v>
      </c>
      <c r="P1491" t="str">
        <f t="shared" si="46"/>
        <v>10</v>
      </c>
      <c r="Q1491" s="118">
        <f>VLOOKUP(M1491,WeightWhite!A$10:B$12,2,FALSE)*I1491</f>
        <v>1</v>
      </c>
      <c r="R1491">
        <f t="shared" si="47"/>
        <v>2</v>
      </c>
    </row>
    <row r="1492" spans="1:18" hidden="1">
      <c r="A1492" s="134">
        <v>9409150011</v>
      </c>
      <c r="B1492">
        <v>2004</v>
      </c>
      <c r="C1492">
        <v>20041022</v>
      </c>
      <c r="D1492">
        <v>50</v>
      </c>
      <c r="E1492">
        <v>50</v>
      </c>
      <c r="G1492" t="s">
        <v>308</v>
      </c>
      <c r="H1492">
        <v>210512</v>
      </c>
      <c r="I1492">
        <v>1</v>
      </c>
      <c r="J1492" t="s">
        <v>77</v>
      </c>
      <c r="K1492" t="s">
        <v>77</v>
      </c>
      <c r="L1492" t="s">
        <v>896</v>
      </c>
      <c r="M1492">
        <v>2002</v>
      </c>
      <c r="N1492">
        <v>74</v>
      </c>
      <c r="O1492">
        <v>1</v>
      </c>
      <c r="P1492" t="str">
        <f t="shared" si="46"/>
        <v>10</v>
      </c>
      <c r="Q1492" s="118">
        <f>VLOOKUP(M1492,WeightWhite!A$10:B$12,2,FALSE)*I1492</f>
        <v>1</v>
      </c>
      <c r="R1492">
        <f t="shared" si="47"/>
        <v>2</v>
      </c>
    </row>
    <row r="1493" spans="1:18" hidden="1">
      <c r="A1493" s="134">
        <v>9409150028</v>
      </c>
      <c r="B1493">
        <v>2004</v>
      </c>
      <c r="C1493">
        <v>20041022</v>
      </c>
      <c r="D1493">
        <v>50</v>
      </c>
      <c r="E1493">
        <v>50</v>
      </c>
      <c r="G1493" t="s">
        <v>308</v>
      </c>
      <c r="H1493">
        <v>210512</v>
      </c>
      <c r="I1493">
        <v>1</v>
      </c>
      <c r="J1493" t="s">
        <v>77</v>
      </c>
      <c r="K1493" t="s">
        <v>77</v>
      </c>
      <c r="L1493" t="s">
        <v>896</v>
      </c>
      <c r="M1493">
        <v>2002</v>
      </c>
      <c r="N1493">
        <v>74</v>
      </c>
      <c r="O1493">
        <v>1</v>
      </c>
      <c r="P1493" t="str">
        <f t="shared" si="46"/>
        <v>10</v>
      </c>
      <c r="Q1493" s="118">
        <f>VLOOKUP(M1493,WeightWhite!A$10:B$12,2,FALSE)*I1493</f>
        <v>1</v>
      </c>
      <c r="R1493">
        <f t="shared" si="47"/>
        <v>2</v>
      </c>
    </row>
    <row r="1494" spans="1:18" hidden="1">
      <c r="A1494" s="134">
        <v>9409150037</v>
      </c>
      <c r="B1494">
        <v>2004</v>
      </c>
      <c r="C1494">
        <v>20041022</v>
      </c>
      <c r="D1494">
        <v>50</v>
      </c>
      <c r="E1494">
        <v>50</v>
      </c>
      <c r="G1494" t="s">
        <v>308</v>
      </c>
      <c r="H1494">
        <v>210512</v>
      </c>
      <c r="I1494">
        <v>1</v>
      </c>
      <c r="J1494" t="s">
        <v>77</v>
      </c>
      <c r="K1494" t="s">
        <v>77</v>
      </c>
      <c r="L1494" t="s">
        <v>896</v>
      </c>
      <c r="M1494">
        <v>2002</v>
      </c>
      <c r="N1494">
        <v>74</v>
      </c>
      <c r="O1494">
        <v>1</v>
      </c>
      <c r="P1494" t="str">
        <f t="shared" si="46"/>
        <v>10</v>
      </c>
      <c r="Q1494" s="118">
        <f>VLOOKUP(M1494,WeightWhite!A$10:B$12,2,FALSE)*I1494</f>
        <v>1</v>
      </c>
      <c r="R1494">
        <f t="shared" si="47"/>
        <v>2</v>
      </c>
    </row>
    <row r="1495" spans="1:18" hidden="1">
      <c r="A1495" s="134">
        <v>9409150018</v>
      </c>
      <c r="B1495">
        <v>2004</v>
      </c>
      <c r="C1495">
        <v>20041022</v>
      </c>
      <c r="D1495">
        <v>50</v>
      </c>
      <c r="E1495">
        <v>50</v>
      </c>
      <c r="G1495" t="s">
        <v>308</v>
      </c>
      <c r="H1495">
        <v>210512</v>
      </c>
      <c r="I1495">
        <v>1</v>
      </c>
      <c r="J1495" t="s">
        <v>77</v>
      </c>
      <c r="K1495" t="s">
        <v>77</v>
      </c>
      <c r="L1495" t="s">
        <v>896</v>
      </c>
      <c r="M1495">
        <v>2002</v>
      </c>
      <c r="N1495">
        <v>74</v>
      </c>
      <c r="O1495">
        <v>1</v>
      </c>
      <c r="P1495" t="str">
        <f t="shared" si="46"/>
        <v>10</v>
      </c>
      <c r="Q1495" s="118">
        <f>VLOOKUP(M1495,WeightWhite!A$10:B$12,2,FALSE)*I1495</f>
        <v>1</v>
      </c>
      <c r="R1495">
        <f t="shared" si="47"/>
        <v>2</v>
      </c>
    </row>
    <row r="1496" spans="1:18" hidden="1">
      <c r="A1496" s="134">
        <v>9409150019</v>
      </c>
      <c r="B1496">
        <v>2004</v>
      </c>
      <c r="C1496">
        <v>20041022</v>
      </c>
      <c r="D1496">
        <v>50</v>
      </c>
      <c r="E1496">
        <v>50</v>
      </c>
      <c r="G1496" t="s">
        <v>308</v>
      </c>
      <c r="H1496">
        <v>210512</v>
      </c>
      <c r="I1496">
        <v>1</v>
      </c>
      <c r="J1496" t="s">
        <v>77</v>
      </c>
      <c r="K1496" t="s">
        <v>77</v>
      </c>
      <c r="L1496" t="s">
        <v>896</v>
      </c>
      <c r="M1496">
        <v>2002</v>
      </c>
      <c r="N1496">
        <v>74</v>
      </c>
      <c r="O1496">
        <v>1</v>
      </c>
      <c r="P1496" t="str">
        <f t="shared" si="46"/>
        <v>10</v>
      </c>
      <c r="Q1496" s="118">
        <f>VLOOKUP(M1496,WeightWhite!A$10:B$12,2,FALSE)*I1496</f>
        <v>1</v>
      </c>
      <c r="R1496">
        <f t="shared" si="47"/>
        <v>2</v>
      </c>
    </row>
    <row r="1497" spans="1:18" hidden="1">
      <c r="A1497" s="134">
        <v>9409150041</v>
      </c>
      <c r="B1497">
        <v>2004</v>
      </c>
      <c r="C1497">
        <v>20041022</v>
      </c>
      <c r="D1497">
        <v>50</v>
      </c>
      <c r="E1497">
        <v>50</v>
      </c>
      <c r="G1497" t="s">
        <v>308</v>
      </c>
      <c r="H1497">
        <v>210512</v>
      </c>
      <c r="I1497">
        <v>1</v>
      </c>
      <c r="J1497" t="s">
        <v>77</v>
      </c>
      <c r="K1497" t="s">
        <v>77</v>
      </c>
      <c r="L1497" t="s">
        <v>896</v>
      </c>
      <c r="M1497">
        <v>2002</v>
      </c>
      <c r="N1497">
        <v>74</v>
      </c>
      <c r="O1497">
        <v>1</v>
      </c>
      <c r="P1497" t="str">
        <f t="shared" si="46"/>
        <v>10</v>
      </c>
      <c r="Q1497" s="118">
        <f>VLOOKUP(M1497,WeightWhite!A$10:B$12,2,FALSE)*I1497</f>
        <v>1</v>
      </c>
      <c r="R1497">
        <f t="shared" si="47"/>
        <v>2</v>
      </c>
    </row>
    <row r="1498" spans="1:18" hidden="1">
      <c r="A1498" s="134">
        <v>9409160007</v>
      </c>
      <c r="B1498">
        <v>2004</v>
      </c>
      <c r="C1498">
        <v>20041027</v>
      </c>
      <c r="D1498">
        <v>50</v>
      </c>
      <c r="E1498">
        <v>50</v>
      </c>
      <c r="G1498" t="s">
        <v>308</v>
      </c>
      <c r="H1498">
        <v>210512</v>
      </c>
      <c r="I1498">
        <v>1</v>
      </c>
      <c r="J1498" t="s">
        <v>77</v>
      </c>
      <c r="K1498" t="s">
        <v>77</v>
      </c>
      <c r="L1498" t="s">
        <v>896</v>
      </c>
      <c r="M1498">
        <v>2002</v>
      </c>
      <c r="N1498">
        <v>74</v>
      </c>
      <c r="O1498">
        <v>1</v>
      </c>
      <c r="P1498" t="str">
        <f t="shared" si="46"/>
        <v>10</v>
      </c>
      <c r="Q1498" s="118">
        <f>VLOOKUP(M1498,WeightWhite!A$10:B$12,2,FALSE)*I1498</f>
        <v>1</v>
      </c>
      <c r="R1498">
        <f t="shared" si="47"/>
        <v>2</v>
      </c>
    </row>
    <row r="1499" spans="1:18" hidden="1">
      <c r="A1499" s="134">
        <v>9409160009</v>
      </c>
      <c r="B1499">
        <v>2004</v>
      </c>
      <c r="C1499">
        <v>20041027</v>
      </c>
      <c r="D1499">
        <v>50</v>
      </c>
      <c r="E1499">
        <v>50</v>
      </c>
      <c r="G1499" t="s">
        <v>308</v>
      </c>
      <c r="H1499">
        <v>210512</v>
      </c>
      <c r="I1499">
        <v>1</v>
      </c>
      <c r="J1499" t="s">
        <v>77</v>
      </c>
      <c r="K1499" t="s">
        <v>77</v>
      </c>
      <c r="L1499" t="s">
        <v>896</v>
      </c>
      <c r="M1499">
        <v>2002</v>
      </c>
      <c r="N1499">
        <v>74</v>
      </c>
      <c r="O1499">
        <v>1</v>
      </c>
      <c r="P1499" t="str">
        <f t="shared" si="46"/>
        <v>10</v>
      </c>
      <c r="Q1499" s="118">
        <f>VLOOKUP(M1499,WeightWhite!A$10:B$12,2,FALSE)*I1499</f>
        <v>1</v>
      </c>
      <c r="R1499">
        <f t="shared" si="47"/>
        <v>2</v>
      </c>
    </row>
    <row r="1500" spans="1:18" hidden="1">
      <c r="A1500" s="134">
        <v>9409160010</v>
      </c>
      <c r="B1500">
        <v>2004</v>
      </c>
      <c r="C1500">
        <v>20041027</v>
      </c>
      <c r="D1500">
        <v>50</v>
      </c>
      <c r="E1500">
        <v>50</v>
      </c>
      <c r="G1500" t="s">
        <v>308</v>
      </c>
      <c r="H1500">
        <v>210512</v>
      </c>
      <c r="I1500">
        <v>1</v>
      </c>
      <c r="J1500" t="s">
        <v>77</v>
      </c>
      <c r="K1500" t="s">
        <v>77</v>
      </c>
      <c r="L1500" t="s">
        <v>896</v>
      </c>
      <c r="M1500">
        <v>2002</v>
      </c>
      <c r="N1500">
        <v>74</v>
      </c>
      <c r="O1500">
        <v>1</v>
      </c>
      <c r="P1500" t="str">
        <f t="shared" si="46"/>
        <v>10</v>
      </c>
      <c r="Q1500" s="118">
        <f>VLOOKUP(M1500,WeightWhite!A$10:B$12,2,FALSE)*I1500</f>
        <v>1</v>
      </c>
      <c r="R1500">
        <f t="shared" si="47"/>
        <v>2</v>
      </c>
    </row>
    <row r="1501" spans="1:18" hidden="1">
      <c r="A1501" s="134">
        <v>9409160011</v>
      </c>
      <c r="B1501">
        <v>2004</v>
      </c>
      <c r="C1501">
        <v>20041027</v>
      </c>
      <c r="D1501">
        <v>50</v>
      </c>
      <c r="E1501">
        <v>50</v>
      </c>
      <c r="G1501" t="s">
        <v>308</v>
      </c>
      <c r="H1501">
        <v>210512</v>
      </c>
      <c r="I1501">
        <v>1</v>
      </c>
      <c r="J1501" t="s">
        <v>77</v>
      </c>
      <c r="K1501" t="s">
        <v>77</v>
      </c>
      <c r="L1501" t="s">
        <v>896</v>
      </c>
      <c r="M1501">
        <v>2002</v>
      </c>
      <c r="N1501">
        <v>74</v>
      </c>
      <c r="O1501">
        <v>1</v>
      </c>
      <c r="P1501" t="str">
        <f t="shared" si="46"/>
        <v>10</v>
      </c>
      <c r="Q1501" s="118">
        <f>VLOOKUP(M1501,WeightWhite!A$10:B$12,2,FALSE)*I1501</f>
        <v>1</v>
      </c>
      <c r="R1501">
        <f t="shared" si="47"/>
        <v>2</v>
      </c>
    </row>
    <row r="1502" spans="1:18" hidden="1">
      <c r="A1502" s="134">
        <v>9409160012</v>
      </c>
      <c r="B1502">
        <v>2004</v>
      </c>
      <c r="C1502">
        <v>20041027</v>
      </c>
      <c r="D1502">
        <v>50</v>
      </c>
      <c r="E1502">
        <v>50</v>
      </c>
      <c r="G1502" t="s">
        <v>308</v>
      </c>
      <c r="H1502">
        <v>210512</v>
      </c>
      <c r="I1502">
        <v>1</v>
      </c>
      <c r="J1502" t="s">
        <v>77</v>
      </c>
      <c r="K1502" t="s">
        <v>77</v>
      </c>
      <c r="L1502" t="s">
        <v>896</v>
      </c>
      <c r="M1502">
        <v>2002</v>
      </c>
      <c r="N1502">
        <v>74</v>
      </c>
      <c r="O1502">
        <v>1</v>
      </c>
      <c r="P1502" t="str">
        <f t="shared" si="46"/>
        <v>10</v>
      </c>
      <c r="Q1502" s="118">
        <f>VLOOKUP(M1502,WeightWhite!A$10:B$12,2,FALSE)*I1502</f>
        <v>1</v>
      </c>
      <c r="R1502">
        <f t="shared" si="47"/>
        <v>2</v>
      </c>
    </row>
    <row r="1503" spans="1:18" hidden="1">
      <c r="A1503" s="134">
        <v>9409160028</v>
      </c>
      <c r="B1503">
        <v>2004</v>
      </c>
      <c r="C1503">
        <v>20041027</v>
      </c>
      <c r="D1503">
        <v>50</v>
      </c>
      <c r="E1503">
        <v>50</v>
      </c>
      <c r="G1503" t="s">
        <v>308</v>
      </c>
      <c r="H1503">
        <v>210512</v>
      </c>
      <c r="I1503">
        <v>1</v>
      </c>
      <c r="J1503" t="s">
        <v>77</v>
      </c>
      <c r="K1503" t="s">
        <v>77</v>
      </c>
      <c r="L1503" t="s">
        <v>896</v>
      </c>
      <c r="M1503">
        <v>2002</v>
      </c>
      <c r="N1503">
        <v>74</v>
      </c>
      <c r="O1503">
        <v>1</v>
      </c>
      <c r="P1503" t="str">
        <f t="shared" si="46"/>
        <v>10</v>
      </c>
      <c r="Q1503" s="118">
        <f>VLOOKUP(M1503,WeightWhite!A$10:B$12,2,FALSE)*I1503</f>
        <v>1</v>
      </c>
      <c r="R1503">
        <f t="shared" si="47"/>
        <v>2</v>
      </c>
    </row>
    <row r="1504" spans="1:18" hidden="1">
      <c r="A1504" s="134">
        <v>9409160033</v>
      </c>
      <c r="B1504">
        <v>2004</v>
      </c>
      <c r="C1504">
        <v>20041027</v>
      </c>
      <c r="D1504">
        <v>50</v>
      </c>
      <c r="E1504">
        <v>50</v>
      </c>
      <c r="G1504" t="s">
        <v>308</v>
      </c>
      <c r="H1504">
        <v>210512</v>
      </c>
      <c r="I1504">
        <v>1</v>
      </c>
      <c r="J1504" t="s">
        <v>77</v>
      </c>
      <c r="K1504" t="s">
        <v>77</v>
      </c>
      <c r="L1504" t="s">
        <v>896</v>
      </c>
      <c r="M1504">
        <v>2002</v>
      </c>
      <c r="N1504">
        <v>74</v>
      </c>
      <c r="O1504">
        <v>1</v>
      </c>
      <c r="P1504" t="str">
        <f t="shared" si="46"/>
        <v>10</v>
      </c>
      <c r="Q1504" s="118">
        <f>VLOOKUP(M1504,WeightWhite!A$10:B$12,2,FALSE)*I1504</f>
        <v>1</v>
      </c>
      <c r="R1504">
        <f t="shared" si="47"/>
        <v>2</v>
      </c>
    </row>
    <row r="1505" spans="1:18" hidden="1">
      <c r="A1505" s="134">
        <v>9409160034</v>
      </c>
      <c r="B1505">
        <v>2004</v>
      </c>
      <c r="C1505">
        <v>20041027</v>
      </c>
      <c r="D1505">
        <v>50</v>
      </c>
      <c r="E1505">
        <v>50</v>
      </c>
      <c r="G1505" t="s">
        <v>308</v>
      </c>
      <c r="H1505">
        <v>210512</v>
      </c>
      <c r="I1505">
        <v>1</v>
      </c>
      <c r="J1505" t="s">
        <v>77</v>
      </c>
      <c r="K1505" t="s">
        <v>77</v>
      </c>
      <c r="L1505" t="s">
        <v>896</v>
      </c>
      <c r="M1505">
        <v>2002</v>
      </c>
      <c r="N1505">
        <v>74</v>
      </c>
      <c r="O1505">
        <v>1</v>
      </c>
      <c r="P1505" t="str">
        <f t="shared" si="46"/>
        <v>10</v>
      </c>
      <c r="Q1505" s="118">
        <f>VLOOKUP(M1505,WeightWhite!A$10:B$12,2,FALSE)*I1505</f>
        <v>1</v>
      </c>
      <c r="R1505">
        <f t="shared" si="47"/>
        <v>2</v>
      </c>
    </row>
    <row r="1506" spans="1:18" hidden="1">
      <c r="A1506" s="134">
        <v>9409160039</v>
      </c>
      <c r="B1506">
        <v>2004</v>
      </c>
      <c r="C1506">
        <v>20041027</v>
      </c>
      <c r="D1506">
        <v>50</v>
      </c>
      <c r="E1506">
        <v>50</v>
      </c>
      <c r="G1506" t="s">
        <v>308</v>
      </c>
      <c r="H1506">
        <v>210512</v>
      </c>
      <c r="I1506">
        <v>1</v>
      </c>
      <c r="J1506" t="s">
        <v>77</v>
      </c>
      <c r="K1506" t="s">
        <v>77</v>
      </c>
      <c r="L1506" t="s">
        <v>896</v>
      </c>
      <c r="M1506">
        <v>2002</v>
      </c>
      <c r="N1506">
        <v>74</v>
      </c>
      <c r="O1506">
        <v>1</v>
      </c>
      <c r="P1506" t="str">
        <f t="shared" si="46"/>
        <v>10</v>
      </c>
      <c r="Q1506" s="118">
        <f>VLOOKUP(M1506,WeightWhite!A$10:B$12,2,FALSE)*I1506</f>
        <v>1</v>
      </c>
      <c r="R1506">
        <f t="shared" si="47"/>
        <v>2</v>
      </c>
    </row>
    <row r="1507" spans="1:18" hidden="1">
      <c r="A1507" s="134">
        <v>9409160059</v>
      </c>
      <c r="B1507">
        <v>2004</v>
      </c>
      <c r="C1507">
        <v>20041027</v>
      </c>
      <c r="D1507">
        <v>50</v>
      </c>
      <c r="E1507">
        <v>50</v>
      </c>
      <c r="G1507" t="s">
        <v>308</v>
      </c>
      <c r="H1507">
        <v>210512</v>
      </c>
      <c r="I1507">
        <v>1</v>
      </c>
      <c r="J1507" t="s">
        <v>77</v>
      </c>
      <c r="K1507" t="s">
        <v>77</v>
      </c>
      <c r="L1507" t="s">
        <v>896</v>
      </c>
      <c r="M1507">
        <v>2002</v>
      </c>
      <c r="N1507">
        <v>74</v>
      </c>
      <c r="O1507">
        <v>1</v>
      </c>
      <c r="P1507" t="str">
        <f t="shared" si="46"/>
        <v>10</v>
      </c>
      <c r="Q1507" s="118">
        <f>VLOOKUP(M1507,WeightWhite!A$10:B$12,2,FALSE)*I1507</f>
        <v>1</v>
      </c>
      <c r="R1507">
        <f t="shared" si="47"/>
        <v>2</v>
      </c>
    </row>
    <row r="1508" spans="1:18" hidden="1">
      <c r="A1508" s="134">
        <v>9409160060</v>
      </c>
      <c r="B1508">
        <v>2004</v>
      </c>
      <c r="C1508">
        <v>20041027</v>
      </c>
      <c r="D1508">
        <v>50</v>
      </c>
      <c r="E1508">
        <v>50</v>
      </c>
      <c r="G1508" t="s">
        <v>308</v>
      </c>
      <c r="H1508">
        <v>210512</v>
      </c>
      <c r="I1508">
        <v>1</v>
      </c>
      <c r="J1508" t="s">
        <v>77</v>
      </c>
      <c r="K1508" t="s">
        <v>77</v>
      </c>
      <c r="L1508" t="s">
        <v>896</v>
      </c>
      <c r="M1508">
        <v>2002</v>
      </c>
      <c r="N1508">
        <v>74</v>
      </c>
      <c r="O1508">
        <v>1</v>
      </c>
      <c r="P1508" t="str">
        <f t="shared" si="46"/>
        <v>10</v>
      </c>
      <c r="Q1508" s="118">
        <f>VLOOKUP(M1508,WeightWhite!A$10:B$12,2,FALSE)*I1508</f>
        <v>1</v>
      </c>
      <c r="R1508">
        <f t="shared" si="47"/>
        <v>2</v>
      </c>
    </row>
    <row r="1509" spans="1:18" hidden="1">
      <c r="A1509" s="134">
        <v>9409160061</v>
      </c>
      <c r="B1509">
        <v>2004</v>
      </c>
      <c r="C1509">
        <v>20041027</v>
      </c>
      <c r="D1509">
        <v>50</v>
      </c>
      <c r="E1509">
        <v>50</v>
      </c>
      <c r="G1509" t="s">
        <v>308</v>
      </c>
      <c r="H1509">
        <v>210512</v>
      </c>
      <c r="I1509">
        <v>1</v>
      </c>
      <c r="J1509" t="s">
        <v>77</v>
      </c>
      <c r="K1509" t="s">
        <v>77</v>
      </c>
      <c r="L1509" t="s">
        <v>896</v>
      </c>
      <c r="M1509">
        <v>2002</v>
      </c>
      <c r="N1509">
        <v>74</v>
      </c>
      <c r="O1509">
        <v>1</v>
      </c>
      <c r="P1509" t="str">
        <f t="shared" si="46"/>
        <v>10</v>
      </c>
      <c r="Q1509" s="118">
        <f>VLOOKUP(M1509,WeightWhite!A$10:B$12,2,FALSE)*I1509</f>
        <v>1</v>
      </c>
      <c r="R1509">
        <f t="shared" si="47"/>
        <v>2</v>
      </c>
    </row>
    <row r="1510" spans="1:18" hidden="1">
      <c r="A1510" s="134">
        <v>9409160063</v>
      </c>
      <c r="B1510">
        <v>2004</v>
      </c>
      <c r="C1510">
        <v>20041027</v>
      </c>
      <c r="D1510">
        <v>50</v>
      </c>
      <c r="E1510">
        <v>50</v>
      </c>
      <c r="G1510" t="s">
        <v>308</v>
      </c>
      <c r="H1510">
        <v>210512</v>
      </c>
      <c r="I1510">
        <v>1</v>
      </c>
      <c r="J1510" t="s">
        <v>77</v>
      </c>
      <c r="K1510" t="s">
        <v>77</v>
      </c>
      <c r="L1510" t="s">
        <v>896</v>
      </c>
      <c r="M1510">
        <v>2002</v>
      </c>
      <c r="N1510">
        <v>74</v>
      </c>
      <c r="O1510">
        <v>1</v>
      </c>
      <c r="P1510" t="str">
        <f t="shared" si="46"/>
        <v>10</v>
      </c>
      <c r="Q1510" s="118">
        <f>VLOOKUP(M1510,WeightWhite!A$10:B$12,2,FALSE)*I1510</f>
        <v>1</v>
      </c>
      <c r="R1510">
        <f t="shared" si="47"/>
        <v>2</v>
      </c>
    </row>
    <row r="1511" spans="1:18" hidden="1">
      <c r="A1511" s="134">
        <v>9409160068</v>
      </c>
      <c r="B1511">
        <v>2004</v>
      </c>
      <c r="C1511">
        <v>20041027</v>
      </c>
      <c r="D1511">
        <v>50</v>
      </c>
      <c r="E1511">
        <v>50</v>
      </c>
      <c r="G1511" t="s">
        <v>308</v>
      </c>
      <c r="H1511">
        <v>210512</v>
      </c>
      <c r="I1511">
        <v>1</v>
      </c>
      <c r="J1511" t="s">
        <v>77</v>
      </c>
      <c r="K1511" t="s">
        <v>77</v>
      </c>
      <c r="L1511" t="s">
        <v>896</v>
      </c>
      <c r="M1511">
        <v>2002</v>
      </c>
      <c r="N1511">
        <v>74</v>
      </c>
      <c r="O1511">
        <v>1</v>
      </c>
      <c r="P1511" t="str">
        <f t="shared" si="46"/>
        <v>10</v>
      </c>
      <c r="Q1511" s="118">
        <f>VLOOKUP(M1511,WeightWhite!A$10:B$12,2,FALSE)*I1511</f>
        <v>1</v>
      </c>
      <c r="R1511">
        <f t="shared" si="47"/>
        <v>2</v>
      </c>
    </row>
    <row r="1512" spans="1:18" hidden="1">
      <c r="A1512" s="134">
        <v>9409160069</v>
      </c>
      <c r="B1512">
        <v>2004</v>
      </c>
      <c r="C1512">
        <v>20041027</v>
      </c>
      <c r="D1512">
        <v>50</v>
      </c>
      <c r="E1512">
        <v>50</v>
      </c>
      <c r="G1512" t="s">
        <v>308</v>
      </c>
      <c r="H1512">
        <v>210512</v>
      </c>
      <c r="I1512">
        <v>1</v>
      </c>
      <c r="J1512" t="s">
        <v>77</v>
      </c>
      <c r="K1512" t="s">
        <v>77</v>
      </c>
      <c r="L1512" t="s">
        <v>896</v>
      </c>
      <c r="M1512">
        <v>2002</v>
      </c>
      <c r="N1512">
        <v>74</v>
      </c>
      <c r="O1512">
        <v>1</v>
      </c>
      <c r="P1512" t="str">
        <f t="shared" si="46"/>
        <v>10</v>
      </c>
      <c r="Q1512" s="118">
        <f>VLOOKUP(M1512,WeightWhite!A$10:B$12,2,FALSE)*I1512</f>
        <v>1</v>
      </c>
      <c r="R1512">
        <f t="shared" si="47"/>
        <v>2</v>
      </c>
    </row>
    <row r="1513" spans="1:18" hidden="1">
      <c r="A1513" s="134">
        <v>9409170009</v>
      </c>
      <c r="B1513">
        <v>2004</v>
      </c>
      <c r="C1513">
        <v>20041027</v>
      </c>
      <c r="D1513">
        <v>50</v>
      </c>
      <c r="E1513">
        <v>50</v>
      </c>
      <c r="G1513" t="s">
        <v>308</v>
      </c>
      <c r="H1513">
        <v>210512</v>
      </c>
      <c r="I1513">
        <v>1</v>
      </c>
      <c r="J1513" t="s">
        <v>77</v>
      </c>
      <c r="K1513" t="s">
        <v>77</v>
      </c>
      <c r="L1513" t="s">
        <v>896</v>
      </c>
      <c r="M1513">
        <v>2002</v>
      </c>
      <c r="N1513">
        <v>74</v>
      </c>
      <c r="O1513">
        <v>1</v>
      </c>
      <c r="P1513" t="str">
        <f t="shared" si="46"/>
        <v>10</v>
      </c>
      <c r="Q1513" s="118">
        <f>VLOOKUP(M1513,WeightWhite!A$10:B$12,2,FALSE)*I1513</f>
        <v>1</v>
      </c>
      <c r="R1513">
        <f t="shared" si="47"/>
        <v>2</v>
      </c>
    </row>
    <row r="1514" spans="1:18" hidden="1">
      <c r="A1514" s="134">
        <v>9409170010</v>
      </c>
      <c r="B1514">
        <v>2004</v>
      </c>
      <c r="C1514">
        <v>20041027</v>
      </c>
      <c r="D1514">
        <v>50</v>
      </c>
      <c r="E1514">
        <v>50</v>
      </c>
      <c r="G1514" t="s">
        <v>308</v>
      </c>
      <c r="H1514">
        <v>210512</v>
      </c>
      <c r="I1514">
        <v>1</v>
      </c>
      <c r="J1514" t="s">
        <v>77</v>
      </c>
      <c r="K1514" t="s">
        <v>77</v>
      </c>
      <c r="L1514" t="s">
        <v>896</v>
      </c>
      <c r="M1514">
        <v>2002</v>
      </c>
      <c r="N1514">
        <v>74</v>
      </c>
      <c r="O1514">
        <v>1</v>
      </c>
      <c r="P1514" t="str">
        <f t="shared" si="46"/>
        <v>10</v>
      </c>
      <c r="Q1514" s="118">
        <f>VLOOKUP(M1514,WeightWhite!A$10:B$12,2,FALSE)*I1514</f>
        <v>1</v>
      </c>
      <c r="R1514">
        <f t="shared" si="47"/>
        <v>2</v>
      </c>
    </row>
    <row r="1515" spans="1:18" hidden="1">
      <c r="A1515" s="134">
        <v>9409170011</v>
      </c>
      <c r="B1515">
        <v>2004</v>
      </c>
      <c r="C1515">
        <v>20041027</v>
      </c>
      <c r="D1515">
        <v>50</v>
      </c>
      <c r="E1515">
        <v>50</v>
      </c>
      <c r="G1515" t="s">
        <v>308</v>
      </c>
      <c r="H1515">
        <v>210512</v>
      </c>
      <c r="I1515">
        <v>1</v>
      </c>
      <c r="J1515" t="s">
        <v>77</v>
      </c>
      <c r="K1515" t="s">
        <v>77</v>
      </c>
      <c r="L1515" t="s">
        <v>896</v>
      </c>
      <c r="M1515">
        <v>2002</v>
      </c>
      <c r="N1515">
        <v>74</v>
      </c>
      <c r="O1515">
        <v>1</v>
      </c>
      <c r="P1515" t="str">
        <f t="shared" si="46"/>
        <v>10</v>
      </c>
      <c r="Q1515" s="118">
        <f>VLOOKUP(M1515,WeightWhite!A$10:B$12,2,FALSE)*I1515</f>
        <v>1</v>
      </c>
      <c r="R1515">
        <f t="shared" si="47"/>
        <v>2</v>
      </c>
    </row>
    <row r="1516" spans="1:18" hidden="1">
      <c r="A1516" s="134">
        <v>9409170012</v>
      </c>
      <c r="B1516">
        <v>2004</v>
      </c>
      <c r="C1516">
        <v>20041027</v>
      </c>
      <c r="D1516">
        <v>50</v>
      </c>
      <c r="E1516">
        <v>50</v>
      </c>
      <c r="G1516" t="s">
        <v>308</v>
      </c>
      <c r="H1516">
        <v>210512</v>
      </c>
      <c r="I1516">
        <v>1</v>
      </c>
      <c r="J1516" t="s">
        <v>77</v>
      </c>
      <c r="K1516" t="s">
        <v>77</v>
      </c>
      <c r="L1516" t="s">
        <v>896</v>
      </c>
      <c r="M1516">
        <v>2002</v>
      </c>
      <c r="N1516">
        <v>74</v>
      </c>
      <c r="O1516">
        <v>1</v>
      </c>
      <c r="P1516" t="str">
        <f t="shared" si="46"/>
        <v>10</v>
      </c>
      <c r="Q1516" s="118">
        <f>VLOOKUP(M1516,WeightWhite!A$10:B$12,2,FALSE)*I1516</f>
        <v>1</v>
      </c>
      <c r="R1516">
        <f t="shared" si="47"/>
        <v>2</v>
      </c>
    </row>
    <row r="1517" spans="1:18" hidden="1">
      <c r="A1517" s="134">
        <v>9409170013</v>
      </c>
      <c r="B1517">
        <v>2004</v>
      </c>
      <c r="C1517">
        <v>20041027</v>
      </c>
      <c r="D1517">
        <v>50</v>
      </c>
      <c r="E1517">
        <v>50</v>
      </c>
      <c r="G1517" t="s">
        <v>308</v>
      </c>
      <c r="H1517">
        <v>210512</v>
      </c>
      <c r="I1517">
        <v>1</v>
      </c>
      <c r="J1517" t="s">
        <v>77</v>
      </c>
      <c r="K1517" t="s">
        <v>77</v>
      </c>
      <c r="L1517" t="s">
        <v>896</v>
      </c>
      <c r="M1517">
        <v>2002</v>
      </c>
      <c r="N1517">
        <v>74</v>
      </c>
      <c r="O1517">
        <v>1</v>
      </c>
      <c r="P1517" t="str">
        <f t="shared" si="46"/>
        <v>10</v>
      </c>
      <c r="Q1517" s="118">
        <f>VLOOKUP(M1517,WeightWhite!A$10:B$12,2,FALSE)*I1517</f>
        <v>1</v>
      </c>
      <c r="R1517">
        <f t="shared" si="47"/>
        <v>2</v>
      </c>
    </row>
    <row r="1518" spans="1:18" hidden="1">
      <c r="A1518" s="134">
        <v>9409170014</v>
      </c>
      <c r="B1518">
        <v>2004</v>
      </c>
      <c r="C1518">
        <v>20041027</v>
      </c>
      <c r="D1518">
        <v>50</v>
      </c>
      <c r="E1518">
        <v>50</v>
      </c>
      <c r="G1518" t="s">
        <v>308</v>
      </c>
      <c r="H1518">
        <v>210512</v>
      </c>
      <c r="I1518">
        <v>1</v>
      </c>
      <c r="J1518" t="s">
        <v>77</v>
      </c>
      <c r="K1518" t="s">
        <v>77</v>
      </c>
      <c r="L1518" t="s">
        <v>896</v>
      </c>
      <c r="M1518">
        <v>2002</v>
      </c>
      <c r="N1518">
        <v>74</v>
      </c>
      <c r="O1518">
        <v>1</v>
      </c>
      <c r="P1518" t="str">
        <f t="shared" si="46"/>
        <v>10</v>
      </c>
      <c r="Q1518" s="118">
        <f>VLOOKUP(M1518,WeightWhite!A$10:B$12,2,FALSE)*I1518</f>
        <v>1</v>
      </c>
      <c r="R1518">
        <f t="shared" si="47"/>
        <v>2</v>
      </c>
    </row>
    <row r="1519" spans="1:18" hidden="1">
      <c r="A1519" s="134">
        <v>9409170016</v>
      </c>
      <c r="B1519">
        <v>2004</v>
      </c>
      <c r="C1519">
        <v>20041027</v>
      </c>
      <c r="D1519">
        <v>50</v>
      </c>
      <c r="E1519">
        <v>50</v>
      </c>
      <c r="G1519" t="s">
        <v>308</v>
      </c>
      <c r="H1519">
        <v>210512</v>
      </c>
      <c r="I1519">
        <v>1</v>
      </c>
      <c r="J1519" t="s">
        <v>77</v>
      </c>
      <c r="K1519" t="s">
        <v>77</v>
      </c>
      <c r="L1519" t="s">
        <v>896</v>
      </c>
      <c r="M1519">
        <v>2002</v>
      </c>
      <c r="N1519">
        <v>74</v>
      </c>
      <c r="O1519">
        <v>1</v>
      </c>
      <c r="P1519" t="str">
        <f t="shared" si="46"/>
        <v>10</v>
      </c>
      <c r="Q1519" s="118">
        <f>VLOOKUP(M1519,WeightWhite!A$10:B$12,2,FALSE)*I1519</f>
        <v>1</v>
      </c>
      <c r="R1519">
        <f t="shared" si="47"/>
        <v>2</v>
      </c>
    </row>
    <row r="1520" spans="1:18" hidden="1">
      <c r="A1520" s="134">
        <v>9409170038</v>
      </c>
      <c r="B1520">
        <v>2004</v>
      </c>
      <c r="C1520">
        <v>20041027</v>
      </c>
      <c r="D1520">
        <v>50</v>
      </c>
      <c r="E1520">
        <v>50</v>
      </c>
      <c r="G1520" t="s">
        <v>308</v>
      </c>
      <c r="H1520">
        <v>210512</v>
      </c>
      <c r="I1520">
        <v>1</v>
      </c>
      <c r="J1520" t="s">
        <v>77</v>
      </c>
      <c r="K1520" t="s">
        <v>77</v>
      </c>
      <c r="L1520" t="s">
        <v>896</v>
      </c>
      <c r="M1520">
        <v>2002</v>
      </c>
      <c r="N1520">
        <v>74</v>
      </c>
      <c r="O1520">
        <v>1</v>
      </c>
      <c r="P1520" t="str">
        <f t="shared" si="46"/>
        <v>10</v>
      </c>
      <c r="Q1520" s="118">
        <f>VLOOKUP(M1520,WeightWhite!A$10:B$12,2,FALSE)*I1520</f>
        <v>1</v>
      </c>
      <c r="R1520">
        <f t="shared" si="47"/>
        <v>2</v>
      </c>
    </row>
    <row r="1521" spans="1:18" hidden="1">
      <c r="A1521" s="134">
        <v>9409170040</v>
      </c>
      <c r="B1521">
        <v>2004</v>
      </c>
      <c r="C1521">
        <v>20041027</v>
      </c>
      <c r="D1521">
        <v>50</v>
      </c>
      <c r="E1521">
        <v>50</v>
      </c>
      <c r="G1521" t="s">
        <v>308</v>
      </c>
      <c r="H1521">
        <v>210512</v>
      </c>
      <c r="I1521">
        <v>1</v>
      </c>
      <c r="J1521" t="s">
        <v>77</v>
      </c>
      <c r="K1521" t="s">
        <v>77</v>
      </c>
      <c r="L1521" t="s">
        <v>896</v>
      </c>
      <c r="M1521">
        <v>2002</v>
      </c>
      <c r="N1521">
        <v>74</v>
      </c>
      <c r="O1521">
        <v>1</v>
      </c>
      <c r="P1521" t="str">
        <f t="shared" si="46"/>
        <v>10</v>
      </c>
      <c r="Q1521" s="118">
        <f>VLOOKUP(M1521,WeightWhite!A$10:B$12,2,FALSE)*I1521</f>
        <v>1</v>
      </c>
      <c r="R1521">
        <f t="shared" si="47"/>
        <v>2</v>
      </c>
    </row>
    <row r="1522" spans="1:18" hidden="1">
      <c r="A1522" s="134">
        <v>9409170041</v>
      </c>
      <c r="B1522">
        <v>2004</v>
      </c>
      <c r="C1522">
        <v>20041027</v>
      </c>
      <c r="D1522">
        <v>50</v>
      </c>
      <c r="E1522">
        <v>50</v>
      </c>
      <c r="G1522" t="s">
        <v>308</v>
      </c>
      <c r="H1522">
        <v>210512</v>
      </c>
      <c r="I1522">
        <v>1</v>
      </c>
      <c r="J1522" t="s">
        <v>77</v>
      </c>
      <c r="K1522" t="s">
        <v>77</v>
      </c>
      <c r="L1522" t="s">
        <v>896</v>
      </c>
      <c r="M1522">
        <v>2002</v>
      </c>
      <c r="N1522">
        <v>74</v>
      </c>
      <c r="O1522">
        <v>1</v>
      </c>
      <c r="P1522" t="str">
        <f t="shared" si="46"/>
        <v>10</v>
      </c>
      <c r="Q1522" s="118">
        <f>VLOOKUP(M1522,WeightWhite!A$10:B$12,2,FALSE)*I1522</f>
        <v>1</v>
      </c>
      <c r="R1522">
        <f t="shared" si="47"/>
        <v>2</v>
      </c>
    </row>
    <row r="1523" spans="1:18" hidden="1">
      <c r="A1523" s="134">
        <v>9409170042</v>
      </c>
      <c r="B1523">
        <v>2004</v>
      </c>
      <c r="C1523">
        <v>20041027</v>
      </c>
      <c r="D1523">
        <v>50</v>
      </c>
      <c r="E1523">
        <v>50</v>
      </c>
      <c r="G1523" t="s">
        <v>308</v>
      </c>
      <c r="H1523">
        <v>210512</v>
      </c>
      <c r="I1523">
        <v>1</v>
      </c>
      <c r="J1523" t="s">
        <v>77</v>
      </c>
      <c r="K1523" t="s">
        <v>77</v>
      </c>
      <c r="L1523" t="s">
        <v>896</v>
      </c>
      <c r="M1523">
        <v>2002</v>
      </c>
      <c r="N1523">
        <v>74</v>
      </c>
      <c r="O1523">
        <v>1</v>
      </c>
      <c r="P1523" t="str">
        <f t="shared" si="46"/>
        <v>10</v>
      </c>
      <c r="Q1523" s="118">
        <f>VLOOKUP(M1523,WeightWhite!A$10:B$12,2,FALSE)*I1523</f>
        <v>1</v>
      </c>
      <c r="R1523">
        <f t="shared" si="47"/>
        <v>2</v>
      </c>
    </row>
    <row r="1524" spans="1:18" hidden="1">
      <c r="A1524" s="134">
        <v>9409170043</v>
      </c>
      <c r="B1524">
        <v>2004</v>
      </c>
      <c r="C1524">
        <v>20041027</v>
      </c>
      <c r="D1524">
        <v>50</v>
      </c>
      <c r="E1524">
        <v>50</v>
      </c>
      <c r="G1524" t="s">
        <v>308</v>
      </c>
      <c r="H1524">
        <v>210512</v>
      </c>
      <c r="I1524">
        <v>1</v>
      </c>
      <c r="J1524" t="s">
        <v>77</v>
      </c>
      <c r="K1524" t="s">
        <v>77</v>
      </c>
      <c r="L1524" t="s">
        <v>896</v>
      </c>
      <c r="M1524">
        <v>2002</v>
      </c>
      <c r="N1524">
        <v>74</v>
      </c>
      <c r="O1524">
        <v>1</v>
      </c>
      <c r="P1524" t="str">
        <f t="shared" si="46"/>
        <v>10</v>
      </c>
      <c r="Q1524" s="118">
        <f>VLOOKUP(M1524,WeightWhite!A$10:B$12,2,FALSE)*I1524</f>
        <v>1</v>
      </c>
      <c r="R1524">
        <f t="shared" si="47"/>
        <v>2</v>
      </c>
    </row>
    <row r="1525" spans="1:18" hidden="1">
      <c r="A1525" s="134">
        <v>9409170044</v>
      </c>
      <c r="B1525">
        <v>2004</v>
      </c>
      <c r="C1525">
        <v>20041027</v>
      </c>
      <c r="D1525">
        <v>50</v>
      </c>
      <c r="E1525">
        <v>50</v>
      </c>
      <c r="G1525" t="s">
        <v>308</v>
      </c>
      <c r="H1525">
        <v>210512</v>
      </c>
      <c r="I1525">
        <v>1</v>
      </c>
      <c r="J1525" t="s">
        <v>77</v>
      </c>
      <c r="K1525" t="s">
        <v>77</v>
      </c>
      <c r="L1525" t="s">
        <v>896</v>
      </c>
      <c r="M1525">
        <v>2002</v>
      </c>
      <c r="N1525">
        <v>74</v>
      </c>
      <c r="O1525">
        <v>1</v>
      </c>
      <c r="P1525" t="str">
        <f t="shared" si="46"/>
        <v>10</v>
      </c>
      <c r="Q1525" s="118">
        <f>VLOOKUP(M1525,WeightWhite!A$10:B$12,2,FALSE)*I1525</f>
        <v>1</v>
      </c>
      <c r="R1525">
        <f t="shared" si="47"/>
        <v>2</v>
      </c>
    </row>
    <row r="1526" spans="1:18" hidden="1">
      <c r="A1526" s="134">
        <v>9409170046</v>
      </c>
      <c r="B1526">
        <v>2004</v>
      </c>
      <c r="C1526">
        <v>20041027</v>
      </c>
      <c r="D1526">
        <v>50</v>
      </c>
      <c r="E1526">
        <v>50</v>
      </c>
      <c r="G1526" t="s">
        <v>308</v>
      </c>
      <c r="H1526">
        <v>210512</v>
      </c>
      <c r="I1526">
        <v>1</v>
      </c>
      <c r="J1526" t="s">
        <v>77</v>
      </c>
      <c r="K1526" t="s">
        <v>77</v>
      </c>
      <c r="L1526" t="s">
        <v>896</v>
      </c>
      <c r="M1526">
        <v>2002</v>
      </c>
      <c r="N1526">
        <v>74</v>
      </c>
      <c r="O1526">
        <v>1</v>
      </c>
      <c r="P1526" t="str">
        <f t="shared" si="46"/>
        <v>10</v>
      </c>
      <c r="Q1526" s="118">
        <f>VLOOKUP(M1526,WeightWhite!A$10:B$12,2,FALSE)*I1526</f>
        <v>1</v>
      </c>
      <c r="R1526">
        <f t="shared" si="47"/>
        <v>2</v>
      </c>
    </row>
    <row r="1527" spans="1:18" hidden="1">
      <c r="A1527" s="134">
        <v>9409160018</v>
      </c>
      <c r="B1527">
        <v>2004</v>
      </c>
      <c r="C1527">
        <v>20041027</v>
      </c>
      <c r="D1527">
        <v>50</v>
      </c>
      <c r="E1527">
        <v>50</v>
      </c>
      <c r="G1527" t="s">
        <v>308</v>
      </c>
      <c r="H1527">
        <v>210512</v>
      </c>
      <c r="I1527">
        <v>1</v>
      </c>
      <c r="J1527" t="s">
        <v>77</v>
      </c>
      <c r="K1527" t="s">
        <v>77</v>
      </c>
      <c r="L1527" t="s">
        <v>896</v>
      </c>
      <c r="M1527">
        <v>2002</v>
      </c>
      <c r="N1527">
        <v>74</v>
      </c>
      <c r="O1527">
        <v>1</v>
      </c>
      <c r="P1527" t="str">
        <f t="shared" si="46"/>
        <v>10</v>
      </c>
      <c r="Q1527" s="118">
        <f>VLOOKUP(M1527,WeightWhite!A$10:B$12,2,FALSE)*I1527</f>
        <v>1</v>
      </c>
      <c r="R1527">
        <f t="shared" si="47"/>
        <v>2</v>
      </c>
    </row>
    <row r="1528" spans="1:18" hidden="1">
      <c r="A1528" s="134">
        <v>9409160026</v>
      </c>
      <c r="B1528">
        <v>2004</v>
      </c>
      <c r="C1528">
        <v>20041027</v>
      </c>
      <c r="D1528">
        <v>50</v>
      </c>
      <c r="E1528">
        <v>50</v>
      </c>
      <c r="G1528" t="s">
        <v>308</v>
      </c>
      <c r="H1528">
        <v>210512</v>
      </c>
      <c r="I1528">
        <v>1</v>
      </c>
      <c r="J1528" t="s">
        <v>77</v>
      </c>
      <c r="K1528" t="s">
        <v>77</v>
      </c>
      <c r="L1528" t="s">
        <v>896</v>
      </c>
      <c r="M1528">
        <v>2002</v>
      </c>
      <c r="N1528">
        <v>74</v>
      </c>
      <c r="O1528">
        <v>1</v>
      </c>
      <c r="P1528" t="str">
        <f t="shared" si="46"/>
        <v>10</v>
      </c>
      <c r="Q1528" s="118">
        <f>VLOOKUP(M1528,WeightWhite!A$10:B$12,2,FALSE)*I1528</f>
        <v>1</v>
      </c>
      <c r="R1528">
        <f t="shared" si="47"/>
        <v>2</v>
      </c>
    </row>
    <row r="1529" spans="1:18" hidden="1">
      <c r="A1529" s="134">
        <v>9409160043</v>
      </c>
      <c r="B1529">
        <v>2004</v>
      </c>
      <c r="C1529">
        <v>20041027</v>
      </c>
      <c r="D1529">
        <v>50</v>
      </c>
      <c r="E1529">
        <v>50</v>
      </c>
      <c r="G1529" t="s">
        <v>308</v>
      </c>
      <c r="H1529">
        <v>210512</v>
      </c>
      <c r="I1529">
        <v>1</v>
      </c>
      <c r="J1529" t="s">
        <v>77</v>
      </c>
      <c r="K1529" t="s">
        <v>77</v>
      </c>
      <c r="L1529" t="s">
        <v>896</v>
      </c>
      <c r="M1529">
        <v>2002</v>
      </c>
      <c r="N1529">
        <v>74</v>
      </c>
      <c r="O1529">
        <v>1</v>
      </c>
      <c r="P1529" t="str">
        <f t="shared" si="46"/>
        <v>10</v>
      </c>
      <c r="Q1529" s="118">
        <f>VLOOKUP(M1529,WeightWhite!A$10:B$12,2,FALSE)*I1529</f>
        <v>1</v>
      </c>
      <c r="R1529">
        <f t="shared" si="47"/>
        <v>2</v>
      </c>
    </row>
    <row r="1530" spans="1:18" hidden="1">
      <c r="A1530" s="134">
        <v>9409160044</v>
      </c>
      <c r="B1530">
        <v>2004</v>
      </c>
      <c r="C1530">
        <v>20041027</v>
      </c>
      <c r="D1530">
        <v>50</v>
      </c>
      <c r="E1530">
        <v>50</v>
      </c>
      <c r="G1530" t="s">
        <v>308</v>
      </c>
      <c r="H1530">
        <v>210512</v>
      </c>
      <c r="I1530">
        <v>1</v>
      </c>
      <c r="J1530" t="s">
        <v>77</v>
      </c>
      <c r="K1530" t="s">
        <v>77</v>
      </c>
      <c r="L1530" t="s">
        <v>896</v>
      </c>
      <c r="M1530">
        <v>2002</v>
      </c>
      <c r="N1530">
        <v>74</v>
      </c>
      <c r="O1530">
        <v>1</v>
      </c>
      <c r="P1530" t="str">
        <f t="shared" si="46"/>
        <v>10</v>
      </c>
      <c r="Q1530" s="118">
        <f>VLOOKUP(M1530,WeightWhite!A$10:B$12,2,FALSE)*I1530</f>
        <v>1</v>
      </c>
      <c r="R1530">
        <f t="shared" si="47"/>
        <v>2</v>
      </c>
    </row>
    <row r="1531" spans="1:18" hidden="1">
      <c r="A1531" s="134">
        <v>9409160048</v>
      </c>
      <c r="B1531">
        <v>2004</v>
      </c>
      <c r="C1531">
        <v>20041027</v>
      </c>
      <c r="D1531">
        <v>50</v>
      </c>
      <c r="E1531">
        <v>50</v>
      </c>
      <c r="G1531" t="s">
        <v>308</v>
      </c>
      <c r="H1531">
        <v>210512</v>
      </c>
      <c r="I1531">
        <v>1</v>
      </c>
      <c r="J1531" t="s">
        <v>77</v>
      </c>
      <c r="K1531" t="s">
        <v>77</v>
      </c>
      <c r="L1531" t="s">
        <v>896</v>
      </c>
      <c r="M1531">
        <v>2002</v>
      </c>
      <c r="N1531">
        <v>74</v>
      </c>
      <c r="O1531">
        <v>1</v>
      </c>
      <c r="P1531" t="str">
        <f t="shared" si="46"/>
        <v>10</v>
      </c>
      <c r="Q1531" s="118">
        <f>VLOOKUP(M1531,WeightWhite!A$10:B$12,2,FALSE)*I1531</f>
        <v>1</v>
      </c>
      <c r="R1531">
        <f t="shared" si="47"/>
        <v>2</v>
      </c>
    </row>
    <row r="1532" spans="1:18" hidden="1">
      <c r="A1532" s="134">
        <v>9409160051</v>
      </c>
      <c r="B1532">
        <v>2004</v>
      </c>
      <c r="C1532">
        <v>20041027</v>
      </c>
      <c r="D1532">
        <v>50</v>
      </c>
      <c r="E1532">
        <v>50</v>
      </c>
      <c r="G1532" t="s">
        <v>308</v>
      </c>
      <c r="H1532">
        <v>210512</v>
      </c>
      <c r="I1532">
        <v>1</v>
      </c>
      <c r="J1532" t="s">
        <v>77</v>
      </c>
      <c r="K1532" t="s">
        <v>77</v>
      </c>
      <c r="L1532" t="s">
        <v>896</v>
      </c>
      <c r="M1532">
        <v>2002</v>
      </c>
      <c r="N1532">
        <v>74</v>
      </c>
      <c r="O1532">
        <v>1</v>
      </c>
      <c r="P1532" t="str">
        <f t="shared" si="46"/>
        <v>10</v>
      </c>
      <c r="Q1532" s="118">
        <f>VLOOKUP(M1532,WeightWhite!A$10:B$12,2,FALSE)*I1532</f>
        <v>1</v>
      </c>
      <c r="R1532">
        <f t="shared" si="47"/>
        <v>2</v>
      </c>
    </row>
    <row r="1533" spans="1:18" hidden="1">
      <c r="A1533" s="134">
        <v>9409160070</v>
      </c>
      <c r="B1533">
        <v>2004</v>
      </c>
      <c r="C1533">
        <v>20041027</v>
      </c>
      <c r="D1533">
        <v>50</v>
      </c>
      <c r="E1533">
        <v>50</v>
      </c>
      <c r="G1533" t="s">
        <v>308</v>
      </c>
      <c r="H1533">
        <v>210512</v>
      </c>
      <c r="I1533">
        <v>1</v>
      </c>
      <c r="J1533" t="s">
        <v>77</v>
      </c>
      <c r="K1533" t="s">
        <v>77</v>
      </c>
      <c r="L1533" t="s">
        <v>896</v>
      </c>
      <c r="M1533">
        <v>2002</v>
      </c>
      <c r="N1533">
        <v>74</v>
      </c>
      <c r="O1533">
        <v>1</v>
      </c>
      <c r="P1533" t="str">
        <f t="shared" si="46"/>
        <v>10</v>
      </c>
      <c r="Q1533" s="118">
        <f>VLOOKUP(M1533,WeightWhite!A$10:B$12,2,FALSE)*I1533</f>
        <v>1</v>
      </c>
      <c r="R1533">
        <f t="shared" si="47"/>
        <v>2</v>
      </c>
    </row>
    <row r="1534" spans="1:18" hidden="1">
      <c r="A1534" s="134">
        <v>9409160071</v>
      </c>
      <c r="B1534">
        <v>2004</v>
      </c>
      <c r="C1534">
        <v>20041027</v>
      </c>
      <c r="D1534">
        <v>50</v>
      </c>
      <c r="E1534">
        <v>50</v>
      </c>
      <c r="G1534" t="s">
        <v>308</v>
      </c>
      <c r="H1534">
        <v>210512</v>
      </c>
      <c r="I1534">
        <v>1</v>
      </c>
      <c r="J1534" t="s">
        <v>77</v>
      </c>
      <c r="K1534" t="s">
        <v>77</v>
      </c>
      <c r="L1534" t="s">
        <v>896</v>
      </c>
      <c r="M1534">
        <v>2002</v>
      </c>
      <c r="N1534">
        <v>74</v>
      </c>
      <c r="O1534">
        <v>1</v>
      </c>
      <c r="P1534" t="str">
        <f t="shared" si="46"/>
        <v>10</v>
      </c>
      <c r="Q1534" s="118">
        <f>VLOOKUP(M1534,WeightWhite!A$10:B$12,2,FALSE)*I1534</f>
        <v>1</v>
      </c>
      <c r="R1534">
        <f t="shared" si="47"/>
        <v>2</v>
      </c>
    </row>
    <row r="1535" spans="1:18" hidden="1">
      <c r="A1535" s="134">
        <v>9409160072</v>
      </c>
      <c r="B1535">
        <v>2004</v>
      </c>
      <c r="C1535">
        <v>20041027</v>
      </c>
      <c r="D1535">
        <v>50</v>
      </c>
      <c r="E1535">
        <v>50</v>
      </c>
      <c r="G1535" t="s">
        <v>308</v>
      </c>
      <c r="H1535">
        <v>210512</v>
      </c>
      <c r="I1535">
        <v>1</v>
      </c>
      <c r="J1535" t="s">
        <v>77</v>
      </c>
      <c r="K1535" t="s">
        <v>77</v>
      </c>
      <c r="L1535" t="s">
        <v>896</v>
      </c>
      <c r="M1535">
        <v>2002</v>
      </c>
      <c r="N1535">
        <v>74</v>
      </c>
      <c r="O1535">
        <v>1</v>
      </c>
      <c r="P1535" t="str">
        <f t="shared" si="46"/>
        <v>10</v>
      </c>
      <c r="Q1535" s="118">
        <f>VLOOKUP(M1535,WeightWhite!A$10:B$12,2,FALSE)*I1535</f>
        <v>1</v>
      </c>
      <c r="R1535">
        <f t="shared" si="47"/>
        <v>2</v>
      </c>
    </row>
    <row r="1536" spans="1:18" hidden="1">
      <c r="A1536" s="134">
        <v>9409160076</v>
      </c>
      <c r="B1536">
        <v>2004</v>
      </c>
      <c r="C1536">
        <v>20041027</v>
      </c>
      <c r="D1536">
        <v>50</v>
      </c>
      <c r="E1536">
        <v>50</v>
      </c>
      <c r="G1536" t="s">
        <v>308</v>
      </c>
      <c r="H1536">
        <v>210512</v>
      </c>
      <c r="I1536">
        <v>1</v>
      </c>
      <c r="J1536" t="s">
        <v>77</v>
      </c>
      <c r="K1536" t="s">
        <v>77</v>
      </c>
      <c r="L1536" t="s">
        <v>896</v>
      </c>
      <c r="M1536">
        <v>2002</v>
      </c>
      <c r="N1536">
        <v>74</v>
      </c>
      <c r="O1536">
        <v>1</v>
      </c>
      <c r="P1536" t="str">
        <f t="shared" si="46"/>
        <v>10</v>
      </c>
      <c r="Q1536" s="118">
        <f>VLOOKUP(M1536,WeightWhite!A$10:B$12,2,FALSE)*I1536</f>
        <v>1</v>
      </c>
      <c r="R1536">
        <f t="shared" si="47"/>
        <v>2</v>
      </c>
    </row>
    <row r="1537" spans="1:18" hidden="1">
      <c r="A1537" s="134">
        <v>9409170020</v>
      </c>
      <c r="B1537">
        <v>2004</v>
      </c>
      <c r="C1537">
        <v>20041027</v>
      </c>
      <c r="D1537">
        <v>50</v>
      </c>
      <c r="E1537">
        <v>50</v>
      </c>
      <c r="G1537" t="s">
        <v>308</v>
      </c>
      <c r="H1537">
        <v>210512</v>
      </c>
      <c r="I1537">
        <v>1</v>
      </c>
      <c r="J1537" t="s">
        <v>77</v>
      </c>
      <c r="K1537" t="s">
        <v>77</v>
      </c>
      <c r="L1537" t="s">
        <v>896</v>
      </c>
      <c r="M1537">
        <v>2002</v>
      </c>
      <c r="N1537">
        <v>74</v>
      </c>
      <c r="O1537">
        <v>1</v>
      </c>
      <c r="P1537" t="str">
        <f t="shared" si="46"/>
        <v>10</v>
      </c>
      <c r="Q1537" s="118">
        <f>VLOOKUP(M1537,WeightWhite!A$10:B$12,2,FALSE)*I1537</f>
        <v>1</v>
      </c>
      <c r="R1537">
        <f t="shared" si="47"/>
        <v>2</v>
      </c>
    </row>
    <row r="1538" spans="1:18" hidden="1">
      <c r="A1538" s="134">
        <v>9409170021</v>
      </c>
      <c r="B1538">
        <v>2004</v>
      </c>
      <c r="C1538">
        <v>20041027</v>
      </c>
      <c r="D1538">
        <v>50</v>
      </c>
      <c r="E1538">
        <v>50</v>
      </c>
      <c r="G1538" t="s">
        <v>308</v>
      </c>
      <c r="H1538">
        <v>210512</v>
      </c>
      <c r="I1538">
        <v>1</v>
      </c>
      <c r="J1538" t="s">
        <v>77</v>
      </c>
      <c r="K1538" t="s">
        <v>77</v>
      </c>
      <c r="L1538" t="s">
        <v>896</v>
      </c>
      <c r="M1538">
        <v>2002</v>
      </c>
      <c r="N1538">
        <v>74</v>
      </c>
      <c r="O1538">
        <v>1</v>
      </c>
      <c r="P1538" t="str">
        <f t="shared" ref="P1538:P1601" si="48">MID(C1538,5,2)</f>
        <v>10</v>
      </c>
      <c r="Q1538" s="118">
        <f>VLOOKUP(M1538,WeightWhite!A$10:B$12,2,FALSE)*I1538</f>
        <v>1</v>
      </c>
      <c r="R1538">
        <f t="shared" si="47"/>
        <v>2</v>
      </c>
    </row>
    <row r="1539" spans="1:18" hidden="1">
      <c r="A1539" s="134">
        <v>9409170023</v>
      </c>
      <c r="B1539">
        <v>2004</v>
      </c>
      <c r="C1539">
        <v>20041027</v>
      </c>
      <c r="D1539">
        <v>50</v>
      </c>
      <c r="E1539">
        <v>50</v>
      </c>
      <c r="G1539" t="s">
        <v>308</v>
      </c>
      <c r="H1539">
        <v>210512</v>
      </c>
      <c r="I1539">
        <v>1</v>
      </c>
      <c r="J1539" t="s">
        <v>77</v>
      </c>
      <c r="K1539" t="s">
        <v>77</v>
      </c>
      <c r="L1539" t="s">
        <v>896</v>
      </c>
      <c r="M1539">
        <v>2002</v>
      </c>
      <c r="N1539">
        <v>74</v>
      </c>
      <c r="O1539">
        <v>1</v>
      </c>
      <c r="P1539" t="str">
        <f t="shared" si="48"/>
        <v>10</v>
      </c>
      <c r="Q1539" s="118">
        <f>VLOOKUP(M1539,WeightWhite!A$10:B$12,2,FALSE)*I1539</f>
        <v>1</v>
      </c>
      <c r="R1539">
        <f t="shared" ref="R1539:R1602" si="49">B1539-M1539</f>
        <v>2</v>
      </c>
    </row>
    <row r="1540" spans="1:18" hidden="1">
      <c r="A1540" s="134">
        <v>9409170028</v>
      </c>
      <c r="B1540">
        <v>2004</v>
      </c>
      <c r="C1540">
        <v>20041027</v>
      </c>
      <c r="D1540">
        <v>50</v>
      </c>
      <c r="E1540">
        <v>50</v>
      </c>
      <c r="G1540" t="s">
        <v>308</v>
      </c>
      <c r="H1540">
        <v>210512</v>
      </c>
      <c r="I1540">
        <v>1</v>
      </c>
      <c r="J1540" t="s">
        <v>77</v>
      </c>
      <c r="K1540" t="s">
        <v>77</v>
      </c>
      <c r="L1540" t="s">
        <v>896</v>
      </c>
      <c r="M1540">
        <v>2002</v>
      </c>
      <c r="N1540">
        <v>74</v>
      </c>
      <c r="O1540">
        <v>1</v>
      </c>
      <c r="P1540" t="str">
        <f t="shared" si="48"/>
        <v>10</v>
      </c>
      <c r="Q1540" s="118">
        <f>VLOOKUP(M1540,WeightWhite!A$10:B$12,2,FALSE)*I1540</f>
        <v>1</v>
      </c>
      <c r="R1540">
        <f t="shared" si="49"/>
        <v>2</v>
      </c>
    </row>
    <row r="1541" spans="1:18" hidden="1">
      <c r="A1541" s="134">
        <v>9409170029</v>
      </c>
      <c r="B1541">
        <v>2004</v>
      </c>
      <c r="C1541">
        <v>20041027</v>
      </c>
      <c r="D1541">
        <v>50</v>
      </c>
      <c r="E1541">
        <v>50</v>
      </c>
      <c r="G1541" t="s">
        <v>308</v>
      </c>
      <c r="H1541">
        <v>210512</v>
      </c>
      <c r="I1541">
        <v>1</v>
      </c>
      <c r="J1541" t="s">
        <v>77</v>
      </c>
      <c r="K1541" t="s">
        <v>77</v>
      </c>
      <c r="L1541" t="s">
        <v>896</v>
      </c>
      <c r="M1541">
        <v>2002</v>
      </c>
      <c r="N1541">
        <v>74</v>
      </c>
      <c r="O1541">
        <v>1</v>
      </c>
      <c r="P1541" t="str">
        <f t="shared" si="48"/>
        <v>10</v>
      </c>
      <c r="Q1541" s="118">
        <f>VLOOKUP(M1541,WeightWhite!A$10:B$12,2,FALSE)*I1541</f>
        <v>1</v>
      </c>
      <c r="R1541">
        <f t="shared" si="49"/>
        <v>2</v>
      </c>
    </row>
    <row r="1542" spans="1:18" hidden="1">
      <c r="A1542" s="134">
        <v>9409170031</v>
      </c>
      <c r="B1542">
        <v>2004</v>
      </c>
      <c r="C1542">
        <v>20041027</v>
      </c>
      <c r="D1542">
        <v>50</v>
      </c>
      <c r="E1542">
        <v>50</v>
      </c>
      <c r="G1542" t="s">
        <v>308</v>
      </c>
      <c r="H1542">
        <v>210512</v>
      </c>
      <c r="I1542">
        <v>1</v>
      </c>
      <c r="J1542" t="s">
        <v>77</v>
      </c>
      <c r="K1542" t="s">
        <v>77</v>
      </c>
      <c r="L1542" t="s">
        <v>896</v>
      </c>
      <c r="M1542">
        <v>2002</v>
      </c>
      <c r="N1542">
        <v>74</v>
      </c>
      <c r="O1542">
        <v>1</v>
      </c>
      <c r="P1542" t="str">
        <f t="shared" si="48"/>
        <v>10</v>
      </c>
      <c r="Q1542" s="118">
        <f>VLOOKUP(M1542,WeightWhite!A$10:B$12,2,FALSE)*I1542</f>
        <v>1</v>
      </c>
      <c r="R1542">
        <f t="shared" si="49"/>
        <v>2</v>
      </c>
    </row>
    <row r="1543" spans="1:18" hidden="1">
      <c r="A1543" s="134">
        <v>9409170049</v>
      </c>
      <c r="B1543">
        <v>2004</v>
      </c>
      <c r="C1543">
        <v>20041027</v>
      </c>
      <c r="D1543">
        <v>50</v>
      </c>
      <c r="E1543">
        <v>50</v>
      </c>
      <c r="G1543" t="s">
        <v>308</v>
      </c>
      <c r="H1543">
        <v>210512</v>
      </c>
      <c r="I1543">
        <v>1</v>
      </c>
      <c r="J1543" t="s">
        <v>77</v>
      </c>
      <c r="K1543" t="s">
        <v>77</v>
      </c>
      <c r="L1543" t="s">
        <v>896</v>
      </c>
      <c r="M1543">
        <v>2002</v>
      </c>
      <c r="N1543">
        <v>74</v>
      </c>
      <c r="O1543">
        <v>1</v>
      </c>
      <c r="P1543" t="str">
        <f t="shared" si="48"/>
        <v>10</v>
      </c>
      <c r="Q1543" s="118">
        <f>VLOOKUP(M1543,WeightWhite!A$10:B$12,2,FALSE)*I1543</f>
        <v>1</v>
      </c>
      <c r="R1543">
        <f t="shared" si="49"/>
        <v>2</v>
      </c>
    </row>
    <row r="1544" spans="1:18" hidden="1">
      <c r="A1544" s="134">
        <v>9409170050</v>
      </c>
      <c r="B1544">
        <v>2004</v>
      </c>
      <c r="C1544">
        <v>20041027</v>
      </c>
      <c r="D1544">
        <v>50</v>
      </c>
      <c r="E1544">
        <v>50</v>
      </c>
      <c r="G1544" t="s">
        <v>308</v>
      </c>
      <c r="H1544">
        <v>210512</v>
      </c>
      <c r="I1544">
        <v>1</v>
      </c>
      <c r="J1544" t="s">
        <v>77</v>
      </c>
      <c r="K1544" t="s">
        <v>77</v>
      </c>
      <c r="L1544" t="s">
        <v>896</v>
      </c>
      <c r="M1544">
        <v>2002</v>
      </c>
      <c r="N1544">
        <v>74</v>
      </c>
      <c r="O1544">
        <v>1</v>
      </c>
      <c r="P1544" t="str">
        <f t="shared" si="48"/>
        <v>10</v>
      </c>
      <c r="Q1544" s="118">
        <f>VLOOKUP(M1544,WeightWhite!A$10:B$12,2,FALSE)*I1544</f>
        <v>1</v>
      </c>
      <c r="R1544">
        <f t="shared" si="49"/>
        <v>2</v>
      </c>
    </row>
    <row r="1545" spans="1:18" hidden="1">
      <c r="A1545" s="134">
        <v>9409170051</v>
      </c>
      <c r="B1545">
        <v>2004</v>
      </c>
      <c r="C1545">
        <v>20041027</v>
      </c>
      <c r="D1545">
        <v>50</v>
      </c>
      <c r="E1545">
        <v>50</v>
      </c>
      <c r="G1545" t="s">
        <v>308</v>
      </c>
      <c r="H1545">
        <v>210512</v>
      </c>
      <c r="I1545">
        <v>1</v>
      </c>
      <c r="J1545" t="s">
        <v>77</v>
      </c>
      <c r="K1545" t="s">
        <v>77</v>
      </c>
      <c r="L1545" t="s">
        <v>896</v>
      </c>
      <c r="M1545">
        <v>2002</v>
      </c>
      <c r="N1545">
        <v>74</v>
      </c>
      <c r="O1545">
        <v>1</v>
      </c>
      <c r="P1545" t="str">
        <f t="shared" si="48"/>
        <v>10</v>
      </c>
      <c r="Q1545" s="118">
        <f>VLOOKUP(M1545,WeightWhite!A$10:B$12,2,FALSE)*I1545</f>
        <v>1</v>
      </c>
      <c r="R1545">
        <f t="shared" si="49"/>
        <v>2</v>
      </c>
    </row>
    <row r="1546" spans="1:18" hidden="1">
      <c r="A1546" s="134">
        <v>9409170053</v>
      </c>
      <c r="B1546">
        <v>2004</v>
      </c>
      <c r="C1546">
        <v>20041027</v>
      </c>
      <c r="D1546">
        <v>50</v>
      </c>
      <c r="E1546">
        <v>50</v>
      </c>
      <c r="G1546" t="s">
        <v>308</v>
      </c>
      <c r="H1546">
        <v>210512</v>
      </c>
      <c r="I1546">
        <v>1</v>
      </c>
      <c r="J1546" t="s">
        <v>77</v>
      </c>
      <c r="K1546" t="s">
        <v>77</v>
      </c>
      <c r="L1546" t="s">
        <v>896</v>
      </c>
      <c r="M1546">
        <v>2002</v>
      </c>
      <c r="N1546">
        <v>74</v>
      </c>
      <c r="O1546">
        <v>1</v>
      </c>
      <c r="P1546" t="str">
        <f t="shared" si="48"/>
        <v>10</v>
      </c>
      <c r="Q1546" s="118">
        <f>VLOOKUP(M1546,WeightWhite!A$10:B$12,2,FALSE)*I1546</f>
        <v>1</v>
      </c>
      <c r="R1546">
        <f t="shared" si="49"/>
        <v>2</v>
      </c>
    </row>
    <row r="1547" spans="1:18" hidden="1">
      <c r="A1547" s="134">
        <v>9409170055</v>
      </c>
      <c r="B1547">
        <v>2004</v>
      </c>
      <c r="C1547">
        <v>20041027</v>
      </c>
      <c r="D1547">
        <v>50</v>
      </c>
      <c r="E1547">
        <v>50</v>
      </c>
      <c r="G1547" t="s">
        <v>308</v>
      </c>
      <c r="H1547">
        <v>210512</v>
      </c>
      <c r="I1547">
        <v>1</v>
      </c>
      <c r="J1547" t="s">
        <v>77</v>
      </c>
      <c r="K1547" t="s">
        <v>77</v>
      </c>
      <c r="L1547" t="s">
        <v>896</v>
      </c>
      <c r="M1547">
        <v>2002</v>
      </c>
      <c r="N1547">
        <v>74</v>
      </c>
      <c r="O1547">
        <v>1</v>
      </c>
      <c r="P1547" t="str">
        <f t="shared" si="48"/>
        <v>10</v>
      </c>
      <c r="Q1547" s="118">
        <f>VLOOKUP(M1547,WeightWhite!A$10:B$12,2,FALSE)*I1547</f>
        <v>1</v>
      </c>
      <c r="R1547">
        <f t="shared" si="49"/>
        <v>2</v>
      </c>
    </row>
    <row r="1548" spans="1:18" hidden="1">
      <c r="A1548" s="134">
        <v>9409170056</v>
      </c>
      <c r="B1548">
        <v>2004</v>
      </c>
      <c r="C1548">
        <v>20041027</v>
      </c>
      <c r="D1548">
        <v>50</v>
      </c>
      <c r="E1548">
        <v>50</v>
      </c>
      <c r="G1548" t="s">
        <v>308</v>
      </c>
      <c r="H1548">
        <v>210512</v>
      </c>
      <c r="I1548">
        <v>1</v>
      </c>
      <c r="J1548" t="s">
        <v>77</v>
      </c>
      <c r="K1548" t="s">
        <v>77</v>
      </c>
      <c r="L1548" t="s">
        <v>896</v>
      </c>
      <c r="M1548">
        <v>2002</v>
      </c>
      <c r="N1548">
        <v>74</v>
      </c>
      <c r="O1548">
        <v>1</v>
      </c>
      <c r="P1548" t="str">
        <f t="shared" si="48"/>
        <v>10</v>
      </c>
      <c r="Q1548" s="118">
        <f>VLOOKUP(M1548,WeightWhite!A$10:B$12,2,FALSE)*I1548</f>
        <v>1</v>
      </c>
      <c r="R1548">
        <f t="shared" si="49"/>
        <v>2</v>
      </c>
    </row>
    <row r="1549" spans="1:18" hidden="1">
      <c r="A1549" s="134">
        <v>9409170057</v>
      </c>
      <c r="B1549">
        <v>2004</v>
      </c>
      <c r="C1549">
        <v>20041027</v>
      </c>
      <c r="D1549">
        <v>50</v>
      </c>
      <c r="E1549">
        <v>50</v>
      </c>
      <c r="G1549" t="s">
        <v>308</v>
      </c>
      <c r="H1549">
        <v>210512</v>
      </c>
      <c r="I1549">
        <v>1</v>
      </c>
      <c r="J1549" t="s">
        <v>77</v>
      </c>
      <c r="K1549" t="s">
        <v>77</v>
      </c>
      <c r="L1549" t="s">
        <v>896</v>
      </c>
      <c r="M1549">
        <v>2002</v>
      </c>
      <c r="N1549">
        <v>74</v>
      </c>
      <c r="O1549">
        <v>1</v>
      </c>
      <c r="P1549" t="str">
        <f t="shared" si="48"/>
        <v>10</v>
      </c>
      <c r="Q1549" s="118">
        <f>VLOOKUP(M1549,WeightWhite!A$10:B$12,2,FALSE)*I1549</f>
        <v>1</v>
      </c>
      <c r="R1549">
        <f t="shared" si="49"/>
        <v>2</v>
      </c>
    </row>
    <row r="1550" spans="1:18" hidden="1">
      <c r="A1550" s="134">
        <v>9409170059</v>
      </c>
      <c r="B1550">
        <v>2004</v>
      </c>
      <c r="C1550">
        <v>20041027</v>
      </c>
      <c r="D1550">
        <v>50</v>
      </c>
      <c r="E1550">
        <v>50</v>
      </c>
      <c r="G1550" t="s">
        <v>308</v>
      </c>
      <c r="H1550">
        <v>210512</v>
      </c>
      <c r="I1550">
        <v>1</v>
      </c>
      <c r="J1550" t="s">
        <v>77</v>
      </c>
      <c r="K1550" t="s">
        <v>77</v>
      </c>
      <c r="L1550" t="s">
        <v>896</v>
      </c>
      <c r="M1550">
        <v>2002</v>
      </c>
      <c r="N1550">
        <v>74</v>
      </c>
      <c r="O1550">
        <v>1</v>
      </c>
      <c r="P1550" t="str">
        <f t="shared" si="48"/>
        <v>10</v>
      </c>
      <c r="Q1550" s="118">
        <f>VLOOKUP(M1550,WeightWhite!A$10:B$12,2,FALSE)*I1550</f>
        <v>1</v>
      </c>
      <c r="R1550">
        <f t="shared" si="49"/>
        <v>2</v>
      </c>
    </row>
    <row r="1551" spans="1:18" hidden="1">
      <c r="A1551" s="134">
        <v>9409180009</v>
      </c>
      <c r="B1551">
        <v>2004</v>
      </c>
      <c r="C1551">
        <v>20041027</v>
      </c>
      <c r="D1551">
        <v>50</v>
      </c>
      <c r="E1551">
        <v>50</v>
      </c>
      <c r="G1551" t="s">
        <v>308</v>
      </c>
      <c r="H1551">
        <v>210512</v>
      </c>
      <c r="I1551">
        <v>1</v>
      </c>
      <c r="J1551" t="s">
        <v>77</v>
      </c>
      <c r="K1551" t="s">
        <v>77</v>
      </c>
      <c r="L1551" t="s">
        <v>896</v>
      </c>
      <c r="M1551">
        <v>2002</v>
      </c>
      <c r="N1551">
        <v>74</v>
      </c>
      <c r="O1551">
        <v>1</v>
      </c>
      <c r="P1551" t="str">
        <f t="shared" si="48"/>
        <v>10</v>
      </c>
      <c r="Q1551" s="118">
        <f>VLOOKUP(M1551,WeightWhite!A$10:B$12,2,FALSE)*I1551</f>
        <v>1</v>
      </c>
      <c r="R1551">
        <f t="shared" si="49"/>
        <v>2</v>
      </c>
    </row>
    <row r="1552" spans="1:18" hidden="1">
      <c r="A1552" s="134">
        <v>9409180019</v>
      </c>
      <c r="B1552">
        <v>2004</v>
      </c>
      <c r="C1552">
        <v>20041027</v>
      </c>
      <c r="D1552">
        <v>50</v>
      </c>
      <c r="E1552">
        <v>50</v>
      </c>
      <c r="G1552" t="s">
        <v>308</v>
      </c>
      <c r="H1552">
        <v>210512</v>
      </c>
      <c r="I1552">
        <v>1</v>
      </c>
      <c r="J1552" t="s">
        <v>77</v>
      </c>
      <c r="K1552" t="s">
        <v>77</v>
      </c>
      <c r="L1552" t="s">
        <v>896</v>
      </c>
      <c r="M1552">
        <v>2002</v>
      </c>
      <c r="N1552">
        <v>74</v>
      </c>
      <c r="O1552">
        <v>1</v>
      </c>
      <c r="P1552" t="str">
        <f t="shared" si="48"/>
        <v>10</v>
      </c>
      <c r="Q1552" s="118">
        <f>VLOOKUP(M1552,WeightWhite!A$10:B$12,2,FALSE)*I1552</f>
        <v>1</v>
      </c>
      <c r="R1552">
        <f t="shared" si="49"/>
        <v>2</v>
      </c>
    </row>
    <row r="1553" spans="1:18" hidden="1">
      <c r="A1553" s="134">
        <v>9409180037</v>
      </c>
      <c r="B1553">
        <v>2004</v>
      </c>
      <c r="C1553">
        <v>20041027</v>
      </c>
      <c r="D1553">
        <v>50</v>
      </c>
      <c r="E1553">
        <v>50</v>
      </c>
      <c r="G1553" t="s">
        <v>308</v>
      </c>
      <c r="H1553">
        <v>210512</v>
      </c>
      <c r="I1553">
        <v>1</v>
      </c>
      <c r="J1553" t="s">
        <v>77</v>
      </c>
      <c r="K1553" t="s">
        <v>77</v>
      </c>
      <c r="L1553" t="s">
        <v>896</v>
      </c>
      <c r="M1553">
        <v>2002</v>
      </c>
      <c r="N1553">
        <v>74</v>
      </c>
      <c r="O1553">
        <v>1</v>
      </c>
      <c r="P1553" t="str">
        <f t="shared" si="48"/>
        <v>10</v>
      </c>
      <c r="Q1553" s="118">
        <f>VLOOKUP(M1553,WeightWhite!A$10:B$12,2,FALSE)*I1553</f>
        <v>1</v>
      </c>
      <c r="R1553">
        <f t="shared" si="49"/>
        <v>2</v>
      </c>
    </row>
    <row r="1554" spans="1:18" hidden="1">
      <c r="A1554" s="134">
        <v>9409180039</v>
      </c>
      <c r="B1554">
        <v>2004</v>
      </c>
      <c r="C1554">
        <v>20041027</v>
      </c>
      <c r="D1554">
        <v>50</v>
      </c>
      <c r="E1554">
        <v>50</v>
      </c>
      <c r="G1554" t="s">
        <v>308</v>
      </c>
      <c r="H1554">
        <v>210512</v>
      </c>
      <c r="I1554">
        <v>1</v>
      </c>
      <c r="J1554" t="s">
        <v>77</v>
      </c>
      <c r="K1554" t="s">
        <v>77</v>
      </c>
      <c r="L1554" t="s">
        <v>896</v>
      </c>
      <c r="M1554">
        <v>2002</v>
      </c>
      <c r="N1554">
        <v>74</v>
      </c>
      <c r="O1554">
        <v>1</v>
      </c>
      <c r="P1554" t="str">
        <f t="shared" si="48"/>
        <v>10</v>
      </c>
      <c r="Q1554" s="118">
        <f>VLOOKUP(M1554,WeightWhite!A$10:B$12,2,FALSE)*I1554</f>
        <v>1</v>
      </c>
      <c r="R1554">
        <f t="shared" si="49"/>
        <v>2</v>
      </c>
    </row>
    <row r="1555" spans="1:18" hidden="1">
      <c r="A1555" s="134">
        <v>9409180044</v>
      </c>
      <c r="B1555">
        <v>2004</v>
      </c>
      <c r="C1555">
        <v>20041027</v>
      </c>
      <c r="D1555">
        <v>50</v>
      </c>
      <c r="E1555">
        <v>50</v>
      </c>
      <c r="G1555" t="s">
        <v>308</v>
      </c>
      <c r="H1555">
        <v>210512</v>
      </c>
      <c r="I1555">
        <v>1</v>
      </c>
      <c r="J1555" t="s">
        <v>77</v>
      </c>
      <c r="K1555" t="s">
        <v>77</v>
      </c>
      <c r="L1555" t="s">
        <v>896</v>
      </c>
      <c r="M1555">
        <v>2002</v>
      </c>
      <c r="N1555">
        <v>74</v>
      </c>
      <c r="O1555">
        <v>1</v>
      </c>
      <c r="P1555" t="str">
        <f t="shared" si="48"/>
        <v>10</v>
      </c>
      <c r="Q1555" s="118">
        <f>VLOOKUP(M1555,WeightWhite!A$10:B$12,2,FALSE)*I1555</f>
        <v>1</v>
      </c>
      <c r="R1555">
        <f t="shared" si="49"/>
        <v>2</v>
      </c>
    </row>
    <row r="1556" spans="1:18" hidden="1">
      <c r="A1556" s="134">
        <v>9409180046</v>
      </c>
      <c r="B1556">
        <v>2004</v>
      </c>
      <c r="C1556">
        <v>20041027</v>
      </c>
      <c r="D1556">
        <v>50</v>
      </c>
      <c r="E1556">
        <v>50</v>
      </c>
      <c r="G1556" t="s">
        <v>308</v>
      </c>
      <c r="H1556">
        <v>210512</v>
      </c>
      <c r="I1556">
        <v>1</v>
      </c>
      <c r="J1556" t="s">
        <v>77</v>
      </c>
      <c r="K1556" t="s">
        <v>77</v>
      </c>
      <c r="L1556" t="s">
        <v>896</v>
      </c>
      <c r="M1556">
        <v>2002</v>
      </c>
      <c r="N1556">
        <v>74</v>
      </c>
      <c r="O1556">
        <v>1</v>
      </c>
      <c r="P1556" t="str">
        <f t="shared" si="48"/>
        <v>10</v>
      </c>
      <c r="Q1556" s="118">
        <f>VLOOKUP(M1556,WeightWhite!A$10:B$12,2,FALSE)*I1556</f>
        <v>1</v>
      </c>
      <c r="R1556">
        <f t="shared" si="49"/>
        <v>2</v>
      </c>
    </row>
    <row r="1557" spans="1:18" hidden="1">
      <c r="A1557" s="134">
        <v>9409180047</v>
      </c>
      <c r="B1557">
        <v>2004</v>
      </c>
      <c r="C1557">
        <v>20041027</v>
      </c>
      <c r="D1557">
        <v>50</v>
      </c>
      <c r="E1557">
        <v>50</v>
      </c>
      <c r="G1557" t="s">
        <v>308</v>
      </c>
      <c r="H1557">
        <v>210512</v>
      </c>
      <c r="I1557">
        <v>1</v>
      </c>
      <c r="J1557" t="s">
        <v>77</v>
      </c>
      <c r="K1557" t="s">
        <v>77</v>
      </c>
      <c r="L1557" t="s">
        <v>896</v>
      </c>
      <c r="M1557">
        <v>2002</v>
      </c>
      <c r="N1557">
        <v>74</v>
      </c>
      <c r="O1557">
        <v>1</v>
      </c>
      <c r="P1557" t="str">
        <f t="shared" si="48"/>
        <v>10</v>
      </c>
      <c r="Q1557" s="118">
        <f>VLOOKUP(M1557,WeightWhite!A$10:B$12,2,FALSE)*I1557</f>
        <v>1</v>
      </c>
      <c r="R1557">
        <f t="shared" si="49"/>
        <v>2</v>
      </c>
    </row>
    <row r="1558" spans="1:18" hidden="1">
      <c r="A1558" s="134">
        <v>9409180048</v>
      </c>
      <c r="B1558">
        <v>2004</v>
      </c>
      <c r="C1558">
        <v>20041027</v>
      </c>
      <c r="D1558">
        <v>50</v>
      </c>
      <c r="E1558">
        <v>50</v>
      </c>
      <c r="G1558" t="s">
        <v>308</v>
      </c>
      <c r="H1558">
        <v>210512</v>
      </c>
      <c r="I1558">
        <v>1</v>
      </c>
      <c r="J1558" t="s">
        <v>77</v>
      </c>
      <c r="K1558" t="s">
        <v>77</v>
      </c>
      <c r="L1558" t="s">
        <v>896</v>
      </c>
      <c r="M1558">
        <v>2002</v>
      </c>
      <c r="N1558">
        <v>74</v>
      </c>
      <c r="O1558">
        <v>1</v>
      </c>
      <c r="P1558" t="str">
        <f t="shared" si="48"/>
        <v>10</v>
      </c>
      <c r="Q1558" s="118">
        <f>VLOOKUP(M1558,WeightWhite!A$10:B$12,2,FALSE)*I1558</f>
        <v>1</v>
      </c>
      <c r="R1558">
        <f t="shared" si="49"/>
        <v>2</v>
      </c>
    </row>
    <row r="1559" spans="1:18" hidden="1">
      <c r="A1559" s="134">
        <v>9409180049</v>
      </c>
      <c r="B1559">
        <v>2004</v>
      </c>
      <c r="C1559">
        <v>20041027</v>
      </c>
      <c r="D1559">
        <v>50</v>
      </c>
      <c r="E1559">
        <v>50</v>
      </c>
      <c r="G1559" t="s">
        <v>308</v>
      </c>
      <c r="H1559">
        <v>210512</v>
      </c>
      <c r="I1559">
        <v>1</v>
      </c>
      <c r="J1559" t="s">
        <v>77</v>
      </c>
      <c r="K1559" t="s">
        <v>77</v>
      </c>
      <c r="L1559" t="s">
        <v>896</v>
      </c>
      <c r="M1559">
        <v>2002</v>
      </c>
      <c r="N1559">
        <v>74</v>
      </c>
      <c r="O1559">
        <v>1</v>
      </c>
      <c r="P1559" t="str">
        <f t="shared" si="48"/>
        <v>10</v>
      </c>
      <c r="Q1559" s="118">
        <f>VLOOKUP(M1559,WeightWhite!A$10:B$12,2,FALSE)*I1559</f>
        <v>1</v>
      </c>
      <c r="R1559">
        <f t="shared" si="49"/>
        <v>2</v>
      </c>
    </row>
    <row r="1560" spans="1:18" hidden="1">
      <c r="A1560" s="134">
        <v>9409180050</v>
      </c>
      <c r="B1560">
        <v>2004</v>
      </c>
      <c r="C1560">
        <v>20041027</v>
      </c>
      <c r="D1560">
        <v>50</v>
      </c>
      <c r="E1560">
        <v>50</v>
      </c>
      <c r="G1560" t="s">
        <v>308</v>
      </c>
      <c r="H1560">
        <v>210512</v>
      </c>
      <c r="I1560">
        <v>1</v>
      </c>
      <c r="J1560" t="s">
        <v>77</v>
      </c>
      <c r="K1560" t="s">
        <v>77</v>
      </c>
      <c r="L1560" t="s">
        <v>896</v>
      </c>
      <c r="M1560">
        <v>2002</v>
      </c>
      <c r="N1560">
        <v>74</v>
      </c>
      <c r="O1560">
        <v>1</v>
      </c>
      <c r="P1560" t="str">
        <f t="shared" si="48"/>
        <v>10</v>
      </c>
      <c r="Q1560" s="118">
        <f>VLOOKUP(M1560,WeightWhite!A$10:B$12,2,FALSE)*I1560</f>
        <v>1</v>
      </c>
      <c r="R1560">
        <f t="shared" si="49"/>
        <v>2</v>
      </c>
    </row>
    <row r="1561" spans="1:18" hidden="1">
      <c r="A1561" s="134">
        <v>9409180067</v>
      </c>
      <c r="B1561">
        <v>2004</v>
      </c>
      <c r="C1561">
        <v>20041027</v>
      </c>
      <c r="D1561">
        <v>50</v>
      </c>
      <c r="E1561">
        <v>50</v>
      </c>
      <c r="G1561" t="s">
        <v>308</v>
      </c>
      <c r="H1561">
        <v>210512</v>
      </c>
      <c r="I1561">
        <v>1</v>
      </c>
      <c r="J1561" t="s">
        <v>77</v>
      </c>
      <c r="K1561" t="s">
        <v>77</v>
      </c>
      <c r="L1561" t="s">
        <v>896</v>
      </c>
      <c r="M1561">
        <v>2002</v>
      </c>
      <c r="N1561">
        <v>74</v>
      </c>
      <c r="O1561">
        <v>1</v>
      </c>
      <c r="P1561" t="str">
        <f t="shared" si="48"/>
        <v>10</v>
      </c>
      <c r="Q1561" s="118">
        <f>VLOOKUP(M1561,WeightWhite!A$10:B$12,2,FALSE)*I1561</f>
        <v>1</v>
      </c>
      <c r="R1561">
        <f t="shared" si="49"/>
        <v>2</v>
      </c>
    </row>
    <row r="1562" spans="1:18" hidden="1">
      <c r="A1562" s="134">
        <v>9409180069</v>
      </c>
      <c r="B1562">
        <v>2004</v>
      </c>
      <c r="C1562">
        <v>20041027</v>
      </c>
      <c r="D1562">
        <v>50</v>
      </c>
      <c r="E1562">
        <v>50</v>
      </c>
      <c r="G1562" t="s">
        <v>308</v>
      </c>
      <c r="H1562">
        <v>210512</v>
      </c>
      <c r="I1562">
        <v>1</v>
      </c>
      <c r="J1562" t="s">
        <v>77</v>
      </c>
      <c r="K1562" t="s">
        <v>77</v>
      </c>
      <c r="L1562" t="s">
        <v>896</v>
      </c>
      <c r="M1562">
        <v>2002</v>
      </c>
      <c r="N1562">
        <v>74</v>
      </c>
      <c r="O1562">
        <v>1</v>
      </c>
      <c r="P1562" t="str">
        <f t="shared" si="48"/>
        <v>10</v>
      </c>
      <c r="Q1562" s="118">
        <f>VLOOKUP(M1562,WeightWhite!A$10:B$12,2,FALSE)*I1562</f>
        <v>1</v>
      </c>
      <c r="R1562">
        <f t="shared" si="49"/>
        <v>2</v>
      </c>
    </row>
    <row r="1563" spans="1:18" hidden="1">
      <c r="A1563" s="134">
        <v>9409170065</v>
      </c>
      <c r="B1563">
        <v>2004</v>
      </c>
      <c r="C1563">
        <v>20041027</v>
      </c>
      <c r="D1563">
        <v>50</v>
      </c>
      <c r="E1563">
        <v>50</v>
      </c>
      <c r="G1563" t="s">
        <v>308</v>
      </c>
      <c r="H1563">
        <v>210512</v>
      </c>
      <c r="I1563">
        <v>1</v>
      </c>
      <c r="J1563" t="s">
        <v>77</v>
      </c>
      <c r="K1563" t="s">
        <v>77</v>
      </c>
      <c r="L1563" t="s">
        <v>896</v>
      </c>
      <c r="M1563">
        <v>2002</v>
      </c>
      <c r="N1563">
        <v>74</v>
      </c>
      <c r="O1563">
        <v>1</v>
      </c>
      <c r="P1563" t="str">
        <f t="shared" si="48"/>
        <v>10</v>
      </c>
      <c r="Q1563" s="118">
        <f>VLOOKUP(M1563,WeightWhite!A$10:B$12,2,FALSE)*I1563</f>
        <v>1</v>
      </c>
      <c r="R1563">
        <f t="shared" si="49"/>
        <v>2</v>
      </c>
    </row>
    <row r="1564" spans="1:18" hidden="1">
      <c r="A1564" s="134">
        <v>9409180001</v>
      </c>
      <c r="B1564">
        <v>2004</v>
      </c>
      <c r="C1564">
        <v>20041027</v>
      </c>
      <c r="D1564">
        <v>50</v>
      </c>
      <c r="E1564">
        <v>50</v>
      </c>
      <c r="G1564" t="s">
        <v>308</v>
      </c>
      <c r="H1564">
        <v>210512</v>
      </c>
      <c r="I1564">
        <v>1</v>
      </c>
      <c r="J1564" t="s">
        <v>77</v>
      </c>
      <c r="K1564" t="s">
        <v>77</v>
      </c>
      <c r="L1564" t="s">
        <v>896</v>
      </c>
      <c r="M1564">
        <v>2002</v>
      </c>
      <c r="N1564">
        <v>74</v>
      </c>
      <c r="O1564">
        <v>1</v>
      </c>
      <c r="P1564" t="str">
        <f t="shared" si="48"/>
        <v>10</v>
      </c>
      <c r="Q1564" s="118">
        <f>VLOOKUP(M1564,WeightWhite!A$10:B$12,2,FALSE)*I1564</f>
        <v>1</v>
      </c>
      <c r="R1564">
        <f t="shared" si="49"/>
        <v>2</v>
      </c>
    </row>
    <row r="1565" spans="1:18" hidden="1">
      <c r="A1565" s="134">
        <v>9409180003</v>
      </c>
      <c r="B1565">
        <v>2004</v>
      </c>
      <c r="C1565">
        <v>20041027</v>
      </c>
      <c r="D1565">
        <v>50</v>
      </c>
      <c r="E1565">
        <v>50</v>
      </c>
      <c r="G1565" t="s">
        <v>308</v>
      </c>
      <c r="H1565">
        <v>210512</v>
      </c>
      <c r="I1565">
        <v>1</v>
      </c>
      <c r="J1565" t="s">
        <v>77</v>
      </c>
      <c r="K1565" t="s">
        <v>77</v>
      </c>
      <c r="L1565" t="s">
        <v>896</v>
      </c>
      <c r="M1565">
        <v>2002</v>
      </c>
      <c r="N1565">
        <v>74</v>
      </c>
      <c r="O1565">
        <v>1</v>
      </c>
      <c r="P1565" t="str">
        <f t="shared" si="48"/>
        <v>10</v>
      </c>
      <c r="Q1565" s="118">
        <f>VLOOKUP(M1565,WeightWhite!A$10:B$12,2,FALSE)*I1565</f>
        <v>1</v>
      </c>
      <c r="R1565">
        <f t="shared" si="49"/>
        <v>2</v>
      </c>
    </row>
    <row r="1566" spans="1:18" hidden="1">
      <c r="A1566" s="134">
        <v>9409180004</v>
      </c>
      <c r="B1566">
        <v>2004</v>
      </c>
      <c r="C1566">
        <v>20041027</v>
      </c>
      <c r="D1566">
        <v>50</v>
      </c>
      <c r="E1566">
        <v>50</v>
      </c>
      <c r="G1566" t="s">
        <v>308</v>
      </c>
      <c r="H1566">
        <v>210512</v>
      </c>
      <c r="I1566">
        <v>1</v>
      </c>
      <c r="J1566" t="s">
        <v>77</v>
      </c>
      <c r="K1566" t="s">
        <v>77</v>
      </c>
      <c r="L1566" t="s">
        <v>896</v>
      </c>
      <c r="M1566">
        <v>2002</v>
      </c>
      <c r="N1566">
        <v>74</v>
      </c>
      <c r="O1566">
        <v>1</v>
      </c>
      <c r="P1566" t="str">
        <f t="shared" si="48"/>
        <v>10</v>
      </c>
      <c r="Q1566" s="118">
        <f>VLOOKUP(M1566,WeightWhite!A$10:B$12,2,FALSE)*I1566</f>
        <v>1</v>
      </c>
      <c r="R1566">
        <f t="shared" si="49"/>
        <v>2</v>
      </c>
    </row>
    <row r="1567" spans="1:18" hidden="1">
      <c r="A1567" s="134">
        <v>9409180008</v>
      </c>
      <c r="B1567">
        <v>2004</v>
      </c>
      <c r="C1567">
        <v>20041027</v>
      </c>
      <c r="D1567">
        <v>50</v>
      </c>
      <c r="E1567">
        <v>50</v>
      </c>
      <c r="G1567" t="s">
        <v>308</v>
      </c>
      <c r="H1567">
        <v>210512</v>
      </c>
      <c r="I1567">
        <v>1</v>
      </c>
      <c r="J1567" t="s">
        <v>77</v>
      </c>
      <c r="K1567" t="s">
        <v>77</v>
      </c>
      <c r="L1567" t="s">
        <v>896</v>
      </c>
      <c r="M1567">
        <v>2002</v>
      </c>
      <c r="N1567">
        <v>74</v>
      </c>
      <c r="O1567">
        <v>1</v>
      </c>
      <c r="P1567" t="str">
        <f t="shared" si="48"/>
        <v>10</v>
      </c>
      <c r="Q1567" s="118">
        <f>VLOOKUP(M1567,WeightWhite!A$10:B$12,2,FALSE)*I1567</f>
        <v>1</v>
      </c>
      <c r="R1567">
        <f t="shared" si="49"/>
        <v>2</v>
      </c>
    </row>
    <row r="1568" spans="1:18" hidden="1">
      <c r="A1568" s="134">
        <v>9409180026</v>
      </c>
      <c r="B1568">
        <v>2004</v>
      </c>
      <c r="C1568">
        <v>20041027</v>
      </c>
      <c r="D1568">
        <v>50</v>
      </c>
      <c r="E1568">
        <v>50</v>
      </c>
      <c r="G1568" t="s">
        <v>308</v>
      </c>
      <c r="H1568">
        <v>210512</v>
      </c>
      <c r="I1568">
        <v>1</v>
      </c>
      <c r="J1568" t="s">
        <v>77</v>
      </c>
      <c r="K1568" t="s">
        <v>77</v>
      </c>
      <c r="L1568" t="s">
        <v>896</v>
      </c>
      <c r="M1568">
        <v>2002</v>
      </c>
      <c r="N1568">
        <v>74</v>
      </c>
      <c r="O1568">
        <v>1</v>
      </c>
      <c r="P1568" t="str">
        <f t="shared" si="48"/>
        <v>10</v>
      </c>
      <c r="Q1568" s="118">
        <f>VLOOKUP(M1568,WeightWhite!A$10:B$12,2,FALSE)*I1568</f>
        <v>1</v>
      </c>
      <c r="R1568">
        <f t="shared" si="49"/>
        <v>2</v>
      </c>
    </row>
    <row r="1569" spans="1:18" hidden="1">
      <c r="A1569" s="134">
        <v>9409180031</v>
      </c>
      <c r="B1569">
        <v>2004</v>
      </c>
      <c r="C1569">
        <v>20041027</v>
      </c>
      <c r="D1569">
        <v>50</v>
      </c>
      <c r="E1569">
        <v>50</v>
      </c>
      <c r="G1569" t="s">
        <v>308</v>
      </c>
      <c r="H1569">
        <v>210512</v>
      </c>
      <c r="I1569">
        <v>1</v>
      </c>
      <c r="J1569" t="s">
        <v>77</v>
      </c>
      <c r="K1569" t="s">
        <v>77</v>
      </c>
      <c r="L1569" t="s">
        <v>896</v>
      </c>
      <c r="M1569">
        <v>2002</v>
      </c>
      <c r="N1569">
        <v>74</v>
      </c>
      <c r="O1569">
        <v>1</v>
      </c>
      <c r="P1569" t="str">
        <f t="shared" si="48"/>
        <v>10</v>
      </c>
      <c r="Q1569" s="118">
        <f>VLOOKUP(M1569,WeightWhite!A$10:B$12,2,FALSE)*I1569</f>
        <v>1</v>
      </c>
      <c r="R1569">
        <f t="shared" si="49"/>
        <v>2</v>
      </c>
    </row>
    <row r="1570" spans="1:18" hidden="1">
      <c r="A1570" s="134">
        <v>9409180032</v>
      </c>
      <c r="B1570">
        <v>2004</v>
      </c>
      <c r="C1570">
        <v>20041027</v>
      </c>
      <c r="D1570">
        <v>50</v>
      </c>
      <c r="E1570">
        <v>50</v>
      </c>
      <c r="G1570" t="s">
        <v>308</v>
      </c>
      <c r="H1570">
        <v>210512</v>
      </c>
      <c r="I1570">
        <v>1</v>
      </c>
      <c r="J1570" t="s">
        <v>77</v>
      </c>
      <c r="K1570" t="s">
        <v>77</v>
      </c>
      <c r="L1570" t="s">
        <v>896</v>
      </c>
      <c r="M1570">
        <v>2002</v>
      </c>
      <c r="N1570">
        <v>74</v>
      </c>
      <c r="O1570">
        <v>1</v>
      </c>
      <c r="P1570" t="str">
        <f t="shared" si="48"/>
        <v>10</v>
      </c>
      <c r="Q1570" s="118">
        <f>VLOOKUP(M1570,WeightWhite!A$10:B$12,2,FALSE)*I1570</f>
        <v>1</v>
      </c>
      <c r="R1570">
        <f t="shared" si="49"/>
        <v>2</v>
      </c>
    </row>
    <row r="1571" spans="1:18" hidden="1">
      <c r="A1571" s="134">
        <v>9409180033</v>
      </c>
      <c r="B1571">
        <v>2004</v>
      </c>
      <c r="C1571">
        <v>20041027</v>
      </c>
      <c r="D1571">
        <v>50</v>
      </c>
      <c r="E1571">
        <v>50</v>
      </c>
      <c r="G1571" t="s">
        <v>308</v>
      </c>
      <c r="H1571">
        <v>210512</v>
      </c>
      <c r="I1571">
        <v>1</v>
      </c>
      <c r="J1571" t="s">
        <v>77</v>
      </c>
      <c r="K1571" t="s">
        <v>77</v>
      </c>
      <c r="L1571" t="s">
        <v>896</v>
      </c>
      <c r="M1571">
        <v>2002</v>
      </c>
      <c r="N1571">
        <v>74</v>
      </c>
      <c r="O1571">
        <v>1</v>
      </c>
      <c r="P1571" t="str">
        <f t="shared" si="48"/>
        <v>10</v>
      </c>
      <c r="Q1571" s="118">
        <f>VLOOKUP(M1571,WeightWhite!A$10:B$12,2,FALSE)*I1571</f>
        <v>1</v>
      </c>
      <c r="R1571">
        <f t="shared" si="49"/>
        <v>2</v>
      </c>
    </row>
    <row r="1572" spans="1:18" hidden="1">
      <c r="A1572" s="134">
        <v>9409180034</v>
      </c>
      <c r="B1572">
        <v>2004</v>
      </c>
      <c r="C1572">
        <v>20041027</v>
      </c>
      <c r="D1572">
        <v>50</v>
      </c>
      <c r="E1572">
        <v>50</v>
      </c>
      <c r="G1572" t="s">
        <v>308</v>
      </c>
      <c r="H1572">
        <v>210512</v>
      </c>
      <c r="I1572">
        <v>1</v>
      </c>
      <c r="J1572" t="s">
        <v>77</v>
      </c>
      <c r="K1572" t="s">
        <v>77</v>
      </c>
      <c r="L1572" t="s">
        <v>896</v>
      </c>
      <c r="M1572">
        <v>2002</v>
      </c>
      <c r="N1572">
        <v>74</v>
      </c>
      <c r="O1572">
        <v>1</v>
      </c>
      <c r="P1572" t="str">
        <f t="shared" si="48"/>
        <v>10</v>
      </c>
      <c r="Q1572" s="118">
        <f>VLOOKUP(M1572,WeightWhite!A$10:B$12,2,FALSE)*I1572</f>
        <v>1</v>
      </c>
      <c r="R1572">
        <f t="shared" si="49"/>
        <v>2</v>
      </c>
    </row>
    <row r="1573" spans="1:18" hidden="1">
      <c r="A1573" s="134">
        <v>9409180035</v>
      </c>
      <c r="B1573">
        <v>2004</v>
      </c>
      <c r="C1573">
        <v>20041027</v>
      </c>
      <c r="D1573">
        <v>50</v>
      </c>
      <c r="E1573">
        <v>50</v>
      </c>
      <c r="G1573" t="s">
        <v>308</v>
      </c>
      <c r="H1573">
        <v>210512</v>
      </c>
      <c r="I1573">
        <v>1</v>
      </c>
      <c r="J1573" t="s">
        <v>77</v>
      </c>
      <c r="K1573" t="s">
        <v>77</v>
      </c>
      <c r="L1573" t="s">
        <v>896</v>
      </c>
      <c r="M1573">
        <v>2002</v>
      </c>
      <c r="N1573">
        <v>74</v>
      </c>
      <c r="O1573">
        <v>1</v>
      </c>
      <c r="P1573" t="str">
        <f t="shared" si="48"/>
        <v>10</v>
      </c>
      <c r="Q1573" s="118">
        <f>VLOOKUP(M1573,WeightWhite!A$10:B$12,2,FALSE)*I1573</f>
        <v>1</v>
      </c>
      <c r="R1573">
        <f t="shared" si="49"/>
        <v>2</v>
      </c>
    </row>
    <row r="1574" spans="1:18" hidden="1">
      <c r="A1574" s="134">
        <v>9409180036</v>
      </c>
      <c r="B1574">
        <v>2004</v>
      </c>
      <c r="C1574">
        <v>20041027</v>
      </c>
      <c r="D1574">
        <v>50</v>
      </c>
      <c r="E1574">
        <v>50</v>
      </c>
      <c r="G1574" t="s">
        <v>308</v>
      </c>
      <c r="H1574">
        <v>210512</v>
      </c>
      <c r="I1574">
        <v>1</v>
      </c>
      <c r="J1574" t="s">
        <v>77</v>
      </c>
      <c r="K1574" t="s">
        <v>77</v>
      </c>
      <c r="L1574" t="s">
        <v>896</v>
      </c>
      <c r="M1574">
        <v>2002</v>
      </c>
      <c r="N1574">
        <v>74</v>
      </c>
      <c r="O1574">
        <v>1</v>
      </c>
      <c r="P1574" t="str">
        <f t="shared" si="48"/>
        <v>10</v>
      </c>
      <c r="Q1574" s="118">
        <f>VLOOKUP(M1574,WeightWhite!A$10:B$12,2,FALSE)*I1574</f>
        <v>1</v>
      </c>
      <c r="R1574">
        <f t="shared" si="49"/>
        <v>2</v>
      </c>
    </row>
    <row r="1575" spans="1:18" hidden="1">
      <c r="A1575" s="134">
        <v>9409180051</v>
      </c>
      <c r="B1575">
        <v>2004</v>
      </c>
      <c r="C1575">
        <v>20041027</v>
      </c>
      <c r="D1575">
        <v>50</v>
      </c>
      <c r="E1575">
        <v>50</v>
      </c>
      <c r="G1575" t="s">
        <v>308</v>
      </c>
      <c r="H1575">
        <v>210512</v>
      </c>
      <c r="I1575">
        <v>1</v>
      </c>
      <c r="J1575" t="s">
        <v>77</v>
      </c>
      <c r="K1575" t="s">
        <v>77</v>
      </c>
      <c r="L1575" t="s">
        <v>896</v>
      </c>
      <c r="M1575">
        <v>2002</v>
      </c>
      <c r="N1575">
        <v>74</v>
      </c>
      <c r="O1575">
        <v>1</v>
      </c>
      <c r="P1575" t="str">
        <f t="shared" si="48"/>
        <v>10</v>
      </c>
      <c r="Q1575" s="118">
        <f>VLOOKUP(M1575,WeightWhite!A$10:B$12,2,FALSE)*I1575</f>
        <v>1</v>
      </c>
      <c r="R1575">
        <f t="shared" si="49"/>
        <v>2</v>
      </c>
    </row>
    <row r="1576" spans="1:18" hidden="1">
      <c r="A1576" s="134">
        <v>9409180052</v>
      </c>
      <c r="B1576">
        <v>2004</v>
      </c>
      <c r="C1576">
        <v>20041027</v>
      </c>
      <c r="D1576">
        <v>50</v>
      </c>
      <c r="E1576">
        <v>50</v>
      </c>
      <c r="G1576" t="s">
        <v>308</v>
      </c>
      <c r="H1576">
        <v>210512</v>
      </c>
      <c r="I1576">
        <v>1</v>
      </c>
      <c r="J1576" t="s">
        <v>77</v>
      </c>
      <c r="K1576" t="s">
        <v>77</v>
      </c>
      <c r="L1576" t="s">
        <v>896</v>
      </c>
      <c r="M1576">
        <v>2002</v>
      </c>
      <c r="N1576">
        <v>74</v>
      </c>
      <c r="O1576">
        <v>1</v>
      </c>
      <c r="P1576" t="str">
        <f t="shared" si="48"/>
        <v>10</v>
      </c>
      <c r="Q1576" s="118">
        <f>VLOOKUP(M1576,WeightWhite!A$10:B$12,2,FALSE)*I1576</f>
        <v>1</v>
      </c>
      <c r="R1576">
        <f t="shared" si="49"/>
        <v>2</v>
      </c>
    </row>
    <row r="1577" spans="1:18" hidden="1">
      <c r="A1577" s="134">
        <v>9409180053</v>
      </c>
      <c r="B1577">
        <v>2004</v>
      </c>
      <c r="C1577">
        <v>20041027</v>
      </c>
      <c r="D1577">
        <v>50</v>
      </c>
      <c r="E1577">
        <v>50</v>
      </c>
      <c r="G1577" t="s">
        <v>308</v>
      </c>
      <c r="H1577">
        <v>210512</v>
      </c>
      <c r="I1577">
        <v>1</v>
      </c>
      <c r="J1577" t="s">
        <v>77</v>
      </c>
      <c r="K1577" t="s">
        <v>77</v>
      </c>
      <c r="L1577" t="s">
        <v>896</v>
      </c>
      <c r="M1577">
        <v>2002</v>
      </c>
      <c r="N1577">
        <v>74</v>
      </c>
      <c r="O1577">
        <v>1</v>
      </c>
      <c r="P1577" t="str">
        <f t="shared" si="48"/>
        <v>10</v>
      </c>
      <c r="Q1577" s="118">
        <f>VLOOKUP(M1577,WeightWhite!A$10:B$12,2,FALSE)*I1577</f>
        <v>1</v>
      </c>
      <c r="R1577">
        <f t="shared" si="49"/>
        <v>2</v>
      </c>
    </row>
    <row r="1578" spans="1:18" hidden="1">
      <c r="A1578" s="134">
        <v>9409180054</v>
      </c>
      <c r="B1578">
        <v>2004</v>
      </c>
      <c r="C1578">
        <v>20041027</v>
      </c>
      <c r="D1578">
        <v>50</v>
      </c>
      <c r="E1578">
        <v>50</v>
      </c>
      <c r="G1578" t="s">
        <v>308</v>
      </c>
      <c r="H1578">
        <v>210512</v>
      </c>
      <c r="I1578">
        <v>1</v>
      </c>
      <c r="J1578" t="s">
        <v>77</v>
      </c>
      <c r="K1578" t="s">
        <v>77</v>
      </c>
      <c r="L1578" t="s">
        <v>896</v>
      </c>
      <c r="M1578">
        <v>2002</v>
      </c>
      <c r="N1578">
        <v>74</v>
      </c>
      <c r="O1578">
        <v>1</v>
      </c>
      <c r="P1578" t="str">
        <f t="shared" si="48"/>
        <v>10</v>
      </c>
      <c r="Q1578" s="118">
        <f>VLOOKUP(M1578,WeightWhite!A$10:B$12,2,FALSE)*I1578</f>
        <v>1</v>
      </c>
      <c r="R1578">
        <f t="shared" si="49"/>
        <v>2</v>
      </c>
    </row>
    <row r="1579" spans="1:18" hidden="1">
      <c r="A1579" s="134">
        <v>9409180057</v>
      </c>
      <c r="B1579">
        <v>2004</v>
      </c>
      <c r="C1579">
        <v>20041027</v>
      </c>
      <c r="D1579">
        <v>50</v>
      </c>
      <c r="E1579">
        <v>50</v>
      </c>
      <c r="G1579" t="s">
        <v>308</v>
      </c>
      <c r="H1579">
        <v>210512</v>
      </c>
      <c r="I1579">
        <v>1</v>
      </c>
      <c r="J1579" t="s">
        <v>77</v>
      </c>
      <c r="K1579" t="s">
        <v>77</v>
      </c>
      <c r="L1579" t="s">
        <v>896</v>
      </c>
      <c r="M1579">
        <v>2002</v>
      </c>
      <c r="N1579">
        <v>74</v>
      </c>
      <c r="O1579">
        <v>1</v>
      </c>
      <c r="P1579" t="str">
        <f t="shared" si="48"/>
        <v>10</v>
      </c>
      <c r="Q1579" s="118">
        <f>VLOOKUP(M1579,WeightWhite!A$10:B$12,2,FALSE)*I1579</f>
        <v>1</v>
      </c>
      <c r="R1579">
        <f t="shared" si="49"/>
        <v>2</v>
      </c>
    </row>
    <row r="1580" spans="1:18" hidden="1">
      <c r="A1580" s="134">
        <v>9409180058</v>
      </c>
      <c r="B1580">
        <v>2004</v>
      </c>
      <c r="C1580">
        <v>20041027</v>
      </c>
      <c r="D1580">
        <v>50</v>
      </c>
      <c r="E1580">
        <v>50</v>
      </c>
      <c r="G1580" t="s">
        <v>308</v>
      </c>
      <c r="H1580">
        <v>210512</v>
      </c>
      <c r="I1580">
        <v>1</v>
      </c>
      <c r="J1580" t="s">
        <v>77</v>
      </c>
      <c r="K1580" t="s">
        <v>77</v>
      </c>
      <c r="L1580" t="s">
        <v>896</v>
      </c>
      <c r="M1580">
        <v>2002</v>
      </c>
      <c r="N1580">
        <v>74</v>
      </c>
      <c r="O1580">
        <v>1</v>
      </c>
      <c r="P1580" t="str">
        <f t="shared" si="48"/>
        <v>10</v>
      </c>
      <c r="Q1580" s="118">
        <f>VLOOKUP(M1580,WeightWhite!A$10:B$12,2,FALSE)*I1580</f>
        <v>1</v>
      </c>
      <c r="R1580">
        <f t="shared" si="49"/>
        <v>2</v>
      </c>
    </row>
    <row r="1581" spans="1:18" hidden="1">
      <c r="A1581" s="134">
        <v>9409180059</v>
      </c>
      <c r="B1581">
        <v>2004</v>
      </c>
      <c r="C1581">
        <v>20041027</v>
      </c>
      <c r="D1581">
        <v>50</v>
      </c>
      <c r="E1581">
        <v>50</v>
      </c>
      <c r="G1581" t="s">
        <v>308</v>
      </c>
      <c r="H1581">
        <v>210512</v>
      </c>
      <c r="I1581">
        <v>1</v>
      </c>
      <c r="J1581" t="s">
        <v>77</v>
      </c>
      <c r="K1581" t="s">
        <v>77</v>
      </c>
      <c r="L1581" t="s">
        <v>896</v>
      </c>
      <c r="M1581">
        <v>2002</v>
      </c>
      <c r="N1581">
        <v>74</v>
      </c>
      <c r="O1581">
        <v>1</v>
      </c>
      <c r="P1581" t="str">
        <f t="shared" si="48"/>
        <v>10</v>
      </c>
      <c r="Q1581" s="118">
        <f>VLOOKUP(M1581,WeightWhite!A$10:B$12,2,FALSE)*I1581</f>
        <v>1</v>
      </c>
      <c r="R1581">
        <f t="shared" si="49"/>
        <v>2</v>
      </c>
    </row>
    <row r="1582" spans="1:18" hidden="1">
      <c r="A1582" s="134">
        <v>9409180060</v>
      </c>
      <c r="B1582">
        <v>2004</v>
      </c>
      <c r="C1582">
        <v>20041027</v>
      </c>
      <c r="D1582">
        <v>50</v>
      </c>
      <c r="E1582">
        <v>50</v>
      </c>
      <c r="G1582" t="s">
        <v>308</v>
      </c>
      <c r="H1582">
        <v>210512</v>
      </c>
      <c r="I1582">
        <v>1</v>
      </c>
      <c r="J1582" t="s">
        <v>77</v>
      </c>
      <c r="K1582" t="s">
        <v>77</v>
      </c>
      <c r="L1582" t="s">
        <v>896</v>
      </c>
      <c r="M1582">
        <v>2002</v>
      </c>
      <c r="N1582">
        <v>74</v>
      </c>
      <c r="O1582">
        <v>1</v>
      </c>
      <c r="P1582" t="str">
        <f t="shared" si="48"/>
        <v>10</v>
      </c>
      <c r="Q1582" s="118">
        <f>VLOOKUP(M1582,WeightWhite!A$10:B$12,2,FALSE)*I1582</f>
        <v>1</v>
      </c>
      <c r="R1582">
        <f t="shared" si="49"/>
        <v>2</v>
      </c>
    </row>
    <row r="1583" spans="1:18" hidden="1">
      <c r="A1583" s="134">
        <v>9409180061</v>
      </c>
      <c r="B1583">
        <v>2004</v>
      </c>
      <c r="C1583">
        <v>20041027</v>
      </c>
      <c r="D1583">
        <v>50</v>
      </c>
      <c r="E1583">
        <v>50</v>
      </c>
      <c r="G1583" t="s">
        <v>308</v>
      </c>
      <c r="H1583">
        <v>210512</v>
      </c>
      <c r="I1583">
        <v>1</v>
      </c>
      <c r="J1583" t="s">
        <v>77</v>
      </c>
      <c r="K1583" t="s">
        <v>77</v>
      </c>
      <c r="L1583" t="s">
        <v>896</v>
      </c>
      <c r="M1583">
        <v>2002</v>
      </c>
      <c r="N1583">
        <v>74</v>
      </c>
      <c r="O1583">
        <v>1</v>
      </c>
      <c r="P1583" t="str">
        <f t="shared" si="48"/>
        <v>10</v>
      </c>
      <c r="Q1583" s="118">
        <f>VLOOKUP(M1583,WeightWhite!A$10:B$12,2,FALSE)*I1583</f>
        <v>1</v>
      </c>
      <c r="R1583">
        <f t="shared" si="49"/>
        <v>2</v>
      </c>
    </row>
    <row r="1584" spans="1:18" hidden="1">
      <c r="A1584" s="134">
        <v>9409180062</v>
      </c>
      <c r="B1584">
        <v>2004</v>
      </c>
      <c r="C1584">
        <v>20041027</v>
      </c>
      <c r="D1584">
        <v>50</v>
      </c>
      <c r="E1584">
        <v>50</v>
      </c>
      <c r="G1584" t="s">
        <v>308</v>
      </c>
      <c r="H1584">
        <v>210512</v>
      </c>
      <c r="I1584">
        <v>1</v>
      </c>
      <c r="J1584" t="s">
        <v>77</v>
      </c>
      <c r="K1584" t="s">
        <v>77</v>
      </c>
      <c r="L1584" t="s">
        <v>896</v>
      </c>
      <c r="M1584">
        <v>2002</v>
      </c>
      <c r="N1584">
        <v>74</v>
      </c>
      <c r="O1584">
        <v>1</v>
      </c>
      <c r="P1584" t="str">
        <f t="shared" si="48"/>
        <v>10</v>
      </c>
      <c r="Q1584" s="118">
        <f>VLOOKUP(M1584,WeightWhite!A$10:B$12,2,FALSE)*I1584</f>
        <v>1</v>
      </c>
      <c r="R1584">
        <f t="shared" si="49"/>
        <v>2</v>
      </c>
    </row>
    <row r="1585" spans="1:18" hidden="1">
      <c r="A1585" s="134">
        <v>9409180063</v>
      </c>
      <c r="B1585">
        <v>2004</v>
      </c>
      <c r="C1585">
        <v>20041027</v>
      </c>
      <c r="D1585">
        <v>50</v>
      </c>
      <c r="E1585">
        <v>50</v>
      </c>
      <c r="G1585" t="s">
        <v>308</v>
      </c>
      <c r="H1585">
        <v>210512</v>
      </c>
      <c r="I1585">
        <v>1</v>
      </c>
      <c r="J1585" t="s">
        <v>77</v>
      </c>
      <c r="K1585" t="s">
        <v>77</v>
      </c>
      <c r="L1585" t="s">
        <v>896</v>
      </c>
      <c r="M1585">
        <v>2002</v>
      </c>
      <c r="N1585">
        <v>74</v>
      </c>
      <c r="O1585">
        <v>1</v>
      </c>
      <c r="P1585" t="str">
        <f t="shared" si="48"/>
        <v>10</v>
      </c>
      <c r="Q1585" s="118">
        <f>VLOOKUP(M1585,WeightWhite!A$10:B$12,2,FALSE)*I1585</f>
        <v>1</v>
      </c>
      <c r="R1585">
        <f t="shared" si="49"/>
        <v>2</v>
      </c>
    </row>
    <row r="1586" spans="1:18" hidden="1">
      <c r="A1586" s="134">
        <v>9409180064</v>
      </c>
      <c r="B1586">
        <v>2004</v>
      </c>
      <c r="C1586">
        <v>20041027</v>
      </c>
      <c r="D1586">
        <v>50</v>
      </c>
      <c r="E1586">
        <v>50</v>
      </c>
      <c r="G1586" t="s">
        <v>308</v>
      </c>
      <c r="H1586">
        <v>210512</v>
      </c>
      <c r="I1586">
        <v>1</v>
      </c>
      <c r="J1586" t="s">
        <v>77</v>
      </c>
      <c r="K1586" t="s">
        <v>77</v>
      </c>
      <c r="L1586" t="s">
        <v>896</v>
      </c>
      <c r="M1586">
        <v>2002</v>
      </c>
      <c r="N1586">
        <v>74</v>
      </c>
      <c r="O1586">
        <v>1</v>
      </c>
      <c r="P1586" t="str">
        <f t="shared" si="48"/>
        <v>10</v>
      </c>
      <c r="Q1586" s="118">
        <f>VLOOKUP(M1586,WeightWhite!A$10:B$12,2,FALSE)*I1586</f>
        <v>1</v>
      </c>
      <c r="R1586">
        <f t="shared" si="49"/>
        <v>2</v>
      </c>
    </row>
    <row r="1587" spans="1:18" hidden="1">
      <c r="A1587" s="134">
        <v>9402600041</v>
      </c>
      <c r="B1587">
        <v>2005</v>
      </c>
      <c r="C1587">
        <v>20051005</v>
      </c>
      <c r="D1587">
        <v>50</v>
      </c>
      <c r="E1587">
        <v>50</v>
      </c>
      <c r="G1587" t="s">
        <v>308</v>
      </c>
      <c r="H1587">
        <v>210512</v>
      </c>
      <c r="I1587">
        <v>1</v>
      </c>
      <c r="J1587" t="s">
        <v>77</v>
      </c>
      <c r="K1587" t="s">
        <v>77</v>
      </c>
      <c r="L1587" t="s">
        <v>896</v>
      </c>
      <c r="M1587">
        <v>2002</v>
      </c>
      <c r="N1587">
        <v>74</v>
      </c>
      <c r="O1587">
        <v>1</v>
      </c>
      <c r="P1587" t="str">
        <f t="shared" si="48"/>
        <v>10</v>
      </c>
      <c r="Q1587" s="118">
        <f>VLOOKUP(M1587,WeightWhite!A$10:B$12,2,FALSE)*I1587</f>
        <v>1</v>
      </c>
      <c r="R1587">
        <f t="shared" si="49"/>
        <v>3</v>
      </c>
    </row>
    <row r="1588" spans="1:18" hidden="1">
      <c r="A1588" s="134">
        <v>9402600042</v>
      </c>
      <c r="B1588">
        <v>2005</v>
      </c>
      <c r="C1588">
        <v>20051005</v>
      </c>
      <c r="D1588">
        <v>50</v>
      </c>
      <c r="E1588">
        <v>50</v>
      </c>
      <c r="G1588" t="s">
        <v>308</v>
      </c>
      <c r="H1588">
        <v>210512</v>
      </c>
      <c r="I1588">
        <v>1</v>
      </c>
      <c r="J1588" t="s">
        <v>77</v>
      </c>
      <c r="K1588" t="s">
        <v>77</v>
      </c>
      <c r="L1588" t="s">
        <v>896</v>
      </c>
      <c r="M1588">
        <v>2002</v>
      </c>
      <c r="N1588">
        <v>74</v>
      </c>
      <c r="O1588">
        <v>1</v>
      </c>
      <c r="P1588" t="str">
        <f t="shared" si="48"/>
        <v>10</v>
      </c>
      <c r="Q1588" s="118">
        <f>VLOOKUP(M1588,WeightWhite!A$10:B$12,2,FALSE)*I1588</f>
        <v>1</v>
      </c>
      <c r="R1588">
        <f t="shared" si="49"/>
        <v>3</v>
      </c>
    </row>
    <row r="1589" spans="1:18" hidden="1">
      <c r="A1589" s="134">
        <v>9402600043</v>
      </c>
      <c r="B1589">
        <v>2005</v>
      </c>
      <c r="C1589">
        <v>20051005</v>
      </c>
      <c r="D1589">
        <v>50</v>
      </c>
      <c r="E1589">
        <v>50</v>
      </c>
      <c r="G1589" t="s">
        <v>308</v>
      </c>
      <c r="H1589">
        <v>210512</v>
      </c>
      <c r="I1589">
        <v>1</v>
      </c>
      <c r="J1589" t="s">
        <v>77</v>
      </c>
      <c r="K1589" t="s">
        <v>77</v>
      </c>
      <c r="L1589" t="s">
        <v>896</v>
      </c>
      <c r="M1589">
        <v>2002</v>
      </c>
      <c r="N1589">
        <v>74</v>
      </c>
      <c r="O1589">
        <v>1</v>
      </c>
      <c r="P1589" t="str">
        <f t="shared" si="48"/>
        <v>10</v>
      </c>
      <c r="Q1589" s="118">
        <f>VLOOKUP(M1589,WeightWhite!A$10:B$12,2,FALSE)*I1589</f>
        <v>1</v>
      </c>
      <c r="R1589">
        <f t="shared" si="49"/>
        <v>3</v>
      </c>
    </row>
    <row r="1590" spans="1:18" hidden="1">
      <c r="A1590" s="134">
        <v>9402600045</v>
      </c>
      <c r="B1590">
        <v>2005</v>
      </c>
      <c r="C1590">
        <v>20051005</v>
      </c>
      <c r="D1590">
        <v>50</v>
      </c>
      <c r="E1590">
        <v>50</v>
      </c>
      <c r="G1590" t="s">
        <v>308</v>
      </c>
      <c r="H1590">
        <v>210512</v>
      </c>
      <c r="I1590">
        <v>1</v>
      </c>
      <c r="J1590" t="s">
        <v>77</v>
      </c>
      <c r="K1590" t="s">
        <v>77</v>
      </c>
      <c r="L1590" t="s">
        <v>896</v>
      </c>
      <c r="M1590">
        <v>2002</v>
      </c>
      <c r="N1590">
        <v>74</v>
      </c>
      <c r="O1590">
        <v>1</v>
      </c>
      <c r="P1590" t="str">
        <f t="shared" si="48"/>
        <v>10</v>
      </c>
      <c r="Q1590" s="118">
        <f>VLOOKUP(M1590,WeightWhite!A$10:B$12,2,FALSE)*I1590</f>
        <v>1</v>
      </c>
      <c r="R1590">
        <f t="shared" si="49"/>
        <v>3</v>
      </c>
    </row>
    <row r="1591" spans="1:18" hidden="1">
      <c r="A1591" s="134">
        <v>9402600047</v>
      </c>
      <c r="B1591">
        <v>2005</v>
      </c>
      <c r="C1591">
        <v>20051005</v>
      </c>
      <c r="D1591">
        <v>50</v>
      </c>
      <c r="E1591">
        <v>50</v>
      </c>
      <c r="G1591" t="s">
        <v>308</v>
      </c>
      <c r="H1591">
        <v>210512</v>
      </c>
      <c r="I1591">
        <v>1</v>
      </c>
      <c r="J1591" t="s">
        <v>77</v>
      </c>
      <c r="K1591" t="s">
        <v>77</v>
      </c>
      <c r="L1591" t="s">
        <v>896</v>
      </c>
      <c r="M1591">
        <v>2002</v>
      </c>
      <c r="N1591">
        <v>74</v>
      </c>
      <c r="O1591">
        <v>1</v>
      </c>
      <c r="P1591" t="str">
        <f t="shared" si="48"/>
        <v>10</v>
      </c>
      <c r="Q1591" s="118">
        <f>VLOOKUP(M1591,WeightWhite!A$10:B$12,2,FALSE)*I1591</f>
        <v>1</v>
      </c>
      <c r="R1591">
        <f t="shared" si="49"/>
        <v>3</v>
      </c>
    </row>
    <row r="1592" spans="1:18" hidden="1">
      <c r="A1592" s="134">
        <v>9402600048</v>
      </c>
      <c r="B1592">
        <v>2005</v>
      </c>
      <c r="C1592">
        <v>20051005</v>
      </c>
      <c r="D1592">
        <v>50</v>
      </c>
      <c r="E1592">
        <v>50</v>
      </c>
      <c r="G1592" t="s">
        <v>308</v>
      </c>
      <c r="H1592">
        <v>210512</v>
      </c>
      <c r="I1592">
        <v>1</v>
      </c>
      <c r="J1592" t="s">
        <v>77</v>
      </c>
      <c r="K1592" t="s">
        <v>77</v>
      </c>
      <c r="L1592" t="s">
        <v>896</v>
      </c>
      <c r="M1592">
        <v>2002</v>
      </c>
      <c r="N1592">
        <v>74</v>
      </c>
      <c r="O1592">
        <v>1</v>
      </c>
      <c r="P1592" t="str">
        <f t="shared" si="48"/>
        <v>10</v>
      </c>
      <c r="Q1592" s="118">
        <f>VLOOKUP(M1592,WeightWhite!A$10:B$12,2,FALSE)*I1592</f>
        <v>1</v>
      </c>
      <c r="R1592">
        <f t="shared" si="49"/>
        <v>3</v>
      </c>
    </row>
    <row r="1593" spans="1:18" hidden="1">
      <c r="A1593" s="134">
        <v>9402600049</v>
      </c>
      <c r="B1593">
        <v>2005</v>
      </c>
      <c r="C1593">
        <v>20051005</v>
      </c>
      <c r="D1593">
        <v>50</v>
      </c>
      <c r="E1593">
        <v>50</v>
      </c>
      <c r="G1593" t="s">
        <v>308</v>
      </c>
      <c r="H1593">
        <v>210512</v>
      </c>
      <c r="I1593">
        <v>1</v>
      </c>
      <c r="J1593" t="s">
        <v>77</v>
      </c>
      <c r="K1593" t="s">
        <v>77</v>
      </c>
      <c r="L1593" t="s">
        <v>896</v>
      </c>
      <c r="M1593">
        <v>2002</v>
      </c>
      <c r="N1593">
        <v>74</v>
      </c>
      <c r="O1593">
        <v>1</v>
      </c>
      <c r="P1593" t="str">
        <f t="shared" si="48"/>
        <v>10</v>
      </c>
      <c r="Q1593" s="118">
        <f>VLOOKUP(M1593,WeightWhite!A$10:B$12,2,FALSE)*I1593</f>
        <v>1</v>
      </c>
      <c r="R1593">
        <f t="shared" si="49"/>
        <v>3</v>
      </c>
    </row>
    <row r="1594" spans="1:18" hidden="1">
      <c r="A1594" s="134">
        <v>9402600050</v>
      </c>
      <c r="B1594">
        <v>2005</v>
      </c>
      <c r="C1594">
        <v>20051005</v>
      </c>
      <c r="D1594">
        <v>50</v>
      </c>
      <c r="E1594">
        <v>50</v>
      </c>
      <c r="G1594" t="s">
        <v>308</v>
      </c>
      <c r="H1594">
        <v>210512</v>
      </c>
      <c r="I1594">
        <v>1</v>
      </c>
      <c r="J1594" t="s">
        <v>77</v>
      </c>
      <c r="K1594" t="s">
        <v>77</v>
      </c>
      <c r="L1594" t="s">
        <v>896</v>
      </c>
      <c r="M1594">
        <v>2002</v>
      </c>
      <c r="N1594">
        <v>74</v>
      </c>
      <c r="O1594">
        <v>1</v>
      </c>
      <c r="P1594" t="str">
        <f t="shared" si="48"/>
        <v>10</v>
      </c>
      <c r="Q1594" s="118">
        <f>VLOOKUP(M1594,WeightWhite!A$10:B$12,2,FALSE)*I1594</f>
        <v>1</v>
      </c>
      <c r="R1594">
        <f t="shared" si="49"/>
        <v>3</v>
      </c>
    </row>
    <row r="1595" spans="1:18" hidden="1">
      <c r="A1595" s="134">
        <v>9402600051</v>
      </c>
      <c r="B1595">
        <v>2005</v>
      </c>
      <c r="C1595">
        <v>20051005</v>
      </c>
      <c r="D1595">
        <v>50</v>
      </c>
      <c r="E1595">
        <v>50</v>
      </c>
      <c r="G1595" t="s">
        <v>308</v>
      </c>
      <c r="H1595">
        <v>210512</v>
      </c>
      <c r="I1595">
        <v>1</v>
      </c>
      <c r="J1595" t="s">
        <v>77</v>
      </c>
      <c r="K1595" t="s">
        <v>77</v>
      </c>
      <c r="L1595" t="s">
        <v>896</v>
      </c>
      <c r="M1595">
        <v>2002</v>
      </c>
      <c r="N1595">
        <v>74</v>
      </c>
      <c r="O1595">
        <v>1</v>
      </c>
      <c r="P1595" t="str">
        <f t="shared" si="48"/>
        <v>10</v>
      </c>
      <c r="Q1595" s="118">
        <f>VLOOKUP(M1595,WeightWhite!A$10:B$12,2,FALSE)*I1595</f>
        <v>1</v>
      </c>
      <c r="R1595">
        <f t="shared" si="49"/>
        <v>3</v>
      </c>
    </row>
    <row r="1596" spans="1:18" hidden="1">
      <c r="A1596" s="134">
        <v>9402600052</v>
      </c>
      <c r="B1596">
        <v>2005</v>
      </c>
      <c r="C1596">
        <v>20051005</v>
      </c>
      <c r="D1596">
        <v>50</v>
      </c>
      <c r="E1596">
        <v>50</v>
      </c>
      <c r="G1596" t="s">
        <v>308</v>
      </c>
      <c r="H1596">
        <v>210512</v>
      </c>
      <c r="I1596">
        <v>1.04</v>
      </c>
      <c r="J1596" t="s">
        <v>77</v>
      </c>
      <c r="K1596" t="s">
        <v>77</v>
      </c>
      <c r="L1596" t="s">
        <v>896</v>
      </c>
      <c r="M1596">
        <v>2002</v>
      </c>
      <c r="N1596">
        <v>74</v>
      </c>
      <c r="O1596">
        <v>1</v>
      </c>
      <c r="P1596" t="str">
        <f t="shared" si="48"/>
        <v>10</v>
      </c>
      <c r="Q1596" s="118">
        <f>VLOOKUP(M1596,WeightWhite!A$10:B$12,2,FALSE)*I1596</f>
        <v>1.04</v>
      </c>
      <c r="R1596">
        <f t="shared" si="49"/>
        <v>3</v>
      </c>
    </row>
    <row r="1597" spans="1:18" hidden="1">
      <c r="A1597" s="134">
        <v>9402600053</v>
      </c>
      <c r="B1597">
        <v>2005</v>
      </c>
      <c r="C1597">
        <v>20051005</v>
      </c>
      <c r="D1597">
        <v>50</v>
      </c>
      <c r="E1597">
        <v>50</v>
      </c>
      <c r="G1597" t="s">
        <v>308</v>
      </c>
      <c r="H1597">
        <v>210512</v>
      </c>
      <c r="I1597">
        <v>1.04</v>
      </c>
      <c r="J1597" t="s">
        <v>77</v>
      </c>
      <c r="K1597" t="s">
        <v>77</v>
      </c>
      <c r="L1597" t="s">
        <v>896</v>
      </c>
      <c r="M1597">
        <v>2002</v>
      </c>
      <c r="N1597">
        <v>74</v>
      </c>
      <c r="O1597">
        <v>1</v>
      </c>
      <c r="P1597" t="str">
        <f t="shared" si="48"/>
        <v>10</v>
      </c>
      <c r="Q1597" s="118">
        <f>VLOOKUP(M1597,WeightWhite!A$10:B$12,2,FALSE)*I1597</f>
        <v>1.04</v>
      </c>
      <c r="R1597">
        <f t="shared" si="49"/>
        <v>3</v>
      </c>
    </row>
    <row r="1598" spans="1:18" hidden="1">
      <c r="A1598" s="134">
        <v>9402600054</v>
      </c>
      <c r="B1598">
        <v>2005</v>
      </c>
      <c r="C1598">
        <v>20051005</v>
      </c>
      <c r="D1598">
        <v>50</v>
      </c>
      <c r="E1598">
        <v>50</v>
      </c>
      <c r="G1598" t="s">
        <v>308</v>
      </c>
      <c r="H1598">
        <v>210512</v>
      </c>
      <c r="I1598">
        <v>1</v>
      </c>
      <c r="J1598" t="s">
        <v>77</v>
      </c>
      <c r="K1598" t="s">
        <v>77</v>
      </c>
      <c r="L1598" t="s">
        <v>896</v>
      </c>
      <c r="M1598">
        <v>2002</v>
      </c>
      <c r="N1598">
        <v>74</v>
      </c>
      <c r="O1598">
        <v>1</v>
      </c>
      <c r="P1598" t="str">
        <f t="shared" si="48"/>
        <v>10</v>
      </c>
      <c r="Q1598" s="118">
        <f>VLOOKUP(M1598,WeightWhite!A$10:B$12,2,FALSE)*I1598</f>
        <v>1</v>
      </c>
      <c r="R1598">
        <f t="shared" si="49"/>
        <v>3</v>
      </c>
    </row>
    <row r="1599" spans="1:18" hidden="1">
      <c r="A1599" s="134">
        <v>9402600001</v>
      </c>
      <c r="B1599">
        <v>2005</v>
      </c>
      <c r="C1599">
        <v>20051005</v>
      </c>
      <c r="D1599">
        <v>50</v>
      </c>
      <c r="E1599">
        <v>50</v>
      </c>
      <c r="G1599" t="s">
        <v>308</v>
      </c>
      <c r="H1599">
        <v>210512</v>
      </c>
      <c r="I1599">
        <v>1</v>
      </c>
      <c r="J1599" t="s">
        <v>77</v>
      </c>
      <c r="K1599" t="s">
        <v>77</v>
      </c>
      <c r="L1599" t="s">
        <v>896</v>
      </c>
      <c r="M1599">
        <v>2002</v>
      </c>
      <c r="N1599">
        <v>74</v>
      </c>
      <c r="O1599">
        <v>1</v>
      </c>
      <c r="P1599" t="str">
        <f t="shared" si="48"/>
        <v>10</v>
      </c>
      <c r="Q1599" s="118">
        <f>VLOOKUP(M1599,WeightWhite!A$10:B$12,2,FALSE)*I1599</f>
        <v>1</v>
      </c>
      <c r="R1599">
        <f t="shared" si="49"/>
        <v>3</v>
      </c>
    </row>
    <row r="1600" spans="1:18" hidden="1">
      <c r="A1600" s="134">
        <v>9402600002</v>
      </c>
      <c r="B1600">
        <v>2005</v>
      </c>
      <c r="C1600">
        <v>20051005</v>
      </c>
      <c r="D1600">
        <v>50</v>
      </c>
      <c r="E1600">
        <v>50</v>
      </c>
      <c r="G1600" t="s">
        <v>308</v>
      </c>
      <c r="H1600">
        <v>210512</v>
      </c>
      <c r="I1600">
        <v>1</v>
      </c>
      <c r="J1600" t="s">
        <v>77</v>
      </c>
      <c r="K1600" t="s">
        <v>77</v>
      </c>
      <c r="L1600" t="s">
        <v>896</v>
      </c>
      <c r="M1600">
        <v>2002</v>
      </c>
      <c r="N1600">
        <v>74</v>
      </c>
      <c r="O1600">
        <v>1</v>
      </c>
      <c r="P1600" t="str">
        <f t="shared" si="48"/>
        <v>10</v>
      </c>
      <c r="Q1600" s="118">
        <f>VLOOKUP(M1600,WeightWhite!A$10:B$12,2,FALSE)*I1600</f>
        <v>1</v>
      </c>
      <c r="R1600">
        <f t="shared" si="49"/>
        <v>3</v>
      </c>
    </row>
    <row r="1601" spans="1:18" hidden="1">
      <c r="A1601" s="134">
        <v>9402600004</v>
      </c>
      <c r="B1601">
        <v>2005</v>
      </c>
      <c r="C1601">
        <v>20051005</v>
      </c>
      <c r="D1601">
        <v>50</v>
      </c>
      <c r="E1601">
        <v>50</v>
      </c>
      <c r="G1601" t="s">
        <v>308</v>
      </c>
      <c r="H1601">
        <v>210512</v>
      </c>
      <c r="I1601">
        <v>1</v>
      </c>
      <c r="J1601" t="s">
        <v>77</v>
      </c>
      <c r="K1601" t="s">
        <v>77</v>
      </c>
      <c r="L1601" t="s">
        <v>896</v>
      </c>
      <c r="M1601">
        <v>2002</v>
      </c>
      <c r="N1601">
        <v>74</v>
      </c>
      <c r="O1601">
        <v>1</v>
      </c>
      <c r="P1601" t="str">
        <f t="shared" si="48"/>
        <v>10</v>
      </c>
      <c r="Q1601" s="118">
        <f>VLOOKUP(M1601,WeightWhite!A$10:B$12,2,FALSE)*I1601</f>
        <v>1</v>
      </c>
      <c r="R1601">
        <f t="shared" si="49"/>
        <v>3</v>
      </c>
    </row>
    <row r="1602" spans="1:18" hidden="1">
      <c r="A1602" s="134">
        <v>9402600005</v>
      </c>
      <c r="B1602">
        <v>2005</v>
      </c>
      <c r="C1602">
        <v>20051005</v>
      </c>
      <c r="D1602">
        <v>50</v>
      </c>
      <c r="E1602">
        <v>50</v>
      </c>
      <c r="G1602" t="s">
        <v>308</v>
      </c>
      <c r="H1602">
        <v>210512</v>
      </c>
      <c r="I1602">
        <v>1</v>
      </c>
      <c r="J1602" t="s">
        <v>77</v>
      </c>
      <c r="K1602" t="s">
        <v>77</v>
      </c>
      <c r="L1602" t="s">
        <v>896</v>
      </c>
      <c r="M1602">
        <v>2002</v>
      </c>
      <c r="N1602">
        <v>74</v>
      </c>
      <c r="O1602">
        <v>1</v>
      </c>
      <c r="P1602" t="str">
        <f t="shared" ref="P1602:P1665" si="50">MID(C1602,5,2)</f>
        <v>10</v>
      </c>
      <c r="Q1602" s="118">
        <f>VLOOKUP(M1602,WeightWhite!A$10:B$12,2,FALSE)*I1602</f>
        <v>1</v>
      </c>
      <c r="R1602">
        <f t="shared" si="49"/>
        <v>3</v>
      </c>
    </row>
    <row r="1603" spans="1:18" hidden="1">
      <c r="A1603" s="134">
        <v>9402600006</v>
      </c>
      <c r="B1603">
        <v>2005</v>
      </c>
      <c r="C1603">
        <v>20051005</v>
      </c>
      <c r="D1603">
        <v>50</v>
      </c>
      <c r="E1603">
        <v>50</v>
      </c>
      <c r="G1603" t="s">
        <v>308</v>
      </c>
      <c r="H1603">
        <v>210512</v>
      </c>
      <c r="I1603">
        <v>1</v>
      </c>
      <c r="J1603" t="s">
        <v>77</v>
      </c>
      <c r="K1603" t="s">
        <v>77</v>
      </c>
      <c r="L1603" t="s">
        <v>896</v>
      </c>
      <c r="M1603">
        <v>2002</v>
      </c>
      <c r="N1603">
        <v>74</v>
      </c>
      <c r="O1603">
        <v>1</v>
      </c>
      <c r="P1603" t="str">
        <f t="shared" si="50"/>
        <v>10</v>
      </c>
      <c r="Q1603" s="118">
        <f>VLOOKUP(M1603,WeightWhite!A$10:B$12,2,FALSE)*I1603</f>
        <v>1</v>
      </c>
      <c r="R1603">
        <f t="shared" ref="R1603:R1666" si="51">B1603-M1603</f>
        <v>3</v>
      </c>
    </row>
    <row r="1604" spans="1:18" hidden="1">
      <c r="A1604" s="134">
        <v>9402600007</v>
      </c>
      <c r="B1604">
        <v>2005</v>
      </c>
      <c r="C1604">
        <v>20051005</v>
      </c>
      <c r="D1604">
        <v>50</v>
      </c>
      <c r="E1604">
        <v>50</v>
      </c>
      <c r="G1604" t="s">
        <v>308</v>
      </c>
      <c r="H1604">
        <v>210512</v>
      </c>
      <c r="I1604">
        <v>1</v>
      </c>
      <c r="J1604" t="s">
        <v>77</v>
      </c>
      <c r="K1604" t="s">
        <v>77</v>
      </c>
      <c r="L1604" t="s">
        <v>896</v>
      </c>
      <c r="M1604">
        <v>2002</v>
      </c>
      <c r="N1604">
        <v>74</v>
      </c>
      <c r="O1604">
        <v>1</v>
      </c>
      <c r="P1604" t="str">
        <f t="shared" si="50"/>
        <v>10</v>
      </c>
      <c r="Q1604" s="118">
        <f>VLOOKUP(M1604,WeightWhite!A$10:B$12,2,FALSE)*I1604</f>
        <v>1</v>
      </c>
      <c r="R1604">
        <f t="shared" si="51"/>
        <v>3</v>
      </c>
    </row>
    <row r="1605" spans="1:18" hidden="1">
      <c r="A1605" s="134">
        <v>9402600008</v>
      </c>
      <c r="B1605">
        <v>2005</v>
      </c>
      <c r="C1605">
        <v>20051005</v>
      </c>
      <c r="D1605">
        <v>50</v>
      </c>
      <c r="E1605">
        <v>50</v>
      </c>
      <c r="G1605" t="s">
        <v>308</v>
      </c>
      <c r="H1605">
        <v>210512</v>
      </c>
      <c r="I1605">
        <v>1</v>
      </c>
      <c r="J1605" t="s">
        <v>77</v>
      </c>
      <c r="K1605" t="s">
        <v>77</v>
      </c>
      <c r="L1605" t="s">
        <v>896</v>
      </c>
      <c r="M1605">
        <v>2002</v>
      </c>
      <c r="N1605">
        <v>74</v>
      </c>
      <c r="O1605">
        <v>1</v>
      </c>
      <c r="P1605" t="str">
        <f t="shared" si="50"/>
        <v>10</v>
      </c>
      <c r="Q1605" s="118">
        <f>VLOOKUP(M1605,WeightWhite!A$10:B$12,2,FALSE)*I1605</f>
        <v>1</v>
      </c>
      <c r="R1605">
        <f t="shared" si="51"/>
        <v>3</v>
      </c>
    </row>
    <row r="1606" spans="1:18" hidden="1">
      <c r="A1606" s="134">
        <v>9402600010</v>
      </c>
      <c r="B1606">
        <v>2005</v>
      </c>
      <c r="C1606">
        <v>20051005</v>
      </c>
      <c r="D1606">
        <v>50</v>
      </c>
      <c r="E1606">
        <v>50</v>
      </c>
      <c r="G1606" t="s">
        <v>308</v>
      </c>
      <c r="H1606">
        <v>210512</v>
      </c>
      <c r="I1606">
        <v>1</v>
      </c>
      <c r="J1606" t="s">
        <v>77</v>
      </c>
      <c r="K1606" t="s">
        <v>77</v>
      </c>
      <c r="L1606" t="s">
        <v>896</v>
      </c>
      <c r="M1606">
        <v>2002</v>
      </c>
      <c r="N1606">
        <v>74</v>
      </c>
      <c r="O1606">
        <v>1</v>
      </c>
      <c r="P1606" t="str">
        <f t="shared" si="50"/>
        <v>10</v>
      </c>
      <c r="Q1606" s="118">
        <f>VLOOKUP(M1606,WeightWhite!A$10:B$12,2,FALSE)*I1606</f>
        <v>1</v>
      </c>
      <c r="R1606">
        <f t="shared" si="51"/>
        <v>3</v>
      </c>
    </row>
    <row r="1607" spans="1:18" hidden="1">
      <c r="A1607" s="134">
        <v>9402600011</v>
      </c>
      <c r="B1607">
        <v>2005</v>
      </c>
      <c r="C1607">
        <v>20051005</v>
      </c>
      <c r="D1607">
        <v>50</v>
      </c>
      <c r="E1607">
        <v>50</v>
      </c>
      <c r="G1607" t="s">
        <v>308</v>
      </c>
      <c r="H1607">
        <v>210512</v>
      </c>
      <c r="I1607">
        <v>1</v>
      </c>
      <c r="J1607" t="s">
        <v>77</v>
      </c>
      <c r="K1607" t="s">
        <v>77</v>
      </c>
      <c r="L1607" t="s">
        <v>896</v>
      </c>
      <c r="M1607">
        <v>2002</v>
      </c>
      <c r="N1607">
        <v>74</v>
      </c>
      <c r="O1607">
        <v>1</v>
      </c>
      <c r="P1607" t="str">
        <f t="shared" si="50"/>
        <v>10</v>
      </c>
      <c r="Q1607" s="118">
        <f>VLOOKUP(M1607,WeightWhite!A$10:B$12,2,FALSE)*I1607</f>
        <v>1</v>
      </c>
      <c r="R1607">
        <f t="shared" si="51"/>
        <v>3</v>
      </c>
    </row>
    <row r="1608" spans="1:18" hidden="1">
      <c r="A1608" s="134">
        <v>9402600012</v>
      </c>
      <c r="B1608">
        <v>2005</v>
      </c>
      <c r="C1608">
        <v>20051005</v>
      </c>
      <c r="D1608">
        <v>50</v>
      </c>
      <c r="E1608">
        <v>50</v>
      </c>
      <c r="G1608" t="s">
        <v>308</v>
      </c>
      <c r="H1608">
        <v>210512</v>
      </c>
      <c r="I1608">
        <v>1</v>
      </c>
      <c r="J1608" t="s">
        <v>77</v>
      </c>
      <c r="K1608" t="s">
        <v>77</v>
      </c>
      <c r="L1608" t="s">
        <v>896</v>
      </c>
      <c r="M1608">
        <v>2002</v>
      </c>
      <c r="N1608">
        <v>74</v>
      </c>
      <c r="O1608">
        <v>1</v>
      </c>
      <c r="P1608" t="str">
        <f t="shared" si="50"/>
        <v>10</v>
      </c>
      <c r="Q1608" s="118">
        <f>VLOOKUP(M1608,WeightWhite!A$10:B$12,2,FALSE)*I1608</f>
        <v>1</v>
      </c>
      <c r="R1608">
        <f t="shared" si="51"/>
        <v>3</v>
      </c>
    </row>
    <row r="1609" spans="1:18" hidden="1">
      <c r="A1609" s="134">
        <v>9402600013</v>
      </c>
      <c r="B1609">
        <v>2005</v>
      </c>
      <c r="C1609">
        <v>20051005</v>
      </c>
      <c r="D1609">
        <v>50</v>
      </c>
      <c r="E1609">
        <v>50</v>
      </c>
      <c r="G1609" t="s">
        <v>308</v>
      </c>
      <c r="H1609">
        <v>210512</v>
      </c>
      <c r="I1609">
        <v>1</v>
      </c>
      <c r="J1609" t="s">
        <v>77</v>
      </c>
      <c r="K1609" t="s">
        <v>77</v>
      </c>
      <c r="L1609" t="s">
        <v>896</v>
      </c>
      <c r="M1609">
        <v>2002</v>
      </c>
      <c r="N1609">
        <v>74</v>
      </c>
      <c r="O1609">
        <v>1</v>
      </c>
      <c r="P1609" t="str">
        <f t="shared" si="50"/>
        <v>10</v>
      </c>
      <c r="Q1609" s="118">
        <f>VLOOKUP(M1609,WeightWhite!A$10:B$12,2,FALSE)*I1609</f>
        <v>1</v>
      </c>
      <c r="R1609">
        <f t="shared" si="51"/>
        <v>3</v>
      </c>
    </row>
    <row r="1610" spans="1:18" hidden="1">
      <c r="A1610" s="134">
        <v>9402600014</v>
      </c>
      <c r="B1610">
        <v>2005</v>
      </c>
      <c r="C1610">
        <v>20051005</v>
      </c>
      <c r="D1610">
        <v>50</v>
      </c>
      <c r="E1610">
        <v>50</v>
      </c>
      <c r="G1610" t="s">
        <v>308</v>
      </c>
      <c r="H1610">
        <v>210512</v>
      </c>
      <c r="I1610">
        <v>1</v>
      </c>
      <c r="J1610" t="s">
        <v>77</v>
      </c>
      <c r="K1610" t="s">
        <v>77</v>
      </c>
      <c r="L1610" t="s">
        <v>896</v>
      </c>
      <c r="M1610">
        <v>2002</v>
      </c>
      <c r="N1610">
        <v>74</v>
      </c>
      <c r="O1610">
        <v>1</v>
      </c>
      <c r="P1610" t="str">
        <f t="shared" si="50"/>
        <v>10</v>
      </c>
      <c r="Q1610" s="118">
        <f>VLOOKUP(M1610,WeightWhite!A$10:B$12,2,FALSE)*I1610</f>
        <v>1</v>
      </c>
      <c r="R1610">
        <f t="shared" si="51"/>
        <v>3</v>
      </c>
    </row>
    <row r="1611" spans="1:18" hidden="1">
      <c r="A1611" s="134">
        <v>9402600015</v>
      </c>
      <c r="B1611">
        <v>2005</v>
      </c>
      <c r="C1611">
        <v>20051005</v>
      </c>
      <c r="D1611">
        <v>50</v>
      </c>
      <c r="E1611">
        <v>50</v>
      </c>
      <c r="G1611" t="s">
        <v>308</v>
      </c>
      <c r="H1611">
        <v>210512</v>
      </c>
      <c r="I1611">
        <v>1</v>
      </c>
      <c r="J1611" t="s">
        <v>77</v>
      </c>
      <c r="K1611" t="s">
        <v>77</v>
      </c>
      <c r="L1611" t="s">
        <v>896</v>
      </c>
      <c r="M1611">
        <v>2002</v>
      </c>
      <c r="N1611">
        <v>74</v>
      </c>
      <c r="O1611">
        <v>1</v>
      </c>
      <c r="P1611" t="str">
        <f t="shared" si="50"/>
        <v>10</v>
      </c>
      <c r="Q1611" s="118">
        <f>VLOOKUP(M1611,WeightWhite!A$10:B$12,2,FALSE)*I1611</f>
        <v>1</v>
      </c>
      <c r="R1611">
        <f t="shared" si="51"/>
        <v>3</v>
      </c>
    </row>
    <row r="1612" spans="1:18" hidden="1">
      <c r="A1612" s="134">
        <v>9402600016</v>
      </c>
      <c r="B1612">
        <v>2005</v>
      </c>
      <c r="C1612">
        <v>20051005</v>
      </c>
      <c r="D1612">
        <v>50</v>
      </c>
      <c r="E1612">
        <v>50</v>
      </c>
      <c r="G1612" t="s">
        <v>308</v>
      </c>
      <c r="H1612">
        <v>210512</v>
      </c>
      <c r="I1612">
        <v>1</v>
      </c>
      <c r="J1612" t="s">
        <v>77</v>
      </c>
      <c r="K1612" t="s">
        <v>77</v>
      </c>
      <c r="L1612" t="s">
        <v>896</v>
      </c>
      <c r="M1612">
        <v>2002</v>
      </c>
      <c r="N1612">
        <v>74</v>
      </c>
      <c r="O1612">
        <v>1</v>
      </c>
      <c r="P1612" t="str">
        <f t="shared" si="50"/>
        <v>10</v>
      </c>
      <c r="Q1612" s="118">
        <f>VLOOKUP(M1612,WeightWhite!A$10:B$12,2,FALSE)*I1612</f>
        <v>1</v>
      </c>
      <c r="R1612">
        <f t="shared" si="51"/>
        <v>3</v>
      </c>
    </row>
    <row r="1613" spans="1:18" hidden="1">
      <c r="A1613" s="134">
        <v>9402600017</v>
      </c>
      <c r="B1613">
        <v>2005</v>
      </c>
      <c r="C1613">
        <v>20051005</v>
      </c>
      <c r="D1613">
        <v>50</v>
      </c>
      <c r="E1613">
        <v>50</v>
      </c>
      <c r="G1613" t="s">
        <v>308</v>
      </c>
      <c r="H1613">
        <v>210512</v>
      </c>
      <c r="I1613">
        <v>1</v>
      </c>
      <c r="J1613" t="s">
        <v>77</v>
      </c>
      <c r="K1613" t="s">
        <v>77</v>
      </c>
      <c r="L1613" t="s">
        <v>896</v>
      </c>
      <c r="M1613">
        <v>2002</v>
      </c>
      <c r="N1613">
        <v>74</v>
      </c>
      <c r="O1613">
        <v>1</v>
      </c>
      <c r="P1613" t="str">
        <f t="shared" si="50"/>
        <v>10</v>
      </c>
      <c r="Q1613" s="118">
        <f>VLOOKUP(M1613,WeightWhite!A$10:B$12,2,FALSE)*I1613</f>
        <v>1</v>
      </c>
      <c r="R1613">
        <f t="shared" si="51"/>
        <v>3</v>
      </c>
    </row>
    <row r="1614" spans="1:18" hidden="1">
      <c r="A1614" s="134">
        <v>9402600019</v>
      </c>
      <c r="B1614">
        <v>2005</v>
      </c>
      <c r="C1614">
        <v>20051005</v>
      </c>
      <c r="D1614">
        <v>50</v>
      </c>
      <c r="E1614">
        <v>50</v>
      </c>
      <c r="G1614" t="s">
        <v>308</v>
      </c>
      <c r="H1614">
        <v>210512</v>
      </c>
      <c r="I1614">
        <v>1</v>
      </c>
      <c r="J1614" t="s">
        <v>77</v>
      </c>
      <c r="K1614" t="s">
        <v>77</v>
      </c>
      <c r="L1614" t="s">
        <v>896</v>
      </c>
      <c r="M1614">
        <v>2002</v>
      </c>
      <c r="N1614">
        <v>74</v>
      </c>
      <c r="O1614">
        <v>1</v>
      </c>
      <c r="P1614" t="str">
        <f t="shared" si="50"/>
        <v>10</v>
      </c>
      <c r="Q1614" s="118">
        <f>VLOOKUP(M1614,WeightWhite!A$10:B$12,2,FALSE)*I1614</f>
        <v>1</v>
      </c>
      <c r="R1614">
        <f t="shared" si="51"/>
        <v>3</v>
      </c>
    </row>
    <row r="1615" spans="1:18" hidden="1">
      <c r="A1615" s="134">
        <v>9402600020</v>
      </c>
      <c r="B1615">
        <v>2005</v>
      </c>
      <c r="C1615">
        <v>20051005</v>
      </c>
      <c r="D1615">
        <v>50</v>
      </c>
      <c r="E1615">
        <v>50</v>
      </c>
      <c r="G1615" t="s">
        <v>308</v>
      </c>
      <c r="H1615">
        <v>210512</v>
      </c>
      <c r="I1615">
        <v>1</v>
      </c>
      <c r="J1615" t="s">
        <v>77</v>
      </c>
      <c r="K1615" t="s">
        <v>77</v>
      </c>
      <c r="L1615" t="s">
        <v>896</v>
      </c>
      <c r="M1615">
        <v>2002</v>
      </c>
      <c r="N1615">
        <v>74</v>
      </c>
      <c r="O1615">
        <v>1</v>
      </c>
      <c r="P1615" t="str">
        <f t="shared" si="50"/>
        <v>10</v>
      </c>
      <c r="Q1615" s="118">
        <f>VLOOKUP(M1615,WeightWhite!A$10:B$12,2,FALSE)*I1615</f>
        <v>1</v>
      </c>
      <c r="R1615">
        <f t="shared" si="51"/>
        <v>3</v>
      </c>
    </row>
    <row r="1616" spans="1:18" hidden="1">
      <c r="A1616" s="134">
        <v>9402600021</v>
      </c>
      <c r="B1616">
        <v>2005</v>
      </c>
      <c r="C1616">
        <v>20051005</v>
      </c>
      <c r="D1616">
        <v>50</v>
      </c>
      <c r="E1616">
        <v>50</v>
      </c>
      <c r="G1616" t="s">
        <v>308</v>
      </c>
      <c r="H1616">
        <v>210512</v>
      </c>
      <c r="I1616">
        <v>1</v>
      </c>
      <c r="J1616" t="s">
        <v>77</v>
      </c>
      <c r="K1616" t="s">
        <v>77</v>
      </c>
      <c r="L1616" t="s">
        <v>896</v>
      </c>
      <c r="M1616">
        <v>2002</v>
      </c>
      <c r="N1616">
        <v>74</v>
      </c>
      <c r="O1616">
        <v>1</v>
      </c>
      <c r="P1616" t="str">
        <f t="shared" si="50"/>
        <v>10</v>
      </c>
      <c r="Q1616" s="118">
        <f>VLOOKUP(M1616,WeightWhite!A$10:B$12,2,FALSE)*I1616</f>
        <v>1</v>
      </c>
      <c r="R1616">
        <f t="shared" si="51"/>
        <v>3</v>
      </c>
    </row>
    <row r="1617" spans="1:18" hidden="1">
      <c r="A1617" s="134">
        <v>9402600023</v>
      </c>
      <c r="B1617">
        <v>2005</v>
      </c>
      <c r="C1617">
        <v>20051005</v>
      </c>
      <c r="D1617">
        <v>50</v>
      </c>
      <c r="E1617">
        <v>50</v>
      </c>
      <c r="G1617" t="s">
        <v>308</v>
      </c>
      <c r="H1617">
        <v>210512</v>
      </c>
      <c r="I1617">
        <v>1</v>
      </c>
      <c r="J1617" t="s">
        <v>77</v>
      </c>
      <c r="K1617" t="s">
        <v>77</v>
      </c>
      <c r="L1617" t="s">
        <v>896</v>
      </c>
      <c r="M1617">
        <v>2002</v>
      </c>
      <c r="N1617">
        <v>74</v>
      </c>
      <c r="O1617">
        <v>1</v>
      </c>
      <c r="P1617" t="str">
        <f t="shared" si="50"/>
        <v>10</v>
      </c>
      <c r="Q1617" s="118">
        <f>VLOOKUP(M1617,WeightWhite!A$10:B$12,2,FALSE)*I1617</f>
        <v>1</v>
      </c>
      <c r="R1617">
        <f t="shared" si="51"/>
        <v>3</v>
      </c>
    </row>
    <row r="1618" spans="1:18" hidden="1">
      <c r="A1618" s="134">
        <v>9402600024</v>
      </c>
      <c r="B1618">
        <v>2005</v>
      </c>
      <c r="C1618">
        <v>20051005</v>
      </c>
      <c r="D1618">
        <v>50</v>
      </c>
      <c r="E1618">
        <v>50</v>
      </c>
      <c r="G1618" t="s">
        <v>308</v>
      </c>
      <c r="H1618">
        <v>210512</v>
      </c>
      <c r="I1618">
        <v>1</v>
      </c>
      <c r="J1618" t="s">
        <v>77</v>
      </c>
      <c r="K1618" t="s">
        <v>77</v>
      </c>
      <c r="L1618" t="s">
        <v>896</v>
      </c>
      <c r="M1618">
        <v>2002</v>
      </c>
      <c r="N1618">
        <v>74</v>
      </c>
      <c r="O1618">
        <v>1</v>
      </c>
      <c r="P1618" t="str">
        <f t="shared" si="50"/>
        <v>10</v>
      </c>
      <c r="Q1618" s="118">
        <f>VLOOKUP(M1618,WeightWhite!A$10:B$12,2,FALSE)*I1618</f>
        <v>1</v>
      </c>
      <c r="R1618">
        <f t="shared" si="51"/>
        <v>3</v>
      </c>
    </row>
    <row r="1619" spans="1:18" hidden="1">
      <c r="A1619" s="134">
        <v>9402600025</v>
      </c>
      <c r="B1619">
        <v>2005</v>
      </c>
      <c r="C1619">
        <v>20051005</v>
      </c>
      <c r="D1619">
        <v>50</v>
      </c>
      <c r="E1619">
        <v>50</v>
      </c>
      <c r="G1619" t="s">
        <v>308</v>
      </c>
      <c r="H1619">
        <v>210512</v>
      </c>
      <c r="I1619">
        <v>1</v>
      </c>
      <c r="J1619" t="s">
        <v>77</v>
      </c>
      <c r="K1619" t="s">
        <v>77</v>
      </c>
      <c r="L1619" t="s">
        <v>896</v>
      </c>
      <c r="M1619">
        <v>2002</v>
      </c>
      <c r="N1619">
        <v>74</v>
      </c>
      <c r="O1619">
        <v>1</v>
      </c>
      <c r="P1619" t="str">
        <f t="shared" si="50"/>
        <v>10</v>
      </c>
      <c r="Q1619" s="118">
        <f>VLOOKUP(M1619,WeightWhite!A$10:B$12,2,FALSE)*I1619</f>
        <v>1</v>
      </c>
      <c r="R1619">
        <f t="shared" si="51"/>
        <v>3</v>
      </c>
    </row>
    <row r="1620" spans="1:18" hidden="1">
      <c r="A1620" s="134">
        <v>9402600026</v>
      </c>
      <c r="B1620">
        <v>2005</v>
      </c>
      <c r="C1620">
        <v>20051005</v>
      </c>
      <c r="D1620">
        <v>50</v>
      </c>
      <c r="E1620">
        <v>50</v>
      </c>
      <c r="G1620" t="s">
        <v>308</v>
      </c>
      <c r="H1620">
        <v>210512</v>
      </c>
      <c r="I1620">
        <v>1</v>
      </c>
      <c r="J1620" t="s">
        <v>77</v>
      </c>
      <c r="K1620" t="s">
        <v>77</v>
      </c>
      <c r="L1620" t="s">
        <v>896</v>
      </c>
      <c r="M1620">
        <v>2002</v>
      </c>
      <c r="N1620">
        <v>74</v>
      </c>
      <c r="O1620">
        <v>1</v>
      </c>
      <c r="P1620" t="str">
        <f t="shared" si="50"/>
        <v>10</v>
      </c>
      <c r="Q1620" s="118">
        <f>VLOOKUP(M1620,WeightWhite!A$10:B$12,2,FALSE)*I1620</f>
        <v>1</v>
      </c>
      <c r="R1620">
        <f t="shared" si="51"/>
        <v>3</v>
      </c>
    </row>
    <row r="1621" spans="1:18" hidden="1">
      <c r="A1621" s="134">
        <v>9402600055</v>
      </c>
      <c r="B1621">
        <v>2005</v>
      </c>
      <c r="C1621">
        <v>20051005</v>
      </c>
      <c r="D1621">
        <v>50</v>
      </c>
      <c r="E1621">
        <v>50</v>
      </c>
      <c r="G1621" t="s">
        <v>308</v>
      </c>
      <c r="H1621">
        <v>210512</v>
      </c>
      <c r="I1621">
        <v>1</v>
      </c>
      <c r="J1621" t="s">
        <v>77</v>
      </c>
      <c r="K1621" t="s">
        <v>77</v>
      </c>
      <c r="L1621" t="s">
        <v>896</v>
      </c>
      <c r="M1621">
        <v>2002</v>
      </c>
      <c r="N1621">
        <v>74</v>
      </c>
      <c r="O1621">
        <v>1</v>
      </c>
      <c r="P1621" t="str">
        <f t="shared" si="50"/>
        <v>10</v>
      </c>
      <c r="Q1621" s="118">
        <f>VLOOKUP(M1621,WeightWhite!A$10:B$12,2,FALSE)*I1621</f>
        <v>1</v>
      </c>
      <c r="R1621">
        <f t="shared" si="51"/>
        <v>3</v>
      </c>
    </row>
    <row r="1622" spans="1:18" hidden="1">
      <c r="A1622" s="134">
        <v>9402600056</v>
      </c>
      <c r="B1622">
        <v>2005</v>
      </c>
      <c r="C1622">
        <v>20051005</v>
      </c>
      <c r="D1622">
        <v>50</v>
      </c>
      <c r="E1622">
        <v>50</v>
      </c>
      <c r="G1622" t="s">
        <v>308</v>
      </c>
      <c r="H1622">
        <v>210512</v>
      </c>
      <c r="I1622">
        <v>1</v>
      </c>
      <c r="J1622" t="s">
        <v>77</v>
      </c>
      <c r="K1622" t="s">
        <v>77</v>
      </c>
      <c r="L1622" t="s">
        <v>896</v>
      </c>
      <c r="M1622">
        <v>2002</v>
      </c>
      <c r="N1622">
        <v>74</v>
      </c>
      <c r="O1622">
        <v>1</v>
      </c>
      <c r="P1622" t="str">
        <f t="shared" si="50"/>
        <v>10</v>
      </c>
      <c r="Q1622" s="118">
        <f>VLOOKUP(M1622,WeightWhite!A$10:B$12,2,FALSE)*I1622</f>
        <v>1</v>
      </c>
      <c r="R1622">
        <f t="shared" si="51"/>
        <v>3</v>
      </c>
    </row>
    <row r="1623" spans="1:18" hidden="1">
      <c r="A1623" s="134">
        <v>9402600057</v>
      </c>
      <c r="B1623">
        <v>2005</v>
      </c>
      <c r="C1623">
        <v>20051005</v>
      </c>
      <c r="D1623">
        <v>50</v>
      </c>
      <c r="E1623">
        <v>50</v>
      </c>
      <c r="G1623" t="s">
        <v>308</v>
      </c>
      <c r="H1623">
        <v>210512</v>
      </c>
      <c r="I1623">
        <v>1</v>
      </c>
      <c r="J1623" t="s">
        <v>77</v>
      </c>
      <c r="K1623" t="s">
        <v>77</v>
      </c>
      <c r="L1623" t="s">
        <v>896</v>
      </c>
      <c r="M1623">
        <v>2002</v>
      </c>
      <c r="N1623">
        <v>74</v>
      </c>
      <c r="O1623">
        <v>1</v>
      </c>
      <c r="P1623" t="str">
        <f t="shared" si="50"/>
        <v>10</v>
      </c>
      <c r="Q1623" s="118">
        <f>VLOOKUP(M1623,WeightWhite!A$10:B$12,2,FALSE)*I1623</f>
        <v>1</v>
      </c>
      <c r="R1623">
        <f t="shared" si="51"/>
        <v>3</v>
      </c>
    </row>
    <row r="1624" spans="1:18" hidden="1">
      <c r="A1624" s="134">
        <v>9402600058</v>
      </c>
      <c r="B1624">
        <v>2005</v>
      </c>
      <c r="C1624">
        <v>20051005</v>
      </c>
      <c r="D1624">
        <v>50</v>
      </c>
      <c r="E1624">
        <v>50</v>
      </c>
      <c r="G1624" t="s">
        <v>308</v>
      </c>
      <c r="H1624">
        <v>210512</v>
      </c>
      <c r="I1624">
        <v>1</v>
      </c>
      <c r="J1624" t="s">
        <v>77</v>
      </c>
      <c r="K1624" t="s">
        <v>77</v>
      </c>
      <c r="L1624" t="s">
        <v>896</v>
      </c>
      <c r="M1624">
        <v>2002</v>
      </c>
      <c r="N1624">
        <v>74</v>
      </c>
      <c r="O1624">
        <v>1</v>
      </c>
      <c r="P1624" t="str">
        <f t="shared" si="50"/>
        <v>10</v>
      </c>
      <c r="Q1624" s="118">
        <f>VLOOKUP(M1624,WeightWhite!A$10:B$12,2,FALSE)*I1624</f>
        <v>1</v>
      </c>
      <c r="R1624">
        <f t="shared" si="51"/>
        <v>3</v>
      </c>
    </row>
    <row r="1625" spans="1:18" hidden="1">
      <c r="A1625" s="134">
        <v>9402600059</v>
      </c>
      <c r="B1625">
        <v>2005</v>
      </c>
      <c r="C1625">
        <v>20051005</v>
      </c>
      <c r="D1625">
        <v>50</v>
      </c>
      <c r="E1625">
        <v>50</v>
      </c>
      <c r="G1625" t="s">
        <v>308</v>
      </c>
      <c r="H1625">
        <v>210512</v>
      </c>
      <c r="I1625">
        <v>1</v>
      </c>
      <c r="J1625" t="s">
        <v>77</v>
      </c>
      <c r="K1625" t="s">
        <v>77</v>
      </c>
      <c r="L1625" t="s">
        <v>896</v>
      </c>
      <c r="M1625">
        <v>2002</v>
      </c>
      <c r="N1625">
        <v>74</v>
      </c>
      <c r="O1625">
        <v>1</v>
      </c>
      <c r="P1625" t="str">
        <f t="shared" si="50"/>
        <v>10</v>
      </c>
      <c r="Q1625" s="118">
        <f>VLOOKUP(M1625,WeightWhite!A$10:B$12,2,FALSE)*I1625</f>
        <v>1</v>
      </c>
      <c r="R1625">
        <f t="shared" si="51"/>
        <v>3</v>
      </c>
    </row>
    <row r="1626" spans="1:18" hidden="1">
      <c r="A1626" s="134">
        <v>9402600060</v>
      </c>
      <c r="B1626">
        <v>2005</v>
      </c>
      <c r="C1626">
        <v>20051005</v>
      </c>
      <c r="D1626">
        <v>50</v>
      </c>
      <c r="E1626">
        <v>50</v>
      </c>
      <c r="G1626" t="s">
        <v>308</v>
      </c>
      <c r="H1626">
        <v>210512</v>
      </c>
      <c r="I1626">
        <v>1</v>
      </c>
      <c r="J1626" t="s">
        <v>77</v>
      </c>
      <c r="K1626" t="s">
        <v>77</v>
      </c>
      <c r="L1626" t="s">
        <v>896</v>
      </c>
      <c r="M1626">
        <v>2002</v>
      </c>
      <c r="N1626">
        <v>74</v>
      </c>
      <c r="O1626">
        <v>1</v>
      </c>
      <c r="P1626" t="str">
        <f t="shared" si="50"/>
        <v>10</v>
      </c>
      <c r="Q1626" s="118">
        <f>VLOOKUP(M1626,WeightWhite!A$10:B$12,2,FALSE)*I1626</f>
        <v>1</v>
      </c>
      <c r="R1626">
        <f t="shared" si="51"/>
        <v>3</v>
      </c>
    </row>
    <row r="1627" spans="1:18" hidden="1">
      <c r="A1627" s="134">
        <v>9402600061</v>
      </c>
      <c r="B1627">
        <v>2005</v>
      </c>
      <c r="C1627">
        <v>20051005</v>
      </c>
      <c r="D1627">
        <v>50</v>
      </c>
      <c r="E1627">
        <v>50</v>
      </c>
      <c r="G1627" t="s">
        <v>308</v>
      </c>
      <c r="H1627">
        <v>210512</v>
      </c>
      <c r="I1627">
        <v>1</v>
      </c>
      <c r="J1627" t="s">
        <v>77</v>
      </c>
      <c r="K1627" t="s">
        <v>77</v>
      </c>
      <c r="L1627" t="s">
        <v>896</v>
      </c>
      <c r="M1627">
        <v>2002</v>
      </c>
      <c r="N1627">
        <v>74</v>
      </c>
      <c r="O1627">
        <v>1</v>
      </c>
      <c r="P1627" t="str">
        <f t="shared" si="50"/>
        <v>10</v>
      </c>
      <c r="Q1627" s="118">
        <f>VLOOKUP(M1627,WeightWhite!A$10:B$12,2,FALSE)*I1627</f>
        <v>1</v>
      </c>
      <c r="R1627">
        <f t="shared" si="51"/>
        <v>3</v>
      </c>
    </row>
    <row r="1628" spans="1:18" hidden="1">
      <c r="A1628" s="134">
        <v>9402600062</v>
      </c>
      <c r="B1628">
        <v>2005</v>
      </c>
      <c r="C1628">
        <v>20051005</v>
      </c>
      <c r="D1628">
        <v>50</v>
      </c>
      <c r="E1628">
        <v>50</v>
      </c>
      <c r="G1628" t="s">
        <v>308</v>
      </c>
      <c r="H1628">
        <v>210512</v>
      </c>
      <c r="I1628">
        <v>1</v>
      </c>
      <c r="J1628" t="s">
        <v>77</v>
      </c>
      <c r="K1628" t="s">
        <v>77</v>
      </c>
      <c r="L1628" t="s">
        <v>896</v>
      </c>
      <c r="M1628">
        <v>2002</v>
      </c>
      <c r="N1628">
        <v>74</v>
      </c>
      <c r="O1628">
        <v>1</v>
      </c>
      <c r="P1628" t="str">
        <f t="shared" si="50"/>
        <v>10</v>
      </c>
      <c r="Q1628" s="118">
        <f>VLOOKUP(M1628,WeightWhite!A$10:B$12,2,FALSE)*I1628</f>
        <v>1</v>
      </c>
      <c r="R1628">
        <f t="shared" si="51"/>
        <v>3</v>
      </c>
    </row>
    <row r="1629" spans="1:18" hidden="1">
      <c r="A1629" s="134">
        <v>9402600063</v>
      </c>
      <c r="B1629">
        <v>2005</v>
      </c>
      <c r="C1629">
        <v>20051005</v>
      </c>
      <c r="D1629">
        <v>50</v>
      </c>
      <c r="E1629">
        <v>50</v>
      </c>
      <c r="G1629" t="s">
        <v>308</v>
      </c>
      <c r="H1629">
        <v>210512</v>
      </c>
      <c r="I1629">
        <v>1</v>
      </c>
      <c r="J1629" t="s">
        <v>77</v>
      </c>
      <c r="K1629" t="s">
        <v>77</v>
      </c>
      <c r="L1629" t="s">
        <v>896</v>
      </c>
      <c r="M1629">
        <v>2002</v>
      </c>
      <c r="N1629">
        <v>74</v>
      </c>
      <c r="O1629">
        <v>1</v>
      </c>
      <c r="P1629" t="str">
        <f t="shared" si="50"/>
        <v>10</v>
      </c>
      <c r="Q1629" s="118">
        <f>VLOOKUP(M1629,WeightWhite!A$10:B$12,2,FALSE)*I1629</f>
        <v>1</v>
      </c>
      <c r="R1629">
        <f t="shared" si="51"/>
        <v>3</v>
      </c>
    </row>
    <row r="1630" spans="1:18" hidden="1">
      <c r="A1630" s="134">
        <v>9402600064</v>
      </c>
      <c r="B1630">
        <v>2005</v>
      </c>
      <c r="C1630">
        <v>20051005</v>
      </c>
      <c r="D1630">
        <v>50</v>
      </c>
      <c r="E1630">
        <v>50</v>
      </c>
      <c r="G1630" t="s">
        <v>308</v>
      </c>
      <c r="H1630">
        <v>210512</v>
      </c>
      <c r="I1630">
        <v>1</v>
      </c>
      <c r="J1630" t="s">
        <v>77</v>
      </c>
      <c r="K1630" t="s">
        <v>77</v>
      </c>
      <c r="L1630" t="s">
        <v>896</v>
      </c>
      <c r="M1630">
        <v>2002</v>
      </c>
      <c r="N1630">
        <v>74</v>
      </c>
      <c r="O1630">
        <v>1</v>
      </c>
      <c r="P1630" t="str">
        <f t="shared" si="50"/>
        <v>10</v>
      </c>
      <c r="Q1630" s="118">
        <f>VLOOKUP(M1630,WeightWhite!A$10:B$12,2,FALSE)*I1630</f>
        <v>1</v>
      </c>
      <c r="R1630">
        <f t="shared" si="51"/>
        <v>3</v>
      </c>
    </row>
    <row r="1631" spans="1:18" hidden="1">
      <c r="A1631" s="134">
        <v>9402600065</v>
      </c>
      <c r="B1631">
        <v>2005</v>
      </c>
      <c r="C1631">
        <v>20051005</v>
      </c>
      <c r="D1631">
        <v>50</v>
      </c>
      <c r="E1631">
        <v>50</v>
      </c>
      <c r="G1631" t="s">
        <v>308</v>
      </c>
      <c r="H1631">
        <v>210512</v>
      </c>
      <c r="I1631">
        <v>1</v>
      </c>
      <c r="J1631" t="s">
        <v>77</v>
      </c>
      <c r="K1631" t="s">
        <v>77</v>
      </c>
      <c r="L1631" t="s">
        <v>896</v>
      </c>
      <c r="M1631">
        <v>2002</v>
      </c>
      <c r="N1631">
        <v>74</v>
      </c>
      <c r="O1631">
        <v>1</v>
      </c>
      <c r="P1631" t="str">
        <f t="shared" si="50"/>
        <v>10</v>
      </c>
      <c r="Q1631" s="118">
        <f>VLOOKUP(M1631,WeightWhite!A$10:B$12,2,FALSE)*I1631</f>
        <v>1</v>
      </c>
      <c r="R1631">
        <f t="shared" si="51"/>
        <v>3</v>
      </c>
    </row>
    <row r="1632" spans="1:18" hidden="1">
      <c r="A1632" s="134">
        <v>9402600066</v>
      </c>
      <c r="B1632">
        <v>2005</v>
      </c>
      <c r="C1632">
        <v>20051005</v>
      </c>
      <c r="D1632">
        <v>50</v>
      </c>
      <c r="E1632">
        <v>50</v>
      </c>
      <c r="G1632" t="s">
        <v>308</v>
      </c>
      <c r="H1632">
        <v>210512</v>
      </c>
      <c r="I1632">
        <v>1</v>
      </c>
      <c r="J1632" t="s">
        <v>77</v>
      </c>
      <c r="K1632" t="s">
        <v>77</v>
      </c>
      <c r="L1632" t="s">
        <v>896</v>
      </c>
      <c r="M1632">
        <v>2002</v>
      </c>
      <c r="N1632">
        <v>74</v>
      </c>
      <c r="O1632">
        <v>1</v>
      </c>
      <c r="P1632" t="str">
        <f t="shared" si="50"/>
        <v>10</v>
      </c>
      <c r="Q1632" s="118">
        <f>VLOOKUP(M1632,WeightWhite!A$10:B$12,2,FALSE)*I1632</f>
        <v>1</v>
      </c>
      <c r="R1632">
        <f t="shared" si="51"/>
        <v>3</v>
      </c>
    </row>
    <row r="1633" spans="1:18" hidden="1">
      <c r="A1633" s="134">
        <v>9402600067</v>
      </c>
      <c r="B1633">
        <v>2005</v>
      </c>
      <c r="C1633">
        <v>20051005</v>
      </c>
      <c r="D1633">
        <v>50</v>
      </c>
      <c r="E1633">
        <v>50</v>
      </c>
      <c r="G1633" t="s">
        <v>308</v>
      </c>
      <c r="H1633">
        <v>210512</v>
      </c>
      <c r="I1633">
        <v>1</v>
      </c>
      <c r="J1633" t="s">
        <v>77</v>
      </c>
      <c r="K1633" t="s">
        <v>77</v>
      </c>
      <c r="L1633" t="s">
        <v>896</v>
      </c>
      <c r="M1633">
        <v>2002</v>
      </c>
      <c r="N1633">
        <v>74</v>
      </c>
      <c r="O1633">
        <v>1</v>
      </c>
      <c r="P1633" t="str">
        <f t="shared" si="50"/>
        <v>10</v>
      </c>
      <c r="Q1633" s="118">
        <f>VLOOKUP(M1633,WeightWhite!A$10:B$12,2,FALSE)*I1633</f>
        <v>1</v>
      </c>
      <c r="R1633">
        <f t="shared" si="51"/>
        <v>3</v>
      </c>
    </row>
    <row r="1634" spans="1:18" hidden="1">
      <c r="A1634" s="134">
        <v>9402600068</v>
      </c>
      <c r="B1634">
        <v>2005</v>
      </c>
      <c r="C1634">
        <v>20051005</v>
      </c>
      <c r="D1634">
        <v>50</v>
      </c>
      <c r="E1634">
        <v>50</v>
      </c>
      <c r="G1634" t="s">
        <v>308</v>
      </c>
      <c r="H1634">
        <v>210512</v>
      </c>
      <c r="I1634">
        <v>1</v>
      </c>
      <c r="J1634" t="s">
        <v>77</v>
      </c>
      <c r="K1634" t="s">
        <v>77</v>
      </c>
      <c r="L1634" t="s">
        <v>896</v>
      </c>
      <c r="M1634">
        <v>2002</v>
      </c>
      <c r="N1634">
        <v>74</v>
      </c>
      <c r="O1634">
        <v>1</v>
      </c>
      <c r="P1634" t="str">
        <f t="shared" si="50"/>
        <v>10</v>
      </c>
      <c r="Q1634" s="118">
        <f>VLOOKUP(M1634,WeightWhite!A$10:B$12,2,FALSE)*I1634</f>
        <v>1</v>
      </c>
      <c r="R1634">
        <f t="shared" si="51"/>
        <v>3</v>
      </c>
    </row>
    <row r="1635" spans="1:18" hidden="1">
      <c r="A1635" s="134">
        <v>9402600027</v>
      </c>
      <c r="B1635">
        <v>2005</v>
      </c>
      <c r="C1635">
        <v>20051005</v>
      </c>
      <c r="D1635">
        <v>50</v>
      </c>
      <c r="E1635">
        <v>50</v>
      </c>
      <c r="G1635" t="s">
        <v>308</v>
      </c>
      <c r="H1635">
        <v>210512</v>
      </c>
      <c r="I1635">
        <v>1</v>
      </c>
      <c r="J1635" t="s">
        <v>77</v>
      </c>
      <c r="K1635" t="s">
        <v>77</v>
      </c>
      <c r="L1635" t="s">
        <v>896</v>
      </c>
      <c r="M1635">
        <v>2002</v>
      </c>
      <c r="N1635">
        <v>74</v>
      </c>
      <c r="O1635">
        <v>1</v>
      </c>
      <c r="P1635" t="str">
        <f t="shared" si="50"/>
        <v>10</v>
      </c>
      <c r="Q1635" s="118">
        <f>VLOOKUP(M1635,WeightWhite!A$10:B$12,2,FALSE)*I1635</f>
        <v>1</v>
      </c>
      <c r="R1635">
        <f t="shared" si="51"/>
        <v>3</v>
      </c>
    </row>
    <row r="1636" spans="1:18" hidden="1">
      <c r="A1636" s="134">
        <v>9402600028</v>
      </c>
      <c r="B1636">
        <v>2005</v>
      </c>
      <c r="C1636">
        <v>20051005</v>
      </c>
      <c r="D1636">
        <v>50</v>
      </c>
      <c r="E1636">
        <v>50</v>
      </c>
      <c r="G1636" t="s">
        <v>308</v>
      </c>
      <c r="H1636">
        <v>210512</v>
      </c>
      <c r="I1636">
        <v>1</v>
      </c>
      <c r="J1636" t="s">
        <v>77</v>
      </c>
      <c r="K1636" t="s">
        <v>77</v>
      </c>
      <c r="L1636" t="s">
        <v>896</v>
      </c>
      <c r="M1636">
        <v>2002</v>
      </c>
      <c r="N1636">
        <v>74</v>
      </c>
      <c r="O1636">
        <v>1</v>
      </c>
      <c r="P1636" t="str">
        <f t="shared" si="50"/>
        <v>10</v>
      </c>
      <c r="Q1636" s="118">
        <f>VLOOKUP(M1636,WeightWhite!A$10:B$12,2,FALSE)*I1636</f>
        <v>1</v>
      </c>
      <c r="R1636">
        <f t="shared" si="51"/>
        <v>3</v>
      </c>
    </row>
    <row r="1637" spans="1:18" hidden="1">
      <c r="A1637" s="134">
        <v>9402600029</v>
      </c>
      <c r="B1637">
        <v>2005</v>
      </c>
      <c r="C1637">
        <v>20051005</v>
      </c>
      <c r="D1637">
        <v>50</v>
      </c>
      <c r="E1637">
        <v>50</v>
      </c>
      <c r="G1637" t="s">
        <v>308</v>
      </c>
      <c r="H1637">
        <v>210512</v>
      </c>
      <c r="I1637">
        <v>1</v>
      </c>
      <c r="J1637" t="s">
        <v>77</v>
      </c>
      <c r="K1637" t="s">
        <v>77</v>
      </c>
      <c r="L1637" t="s">
        <v>896</v>
      </c>
      <c r="M1637">
        <v>2002</v>
      </c>
      <c r="N1637">
        <v>74</v>
      </c>
      <c r="O1637">
        <v>1</v>
      </c>
      <c r="P1637" t="str">
        <f t="shared" si="50"/>
        <v>10</v>
      </c>
      <c r="Q1637" s="118">
        <f>VLOOKUP(M1637,WeightWhite!A$10:B$12,2,FALSE)*I1637</f>
        <v>1</v>
      </c>
      <c r="R1637">
        <f t="shared" si="51"/>
        <v>3</v>
      </c>
    </row>
    <row r="1638" spans="1:18" hidden="1">
      <c r="A1638" s="134">
        <v>9402600031</v>
      </c>
      <c r="B1638">
        <v>2005</v>
      </c>
      <c r="C1638">
        <v>20051005</v>
      </c>
      <c r="D1638">
        <v>50</v>
      </c>
      <c r="E1638">
        <v>50</v>
      </c>
      <c r="G1638" t="s">
        <v>308</v>
      </c>
      <c r="H1638">
        <v>210512</v>
      </c>
      <c r="I1638">
        <v>1</v>
      </c>
      <c r="J1638" t="s">
        <v>77</v>
      </c>
      <c r="K1638" t="s">
        <v>77</v>
      </c>
      <c r="L1638" t="s">
        <v>896</v>
      </c>
      <c r="M1638">
        <v>2002</v>
      </c>
      <c r="N1638">
        <v>74</v>
      </c>
      <c r="O1638">
        <v>1</v>
      </c>
      <c r="P1638" t="str">
        <f t="shared" si="50"/>
        <v>10</v>
      </c>
      <c r="Q1638" s="118">
        <f>VLOOKUP(M1638,WeightWhite!A$10:B$12,2,FALSE)*I1638</f>
        <v>1</v>
      </c>
      <c r="R1638">
        <f t="shared" si="51"/>
        <v>3</v>
      </c>
    </row>
    <row r="1639" spans="1:18" hidden="1">
      <c r="A1639" s="134">
        <v>9402600032</v>
      </c>
      <c r="B1639">
        <v>2005</v>
      </c>
      <c r="C1639">
        <v>20051005</v>
      </c>
      <c r="D1639">
        <v>50</v>
      </c>
      <c r="E1639">
        <v>50</v>
      </c>
      <c r="G1639" t="s">
        <v>308</v>
      </c>
      <c r="H1639">
        <v>210512</v>
      </c>
      <c r="I1639">
        <v>1</v>
      </c>
      <c r="J1639" t="s">
        <v>77</v>
      </c>
      <c r="K1639" t="s">
        <v>77</v>
      </c>
      <c r="L1639" t="s">
        <v>896</v>
      </c>
      <c r="M1639">
        <v>2002</v>
      </c>
      <c r="N1639">
        <v>74</v>
      </c>
      <c r="O1639">
        <v>1</v>
      </c>
      <c r="P1639" t="str">
        <f t="shared" si="50"/>
        <v>10</v>
      </c>
      <c r="Q1639" s="118">
        <f>VLOOKUP(M1639,WeightWhite!A$10:B$12,2,FALSE)*I1639</f>
        <v>1</v>
      </c>
      <c r="R1639">
        <f t="shared" si="51"/>
        <v>3</v>
      </c>
    </row>
    <row r="1640" spans="1:18" hidden="1">
      <c r="A1640" s="134">
        <v>9402600033</v>
      </c>
      <c r="B1640">
        <v>2005</v>
      </c>
      <c r="C1640">
        <v>20051005</v>
      </c>
      <c r="D1640">
        <v>50</v>
      </c>
      <c r="E1640">
        <v>50</v>
      </c>
      <c r="G1640" t="s">
        <v>308</v>
      </c>
      <c r="H1640">
        <v>210512</v>
      </c>
      <c r="I1640">
        <v>1</v>
      </c>
      <c r="J1640" t="s">
        <v>77</v>
      </c>
      <c r="K1640" t="s">
        <v>77</v>
      </c>
      <c r="L1640" t="s">
        <v>896</v>
      </c>
      <c r="M1640">
        <v>2002</v>
      </c>
      <c r="N1640">
        <v>74</v>
      </c>
      <c r="O1640">
        <v>1</v>
      </c>
      <c r="P1640" t="str">
        <f t="shared" si="50"/>
        <v>10</v>
      </c>
      <c r="Q1640" s="118">
        <f>VLOOKUP(M1640,WeightWhite!A$10:B$12,2,FALSE)*I1640</f>
        <v>1</v>
      </c>
      <c r="R1640">
        <f t="shared" si="51"/>
        <v>3</v>
      </c>
    </row>
    <row r="1641" spans="1:18" hidden="1">
      <c r="A1641" s="134">
        <v>9402600034</v>
      </c>
      <c r="B1641">
        <v>2005</v>
      </c>
      <c r="C1641">
        <v>20051005</v>
      </c>
      <c r="D1641">
        <v>50</v>
      </c>
      <c r="E1641">
        <v>50</v>
      </c>
      <c r="G1641" t="s">
        <v>308</v>
      </c>
      <c r="H1641">
        <v>210512</v>
      </c>
      <c r="I1641">
        <v>1</v>
      </c>
      <c r="J1641" t="s">
        <v>77</v>
      </c>
      <c r="K1641" t="s">
        <v>77</v>
      </c>
      <c r="L1641" t="s">
        <v>896</v>
      </c>
      <c r="M1641">
        <v>2002</v>
      </c>
      <c r="N1641">
        <v>74</v>
      </c>
      <c r="O1641">
        <v>1</v>
      </c>
      <c r="P1641" t="str">
        <f t="shared" si="50"/>
        <v>10</v>
      </c>
      <c r="Q1641" s="118">
        <f>VLOOKUP(M1641,WeightWhite!A$10:B$12,2,FALSE)*I1641</f>
        <v>1</v>
      </c>
      <c r="R1641">
        <f t="shared" si="51"/>
        <v>3</v>
      </c>
    </row>
    <row r="1642" spans="1:18" hidden="1">
      <c r="A1642" s="134">
        <v>9402600035</v>
      </c>
      <c r="B1642">
        <v>2005</v>
      </c>
      <c r="C1642">
        <v>20051005</v>
      </c>
      <c r="D1642">
        <v>50</v>
      </c>
      <c r="E1642">
        <v>50</v>
      </c>
      <c r="G1642" t="s">
        <v>308</v>
      </c>
      <c r="H1642">
        <v>210512</v>
      </c>
      <c r="I1642">
        <v>1</v>
      </c>
      <c r="J1642" t="s">
        <v>77</v>
      </c>
      <c r="K1642" t="s">
        <v>77</v>
      </c>
      <c r="L1642" t="s">
        <v>896</v>
      </c>
      <c r="M1642">
        <v>2002</v>
      </c>
      <c r="N1642">
        <v>74</v>
      </c>
      <c r="O1642">
        <v>1</v>
      </c>
      <c r="P1642" t="str">
        <f t="shared" si="50"/>
        <v>10</v>
      </c>
      <c r="Q1642" s="118">
        <f>VLOOKUP(M1642,WeightWhite!A$10:B$12,2,FALSE)*I1642</f>
        <v>1</v>
      </c>
      <c r="R1642">
        <f t="shared" si="51"/>
        <v>3</v>
      </c>
    </row>
    <row r="1643" spans="1:18" hidden="1">
      <c r="A1643" s="134">
        <v>9402600036</v>
      </c>
      <c r="B1643">
        <v>2005</v>
      </c>
      <c r="C1643">
        <v>20051005</v>
      </c>
      <c r="D1643">
        <v>50</v>
      </c>
      <c r="E1643">
        <v>50</v>
      </c>
      <c r="G1643" t="s">
        <v>308</v>
      </c>
      <c r="H1643">
        <v>210512</v>
      </c>
      <c r="I1643">
        <v>1</v>
      </c>
      <c r="J1643" t="s">
        <v>77</v>
      </c>
      <c r="K1643" t="s">
        <v>77</v>
      </c>
      <c r="L1643" t="s">
        <v>896</v>
      </c>
      <c r="M1643">
        <v>2002</v>
      </c>
      <c r="N1643">
        <v>74</v>
      </c>
      <c r="O1643">
        <v>1</v>
      </c>
      <c r="P1643" t="str">
        <f t="shared" si="50"/>
        <v>10</v>
      </c>
      <c r="Q1643" s="118">
        <f>VLOOKUP(M1643,WeightWhite!A$10:B$12,2,FALSE)*I1643</f>
        <v>1</v>
      </c>
      <c r="R1643">
        <f t="shared" si="51"/>
        <v>3</v>
      </c>
    </row>
    <row r="1644" spans="1:18" hidden="1">
      <c r="A1644" s="134">
        <v>9402600037</v>
      </c>
      <c r="B1644">
        <v>2005</v>
      </c>
      <c r="C1644">
        <v>20051005</v>
      </c>
      <c r="D1644">
        <v>50</v>
      </c>
      <c r="E1644">
        <v>50</v>
      </c>
      <c r="G1644" t="s">
        <v>308</v>
      </c>
      <c r="H1644">
        <v>210512</v>
      </c>
      <c r="I1644">
        <v>1</v>
      </c>
      <c r="J1644" t="s">
        <v>77</v>
      </c>
      <c r="K1644" t="s">
        <v>77</v>
      </c>
      <c r="L1644" t="s">
        <v>896</v>
      </c>
      <c r="M1644">
        <v>2002</v>
      </c>
      <c r="N1644">
        <v>74</v>
      </c>
      <c r="O1644">
        <v>1</v>
      </c>
      <c r="P1644" t="str">
        <f t="shared" si="50"/>
        <v>10</v>
      </c>
      <c r="Q1644" s="118">
        <f>VLOOKUP(M1644,WeightWhite!A$10:B$12,2,FALSE)*I1644</f>
        <v>1</v>
      </c>
      <c r="R1644">
        <f t="shared" si="51"/>
        <v>3</v>
      </c>
    </row>
    <row r="1645" spans="1:18" hidden="1">
      <c r="A1645" s="134">
        <v>9402600038</v>
      </c>
      <c r="B1645">
        <v>2005</v>
      </c>
      <c r="C1645">
        <v>20051005</v>
      </c>
      <c r="D1645">
        <v>50</v>
      </c>
      <c r="E1645">
        <v>50</v>
      </c>
      <c r="G1645" t="s">
        <v>308</v>
      </c>
      <c r="H1645">
        <v>210512</v>
      </c>
      <c r="I1645">
        <v>1</v>
      </c>
      <c r="J1645" t="s">
        <v>77</v>
      </c>
      <c r="K1645" t="s">
        <v>77</v>
      </c>
      <c r="L1645" t="s">
        <v>896</v>
      </c>
      <c r="M1645">
        <v>2002</v>
      </c>
      <c r="N1645">
        <v>74</v>
      </c>
      <c r="O1645">
        <v>1</v>
      </c>
      <c r="P1645" t="str">
        <f t="shared" si="50"/>
        <v>10</v>
      </c>
      <c r="Q1645" s="118">
        <f>VLOOKUP(M1645,WeightWhite!A$10:B$12,2,FALSE)*I1645</f>
        <v>1</v>
      </c>
      <c r="R1645">
        <f t="shared" si="51"/>
        <v>3</v>
      </c>
    </row>
    <row r="1646" spans="1:18" hidden="1">
      <c r="A1646" s="134">
        <v>9402600069</v>
      </c>
      <c r="B1646">
        <v>2005</v>
      </c>
      <c r="C1646">
        <v>20051005</v>
      </c>
      <c r="D1646">
        <v>50</v>
      </c>
      <c r="E1646">
        <v>50</v>
      </c>
      <c r="G1646" t="s">
        <v>308</v>
      </c>
      <c r="H1646">
        <v>210512</v>
      </c>
      <c r="I1646">
        <v>1</v>
      </c>
      <c r="J1646" t="s">
        <v>77</v>
      </c>
      <c r="K1646" t="s">
        <v>77</v>
      </c>
      <c r="L1646" t="s">
        <v>896</v>
      </c>
      <c r="M1646">
        <v>2002</v>
      </c>
      <c r="N1646">
        <v>74</v>
      </c>
      <c r="O1646">
        <v>1</v>
      </c>
      <c r="P1646" t="str">
        <f t="shared" si="50"/>
        <v>10</v>
      </c>
      <c r="Q1646" s="118">
        <f>VLOOKUP(M1646,WeightWhite!A$10:B$12,2,FALSE)*I1646</f>
        <v>1</v>
      </c>
      <c r="R1646">
        <f t="shared" si="51"/>
        <v>3</v>
      </c>
    </row>
    <row r="1647" spans="1:18" hidden="1">
      <c r="A1647" s="134">
        <v>9402600071</v>
      </c>
      <c r="B1647">
        <v>2005</v>
      </c>
      <c r="C1647">
        <v>20051005</v>
      </c>
      <c r="D1647">
        <v>50</v>
      </c>
      <c r="E1647">
        <v>50</v>
      </c>
      <c r="G1647" t="s">
        <v>308</v>
      </c>
      <c r="H1647">
        <v>210512</v>
      </c>
      <c r="I1647">
        <v>1</v>
      </c>
      <c r="J1647" t="s">
        <v>77</v>
      </c>
      <c r="K1647" t="s">
        <v>77</v>
      </c>
      <c r="L1647" t="s">
        <v>896</v>
      </c>
      <c r="M1647">
        <v>2002</v>
      </c>
      <c r="N1647">
        <v>74</v>
      </c>
      <c r="O1647">
        <v>1</v>
      </c>
      <c r="P1647" t="str">
        <f t="shared" si="50"/>
        <v>10</v>
      </c>
      <c r="Q1647" s="118">
        <f>VLOOKUP(M1647,WeightWhite!A$10:B$12,2,FALSE)*I1647</f>
        <v>1</v>
      </c>
      <c r="R1647">
        <f t="shared" si="51"/>
        <v>3</v>
      </c>
    </row>
    <row r="1648" spans="1:18" hidden="1">
      <c r="A1648" s="134">
        <v>9402600072</v>
      </c>
      <c r="B1648">
        <v>2005</v>
      </c>
      <c r="C1648">
        <v>20051005</v>
      </c>
      <c r="D1648">
        <v>50</v>
      </c>
      <c r="E1648">
        <v>50</v>
      </c>
      <c r="G1648" t="s">
        <v>308</v>
      </c>
      <c r="H1648">
        <v>210512</v>
      </c>
      <c r="I1648">
        <v>1</v>
      </c>
      <c r="J1648" t="s">
        <v>77</v>
      </c>
      <c r="K1648" t="s">
        <v>77</v>
      </c>
      <c r="L1648" t="s">
        <v>896</v>
      </c>
      <c r="M1648">
        <v>2002</v>
      </c>
      <c r="N1648">
        <v>74</v>
      </c>
      <c r="O1648">
        <v>1</v>
      </c>
      <c r="P1648" t="str">
        <f t="shared" si="50"/>
        <v>10</v>
      </c>
      <c r="Q1648" s="118">
        <f>VLOOKUP(M1648,WeightWhite!A$10:B$12,2,FALSE)*I1648</f>
        <v>1</v>
      </c>
      <c r="R1648">
        <f t="shared" si="51"/>
        <v>3</v>
      </c>
    </row>
    <row r="1649" spans="1:18" hidden="1">
      <c r="A1649" s="134">
        <v>9402600073</v>
      </c>
      <c r="B1649">
        <v>2005</v>
      </c>
      <c r="C1649">
        <v>20051005</v>
      </c>
      <c r="D1649">
        <v>50</v>
      </c>
      <c r="E1649">
        <v>50</v>
      </c>
      <c r="G1649" t="s">
        <v>308</v>
      </c>
      <c r="H1649">
        <v>210512</v>
      </c>
      <c r="I1649">
        <v>1</v>
      </c>
      <c r="J1649" t="s">
        <v>77</v>
      </c>
      <c r="K1649" t="s">
        <v>77</v>
      </c>
      <c r="L1649" t="s">
        <v>896</v>
      </c>
      <c r="M1649">
        <v>2002</v>
      </c>
      <c r="N1649">
        <v>74</v>
      </c>
      <c r="O1649">
        <v>1</v>
      </c>
      <c r="P1649" t="str">
        <f t="shared" si="50"/>
        <v>10</v>
      </c>
      <c r="Q1649" s="118">
        <f>VLOOKUP(M1649,WeightWhite!A$10:B$12,2,FALSE)*I1649</f>
        <v>1</v>
      </c>
      <c r="R1649">
        <f t="shared" si="51"/>
        <v>3</v>
      </c>
    </row>
    <row r="1650" spans="1:18" hidden="1">
      <c r="A1650" s="134">
        <v>9402600074</v>
      </c>
      <c r="B1650">
        <v>2005</v>
      </c>
      <c r="C1650">
        <v>20051005</v>
      </c>
      <c r="D1650">
        <v>50</v>
      </c>
      <c r="E1650">
        <v>50</v>
      </c>
      <c r="G1650" t="s">
        <v>308</v>
      </c>
      <c r="H1650">
        <v>210512</v>
      </c>
      <c r="I1650">
        <v>1</v>
      </c>
      <c r="J1650" t="s">
        <v>77</v>
      </c>
      <c r="K1650" t="s">
        <v>77</v>
      </c>
      <c r="L1650" t="s">
        <v>896</v>
      </c>
      <c r="M1650">
        <v>2002</v>
      </c>
      <c r="N1650">
        <v>74</v>
      </c>
      <c r="O1650">
        <v>1</v>
      </c>
      <c r="P1650" t="str">
        <f t="shared" si="50"/>
        <v>10</v>
      </c>
      <c r="Q1650" s="118">
        <f>VLOOKUP(M1650,WeightWhite!A$10:B$12,2,FALSE)*I1650</f>
        <v>1</v>
      </c>
      <c r="R1650">
        <f t="shared" si="51"/>
        <v>3</v>
      </c>
    </row>
    <row r="1651" spans="1:18" hidden="1">
      <c r="A1651" s="134">
        <v>9402600075</v>
      </c>
      <c r="B1651">
        <v>2005</v>
      </c>
      <c r="C1651">
        <v>20051005</v>
      </c>
      <c r="D1651">
        <v>50</v>
      </c>
      <c r="E1651">
        <v>50</v>
      </c>
      <c r="G1651" t="s">
        <v>308</v>
      </c>
      <c r="H1651">
        <v>210512</v>
      </c>
      <c r="I1651">
        <v>1</v>
      </c>
      <c r="J1651" t="s">
        <v>77</v>
      </c>
      <c r="K1651" t="s">
        <v>77</v>
      </c>
      <c r="L1651" t="s">
        <v>896</v>
      </c>
      <c r="M1651">
        <v>2002</v>
      </c>
      <c r="N1651">
        <v>74</v>
      </c>
      <c r="O1651">
        <v>1</v>
      </c>
      <c r="P1651" t="str">
        <f t="shared" si="50"/>
        <v>10</v>
      </c>
      <c r="Q1651" s="118">
        <f>VLOOKUP(M1651,WeightWhite!A$10:B$12,2,FALSE)*I1651</f>
        <v>1</v>
      </c>
      <c r="R1651">
        <f t="shared" si="51"/>
        <v>3</v>
      </c>
    </row>
    <row r="1652" spans="1:18" hidden="1">
      <c r="A1652" s="134">
        <v>9402600076</v>
      </c>
      <c r="B1652">
        <v>2005</v>
      </c>
      <c r="C1652">
        <v>20051005</v>
      </c>
      <c r="D1652">
        <v>50</v>
      </c>
      <c r="E1652">
        <v>50</v>
      </c>
      <c r="G1652" t="s">
        <v>308</v>
      </c>
      <c r="H1652">
        <v>210512</v>
      </c>
      <c r="I1652">
        <v>1</v>
      </c>
      <c r="J1652" t="s">
        <v>77</v>
      </c>
      <c r="K1652" t="s">
        <v>77</v>
      </c>
      <c r="L1652" t="s">
        <v>896</v>
      </c>
      <c r="M1652">
        <v>2002</v>
      </c>
      <c r="N1652">
        <v>74</v>
      </c>
      <c r="O1652">
        <v>1</v>
      </c>
      <c r="P1652" t="str">
        <f t="shared" si="50"/>
        <v>10</v>
      </c>
      <c r="Q1652" s="118">
        <f>VLOOKUP(M1652,WeightWhite!A$10:B$12,2,FALSE)*I1652</f>
        <v>1</v>
      </c>
      <c r="R1652">
        <f t="shared" si="51"/>
        <v>3</v>
      </c>
    </row>
    <row r="1653" spans="1:18" hidden="1">
      <c r="A1653" s="134">
        <v>9402600077</v>
      </c>
      <c r="B1653">
        <v>2005</v>
      </c>
      <c r="C1653">
        <v>20051005</v>
      </c>
      <c r="D1653">
        <v>50</v>
      </c>
      <c r="E1653">
        <v>50</v>
      </c>
      <c r="G1653" t="s">
        <v>308</v>
      </c>
      <c r="H1653">
        <v>210512</v>
      </c>
      <c r="I1653">
        <v>1</v>
      </c>
      <c r="J1653" t="s">
        <v>77</v>
      </c>
      <c r="K1653" t="s">
        <v>77</v>
      </c>
      <c r="L1653" t="s">
        <v>896</v>
      </c>
      <c r="M1653">
        <v>2002</v>
      </c>
      <c r="N1653">
        <v>74</v>
      </c>
      <c r="O1653">
        <v>1</v>
      </c>
      <c r="P1653" t="str">
        <f t="shared" si="50"/>
        <v>10</v>
      </c>
      <c r="Q1653" s="118">
        <f>VLOOKUP(M1653,WeightWhite!A$10:B$12,2,FALSE)*I1653</f>
        <v>1</v>
      </c>
      <c r="R1653">
        <f t="shared" si="51"/>
        <v>3</v>
      </c>
    </row>
    <row r="1654" spans="1:18" hidden="1">
      <c r="A1654" s="134">
        <v>9402600078</v>
      </c>
      <c r="B1654">
        <v>2005</v>
      </c>
      <c r="C1654">
        <v>20051005</v>
      </c>
      <c r="D1654">
        <v>50</v>
      </c>
      <c r="E1654">
        <v>50</v>
      </c>
      <c r="G1654" t="s">
        <v>308</v>
      </c>
      <c r="H1654">
        <v>210512</v>
      </c>
      <c r="I1654">
        <v>1</v>
      </c>
      <c r="J1654" t="s">
        <v>77</v>
      </c>
      <c r="K1654" t="s">
        <v>77</v>
      </c>
      <c r="L1654" t="s">
        <v>896</v>
      </c>
      <c r="M1654">
        <v>2002</v>
      </c>
      <c r="N1654">
        <v>74</v>
      </c>
      <c r="O1654">
        <v>1</v>
      </c>
      <c r="P1654" t="str">
        <f t="shared" si="50"/>
        <v>10</v>
      </c>
      <c r="Q1654" s="118">
        <f>VLOOKUP(M1654,WeightWhite!A$10:B$12,2,FALSE)*I1654</f>
        <v>1</v>
      </c>
      <c r="R1654">
        <f t="shared" si="51"/>
        <v>3</v>
      </c>
    </row>
    <row r="1655" spans="1:18" hidden="1">
      <c r="A1655" s="134">
        <v>9402600079</v>
      </c>
      <c r="B1655">
        <v>2005</v>
      </c>
      <c r="C1655">
        <v>20051005</v>
      </c>
      <c r="D1655">
        <v>50</v>
      </c>
      <c r="E1655">
        <v>50</v>
      </c>
      <c r="G1655" t="s">
        <v>308</v>
      </c>
      <c r="H1655">
        <v>210512</v>
      </c>
      <c r="I1655">
        <v>1</v>
      </c>
      <c r="J1655" t="s">
        <v>77</v>
      </c>
      <c r="K1655" t="s">
        <v>77</v>
      </c>
      <c r="L1655" t="s">
        <v>896</v>
      </c>
      <c r="M1655">
        <v>2002</v>
      </c>
      <c r="N1655">
        <v>74</v>
      </c>
      <c r="O1655">
        <v>1</v>
      </c>
      <c r="P1655" t="str">
        <f t="shared" si="50"/>
        <v>10</v>
      </c>
      <c r="Q1655" s="118">
        <f>VLOOKUP(M1655,WeightWhite!A$10:B$12,2,FALSE)*I1655</f>
        <v>1</v>
      </c>
      <c r="R1655">
        <f t="shared" si="51"/>
        <v>3</v>
      </c>
    </row>
    <row r="1656" spans="1:18" hidden="1">
      <c r="A1656" s="134">
        <v>9402600080</v>
      </c>
      <c r="B1656">
        <v>2005</v>
      </c>
      <c r="C1656">
        <v>20051005</v>
      </c>
      <c r="D1656">
        <v>50</v>
      </c>
      <c r="E1656">
        <v>50</v>
      </c>
      <c r="G1656" t="s">
        <v>308</v>
      </c>
      <c r="H1656">
        <v>210512</v>
      </c>
      <c r="I1656">
        <v>1</v>
      </c>
      <c r="J1656" t="s">
        <v>77</v>
      </c>
      <c r="K1656" t="s">
        <v>77</v>
      </c>
      <c r="L1656" t="s">
        <v>896</v>
      </c>
      <c r="M1656">
        <v>2002</v>
      </c>
      <c r="N1656">
        <v>74</v>
      </c>
      <c r="O1656">
        <v>1</v>
      </c>
      <c r="P1656" t="str">
        <f t="shared" si="50"/>
        <v>10</v>
      </c>
      <c r="Q1656" s="118">
        <f>VLOOKUP(M1656,WeightWhite!A$10:B$12,2,FALSE)*I1656</f>
        <v>1</v>
      </c>
      <c r="R1656">
        <f t="shared" si="51"/>
        <v>3</v>
      </c>
    </row>
    <row r="1657" spans="1:18" hidden="1">
      <c r="A1657" s="134">
        <v>9402600081</v>
      </c>
      <c r="B1657">
        <v>2005</v>
      </c>
      <c r="C1657">
        <v>20051005</v>
      </c>
      <c r="D1657">
        <v>50</v>
      </c>
      <c r="E1657">
        <v>50</v>
      </c>
      <c r="G1657" t="s">
        <v>308</v>
      </c>
      <c r="H1657">
        <v>210512</v>
      </c>
      <c r="I1657">
        <v>1</v>
      </c>
      <c r="J1657" t="s">
        <v>77</v>
      </c>
      <c r="K1657" t="s">
        <v>77</v>
      </c>
      <c r="L1657" t="s">
        <v>896</v>
      </c>
      <c r="M1657">
        <v>2002</v>
      </c>
      <c r="N1657">
        <v>74</v>
      </c>
      <c r="O1657">
        <v>1</v>
      </c>
      <c r="P1657" t="str">
        <f t="shared" si="50"/>
        <v>10</v>
      </c>
      <c r="Q1657" s="118">
        <f>VLOOKUP(M1657,WeightWhite!A$10:B$12,2,FALSE)*I1657</f>
        <v>1</v>
      </c>
      <c r="R1657">
        <f t="shared" si="51"/>
        <v>3</v>
      </c>
    </row>
    <row r="1658" spans="1:18" hidden="1">
      <c r="A1658" s="134">
        <v>9402650072</v>
      </c>
      <c r="B1658">
        <v>2005</v>
      </c>
      <c r="C1658">
        <v>20051005</v>
      </c>
      <c r="D1658">
        <v>50</v>
      </c>
      <c r="E1658">
        <v>50</v>
      </c>
      <c r="G1658" t="s">
        <v>308</v>
      </c>
      <c r="H1658">
        <v>210512</v>
      </c>
      <c r="I1658">
        <v>1</v>
      </c>
      <c r="J1658" t="s">
        <v>77</v>
      </c>
      <c r="K1658" t="s">
        <v>77</v>
      </c>
      <c r="L1658" t="s">
        <v>896</v>
      </c>
      <c r="M1658">
        <v>2002</v>
      </c>
      <c r="N1658">
        <v>74</v>
      </c>
      <c r="O1658">
        <v>1</v>
      </c>
      <c r="P1658" t="str">
        <f t="shared" si="50"/>
        <v>10</v>
      </c>
      <c r="Q1658" s="118">
        <f>VLOOKUP(M1658,WeightWhite!A$10:B$12,2,FALSE)*I1658</f>
        <v>1</v>
      </c>
      <c r="R1658">
        <f t="shared" si="51"/>
        <v>3</v>
      </c>
    </row>
    <row r="1659" spans="1:18" hidden="1">
      <c r="A1659" s="134">
        <v>9402650073</v>
      </c>
      <c r="B1659">
        <v>2005</v>
      </c>
      <c r="C1659">
        <v>20051005</v>
      </c>
      <c r="D1659">
        <v>50</v>
      </c>
      <c r="E1659">
        <v>50</v>
      </c>
      <c r="G1659" t="s">
        <v>308</v>
      </c>
      <c r="H1659">
        <v>210512</v>
      </c>
      <c r="I1659">
        <v>1</v>
      </c>
      <c r="J1659" t="s">
        <v>77</v>
      </c>
      <c r="K1659" t="s">
        <v>77</v>
      </c>
      <c r="L1659" t="s">
        <v>896</v>
      </c>
      <c r="M1659">
        <v>2002</v>
      </c>
      <c r="N1659">
        <v>74</v>
      </c>
      <c r="O1659">
        <v>1</v>
      </c>
      <c r="P1659" t="str">
        <f t="shared" si="50"/>
        <v>10</v>
      </c>
      <c r="Q1659" s="118">
        <f>VLOOKUP(M1659,WeightWhite!A$10:B$12,2,FALSE)*I1659</f>
        <v>1</v>
      </c>
      <c r="R1659">
        <f t="shared" si="51"/>
        <v>3</v>
      </c>
    </row>
    <row r="1660" spans="1:18" hidden="1">
      <c r="A1660" s="134">
        <v>9402650074</v>
      </c>
      <c r="B1660">
        <v>2005</v>
      </c>
      <c r="C1660">
        <v>20051005</v>
      </c>
      <c r="D1660">
        <v>50</v>
      </c>
      <c r="E1660">
        <v>50</v>
      </c>
      <c r="G1660" t="s">
        <v>308</v>
      </c>
      <c r="H1660">
        <v>210512</v>
      </c>
      <c r="I1660">
        <v>1</v>
      </c>
      <c r="J1660" t="s">
        <v>77</v>
      </c>
      <c r="K1660" t="s">
        <v>77</v>
      </c>
      <c r="L1660" t="s">
        <v>896</v>
      </c>
      <c r="M1660">
        <v>2002</v>
      </c>
      <c r="N1660">
        <v>74</v>
      </c>
      <c r="O1660">
        <v>1</v>
      </c>
      <c r="P1660" t="str">
        <f t="shared" si="50"/>
        <v>10</v>
      </c>
      <c r="Q1660" s="118">
        <f>VLOOKUP(M1660,WeightWhite!A$10:B$12,2,FALSE)*I1660</f>
        <v>1</v>
      </c>
      <c r="R1660">
        <f t="shared" si="51"/>
        <v>3</v>
      </c>
    </row>
    <row r="1661" spans="1:18" hidden="1">
      <c r="A1661" s="134">
        <v>9402650075</v>
      </c>
      <c r="B1661">
        <v>2005</v>
      </c>
      <c r="C1661">
        <v>20051005</v>
      </c>
      <c r="D1661">
        <v>50</v>
      </c>
      <c r="E1661">
        <v>50</v>
      </c>
      <c r="G1661" t="s">
        <v>308</v>
      </c>
      <c r="H1661">
        <v>210512</v>
      </c>
      <c r="I1661">
        <v>1</v>
      </c>
      <c r="J1661" t="s">
        <v>77</v>
      </c>
      <c r="K1661" t="s">
        <v>77</v>
      </c>
      <c r="L1661" t="s">
        <v>896</v>
      </c>
      <c r="M1661">
        <v>2002</v>
      </c>
      <c r="N1661">
        <v>74</v>
      </c>
      <c r="O1661">
        <v>1</v>
      </c>
      <c r="P1661" t="str">
        <f t="shared" si="50"/>
        <v>10</v>
      </c>
      <c r="Q1661" s="118">
        <f>VLOOKUP(M1661,WeightWhite!A$10:B$12,2,FALSE)*I1661</f>
        <v>1</v>
      </c>
      <c r="R1661">
        <f t="shared" si="51"/>
        <v>3</v>
      </c>
    </row>
    <row r="1662" spans="1:18" hidden="1">
      <c r="A1662" s="134">
        <v>9402650076</v>
      </c>
      <c r="B1662">
        <v>2005</v>
      </c>
      <c r="C1662">
        <v>20051005</v>
      </c>
      <c r="D1662">
        <v>50</v>
      </c>
      <c r="E1662">
        <v>50</v>
      </c>
      <c r="G1662" t="s">
        <v>308</v>
      </c>
      <c r="H1662">
        <v>210512</v>
      </c>
      <c r="I1662">
        <v>1</v>
      </c>
      <c r="J1662" t="s">
        <v>77</v>
      </c>
      <c r="K1662" t="s">
        <v>77</v>
      </c>
      <c r="L1662" t="s">
        <v>896</v>
      </c>
      <c r="M1662">
        <v>2002</v>
      </c>
      <c r="N1662">
        <v>74</v>
      </c>
      <c r="O1662">
        <v>1</v>
      </c>
      <c r="P1662" t="str">
        <f t="shared" si="50"/>
        <v>10</v>
      </c>
      <c r="Q1662" s="118">
        <f>VLOOKUP(M1662,WeightWhite!A$10:B$12,2,FALSE)*I1662</f>
        <v>1</v>
      </c>
      <c r="R1662">
        <f t="shared" si="51"/>
        <v>3</v>
      </c>
    </row>
    <row r="1663" spans="1:18" hidden="1">
      <c r="A1663" s="134">
        <v>9402650077</v>
      </c>
      <c r="B1663">
        <v>2005</v>
      </c>
      <c r="C1663">
        <v>20051005</v>
      </c>
      <c r="D1663">
        <v>50</v>
      </c>
      <c r="E1663">
        <v>50</v>
      </c>
      <c r="G1663" t="s">
        <v>308</v>
      </c>
      <c r="H1663">
        <v>210512</v>
      </c>
      <c r="I1663">
        <v>1</v>
      </c>
      <c r="J1663" t="s">
        <v>77</v>
      </c>
      <c r="K1663" t="s">
        <v>77</v>
      </c>
      <c r="L1663" t="s">
        <v>896</v>
      </c>
      <c r="M1663">
        <v>2002</v>
      </c>
      <c r="N1663">
        <v>74</v>
      </c>
      <c r="O1663">
        <v>1</v>
      </c>
      <c r="P1663" t="str">
        <f t="shared" si="50"/>
        <v>10</v>
      </c>
      <c r="Q1663" s="118">
        <f>VLOOKUP(M1663,WeightWhite!A$10:B$12,2,FALSE)*I1663</f>
        <v>1</v>
      </c>
      <c r="R1663">
        <f t="shared" si="51"/>
        <v>3</v>
      </c>
    </row>
    <row r="1664" spans="1:18" hidden="1">
      <c r="A1664" s="134">
        <v>9402650078</v>
      </c>
      <c r="B1664">
        <v>2005</v>
      </c>
      <c r="C1664">
        <v>20051005</v>
      </c>
      <c r="D1664">
        <v>50</v>
      </c>
      <c r="E1664">
        <v>50</v>
      </c>
      <c r="G1664" t="s">
        <v>308</v>
      </c>
      <c r="H1664">
        <v>210512</v>
      </c>
      <c r="I1664">
        <v>1</v>
      </c>
      <c r="J1664" t="s">
        <v>77</v>
      </c>
      <c r="K1664" t="s">
        <v>77</v>
      </c>
      <c r="L1664" t="s">
        <v>896</v>
      </c>
      <c r="M1664">
        <v>2002</v>
      </c>
      <c r="N1664">
        <v>74</v>
      </c>
      <c r="O1664">
        <v>1</v>
      </c>
      <c r="P1664" t="str">
        <f t="shared" si="50"/>
        <v>10</v>
      </c>
      <c r="Q1664" s="118">
        <f>VLOOKUP(M1664,WeightWhite!A$10:B$12,2,FALSE)*I1664</f>
        <v>1</v>
      </c>
      <c r="R1664">
        <f t="shared" si="51"/>
        <v>3</v>
      </c>
    </row>
    <row r="1665" spans="1:18" hidden="1">
      <c r="A1665" s="134">
        <v>9402650080</v>
      </c>
      <c r="B1665">
        <v>2005</v>
      </c>
      <c r="C1665">
        <v>20051005</v>
      </c>
      <c r="D1665">
        <v>50</v>
      </c>
      <c r="E1665">
        <v>50</v>
      </c>
      <c r="G1665" t="s">
        <v>308</v>
      </c>
      <c r="H1665">
        <v>210512</v>
      </c>
      <c r="I1665">
        <v>1</v>
      </c>
      <c r="J1665" t="s">
        <v>77</v>
      </c>
      <c r="K1665" t="s">
        <v>77</v>
      </c>
      <c r="L1665" t="s">
        <v>896</v>
      </c>
      <c r="M1665">
        <v>2002</v>
      </c>
      <c r="N1665">
        <v>74</v>
      </c>
      <c r="O1665">
        <v>1</v>
      </c>
      <c r="P1665" t="str">
        <f t="shared" si="50"/>
        <v>10</v>
      </c>
      <c r="Q1665" s="118">
        <f>VLOOKUP(M1665,WeightWhite!A$10:B$12,2,FALSE)*I1665</f>
        <v>1</v>
      </c>
      <c r="R1665">
        <f t="shared" si="51"/>
        <v>3</v>
      </c>
    </row>
    <row r="1666" spans="1:18" hidden="1">
      <c r="A1666" s="134">
        <v>9402650085</v>
      </c>
      <c r="B1666">
        <v>2005</v>
      </c>
      <c r="C1666">
        <v>20051005</v>
      </c>
      <c r="D1666">
        <v>50</v>
      </c>
      <c r="E1666">
        <v>50</v>
      </c>
      <c r="G1666" t="s">
        <v>308</v>
      </c>
      <c r="H1666">
        <v>210512</v>
      </c>
      <c r="I1666">
        <v>1</v>
      </c>
      <c r="J1666" t="s">
        <v>77</v>
      </c>
      <c r="K1666" t="s">
        <v>77</v>
      </c>
      <c r="L1666" t="s">
        <v>896</v>
      </c>
      <c r="M1666">
        <v>2002</v>
      </c>
      <c r="N1666">
        <v>74</v>
      </c>
      <c r="O1666">
        <v>1</v>
      </c>
      <c r="P1666" t="str">
        <f t="shared" ref="P1666:P1729" si="52">MID(C1666,5,2)</f>
        <v>10</v>
      </c>
      <c r="Q1666" s="118">
        <f>VLOOKUP(M1666,WeightWhite!A$10:B$12,2,FALSE)*I1666</f>
        <v>1</v>
      </c>
      <c r="R1666">
        <f t="shared" si="51"/>
        <v>3</v>
      </c>
    </row>
    <row r="1667" spans="1:18" hidden="1">
      <c r="A1667" s="134">
        <v>9402660005</v>
      </c>
      <c r="B1667">
        <v>2005</v>
      </c>
      <c r="C1667">
        <v>20051005</v>
      </c>
      <c r="D1667">
        <v>50</v>
      </c>
      <c r="E1667">
        <v>50</v>
      </c>
      <c r="G1667" t="s">
        <v>308</v>
      </c>
      <c r="H1667">
        <v>210512</v>
      </c>
      <c r="I1667">
        <v>1</v>
      </c>
      <c r="J1667" t="s">
        <v>77</v>
      </c>
      <c r="K1667" t="s">
        <v>77</v>
      </c>
      <c r="L1667" t="s">
        <v>896</v>
      </c>
      <c r="M1667">
        <v>2002</v>
      </c>
      <c r="N1667">
        <v>74</v>
      </c>
      <c r="O1667">
        <v>1</v>
      </c>
      <c r="P1667" t="str">
        <f t="shared" si="52"/>
        <v>10</v>
      </c>
      <c r="Q1667" s="118">
        <f>VLOOKUP(M1667,WeightWhite!A$10:B$12,2,FALSE)*I1667</f>
        <v>1</v>
      </c>
      <c r="R1667">
        <f t="shared" ref="R1667:R1730" si="53">B1667-M1667</f>
        <v>3</v>
      </c>
    </row>
    <row r="1668" spans="1:18" hidden="1">
      <c r="A1668" s="134">
        <v>9402660010</v>
      </c>
      <c r="B1668">
        <v>2005</v>
      </c>
      <c r="C1668">
        <v>20051005</v>
      </c>
      <c r="D1668">
        <v>50</v>
      </c>
      <c r="E1668">
        <v>50</v>
      </c>
      <c r="G1668" t="s">
        <v>308</v>
      </c>
      <c r="H1668">
        <v>210512</v>
      </c>
      <c r="I1668">
        <v>1</v>
      </c>
      <c r="J1668" t="s">
        <v>77</v>
      </c>
      <c r="K1668" t="s">
        <v>77</v>
      </c>
      <c r="L1668" t="s">
        <v>896</v>
      </c>
      <c r="M1668">
        <v>2002</v>
      </c>
      <c r="N1668">
        <v>74</v>
      </c>
      <c r="O1668">
        <v>1</v>
      </c>
      <c r="P1668" t="str">
        <f t="shared" si="52"/>
        <v>10</v>
      </c>
      <c r="Q1668" s="118">
        <f>VLOOKUP(M1668,WeightWhite!A$10:B$12,2,FALSE)*I1668</f>
        <v>1</v>
      </c>
      <c r="R1668">
        <f t="shared" si="53"/>
        <v>3</v>
      </c>
    </row>
    <row r="1669" spans="1:18" hidden="1">
      <c r="A1669" s="134">
        <v>9402660011</v>
      </c>
      <c r="B1669">
        <v>2005</v>
      </c>
      <c r="C1669">
        <v>20051005</v>
      </c>
      <c r="D1669">
        <v>50</v>
      </c>
      <c r="E1669">
        <v>50</v>
      </c>
      <c r="G1669" t="s">
        <v>308</v>
      </c>
      <c r="H1669">
        <v>210512</v>
      </c>
      <c r="I1669">
        <v>1</v>
      </c>
      <c r="J1669" t="s">
        <v>77</v>
      </c>
      <c r="K1669" t="s">
        <v>77</v>
      </c>
      <c r="L1669" t="s">
        <v>896</v>
      </c>
      <c r="M1669">
        <v>2002</v>
      </c>
      <c r="N1669">
        <v>74</v>
      </c>
      <c r="O1669">
        <v>1</v>
      </c>
      <c r="P1669" t="str">
        <f t="shared" si="52"/>
        <v>10</v>
      </c>
      <c r="Q1669" s="118">
        <f>VLOOKUP(M1669,WeightWhite!A$10:B$12,2,FALSE)*I1669</f>
        <v>1</v>
      </c>
      <c r="R1669">
        <f t="shared" si="53"/>
        <v>3</v>
      </c>
    </row>
    <row r="1670" spans="1:18" hidden="1">
      <c r="A1670" s="134">
        <v>9402660017</v>
      </c>
      <c r="B1670">
        <v>2005</v>
      </c>
      <c r="C1670">
        <v>20051005</v>
      </c>
      <c r="D1670">
        <v>50</v>
      </c>
      <c r="E1670">
        <v>50</v>
      </c>
      <c r="G1670" t="s">
        <v>308</v>
      </c>
      <c r="H1670">
        <v>210512</v>
      </c>
      <c r="I1670">
        <v>1</v>
      </c>
      <c r="J1670" t="s">
        <v>77</v>
      </c>
      <c r="K1670" t="s">
        <v>77</v>
      </c>
      <c r="L1670" t="s">
        <v>896</v>
      </c>
      <c r="M1670">
        <v>2002</v>
      </c>
      <c r="N1670">
        <v>74</v>
      </c>
      <c r="O1670">
        <v>1</v>
      </c>
      <c r="P1670" t="str">
        <f t="shared" si="52"/>
        <v>10</v>
      </c>
      <c r="Q1670" s="118">
        <f>VLOOKUP(M1670,WeightWhite!A$10:B$12,2,FALSE)*I1670</f>
        <v>1</v>
      </c>
      <c r="R1670">
        <f t="shared" si="53"/>
        <v>3</v>
      </c>
    </row>
    <row r="1671" spans="1:18" hidden="1">
      <c r="A1671" s="134">
        <v>9402660019</v>
      </c>
      <c r="B1671">
        <v>2005</v>
      </c>
      <c r="C1671">
        <v>20051005</v>
      </c>
      <c r="D1671">
        <v>50</v>
      </c>
      <c r="E1671">
        <v>50</v>
      </c>
      <c r="G1671" t="s">
        <v>308</v>
      </c>
      <c r="H1671">
        <v>210512</v>
      </c>
      <c r="I1671">
        <v>1</v>
      </c>
      <c r="J1671" t="s">
        <v>77</v>
      </c>
      <c r="K1671" t="s">
        <v>77</v>
      </c>
      <c r="L1671" t="s">
        <v>896</v>
      </c>
      <c r="M1671">
        <v>2002</v>
      </c>
      <c r="N1671">
        <v>74</v>
      </c>
      <c r="O1671">
        <v>1</v>
      </c>
      <c r="P1671" t="str">
        <f t="shared" si="52"/>
        <v>10</v>
      </c>
      <c r="Q1671" s="118">
        <f>VLOOKUP(M1671,WeightWhite!A$10:B$12,2,FALSE)*I1671</f>
        <v>1</v>
      </c>
      <c r="R1671">
        <f t="shared" si="53"/>
        <v>3</v>
      </c>
    </row>
    <row r="1672" spans="1:18" hidden="1">
      <c r="A1672" s="134">
        <v>9402660021</v>
      </c>
      <c r="B1672">
        <v>2005</v>
      </c>
      <c r="C1672">
        <v>20051005</v>
      </c>
      <c r="D1672">
        <v>50</v>
      </c>
      <c r="E1672">
        <v>50</v>
      </c>
      <c r="G1672" t="s">
        <v>308</v>
      </c>
      <c r="H1672">
        <v>210512</v>
      </c>
      <c r="I1672">
        <v>1</v>
      </c>
      <c r="J1672" t="s">
        <v>77</v>
      </c>
      <c r="K1672" t="s">
        <v>77</v>
      </c>
      <c r="L1672" t="s">
        <v>896</v>
      </c>
      <c r="M1672">
        <v>2002</v>
      </c>
      <c r="N1672">
        <v>74</v>
      </c>
      <c r="O1672">
        <v>1</v>
      </c>
      <c r="P1672" t="str">
        <f t="shared" si="52"/>
        <v>10</v>
      </c>
      <c r="Q1672" s="118">
        <f>VLOOKUP(M1672,WeightWhite!A$10:B$12,2,FALSE)*I1672</f>
        <v>1</v>
      </c>
      <c r="R1672">
        <f t="shared" si="53"/>
        <v>3</v>
      </c>
    </row>
    <row r="1673" spans="1:18" hidden="1">
      <c r="A1673" s="134">
        <v>9402660025</v>
      </c>
      <c r="B1673">
        <v>2005</v>
      </c>
      <c r="C1673">
        <v>20051005</v>
      </c>
      <c r="D1673">
        <v>50</v>
      </c>
      <c r="E1673">
        <v>50</v>
      </c>
      <c r="G1673" t="s">
        <v>308</v>
      </c>
      <c r="H1673">
        <v>210512</v>
      </c>
      <c r="I1673">
        <v>1.04</v>
      </c>
      <c r="J1673" t="s">
        <v>77</v>
      </c>
      <c r="K1673" t="s">
        <v>77</v>
      </c>
      <c r="L1673" t="s">
        <v>896</v>
      </c>
      <c r="M1673">
        <v>2002</v>
      </c>
      <c r="N1673">
        <v>74</v>
      </c>
      <c r="O1673">
        <v>1</v>
      </c>
      <c r="P1673" t="str">
        <f t="shared" si="52"/>
        <v>10</v>
      </c>
      <c r="Q1673" s="118">
        <f>VLOOKUP(M1673,WeightWhite!A$10:B$12,2,FALSE)*I1673</f>
        <v>1.04</v>
      </c>
      <c r="R1673">
        <f t="shared" si="53"/>
        <v>3</v>
      </c>
    </row>
    <row r="1674" spans="1:18" hidden="1">
      <c r="A1674" s="134">
        <v>9402660029</v>
      </c>
      <c r="B1674">
        <v>2005</v>
      </c>
      <c r="C1674">
        <v>20051005</v>
      </c>
      <c r="D1674">
        <v>50</v>
      </c>
      <c r="E1674">
        <v>50</v>
      </c>
      <c r="G1674" t="s">
        <v>308</v>
      </c>
      <c r="H1674">
        <v>210512</v>
      </c>
      <c r="I1674">
        <v>1</v>
      </c>
      <c r="J1674" t="s">
        <v>77</v>
      </c>
      <c r="K1674" t="s">
        <v>77</v>
      </c>
      <c r="L1674" t="s">
        <v>896</v>
      </c>
      <c r="M1674">
        <v>2002</v>
      </c>
      <c r="N1674">
        <v>74</v>
      </c>
      <c r="O1674">
        <v>1</v>
      </c>
      <c r="P1674" t="str">
        <f t="shared" si="52"/>
        <v>10</v>
      </c>
      <c r="Q1674" s="118">
        <f>VLOOKUP(M1674,WeightWhite!A$10:B$12,2,FALSE)*I1674</f>
        <v>1</v>
      </c>
      <c r="R1674">
        <f t="shared" si="53"/>
        <v>3</v>
      </c>
    </row>
    <row r="1675" spans="1:18" hidden="1">
      <c r="A1675" s="134">
        <v>9402660030</v>
      </c>
      <c r="B1675">
        <v>2005</v>
      </c>
      <c r="C1675">
        <v>20051005</v>
      </c>
      <c r="D1675">
        <v>50</v>
      </c>
      <c r="E1675">
        <v>50</v>
      </c>
      <c r="G1675" t="s">
        <v>308</v>
      </c>
      <c r="H1675">
        <v>210512</v>
      </c>
      <c r="I1675">
        <v>1</v>
      </c>
      <c r="J1675" t="s">
        <v>77</v>
      </c>
      <c r="K1675" t="s">
        <v>77</v>
      </c>
      <c r="L1675" t="s">
        <v>896</v>
      </c>
      <c r="M1675">
        <v>2002</v>
      </c>
      <c r="N1675">
        <v>74</v>
      </c>
      <c r="O1675">
        <v>1</v>
      </c>
      <c r="P1675" t="str">
        <f t="shared" si="52"/>
        <v>10</v>
      </c>
      <c r="Q1675" s="118">
        <f>VLOOKUP(M1675,WeightWhite!A$10:B$12,2,FALSE)*I1675</f>
        <v>1</v>
      </c>
      <c r="R1675">
        <f t="shared" si="53"/>
        <v>3</v>
      </c>
    </row>
    <row r="1676" spans="1:18" hidden="1">
      <c r="A1676" s="134">
        <v>9402660031</v>
      </c>
      <c r="B1676">
        <v>2005</v>
      </c>
      <c r="C1676">
        <v>20051005</v>
      </c>
      <c r="D1676">
        <v>50</v>
      </c>
      <c r="E1676">
        <v>50</v>
      </c>
      <c r="G1676" t="s">
        <v>308</v>
      </c>
      <c r="H1676">
        <v>210512</v>
      </c>
      <c r="I1676">
        <v>1</v>
      </c>
      <c r="J1676" t="s">
        <v>77</v>
      </c>
      <c r="K1676" t="s">
        <v>77</v>
      </c>
      <c r="L1676" t="s">
        <v>896</v>
      </c>
      <c r="M1676">
        <v>2002</v>
      </c>
      <c r="N1676">
        <v>74</v>
      </c>
      <c r="O1676">
        <v>1</v>
      </c>
      <c r="P1676" t="str">
        <f t="shared" si="52"/>
        <v>10</v>
      </c>
      <c r="Q1676" s="118">
        <f>VLOOKUP(M1676,WeightWhite!A$10:B$12,2,FALSE)*I1676</f>
        <v>1</v>
      </c>
      <c r="R1676">
        <f t="shared" si="53"/>
        <v>3</v>
      </c>
    </row>
    <row r="1677" spans="1:18" hidden="1">
      <c r="A1677" s="134">
        <v>9402660032</v>
      </c>
      <c r="B1677">
        <v>2005</v>
      </c>
      <c r="C1677">
        <v>20051005</v>
      </c>
      <c r="D1677">
        <v>50</v>
      </c>
      <c r="E1677">
        <v>50</v>
      </c>
      <c r="G1677" t="s">
        <v>308</v>
      </c>
      <c r="H1677">
        <v>210512</v>
      </c>
      <c r="I1677">
        <v>1</v>
      </c>
      <c r="J1677" t="s">
        <v>77</v>
      </c>
      <c r="K1677" t="s">
        <v>77</v>
      </c>
      <c r="L1677" t="s">
        <v>896</v>
      </c>
      <c r="M1677">
        <v>2002</v>
      </c>
      <c r="N1677">
        <v>74</v>
      </c>
      <c r="O1677">
        <v>1</v>
      </c>
      <c r="P1677" t="str">
        <f t="shared" si="52"/>
        <v>10</v>
      </c>
      <c r="Q1677" s="118">
        <f>VLOOKUP(M1677,WeightWhite!A$10:B$12,2,FALSE)*I1677</f>
        <v>1</v>
      </c>
      <c r="R1677">
        <f t="shared" si="53"/>
        <v>3</v>
      </c>
    </row>
    <row r="1678" spans="1:18" hidden="1">
      <c r="A1678" s="134">
        <v>9402660033</v>
      </c>
      <c r="B1678">
        <v>2005</v>
      </c>
      <c r="C1678">
        <v>20051005</v>
      </c>
      <c r="D1678">
        <v>50</v>
      </c>
      <c r="E1678">
        <v>50</v>
      </c>
      <c r="G1678" t="s">
        <v>308</v>
      </c>
      <c r="H1678">
        <v>210512</v>
      </c>
      <c r="I1678">
        <v>1</v>
      </c>
      <c r="J1678" t="s">
        <v>77</v>
      </c>
      <c r="K1678" t="s">
        <v>77</v>
      </c>
      <c r="L1678" t="s">
        <v>896</v>
      </c>
      <c r="M1678">
        <v>2002</v>
      </c>
      <c r="N1678">
        <v>74</v>
      </c>
      <c r="O1678">
        <v>1</v>
      </c>
      <c r="P1678" t="str">
        <f t="shared" si="52"/>
        <v>10</v>
      </c>
      <c r="Q1678" s="118">
        <f>VLOOKUP(M1678,WeightWhite!A$10:B$12,2,FALSE)*I1678</f>
        <v>1</v>
      </c>
      <c r="R1678">
        <f t="shared" si="53"/>
        <v>3</v>
      </c>
    </row>
    <row r="1679" spans="1:18" hidden="1">
      <c r="A1679" s="134">
        <v>9402660034</v>
      </c>
      <c r="B1679">
        <v>2005</v>
      </c>
      <c r="C1679">
        <v>20051005</v>
      </c>
      <c r="D1679">
        <v>50</v>
      </c>
      <c r="E1679">
        <v>50</v>
      </c>
      <c r="G1679" t="s">
        <v>308</v>
      </c>
      <c r="H1679">
        <v>210512</v>
      </c>
      <c r="I1679">
        <v>1</v>
      </c>
      <c r="J1679" t="s">
        <v>77</v>
      </c>
      <c r="K1679" t="s">
        <v>77</v>
      </c>
      <c r="L1679" t="s">
        <v>896</v>
      </c>
      <c r="M1679">
        <v>2002</v>
      </c>
      <c r="N1679">
        <v>74</v>
      </c>
      <c r="O1679">
        <v>1</v>
      </c>
      <c r="P1679" t="str">
        <f t="shared" si="52"/>
        <v>10</v>
      </c>
      <c r="Q1679" s="118">
        <f>VLOOKUP(M1679,WeightWhite!A$10:B$12,2,FALSE)*I1679</f>
        <v>1</v>
      </c>
      <c r="R1679">
        <f t="shared" si="53"/>
        <v>3</v>
      </c>
    </row>
    <row r="1680" spans="1:18" hidden="1">
      <c r="A1680" s="134">
        <v>9402660035</v>
      </c>
      <c r="B1680">
        <v>2005</v>
      </c>
      <c r="C1680">
        <v>20051005</v>
      </c>
      <c r="D1680">
        <v>50</v>
      </c>
      <c r="E1680">
        <v>50</v>
      </c>
      <c r="G1680" t="s">
        <v>308</v>
      </c>
      <c r="H1680">
        <v>210512</v>
      </c>
      <c r="I1680">
        <v>1</v>
      </c>
      <c r="J1680" t="s">
        <v>77</v>
      </c>
      <c r="K1680" t="s">
        <v>77</v>
      </c>
      <c r="L1680" t="s">
        <v>896</v>
      </c>
      <c r="M1680">
        <v>2002</v>
      </c>
      <c r="N1680">
        <v>74</v>
      </c>
      <c r="O1680">
        <v>1</v>
      </c>
      <c r="P1680" t="str">
        <f t="shared" si="52"/>
        <v>10</v>
      </c>
      <c r="Q1680" s="118">
        <f>VLOOKUP(M1680,WeightWhite!A$10:B$12,2,FALSE)*I1680</f>
        <v>1</v>
      </c>
      <c r="R1680">
        <f t="shared" si="53"/>
        <v>3</v>
      </c>
    </row>
    <row r="1681" spans="1:18" hidden="1">
      <c r="A1681" s="134">
        <v>9402660036</v>
      </c>
      <c r="B1681">
        <v>2005</v>
      </c>
      <c r="C1681">
        <v>20051005</v>
      </c>
      <c r="D1681">
        <v>50</v>
      </c>
      <c r="E1681">
        <v>50</v>
      </c>
      <c r="G1681" t="s">
        <v>308</v>
      </c>
      <c r="H1681">
        <v>210512</v>
      </c>
      <c r="I1681">
        <v>1</v>
      </c>
      <c r="J1681" t="s">
        <v>77</v>
      </c>
      <c r="K1681" t="s">
        <v>77</v>
      </c>
      <c r="L1681" t="s">
        <v>896</v>
      </c>
      <c r="M1681">
        <v>2002</v>
      </c>
      <c r="N1681">
        <v>74</v>
      </c>
      <c r="O1681">
        <v>1</v>
      </c>
      <c r="P1681" t="str">
        <f t="shared" si="52"/>
        <v>10</v>
      </c>
      <c r="Q1681" s="118">
        <f>VLOOKUP(M1681,WeightWhite!A$10:B$12,2,FALSE)*I1681</f>
        <v>1</v>
      </c>
      <c r="R1681">
        <f t="shared" si="53"/>
        <v>3</v>
      </c>
    </row>
    <row r="1682" spans="1:18" hidden="1">
      <c r="A1682" s="134">
        <v>9402660037</v>
      </c>
      <c r="B1682">
        <v>2005</v>
      </c>
      <c r="C1682">
        <v>20051005</v>
      </c>
      <c r="D1682">
        <v>50</v>
      </c>
      <c r="E1682">
        <v>50</v>
      </c>
      <c r="G1682" t="s">
        <v>308</v>
      </c>
      <c r="H1682">
        <v>210512</v>
      </c>
      <c r="I1682">
        <v>1</v>
      </c>
      <c r="J1682" t="s">
        <v>77</v>
      </c>
      <c r="K1682" t="s">
        <v>77</v>
      </c>
      <c r="L1682" t="s">
        <v>896</v>
      </c>
      <c r="M1682">
        <v>2002</v>
      </c>
      <c r="N1682">
        <v>74</v>
      </c>
      <c r="O1682">
        <v>1</v>
      </c>
      <c r="P1682" t="str">
        <f t="shared" si="52"/>
        <v>10</v>
      </c>
      <c r="Q1682" s="118">
        <f>VLOOKUP(M1682,WeightWhite!A$10:B$12,2,FALSE)*I1682</f>
        <v>1</v>
      </c>
      <c r="R1682">
        <f t="shared" si="53"/>
        <v>3</v>
      </c>
    </row>
    <row r="1683" spans="1:18" hidden="1">
      <c r="A1683" s="134">
        <v>9402660038</v>
      </c>
      <c r="B1683">
        <v>2005</v>
      </c>
      <c r="C1683">
        <v>20051005</v>
      </c>
      <c r="D1683">
        <v>50</v>
      </c>
      <c r="E1683">
        <v>50</v>
      </c>
      <c r="G1683" t="s">
        <v>308</v>
      </c>
      <c r="H1683">
        <v>210512</v>
      </c>
      <c r="I1683">
        <v>1</v>
      </c>
      <c r="J1683" t="s">
        <v>77</v>
      </c>
      <c r="K1683" t="s">
        <v>77</v>
      </c>
      <c r="L1683" t="s">
        <v>896</v>
      </c>
      <c r="M1683">
        <v>2002</v>
      </c>
      <c r="N1683">
        <v>74</v>
      </c>
      <c r="O1683">
        <v>1</v>
      </c>
      <c r="P1683" t="str">
        <f t="shared" si="52"/>
        <v>10</v>
      </c>
      <c r="Q1683" s="118">
        <f>VLOOKUP(M1683,WeightWhite!A$10:B$12,2,FALSE)*I1683</f>
        <v>1</v>
      </c>
      <c r="R1683">
        <f t="shared" si="53"/>
        <v>3</v>
      </c>
    </row>
    <row r="1684" spans="1:18" hidden="1">
      <c r="A1684" s="134">
        <v>9402660039</v>
      </c>
      <c r="B1684">
        <v>2005</v>
      </c>
      <c r="C1684">
        <v>20051005</v>
      </c>
      <c r="D1684">
        <v>50</v>
      </c>
      <c r="E1684">
        <v>50</v>
      </c>
      <c r="G1684" t="s">
        <v>308</v>
      </c>
      <c r="H1684">
        <v>210512</v>
      </c>
      <c r="I1684">
        <v>1</v>
      </c>
      <c r="J1684" t="s">
        <v>77</v>
      </c>
      <c r="K1684" t="s">
        <v>77</v>
      </c>
      <c r="L1684" t="s">
        <v>896</v>
      </c>
      <c r="M1684">
        <v>2002</v>
      </c>
      <c r="N1684">
        <v>74</v>
      </c>
      <c r="O1684">
        <v>1</v>
      </c>
      <c r="P1684" t="str">
        <f t="shared" si="52"/>
        <v>10</v>
      </c>
      <c r="Q1684" s="118">
        <f>VLOOKUP(M1684,WeightWhite!A$10:B$12,2,FALSE)*I1684</f>
        <v>1</v>
      </c>
      <c r="R1684">
        <f t="shared" si="53"/>
        <v>3</v>
      </c>
    </row>
    <row r="1685" spans="1:18" hidden="1">
      <c r="A1685" s="134">
        <v>9402660040</v>
      </c>
      <c r="B1685">
        <v>2005</v>
      </c>
      <c r="C1685">
        <v>20051005</v>
      </c>
      <c r="D1685">
        <v>50</v>
      </c>
      <c r="E1685">
        <v>50</v>
      </c>
      <c r="G1685" t="s">
        <v>308</v>
      </c>
      <c r="H1685">
        <v>210512</v>
      </c>
      <c r="I1685">
        <v>1</v>
      </c>
      <c r="J1685" t="s">
        <v>77</v>
      </c>
      <c r="K1685" t="s">
        <v>77</v>
      </c>
      <c r="L1685" t="s">
        <v>896</v>
      </c>
      <c r="M1685">
        <v>2002</v>
      </c>
      <c r="N1685">
        <v>74</v>
      </c>
      <c r="O1685">
        <v>1</v>
      </c>
      <c r="P1685" t="str">
        <f t="shared" si="52"/>
        <v>10</v>
      </c>
      <c r="Q1685" s="118">
        <f>VLOOKUP(M1685,WeightWhite!A$10:B$12,2,FALSE)*I1685</f>
        <v>1</v>
      </c>
      <c r="R1685">
        <f t="shared" si="53"/>
        <v>3</v>
      </c>
    </row>
    <row r="1686" spans="1:18" hidden="1">
      <c r="A1686" s="134">
        <v>9402670001</v>
      </c>
      <c r="B1686">
        <v>2005</v>
      </c>
      <c r="C1686">
        <v>20051005</v>
      </c>
      <c r="D1686">
        <v>50</v>
      </c>
      <c r="E1686">
        <v>50</v>
      </c>
      <c r="G1686" t="s">
        <v>308</v>
      </c>
      <c r="H1686">
        <v>210512</v>
      </c>
      <c r="I1686">
        <v>1</v>
      </c>
      <c r="J1686" t="s">
        <v>77</v>
      </c>
      <c r="K1686" t="s">
        <v>77</v>
      </c>
      <c r="L1686" t="s">
        <v>896</v>
      </c>
      <c r="M1686">
        <v>2002</v>
      </c>
      <c r="N1686">
        <v>74</v>
      </c>
      <c r="O1686">
        <v>1</v>
      </c>
      <c r="P1686" t="str">
        <f t="shared" si="52"/>
        <v>10</v>
      </c>
      <c r="Q1686" s="118">
        <f>VLOOKUP(M1686,WeightWhite!A$10:B$12,2,FALSE)*I1686</f>
        <v>1</v>
      </c>
      <c r="R1686">
        <f t="shared" si="53"/>
        <v>3</v>
      </c>
    </row>
    <row r="1687" spans="1:18" hidden="1">
      <c r="A1687" s="134">
        <v>9402670002</v>
      </c>
      <c r="B1687">
        <v>2005</v>
      </c>
      <c r="C1687">
        <v>20051005</v>
      </c>
      <c r="D1687">
        <v>50</v>
      </c>
      <c r="E1687">
        <v>50</v>
      </c>
      <c r="G1687" t="s">
        <v>308</v>
      </c>
      <c r="H1687">
        <v>210512</v>
      </c>
      <c r="I1687">
        <v>1</v>
      </c>
      <c r="J1687" t="s">
        <v>77</v>
      </c>
      <c r="K1687" t="s">
        <v>77</v>
      </c>
      <c r="L1687" t="s">
        <v>896</v>
      </c>
      <c r="M1687">
        <v>2002</v>
      </c>
      <c r="N1687">
        <v>74</v>
      </c>
      <c r="O1687">
        <v>1</v>
      </c>
      <c r="P1687" t="str">
        <f t="shared" si="52"/>
        <v>10</v>
      </c>
      <c r="Q1687" s="118">
        <f>VLOOKUP(M1687,WeightWhite!A$10:B$12,2,FALSE)*I1687</f>
        <v>1</v>
      </c>
      <c r="R1687">
        <f t="shared" si="53"/>
        <v>3</v>
      </c>
    </row>
    <row r="1688" spans="1:18" hidden="1">
      <c r="A1688" s="134">
        <v>9402670003</v>
      </c>
      <c r="B1688">
        <v>2005</v>
      </c>
      <c r="C1688">
        <v>20051005</v>
      </c>
      <c r="D1688">
        <v>50</v>
      </c>
      <c r="E1688">
        <v>50</v>
      </c>
      <c r="G1688" t="s">
        <v>308</v>
      </c>
      <c r="H1688">
        <v>210512</v>
      </c>
      <c r="I1688">
        <v>1</v>
      </c>
      <c r="J1688" t="s">
        <v>77</v>
      </c>
      <c r="K1688" t="s">
        <v>77</v>
      </c>
      <c r="L1688" t="s">
        <v>896</v>
      </c>
      <c r="M1688">
        <v>2002</v>
      </c>
      <c r="N1688">
        <v>74</v>
      </c>
      <c r="O1688">
        <v>1</v>
      </c>
      <c r="P1688" t="str">
        <f t="shared" si="52"/>
        <v>10</v>
      </c>
      <c r="Q1688" s="118">
        <f>VLOOKUP(M1688,WeightWhite!A$10:B$12,2,FALSE)*I1688</f>
        <v>1</v>
      </c>
      <c r="R1688">
        <f t="shared" si="53"/>
        <v>3</v>
      </c>
    </row>
    <row r="1689" spans="1:18" hidden="1">
      <c r="A1689" s="134">
        <v>9402600085</v>
      </c>
      <c r="B1689">
        <v>2005</v>
      </c>
      <c r="C1689">
        <v>20051005</v>
      </c>
      <c r="D1689">
        <v>50</v>
      </c>
      <c r="E1689">
        <v>50</v>
      </c>
      <c r="G1689" t="s">
        <v>308</v>
      </c>
      <c r="H1689">
        <v>210512</v>
      </c>
      <c r="I1689">
        <v>1</v>
      </c>
      <c r="J1689" t="s">
        <v>77</v>
      </c>
      <c r="K1689" t="s">
        <v>77</v>
      </c>
      <c r="L1689" t="s">
        <v>896</v>
      </c>
      <c r="M1689">
        <v>2002</v>
      </c>
      <c r="N1689">
        <v>74</v>
      </c>
      <c r="O1689">
        <v>1</v>
      </c>
      <c r="P1689" t="str">
        <f t="shared" si="52"/>
        <v>10</v>
      </c>
      <c r="Q1689" s="118">
        <f>VLOOKUP(M1689,WeightWhite!A$10:B$12,2,FALSE)*I1689</f>
        <v>1</v>
      </c>
      <c r="R1689">
        <f t="shared" si="53"/>
        <v>3</v>
      </c>
    </row>
    <row r="1690" spans="1:18" hidden="1">
      <c r="A1690" s="134">
        <v>9402600087</v>
      </c>
      <c r="B1690">
        <v>2005</v>
      </c>
      <c r="C1690">
        <v>20051005</v>
      </c>
      <c r="D1690">
        <v>50</v>
      </c>
      <c r="E1690">
        <v>50</v>
      </c>
      <c r="G1690" t="s">
        <v>308</v>
      </c>
      <c r="H1690">
        <v>210512</v>
      </c>
      <c r="I1690">
        <v>1</v>
      </c>
      <c r="J1690" t="s">
        <v>77</v>
      </c>
      <c r="K1690" t="s">
        <v>77</v>
      </c>
      <c r="L1690" t="s">
        <v>896</v>
      </c>
      <c r="M1690">
        <v>2002</v>
      </c>
      <c r="N1690">
        <v>74</v>
      </c>
      <c r="O1690">
        <v>1</v>
      </c>
      <c r="P1690" t="str">
        <f t="shared" si="52"/>
        <v>10</v>
      </c>
      <c r="Q1690" s="118">
        <f>VLOOKUP(M1690,WeightWhite!A$10:B$12,2,FALSE)*I1690</f>
        <v>1</v>
      </c>
      <c r="R1690">
        <f t="shared" si="53"/>
        <v>3</v>
      </c>
    </row>
    <row r="1691" spans="1:18" hidden="1">
      <c r="A1691" s="134">
        <v>9402600088</v>
      </c>
      <c r="B1691">
        <v>2005</v>
      </c>
      <c r="C1691">
        <v>20051005</v>
      </c>
      <c r="D1691">
        <v>50</v>
      </c>
      <c r="E1691">
        <v>50</v>
      </c>
      <c r="G1691" t="s">
        <v>308</v>
      </c>
      <c r="H1691">
        <v>210512</v>
      </c>
      <c r="I1691">
        <v>1</v>
      </c>
      <c r="J1691" t="s">
        <v>77</v>
      </c>
      <c r="K1691" t="s">
        <v>77</v>
      </c>
      <c r="L1691" t="s">
        <v>896</v>
      </c>
      <c r="M1691">
        <v>2002</v>
      </c>
      <c r="N1691">
        <v>74</v>
      </c>
      <c r="O1691">
        <v>1</v>
      </c>
      <c r="P1691" t="str">
        <f t="shared" si="52"/>
        <v>10</v>
      </c>
      <c r="Q1691" s="118">
        <f>VLOOKUP(M1691,WeightWhite!A$10:B$12,2,FALSE)*I1691</f>
        <v>1</v>
      </c>
      <c r="R1691">
        <f t="shared" si="53"/>
        <v>3</v>
      </c>
    </row>
    <row r="1692" spans="1:18" hidden="1">
      <c r="A1692" s="134">
        <v>9402600089</v>
      </c>
      <c r="B1692">
        <v>2005</v>
      </c>
      <c r="C1692">
        <v>20051005</v>
      </c>
      <c r="D1692">
        <v>50</v>
      </c>
      <c r="E1692">
        <v>50</v>
      </c>
      <c r="G1692" t="s">
        <v>308</v>
      </c>
      <c r="H1692">
        <v>210512</v>
      </c>
      <c r="I1692">
        <v>1</v>
      </c>
      <c r="J1692" t="s">
        <v>77</v>
      </c>
      <c r="K1692" t="s">
        <v>77</v>
      </c>
      <c r="L1692" t="s">
        <v>896</v>
      </c>
      <c r="M1692">
        <v>2002</v>
      </c>
      <c r="N1692">
        <v>74</v>
      </c>
      <c r="O1692">
        <v>1</v>
      </c>
      <c r="P1692" t="str">
        <f t="shared" si="52"/>
        <v>10</v>
      </c>
      <c r="Q1692" s="118">
        <f>VLOOKUP(M1692,WeightWhite!A$10:B$12,2,FALSE)*I1692</f>
        <v>1</v>
      </c>
      <c r="R1692">
        <f t="shared" si="53"/>
        <v>3</v>
      </c>
    </row>
    <row r="1693" spans="1:18" hidden="1">
      <c r="A1693" s="134">
        <v>9402610001</v>
      </c>
      <c r="B1693">
        <v>2005</v>
      </c>
      <c r="C1693">
        <v>20051005</v>
      </c>
      <c r="D1693">
        <v>50</v>
      </c>
      <c r="E1693">
        <v>50</v>
      </c>
      <c r="G1693" t="s">
        <v>308</v>
      </c>
      <c r="H1693">
        <v>210512</v>
      </c>
      <c r="I1693">
        <v>1</v>
      </c>
      <c r="J1693" t="s">
        <v>77</v>
      </c>
      <c r="K1693" t="s">
        <v>77</v>
      </c>
      <c r="L1693" t="s">
        <v>896</v>
      </c>
      <c r="M1693">
        <v>2002</v>
      </c>
      <c r="N1693">
        <v>74</v>
      </c>
      <c r="O1693">
        <v>1</v>
      </c>
      <c r="P1693" t="str">
        <f t="shared" si="52"/>
        <v>10</v>
      </c>
      <c r="Q1693" s="118">
        <f>VLOOKUP(M1693,WeightWhite!A$10:B$12,2,FALSE)*I1693</f>
        <v>1</v>
      </c>
      <c r="R1693">
        <f t="shared" si="53"/>
        <v>3</v>
      </c>
    </row>
    <row r="1694" spans="1:18" hidden="1">
      <c r="A1694" s="134">
        <v>9402610002</v>
      </c>
      <c r="B1694">
        <v>2005</v>
      </c>
      <c r="C1694">
        <v>20051005</v>
      </c>
      <c r="D1694">
        <v>50</v>
      </c>
      <c r="E1694">
        <v>50</v>
      </c>
      <c r="G1694" t="s">
        <v>308</v>
      </c>
      <c r="H1694">
        <v>210512</v>
      </c>
      <c r="I1694">
        <v>1</v>
      </c>
      <c r="J1694" t="s">
        <v>77</v>
      </c>
      <c r="K1694" t="s">
        <v>77</v>
      </c>
      <c r="L1694" t="s">
        <v>896</v>
      </c>
      <c r="M1694">
        <v>2002</v>
      </c>
      <c r="N1694">
        <v>74</v>
      </c>
      <c r="O1694">
        <v>1</v>
      </c>
      <c r="P1694" t="str">
        <f t="shared" si="52"/>
        <v>10</v>
      </c>
      <c r="Q1694" s="118">
        <f>VLOOKUP(M1694,WeightWhite!A$10:B$12,2,FALSE)*I1694</f>
        <v>1</v>
      </c>
      <c r="R1694">
        <f t="shared" si="53"/>
        <v>3</v>
      </c>
    </row>
    <row r="1695" spans="1:18" hidden="1">
      <c r="A1695" s="134">
        <v>9402610004</v>
      </c>
      <c r="B1695">
        <v>2005</v>
      </c>
      <c r="C1695">
        <v>20051005</v>
      </c>
      <c r="D1695">
        <v>50</v>
      </c>
      <c r="E1695">
        <v>50</v>
      </c>
      <c r="G1695" t="s">
        <v>308</v>
      </c>
      <c r="H1695">
        <v>210512</v>
      </c>
      <c r="I1695">
        <v>1</v>
      </c>
      <c r="J1695" t="s">
        <v>77</v>
      </c>
      <c r="K1695" t="s">
        <v>77</v>
      </c>
      <c r="L1695" t="s">
        <v>896</v>
      </c>
      <c r="M1695">
        <v>2002</v>
      </c>
      <c r="N1695">
        <v>74</v>
      </c>
      <c r="O1695">
        <v>1</v>
      </c>
      <c r="P1695" t="str">
        <f t="shared" si="52"/>
        <v>10</v>
      </c>
      <c r="Q1695" s="118">
        <f>VLOOKUP(M1695,WeightWhite!A$10:B$12,2,FALSE)*I1695</f>
        <v>1</v>
      </c>
      <c r="R1695">
        <f t="shared" si="53"/>
        <v>3</v>
      </c>
    </row>
    <row r="1696" spans="1:18" hidden="1">
      <c r="A1696" s="134">
        <v>9402610006</v>
      </c>
      <c r="B1696">
        <v>2005</v>
      </c>
      <c r="C1696">
        <v>20051005</v>
      </c>
      <c r="D1696">
        <v>50</v>
      </c>
      <c r="E1696">
        <v>50</v>
      </c>
      <c r="G1696" t="s">
        <v>308</v>
      </c>
      <c r="H1696">
        <v>210512</v>
      </c>
      <c r="I1696">
        <v>1</v>
      </c>
      <c r="J1696" t="s">
        <v>77</v>
      </c>
      <c r="K1696" t="s">
        <v>77</v>
      </c>
      <c r="L1696" t="s">
        <v>896</v>
      </c>
      <c r="M1696">
        <v>2002</v>
      </c>
      <c r="N1696">
        <v>74</v>
      </c>
      <c r="O1696">
        <v>1</v>
      </c>
      <c r="P1696" t="str">
        <f t="shared" si="52"/>
        <v>10</v>
      </c>
      <c r="Q1696" s="118">
        <f>VLOOKUP(M1696,WeightWhite!A$10:B$12,2,FALSE)*I1696</f>
        <v>1</v>
      </c>
      <c r="R1696">
        <f t="shared" si="53"/>
        <v>3</v>
      </c>
    </row>
    <row r="1697" spans="1:18" hidden="1">
      <c r="A1697" s="134">
        <v>9402610008</v>
      </c>
      <c r="B1697">
        <v>2005</v>
      </c>
      <c r="C1697">
        <v>20051005</v>
      </c>
      <c r="D1697">
        <v>50</v>
      </c>
      <c r="E1697">
        <v>50</v>
      </c>
      <c r="G1697" t="s">
        <v>308</v>
      </c>
      <c r="H1697">
        <v>210512</v>
      </c>
      <c r="I1697">
        <v>1</v>
      </c>
      <c r="J1697" t="s">
        <v>77</v>
      </c>
      <c r="K1697" t="s">
        <v>77</v>
      </c>
      <c r="L1697" t="s">
        <v>896</v>
      </c>
      <c r="M1697">
        <v>2002</v>
      </c>
      <c r="N1697">
        <v>74</v>
      </c>
      <c r="O1697">
        <v>1</v>
      </c>
      <c r="P1697" t="str">
        <f t="shared" si="52"/>
        <v>10</v>
      </c>
      <c r="Q1697" s="118">
        <f>VLOOKUP(M1697,WeightWhite!A$10:B$12,2,FALSE)*I1697</f>
        <v>1</v>
      </c>
      <c r="R1697">
        <f t="shared" si="53"/>
        <v>3</v>
      </c>
    </row>
    <row r="1698" spans="1:18" hidden="1">
      <c r="A1698" s="134">
        <v>9402610010</v>
      </c>
      <c r="B1698">
        <v>2005</v>
      </c>
      <c r="C1698">
        <v>20051005</v>
      </c>
      <c r="D1698">
        <v>50</v>
      </c>
      <c r="E1698">
        <v>50</v>
      </c>
      <c r="G1698" t="s">
        <v>308</v>
      </c>
      <c r="H1698">
        <v>210512</v>
      </c>
      <c r="I1698">
        <v>1</v>
      </c>
      <c r="J1698" t="s">
        <v>77</v>
      </c>
      <c r="K1698" t="s">
        <v>77</v>
      </c>
      <c r="L1698" t="s">
        <v>896</v>
      </c>
      <c r="M1698">
        <v>2002</v>
      </c>
      <c r="N1698">
        <v>74</v>
      </c>
      <c r="O1698">
        <v>1</v>
      </c>
      <c r="P1698" t="str">
        <f t="shared" si="52"/>
        <v>10</v>
      </c>
      <c r="Q1698" s="118">
        <f>VLOOKUP(M1698,WeightWhite!A$10:B$12,2,FALSE)*I1698</f>
        <v>1</v>
      </c>
      <c r="R1698">
        <f t="shared" si="53"/>
        <v>3</v>
      </c>
    </row>
    <row r="1699" spans="1:18" hidden="1">
      <c r="A1699" s="134">
        <v>9402610011</v>
      </c>
      <c r="B1699">
        <v>2005</v>
      </c>
      <c r="C1699">
        <v>20051005</v>
      </c>
      <c r="D1699">
        <v>50</v>
      </c>
      <c r="E1699">
        <v>50</v>
      </c>
      <c r="G1699" t="s">
        <v>308</v>
      </c>
      <c r="H1699">
        <v>210512</v>
      </c>
      <c r="I1699">
        <v>1</v>
      </c>
      <c r="J1699" t="s">
        <v>77</v>
      </c>
      <c r="K1699" t="s">
        <v>77</v>
      </c>
      <c r="L1699" t="s">
        <v>896</v>
      </c>
      <c r="M1699">
        <v>2002</v>
      </c>
      <c r="N1699">
        <v>74</v>
      </c>
      <c r="O1699">
        <v>1</v>
      </c>
      <c r="P1699" t="str">
        <f t="shared" si="52"/>
        <v>10</v>
      </c>
      <c r="Q1699" s="118">
        <f>VLOOKUP(M1699,WeightWhite!A$10:B$12,2,FALSE)*I1699</f>
        <v>1</v>
      </c>
      <c r="R1699">
        <f t="shared" si="53"/>
        <v>3</v>
      </c>
    </row>
    <row r="1700" spans="1:18" hidden="1">
      <c r="A1700" s="134">
        <v>9402610012</v>
      </c>
      <c r="B1700">
        <v>2005</v>
      </c>
      <c r="C1700">
        <v>20051005</v>
      </c>
      <c r="D1700">
        <v>50</v>
      </c>
      <c r="E1700">
        <v>50</v>
      </c>
      <c r="G1700" t="s">
        <v>308</v>
      </c>
      <c r="H1700">
        <v>210512</v>
      </c>
      <c r="I1700">
        <v>1</v>
      </c>
      <c r="J1700" t="s">
        <v>77</v>
      </c>
      <c r="K1700" t="s">
        <v>77</v>
      </c>
      <c r="L1700" t="s">
        <v>896</v>
      </c>
      <c r="M1700">
        <v>2002</v>
      </c>
      <c r="N1700">
        <v>74</v>
      </c>
      <c r="O1700">
        <v>1</v>
      </c>
      <c r="P1700" t="str">
        <f t="shared" si="52"/>
        <v>10</v>
      </c>
      <c r="Q1700" s="118">
        <f>VLOOKUP(M1700,WeightWhite!A$10:B$12,2,FALSE)*I1700</f>
        <v>1</v>
      </c>
      <c r="R1700">
        <f t="shared" si="53"/>
        <v>3</v>
      </c>
    </row>
    <row r="1701" spans="1:18" hidden="1">
      <c r="A1701" s="134">
        <v>9402610013</v>
      </c>
      <c r="B1701">
        <v>2005</v>
      </c>
      <c r="C1701">
        <v>20051005</v>
      </c>
      <c r="D1701">
        <v>50</v>
      </c>
      <c r="E1701">
        <v>50</v>
      </c>
      <c r="G1701" t="s">
        <v>308</v>
      </c>
      <c r="H1701">
        <v>210512</v>
      </c>
      <c r="I1701">
        <v>1</v>
      </c>
      <c r="J1701" t="s">
        <v>77</v>
      </c>
      <c r="K1701" t="s">
        <v>77</v>
      </c>
      <c r="L1701" t="s">
        <v>896</v>
      </c>
      <c r="M1701">
        <v>2002</v>
      </c>
      <c r="N1701">
        <v>74</v>
      </c>
      <c r="O1701">
        <v>1</v>
      </c>
      <c r="P1701" t="str">
        <f t="shared" si="52"/>
        <v>10</v>
      </c>
      <c r="Q1701" s="118">
        <f>VLOOKUP(M1701,WeightWhite!A$10:B$12,2,FALSE)*I1701</f>
        <v>1</v>
      </c>
      <c r="R1701">
        <f t="shared" si="53"/>
        <v>3</v>
      </c>
    </row>
    <row r="1702" spans="1:18" hidden="1">
      <c r="A1702" s="134">
        <v>9402610014</v>
      </c>
      <c r="B1702">
        <v>2005</v>
      </c>
      <c r="C1702">
        <v>20051005</v>
      </c>
      <c r="D1702">
        <v>50</v>
      </c>
      <c r="E1702">
        <v>50</v>
      </c>
      <c r="G1702" t="s">
        <v>308</v>
      </c>
      <c r="H1702">
        <v>210512</v>
      </c>
      <c r="I1702">
        <v>1</v>
      </c>
      <c r="J1702" t="s">
        <v>77</v>
      </c>
      <c r="K1702" t="s">
        <v>77</v>
      </c>
      <c r="L1702" t="s">
        <v>896</v>
      </c>
      <c r="M1702">
        <v>2002</v>
      </c>
      <c r="N1702">
        <v>74</v>
      </c>
      <c r="O1702">
        <v>1</v>
      </c>
      <c r="P1702" t="str">
        <f t="shared" si="52"/>
        <v>10</v>
      </c>
      <c r="Q1702" s="118">
        <f>VLOOKUP(M1702,WeightWhite!A$10:B$12,2,FALSE)*I1702</f>
        <v>1</v>
      </c>
      <c r="R1702">
        <f t="shared" si="53"/>
        <v>3</v>
      </c>
    </row>
    <row r="1703" spans="1:18" hidden="1">
      <c r="A1703" s="134">
        <v>9402610015</v>
      </c>
      <c r="B1703">
        <v>2005</v>
      </c>
      <c r="C1703">
        <v>20051005</v>
      </c>
      <c r="D1703">
        <v>50</v>
      </c>
      <c r="E1703">
        <v>50</v>
      </c>
      <c r="G1703" t="s">
        <v>308</v>
      </c>
      <c r="H1703">
        <v>210512</v>
      </c>
      <c r="I1703">
        <v>1</v>
      </c>
      <c r="J1703" t="s">
        <v>77</v>
      </c>
      <c r="K1703" t="s">
        <v>77</v>
      </c>
      <c r="L1703" t="s">
        <v>896</v>
      </c>
      <c r="M1703">
        <v>2002</v>
      </c>
      <c r="N1703">
        <v>74</v>
      </c>
      <c r="O1703">
        <v>1</v>
      </c>
      <c r="P1703" t="str">
        <f t="shared" si="52"/>
        <v>10</v>
      </c>
      <c r="Q1703" s="118">
        <f>VLOOKUP(M1703,WeightWhite!A$10:B$12,2,FALSE)*I1703</f>
        <v>1</v>
      </c>
      <c r="R1703">
        <f t="shared" si="53"/>
        <v>3</v>
      </c>
    </row>
    <row r="1704" spans="1:18" hidden="1">
      <c r="A1704" s="134">
        <v>9402610016</v>
      </c>
      <c r="B1704">
        <v>2005</v>
      </c>
      <c r="C1704">
        <v>20051005</v>
      </c>
      <c r="D1704">
        <v>50</v>
      </c>
      <c r="E1704">
        <v>50</v>
      </c>
      <c r="G1704" t="s">
        <v>308</v>
      </c>
      <c r="H1704">
        <v>210512</v>
      </c>
      <c r="I1704">
        <v>1</v>
      </c>
      <c r="J1704" t="s">
        <v>77</v>
      </c>
      <c r="K1704" t="s">
        <v>77</v>
      </c>
      <c r="L1704" t="s">
        <v>896</v>
      </c>
      <c r="M1704">
        <v>2002</v>
      </c>
      <c r="N1704">
        <v>74</v>
      </c>
      <c r="O1704">
        <v>1</v>
      </c>
      <c r="P1704" t="str">
        <f t="shared" si="52"/>
        <v>10</v>
      </c>
      <c r="Q1704" s="118">
        <f>VLOOKUP(M1704,WeightWhite!A$10:B$12,2,FALSE)*I1704</f>
        <v>1</v>
      </c>
      <c r="R1704">
        <f t="shared" si="53"/>
        <v>3</v>
      </c>
    </row>
    <row r="1705" spans="1:18" hidden="1">
      <c r="A1705" s="134">
        <v>9402610017</v>
      </c>
      <c r="B1705">
        <v>2005</v>
      </c>
      <c r="C1705">
        <v>20051005</v>
      </c>
      <c r="D1705">
        <v>50</v>
      </c>
      <c r="E1705">
        <v>50</v>
      </c>
      <c r="G1705" t="s">
        <v>308</v>
      </c>
      <c r="H1705">
        <v>210512</v>
      </c>
      <c r="I1705">
        <v>1</v>
      </c>
      <c r="J1705" t="s">
        <v>77</v>
      </c>
      <c r="K1705" t="s">
        <v>77</v>
      </c>
      <c r="L1705" t="s">
        <v>896</v>
      </c>
      <c r="M1705">
        <v>2002</v>
      </c>
      <c r="N1705">
        <v>74</v>
      </c>
      <c r="O1705">
        <v>1</v>
      </c>
      <c r="P1705" t="str">
        <f t="shared" si="52"/>
        <v>10</v>
      </c>
      <c r="Q1705" s="118">
        <f>VLOOKUP(M1705,WeightWhite!A$10:B$12,2,FALSE)*I1705</f>
        <v>1</v>
      </c>
      <c r="R1705">
        <f t="shared" si="53"/>
        <v>3</v>
      </c>
    </row>
    <row r="1706" spans="1:18" hidden="1">
      <c r="A1706" s="134">
        <v>9402610018</v>
      </c>
      <c r="B1706">
        <v>2005</v>
      </c>
      <c r="C1706">
        <v>20051005</v>
      </c>
      <c r="D1706">
        <v>50</v>
      </c>
      <c r="E1706">
        <v>50</v>
      </c>
      <c r="G1706" t="s">
        <v>308</v>
      </c>
      <c r="H1706">
        <v>210512</v>
      </c>
      <c r="I1706">
        <v>1</v>
      </c>
      <c r="J1706" t="s">
        <v>77</v>
      </c>
      <c r="K1706" t="s">
        <v>77</v>
      </c>
      <c r="L1706" t="s">
        <v>896</v>
      </c>
      <c r="M1706">
        <v>2002</v>
      </c>
      <c r="N1706">
        <v>74</v>
      </c>
      <c r="O1706">
        <v>1</v>
      </c>
      <c r="P1706" t="str">
        <f t="shared" si="52"/>
        <v>10</v>
      </c>
      <c r="Q1706" s="118">
        <f>VLOOKUP(M1706,WeightWhite!A$10:B$12,2,FALSE)*I1706</f>
        <v>1</v>
      </c>
      <c r="R1706">
        <f t="shared" si="53"/>
        <v>3</v>
      </c>
    </row>
    <row r="1707" spans="1:18" hidden="1">
      <c r="A1707" s="134">
        <v>9402610019</v>
      </c>
      <c r="B1707">
        <v>2005</v>
      </c>
      <c r="C1707">
        <v>20051005</v>
      </c>
      <c r="D1707">
        <v>50</v>
      </c>
      <c r="E1707">
        <v>50</v>
      </c>
      <c r="G1707" t="s">
        <v>308</v>
      </c>
      <c r="H1707">
        <v>210512</v>
      </c>
      <c r="I1707">
        <v>1</v>
      </c>
      <c r="J1707" t="s">
        <v>77</v>
      </c>
      <c r="K1707" t="s">
        <v>77</v>
      </c>
      <c r="L1707" t="s">
        <v>896</v>
      </c>
      <c r="M1707">
        <v>2002</v>
      </c>
      <c r="N1707">
        <v>74</v>
      </c>
      <c r="O1707">
        <v>1</v>
      </c>
      <c r="P1707" t="str">
        <f t="shared" si="52"/>
        <v>10</v>
      </c>
      <c r="Q1707" s="118">
        <f>VLOOKUP(M1707,WeightWhite!A$10:B$12,2,FALSE)*I1707</f>
        <v>1</v>
      </c>
      <c r="R1707">
        <f t="shared" si="53"/>
        <v>3</v>
      </c>
    </row>
    <row r="1708" spans="1:18" hidden="1">
      <c r="A1708" s="134">
        <v>9402610021</v>
      </c>
      <c r="B1708">
        <v>2005</v>
      </c>
      <c r="C1708">
        <v>20051005</v>
      </c>
      <c r="D1708">
        <v>50</v>
      </c>
      <c r="E1708">
        <v>50</v>
      </c>
      <c r="G1708" t="s">
        <v>308</v>
      </c>
      <c r="H1708">
        <v>210512</v>
      </c>
      <c r="I1708">
        <v>1</v>
      </c>
      <c r="J1708" t="s">
        <v>77</v>
      </c>
      <c r="K1708" t="s">
        <v>77</v>
      </c>
      <c r="L1708" t="s">
        <v>896</v>
      </c>
      <c r="M1708">
        <v>2002</v>
      </c>
      <c r="N1708">
        <v>74</v>
      </c>
      <c r="O1708">
        <v>1</v>
      </c>
      <c r="P1708" t="str">
        <f t="shared" si="52"/>
        <v>10</v>
      </c>
      <c r="Q1708" s="118">
        <f>VLOOKUP(M1708,WeightWhite!A$10:B$12,2,FALSE)*I1708</f>
        <v>1</v>
      </c>
      <c r="R1708">
        <f t="shared" si="53"/>
        <v>3</v>
      </c>
    </row>
    <row r="1709" spans="1:18" hidden="1">
      <c r="A1709" s="134">
        <v>9402610022</v>
      </c>
      <c r="B1709">
        <v>2005</v>
      </c>
      <c r="C1709">
        <v>20051005</v>
      </c>
      <c r="D1709">
        <v>50</v>
      </c>
      <c r="E1709">
        <v>50</v>
      </c>
      <c r="G1709" t="s">
        <v>308</v>
      </c>
      <c r="H1709">
        <v>210512</v>
      </c>
      <c r="I1709">
        <v>1</v>
      </c>
      <c r="J1709" t="s">
        <v>77</v>
      </c>
      <c r="K1709" t="s">
        <v>77</v>
      </c>
      <c r="L1709" t="s">
        <v>896</v>
      </c>
      <c r="M1709">
        <v>2002</v>
      </c>
      <c r="N1709">
        <v>74</v>
      </c>
      <c r="O1709">
        <v>1</v>
      </c>
      <c r="P1709" t="str">
        <f t="shared" si="52"/>
        <v>10</v>
      </c>
      <c r="Q1709" s="118">
        <f>VLOOKUP(M1709,WeightWhite!A$10:B$12,2,FALSE)*I1709</f>
        <v>1</v>
      </c>
      <c r="R1709">
        <f t="shared" si="53"/>
        <v>3</v>
      </c>
    </row>
    <row r="1710" spans="1:18" hidden="1">
      <c r="A1710" s="134">
        <v>9402610025</v>
      </c>
      <c r="B1710">
        <v>2005</v>
      </c>
      <c r="C1710">
        <v>20051005</v>
      </c>
      <c r="D1710">
        <v>50</v>
      </c>
      <c r="E1710">
        <v>50</v>
      </c>
      <c r="G1710" t="s">
        <v>308</v>
      </c>
      <c r="H1710">
        <v>210512</v>
      </c>
      <c r="I1710">
        <v>1</v>
      </c>
      <c r="J1710" t="s">
        <v>77</v>
      </c>
      <c r="K1710" t="s">
        <v>77</v>
      </c>
      <c r="L1710" t="s">
        <v>896</v>
      </c>
      <c r="M1710">
        <v>2002</v>
      </c>
      <c r="N1710">
        <v>74</v>
      </c>
      <c r="O1710">
        <v>1</v>
      </c>
      <c r="P1710" t="str">
        <f t="shared" si="52"/>
        <v>10</v>
      </c>
      <c r="Q1710" s="118">
        <f>VLOOKUP(M1710,WeightWhite!A$10:B$12,2,FALSE)*I1710</f>
        <v>1</v>
      </c>
      <c r="R1710">
        <f t="shared" si="53"/>
        <v>3</v>
      </c>
    </row>
    <row r="1711" spans="1:18" hidden="1">
      <c r="A1711" s="134">
        <v>9402610026</v>
      </c>
      <c r="B1711">
        <v>2005</v>
      </c>
      <c r="C1711">
        <v>20051005</v>
      </c>
      <c r="D1711">
        <v>50</v>
      </c>
      <c r="E1711">
        <v>50</v>
      </c>
      <c r="G1711" t="s">
        <v>308</v>
      </c>
      <c r="H1711">
        <v>210512</v>
      </c>
      <c r="I1711">
        <v>1</v>
      </c>
      <c r="J1711" t="s">
        <v>77</v>
      </c>
      <c r="K1711" t="s">
        <v>77</v>
      </c>
      <c r="L1711" t="s">
        <v>896</v>
      </c>
      <c r="M1711">
        <v>2002</v>
      </c>
      <c r="N1711">
        <v>74</v>
      </c>
      <c r="O1711">
        <v>1</v>
      </c>
      <c r="P1711" t="str">
        <f t="shared" si="52"/>
        <v>10</v>
      </c>
      <c r="Q1711" s="118">
        <f>VLOOKUP(M1711,WeightWhite!A$10:B$12,2,FALSE)*I1711</f>
        <v>1</v>
      </c>
      <c r="R1711">
        <f t="shared" si="53"/>
        <v>3</v>
      </c>
    </row>
    <row r="1712" spans="1:18" hidden="1">
      <c r="A1712" s="134">
        <v>9402610027</v>
      </c>
      <c r="B1712">
        <v>2005</v>
      </c>
      <c r="C1712">
        <v>20051005</v>
      </c>
      <c r="D1712">
        <v>50</v>
      </c>
      <c r="E1712">
        <v>50</v>
      </c>
      <c r="G1712" t="s">
        <v>308</v>
      </c>
      <c r="H1712">
        <v>210512</v>
      </c>
      <c r="I1712">
        <v>1</v>
      </c>
      <c r="J1712" t="s">
        <v>77</v>
      </c>
      <c r="K1712" t="s">
        <v>77</v>
      </c>
      <c r="L1712" t="s">
        <v>896</v>
      </c>
      <c r="M1712">
        <v>2002</v>
      </c>
      <c r="N1712">
        <v>74</v>
      </c>
      <c r="O1712">
        <v>1</v>
      </c>
      <c r="P1712" t="str">
        <f t="shared" si="52"/>
        <v>10</v>
      </c>
      <c r="Q1712" s="118">
        <f>VLOOKUP(M1712,WeightWhite!A$10:B$12,2,FALSE)*I1712</f>
        <v>1</v>
      </c>
      <c r="R1712">
        <f t="shared" si="53"/>
        <v>3</v>
      </c>
    </row>
    <row r="1713" spans="1:18" hidden="1">
      <c r="A1713" s="134">
        <v>9402610029</v>
      </c>
      <c r="B1713">
        <v>2005</v>
      </c>
      <c r="C1713">
        <v>20051005</v>
      </c>
      <c r="D1713">
        <v>50</v>
      </c>
      <c r="E1713">
        <v>50</v>
      </c>
      <c r="G1713" t="s">
        <v>308</v>
      </c>
      <c r="H1713">
        <v>210512</v>
      </c>
      <c r="I1713">
        <v>1</v>
      </c>
      <c r="J1713" t="s">
        <v>77</v>
      </c>
      <c r="K1713" t="s">
        <v>77</v>
      </c>
      <c r="L1713" t="s">
        <v>896</v>
      </c>
      <c r="M1713">
        <v>2002</v>
      </c>
      <c r="N1713">
        <v>74</v>
      </c>
      <c r="O1713">
        <v>1</v>
      </c>
      <c r="P1713" t="str">
        <f t="shared" si="52"/>
        <v>10</v>
      </c>
      <c r="Q1713" s="118">
        <f>VLOOKUP(M1713,WeightWhite!A$10:B$12,2,FALSE)*I1713</f>
        <v>1</v>
      </c>
      <c r="R1713">
        <f t="shared" si="53"/>
        <v>3</v>
      </c>
    </row>
    <row r="1714" spans="1:18" hidden="1">
      <c r="A1714" s="134">
        <v>9402610030</v>
      </c>
      <c r="B1714">
        <v>2005</v>
      </c>
      <c r="C1714">
        <v>20051005</v>
      </c>
      <c r="D1714">
        <v>50</v>
      </c>
      <c r="E1714">
        <v>50</v>
      </c>
      <c r="G1714" t="s">
        <v>308</v>
      </c>
      <c r="H1714">
        <v>210512</v>
      </c>
      <c r="I1714">
        <v>1</v>
      </c>
      <c r="J1714" t="s">
        <v>77</v>
      </c>
      <c r="K1714" t="s">
        <v>77</v>
      </c>
      <c r="L1714" t="s">
        <v>896</v>
      </c>
      <c r="M1714">
        <v>2002</v>
      </c>
      <c r="N1714">
        <v>74</v>
      </c>
      <c r="O1714">
        <v>1</v>
      </c>
      <c r="P1714" t="str">
        <f t="shared" si="52"/>
        <v>10</v>
      </c>
      <c r="Q1714" s="118">
        <f>VLOOKUP(M1714,WeightWhite!A$10:B$12,2,FALSE)*I1714</f>
        <v>1</v>
      </c>
      <c r="R1714">
        <f t="shared" si="53"/>
        <v>3</v>
      </c>
    </row>
    <row r="1715" spans="1:18" hidden="1">
      <c r="A1715" s="134">
        <v>9402610031</v>
      </c>
      <c r="B1715">
        <v>2005</v>
      </c>
      <c r="C1715">
        <v>20051005</v>
      </c>
      <c r="D1715">
        <v>50</v>
      </c>
      <c r="E1715">
        <v>50</v>
      </c>
      <c r="G1715" t="s">
        <v>308</v>
      </c>
      <c r="H1715">
        <v>210512</v>
      </c>
      <c r="I1715">
        <v>1</v>
      </c>
      <c r="J1715" t="s">
        <v>77</v>
      </c>
      <c r="K1715" t="s">
        <v>77</v>
      </c>
      <c r="L1715" t="s">
        <v>896</v>
      </c>
      <c r="M1715">
        <v>2002</v>
      </c>
      <c r="N1715">
        <v>74</v>
      </c>
      <c r="O1715">
        <v>1</v>
      </c>
      <c r="P1715" t="str">
        <f t="shared" si="52"/>
        <v>10</v>
      </c>
      <c r="Q1715" s="118">
        <f>VLOOKUP(M1715,WeightWhite!A$10:B$12,2,FALSE)*I1715</f>
        <v>1</v>
      </c>
      <c r="R1715">
        <f t="shared" si="53"/>
        <v>3</v>
      </c>
    </row>
    <row r="1716" spans="1:18" hidden="1">
      <c r="A1716" s="134">
        <v>9402610032</v>
      </c>
      <c r="B1716">
        <v>2005</v>
      </c>
      <c r="C1716">
        <v>20051005</v>
      </c>
      <c r="D1716">
        <v>50</v>
      </c>
      <c r="E1716">
        <v>50</v>
      </c>
      <c r="G1716" t="s">
        <v>308</v>
      </c>
      <c r="H1716">
        <v>210512</v>
      </c>
      <c r="I1716">
        <v>1</v>
      </c>
      <c r="J1716" t="s">
        <v>77</v>
      </c>
      <c r="K1716" t="s">
        <v>77</v>
      </c>
      <c r="L1716" t="s">
        <v>896</v>
      </c>
      <c r="M1716">
        <v>2002</v>
      </c>
      <c r="N1716">
        <v>74</v>
      </c>
      <c r="O1716">
        <v>1</v>
      </c>
      <c r="P1716" t="str">
        <f t="shared" si="52"/>
        <v>10</v>
      </c>
      <c r="Q1716" s="118">
        <f>VLOOKUP(M1716,WeightWhite!A$10:B$12,2,FALSE)*I1716</f>
        <v>1</v>
      </c>
      <c r="R1716">
        <f t="shared" si="53"/>
        <v>3</v>
      </c>
    </row>
    <row r="1717" spans="1:18" hidden="1">
      <c r="A1717" s="134">
        <v>9402610033</v>
      </c>
      <c r="B1717">
        <v>2005</v>
      </c>
      <c r="C1717">
        <v>20051005</v>
      </c>
      <c r="D1717">
        <v>50</v>
      </c>
      <c r="E1717">
        <v>50</v>
      </c>
      <c r="G1717" t="s">
        <v>308</v>
      </c>
      <c r="H1717">
        <v>210512</v>
      </c>
      <c r="I1717">
        <v>1</v>
      </c>
      <c r="J1717" t="s">
        <v>77</v>
      </c>
      <c r="K1717" t="s">
        <v>77</v>
      </c>
      <c r="L1717" t="s">
        <v>896</v>
      </c>
      <c r="M1717">
        <v>2002</v>
      </c>
      <c r="N1717">
        <v>74</v>
      </c>
      <c r="O1717">
        <v>1</v>
      </c>
      <c r="P1717" t="str">
        <f t="shared" si="52"/>
        <v>10</v>
      </c>
      <c r="Q1717" s="118">
        <f>VLOOKUP(M1717,WeightWhite!A$10:B$12,2,FALSE)*I1717</f>
        <v>1</v>
      </c>
      <c r="R1717">
        <f t="shared" si="53"/>
        <v>3</v>
      </c>
    </row>
    <row r="1718" spans="1:18" hidden="1">
      <c r="A1718" s="134">
        <v>9402610035</v>
      </c>
      <c r="B1718">
        <v>2005</v>
      </c>
      <c r="C1718">
        <v>20051005</v>
      </c>
      <c r="D1718">
        <v>50</v>
      </c>
      <c r="E1718">
        <v>50</v>
      </c>
      <c r="G1718" t="s">
        <v>308</v>
      </c>
      <c r="H1718">
        <v>210512</v>
      </c>
      <c r="I1718">
        <v>1</v>
      </c>
      <c r="J1718" t="s">
        <v>77</v>
      </c>
      <c r="K1718" t="s">
        <v>77</v>
      </c>
      <c r="L1718" t="s">
        <v>896</v>
      </c>
      <c r="M1718">
        <v>2002</v>
      </c>
      <c r="N1718">
        <v>74</v>
      </c>
      <c r="O1718">
        <v>1</v>
      </c>
      <c r="P1718" t="str">
        <f t="shared" si="52"/>
        <v>10</v>
      </c>
      <c r="Q1718" s="118">
        <f>VLOOKUP(M1718,WeightWhite!A$10:B$12,2,FALSE)*I1718</f>
        <v>1</v>
      </c>
      <c r="R1718">
        <f t="shared" si="53"/>
        <v>3</v>
      </c>
    </row>
    <row r="1719" spans="1:18" hidden="1">
      <c r="A1719" s="134">
        <v>9402610036</v>
      </c>
      <c r="B1719">
        <v>2005</v>
      </c>
      <c r="C1719">
        <v>20051005</v>
      </c>
      <c r="D1719">
        <v>50</v>
      </c>
      <c r="E1719">
        <v>50</v>
      </c>
      <c r="G1719" t="s">
        <v>308</v>
      </c>
      <c r="H1719">
        <v>210512</v>
      </c>
      <c r="I1719">
        <v>1</v>
      </c>
      <c r="J1719" t="s">
        <v>77</v>
      </c>
      <c r="K1719" t="s">
        <v>77</v>
      </c>
      <c r="L1719" t="s">
        <v>896</v>
      </c>
      <c r="M1719">
        <v>2002</v>
      </c>
      <c r="N1719">
        <v>74</v>
      </c>
      <c r="O1719">
        <v>1</v>
      </c>
      <c r="P1719" t="str">
        <f t="shared" si="52"/>
        <v>10</v>
      </c>
      <c r="Q1719" s="118">
        <f>VLOOKUP(M1719,WeightWhite!A$10:B$12,2,FALSE)*I1719</f>
        <v>1</v>
      </c>
      <c r="R1719">
        <f t="shared" si="53"/>
        <v>3</v>
      </c>
    </row>
    <row r="1720" spans="1:18" hidden="1">
      <c r="A1720" s="134">
        <v>9402610038</v>
      </c>
      <c r="B1720">
        <v>2005</v>
      </c>
      <c r="C1720">
        <v>20051005</v>
      </c>
      <c r="D1720">
        <v>50</v>
      </c>
      <c r="E1720">
        <v>50</v>
      </c>
      <c r="G1720" t="s">
        <v>308</v>
      </c>
      <c r="H1720">
        <v>210512</v>
      </c>
      <c r="I1720">
        <v>1</v>
      </c>
      <c r="J1720" t="s">
        <v>77</v>
      </c>
      <c r="K1720" t="s">
        <v>77</v>
      </c>
      <c r="L1720" t="s">
        <v>896</v>
      </c>
      <c r="M1720">
        <v>2002</v>
      </c>
      <c r="N1720">
        <v>74</v>
      </c>
      <c r="O1720">
        <v>1</v>
      </c>
      <c r="P1720" t="str">
        <f t="shared" si="52"/>
        <v>10</v>
      </c>
      <c r="Q1720" s="118">
        <f>VLOOKUP(M1720,WeightWhite!A$10:B$12,2,FALSE)*I1720</f>
        <v>1</v>
      </c>
      <c r="R1720">
        <f t="shared" si="53"/>
        <v>3</v>
      </c>
    </row>
    <row r="1721" spans="1:18" hidden="1">
      <c r="A1721" s="134">
        <v>9402610039</v>
      </c>
      <c r="B1721">
        <v>2005</v>
      </c>
      <c r="C1721">
        <v>20051005</v>
      </c>
      <c r="D1721">
        <v>50</v>
      </c>
      <c r="E1721">
        <v>50</v>
      </c>
      <c r="G1721" t="s">
        <v>308</v>
      </c>
      <c r="H1721">
        <v>210512</v>
      </c>
      <c r="I1721">
        <v>1</v>
      </c>
      <c r="J1721" t="s">
        <v>77</v>
      </c>
      <c r="K1721" t="s">
        <v>77</v>
      </c>
      <c r="L1721" t="s">
        <v>896</v>
      </c>
      <c r="M1721">
        <v>2002</v>
      </c>
      <c r="N1721">
        <v>74</v>
      </c>
      <c r="O1721">
        <v>1</v>
      </c>
      <c r="P1721" t="str">
        <f t="shared" si="52"/>
        <v>10</v>
      </c>
      <c r="Q1721" s="118">
        <f>VLOOKUP(M1721,WeightWhite!A$10:B$12,2,FALSE)*I1721</f>
        <v>1</v>
      </c>
      <c r="R1721">
        <f t="shared" si="53"/>
        <v>3</v>
      </c>
    </row>
    <row r="1722" spans="1:18" hidden="1">
      <c r="A1722" s="134">
        <v>9402610040</v>
      </c>
      <c r="B1722">
        <v>2005</v>
      </c>
      <c r="C1722">
        <v>20051005</v>
      </c>
      <c r="D1722">
        <v>50</v>
      </c>
      <c r="E1722">
        <v>50</v>
      </c>
      <c r="G1722" t="s">
        <v>308</v>
      </c>
      <c r="H1722">
        <v>210512</v>
      </c>
      <c r="I1722">
        <v>1</v>
      </c>
      <c r="J1722" t="s">
        <v>77</v>
      </c>
      <c r="K1722" t="s">
        <v>77</v>
      </c>
      <c r="L1722" t="s">
        <v>896</v>
      </c>
      <c r="M1722">
        <v>2002</v>
      </c>
      <c r="N1722">
        <v>74</v>
      </c>
      <c r="O1722">
        <v>1</v>
      </c>
      <c r="P1722" t="str">
        <f t="shared" si="52"/>
        <v>10</v>
      </c>
      <c r="Q1722" s="118">
        <f>VLOOKUP(M1722,WeightWhite!A$10:B$12,2,FALSE)*I1722</f>
        <v>1</v>
      </c>
      <c r="R1722">
        <f t="shared" si="53"/>
        <v>3</v>
      </c>
    </row>
    <row r="1723" spans="1:18" hidden="1">
      <c r="A1723" s="134">
        <v>9402610041</v>
      </c>
      <c r="B1723">
        <v>2005</v>
      </c>
      <c r="C1723">
        <v>20051005</v>
      </c>
      <c r="D1723">
        <v>50</v>
      </c>
      <c r="E1723">
        <v>50</v>
      </c>
      <c r="G1723" t="s">
        <v>308</v>
      </c>
      <c r="H1723">
        <v>210512</v>
      </c>
      <c r="I1723">
        <v>1</v>
      </c>
      <c r="J1723" t="s">
        <v>77</v>
      </c>
      <c r="K1723" t="s">
        <v>77</v>
      </c>
      <c r="L1723" t="s">
        <v>896</v>
      </c>
      <c r="M1723">
        <v>2002</v>
      </c>
      <c r="N1723">
        <v>74</v>
      </c>
      <c r="O1723">
        <v>1</v>
      </c>
      <c r="P1723" t="str">
        <f t="shared" si="52"/>
        <v>10</v>
      </c>
      <c r="Q1723" s="118">
        <f>VLOOKUP(M1723,WeightWhite!A$10:B$12,2,FALSE)*I1723</f>
        <v>1</v>
      </c>
      <c r="R1723">
        <f t="shared" si="53"/>
        <v>3</v>
      </c>
    </row>
    <row r="1724" spans="1:18" hidden="1">
      <c r="A1724" s="134">
        <v>9402610042</v>
      </c>
      <c r="B1724">
        <v>2005</v>
      </c>
      <c r="C1724">
        <v>20051005</v>
      </c>
      <c r="D1724">
        <v>50</v>
      </c>
      <c r="E1724">
        <v>50</v>
      </c>
      <c r="G1724" t="s">
        <v>308</v>
      </c>
      <c r="H1724">
        <v>210512</v>
      </c>
      <c r="I1724">
        <v>1</v>
      </c>
      <c r="J1724" t="s">
        <v>77</v>
      </c>
      <c r="K1724" t="s">
        <v>77</v>
      </c>
      <c r="L1724" t="s">
        <v>896</v>
      </c>
      <c r="M1724">
        <v>2002</v>
      </c>
      <c r="N1724">
        <v>74</v>
      </c>
      <c r="O1724">
        <v>1</v>
      </c>
      <c r="P1724" t="str">
        <f t="shared" si="52"/>
        <v>10</v>
      </c>
      <c r="Q1724" s="118">
        <f>VLOOKUP(M1724,WeightWhite!A$10:B$12,2,FALSE)*I1724</f>
        <v>1</v>
      </c>
      <c r="R1724">
        <f t="shared" si="53"/>
        <v>3</v>
      </c>
    </row>
    <row r="1725" spans="1:18" hidden="1">
      <c r="A1725" s="134">
        <v>9402610043</v>
      </c>
      <c r="B1725">
        <v>2005</v>
      </c>
      <c r="C1725">
        <v>20051005</v>
      </c>
      <c r="D1725">
        <v>50</v>
      </c>
      <c r="E1725">
        <v>50</v>
      </c>
      <c r="G1725" t="s">
        <v>308</v>
      </c>
      <c r="H1725">
        <v>210512</v>
      </c>
      <c r="I1725">
        <v>1</v>
      </c>
      <c r="J1725" t="s">
        <v>77</v>
      </c>
      <c r="K1725" t="s">
        <v>77</v>
      </c>
      <c r="L1725" t="s">
        <v>896</v>
      </c>
      <c r="M1725">
        <v>2002</v>
      </c>
      <c r="N1725">
        <v>74</v>
      </c>
      <c r="O1725">
        <v>1</v>
      </c>
      <c r="P1725" t="str">
        <f t="shared" si="52"/>
        <v>10</v>
      </c>
      <c r="Q1725" s="118">
        <f>VLOOKUP(M1725,WeightWhite!A$10:B$12,2,FALSE)*I1725</f>
        <v>1</v>
      </c>
      <c r="R1725">
        <f t="shared" si="53"/>
        <v>3</v>
      </c>
    </row>
    <row r="1726" spans="1:18" hidden="1">
      <c r="A1726" s="134">
        <v>9402610044</v>
      </c>
      <c r="B1726">
        <v>2005</v>
      </c>
      <c r="C1726">
        <v>20051005</v>
      </c>
      <c r="D1726">
        <v>50</v>
      </c>
      <c r="E1726">
        <v>50</v>
      </c>
      <c r="G1726" t="s">
        <v>308</v>
      </c>
      <c r="H1726">
        <v>210512</v>
      </c>
      <c r="I1726">
        <v>1</v>
      </c>
      <c r="J1726" t="s">
        <v>77</v>
      </c>
      <c r="K1726" t="s">
        <v>77</v>
      </c>
      <c r="L1726" t="s">
        <v>896</v>
      </c>
      <c r="M1726">
        <v>2002</v>
      </c>
      <c r="N1726">
        <v>74</v>
      </c>
      <c r="O1726">
        <v>1</v>
      </c>
      <c r="P1726" t="str">
        <f t="shared" si="52"/>
        <v>10</v>
      </c>
      <c r="Q1726" s="118">
        <f>VLOOKUP(M1726,WeightWhite!A$10:B$12,2,FALSE)*I1726</f>
        <v>1</v>
      </c>
      <c r="R1726">
        <f t="shared" si="53"/>
        <v>3</v>
      </c>
    </row>
    <row r="1727" spans="1:18" hidden="1">
      <c r="A1727" s="134">
        <v>9402610045</v>
      </c>
      <c r="B1727">
        <v>2005</v>
      </c>
      <c r="C1727">
        <v>20051005</v>
      </c>
      <c r="D1727">
        <v>50</v>
      </c>
      <c r="E1727">
        <v>50</v>
      </c>
      <c r="G1727" t="s">
        <v>308</v>
      </c>
      <c r="H1727">
        <v>210512</v>
      </c>
      <c r="I1727">
        <v>1</v>
      </c>
      <c r="J1727" t="s">
        <v>77</v>
      </c>
      <c r="K1727" t="s">
        <v>77</v>
      </c>
      <c r="L1727" t="s">
        <v>896</v>
      </c>
      <c r="M1727">
        <v>2002</v>
      </c>
      <c r="N1727">
        <v>74</v>
      </c>
      <c r="O1727">
        <v>1</v>
      </c>
      <c r="P1727" t="str">
        <f t="shared" si="52"/>
        <v>10</v>
      </c>
      <c r="Q1727" s="118">
        <f>VLOOKUP(M1727,WeightWhite!A$10:B$12,2,FALSE)*I1727</f>
        <v>1</v>
      </c>
      <c r="R1727">
        <f t="shared" si="53"/>
        <v>3</v>
      </c>
    </row>
    <row r="1728" spans="1:18" hidden="1">
      <c r="A1728" s="134">
        <v>9402610046</v>
      </c>
      <c r="B1728">
        <v>2005</v>
      </c>
      <c r="C1728">
        <v>20051005</v>
      </c>
      <c r="D1728">
        <v>50</v>
      </c>
      <c r="E1728">
        <v>50</v>
      </c>
      <c r="G1728" t="s">
        <v>308</v>
      </c>
      <c r="H1728">
        <v>210512</v>
      </c>
      <c r="I1728">
        <v>1</v>
      </c>
      <c r="J1728" t="s">
        <v>77</v>
      </c>
      <c r="K1728" t="s">
        <v>77</v>
      </c>
      <c r="L1728" t="s">
        <v>896</v>
      </c>
      <c r="M1728">
        <v>2002</v>
      </c>
      <c r="N1728">
        <v>74</v>
      </c>
      <c r="O1728">
        <v>1</v>
      </c>
      <c r="P1728" t="str">
        <f t="shared" si="52"/>
        <v>10</v>
      </c>
      <c r="Q1728" s="118">
        <f>VLOOKUP(M1728,WeightWhite!A$10:B$12,2,FALSE)*I1728</f>
        <v>1</v>
      </c>
      <c r="R1728">
        <f t="shared" si="53"/>
        <v>3</v>
      </c>
    </row>
    <row r="1729" spans="1:18" hidden="1">
      <c r="A1729" s="134">
        <v>9402610047</v>
      </c>
      <c r="B1729">
        <v>2005</v>
      </c>
      <c r="C1729">
        <v>20051005</v>
      </c>
      <c r="D1729">
        <v>50</v>
      </c>
      <c r="E1729">
        <v>50</v>
      </c>
      <c r="G1729" t="s">
        <v>308</v>
      </c>
      <c r="H1729">
        <v>210512</v>
      </c>
      <c r="I1729">
        <v>1</v>
      </c>
      <c r="J1729" t="s">
        <v>77</v>
      </c>
      <c r="K1729" t="s">
        <v>77</v>
      </c>
      <c r="L1729" t="s">
        <v>896</v>
      </c>
      <c r="M1729">
        <v>2002</v>
      </c>
      <c r="N1729">
        <v>74</v>
      </c>
      <c r="O1729">
        <v>1</v>
      </c>
      <c r="P1729" t="str">
        <f t="shared" si="52"/>
        <v>10</v>
      </c>
      <c r="Q1729" s="118">
        <f>VLOOKUP(M1729,WeightWhite!A$10:B$12,2,FALSE)*I1729</f>
        <v>1</v>
      </c>
      <c r="R1729">
        <f t="shared" si="53"/>
        <v>3</v>
      </c>
    </row>
    <row r="1730" spans="1:18" hidden="1">
      <c r="A1730" s="134">
        <v>9402610048</v>
      </c>
      <c r="B1730">
        <v>2005</v>
      </c>
      <c r="C1730">
        <v>20051005</v>
      </c>
      <c r="D1730">
        <v>50</v>
      </c>
      <c r="E1730">
        <v>50</v>
      </c>
      <c r="G1730" t="s">
        <v>308</v>
      </c>
      <c r="H1730">
        <v>210512</v>
      </c>
      <c r="I1730">
        <v>1</v>
      </c>
      <c r="J1730" t="s">
        <v>77</v>
      </c>
      <c r="K1730" t="s">
        <v>77</v>
      </c>
      <c r="L1730" t="s">
        <v>896</v>
      </c>
      <c r="M1730">
        <v>2002</v>
      </c>
      <c r="N1730">
        <v>74</v>
      </c>
      <c r="O1730">
        <v>1</v>
      </c>
      <c r="P1730" t="str">
        <f t="shared" ref="P1730:P1793" si="54">MID(C1730,5,2)</f>
        <v>10</v>
      </c>
      <c r="Q1730" s="118">
        <f>VLOOKUP(M1730,WeightWhite!A$10:B$12,2,FALSE)*I1730</f>
        <v>1</v>
      </c>
      <c r="R1730">
        <f t="shared" si="53"/>
        <v>3</v>
      </c>
    </row>
    <row r="1731" spans="1:18" hidden="1">
      <c r="A1731" s="134">
        <v>9402610049</v>
      </c>
      <c r="B1731">
        <v>2005</v>
      </c>
      <c r="C1731">
        <v>20051005</v>
      </c>
      <c r="D1731">
        <v>50</v>
      </c>
      <c r="E1731">
        <v>50</v>
      </c>
      <c r="G1731" t="s">
        <v>308</v>
      </c>
      <c r="H1731">
        <v>210512</v>
      </c>
      <c r="I1731">
        <v>1</v>
      </c>
      <c r="J1731" t="s">
        <v>77</v>
      </c>
      <c r="K1731" t="s">
        <v>77</v>
      </c>
      <c r="L1731" t="s">
        <v>896</v>
      </c>
      <c r="M1731">
        <v>2002</v>
      </c>
      <c r="N1731">
        <v>74</v>
      </c>
      <c r="O1731">
        <v>1</v>
      </c>
      <c r="P1731" t="str">
        <f t="shared" si="54"/>
        <v>10</v>
      </c>
      <c r="Q1731" s="118">
        <f>VLOOKUP(M1731,WeightWhite!A$10:B$12,2,FALSE)*I1731</f>
        <v>1</v>
      </c>
      <c r="R1731">
        <f t="shared" ref="R1731:R1794" si="55">B1731-M1731</f>
        <v>3</v>
      </c>
    </row>
    <row r="1732" spans="1:18" hidden="1">
      <c r="A1732" s="134">
        <v>9402610051</v>
      </c>
      <c r="B1732">
        <v>2005</v>
      </c>
      <c r="C1732">
        <v>20051005</v>
      </c>
      <c r="D1732">
        <v>50</v>
      </c>
      <c r="E1732">
        <v>50</v>
      </c>
      <c r="G1732" t="s">
        <v>308</v>
      </c>
      <c r="H1732">
        <v>210512</v>
      </c>
      <c r="I1732">
        <v>1</v>
      </c>
      <c r="J1732" t="s">
        <v>77</v>
      </c>
      <c r="K1732" t="s">
        <v>77</v>
      </c>
      <c r="L1732" t="s">
        <v>896</v>
      </c>
      <c r="M1732">
        <v>2002</v>
      </c>
      <c r="N1732">
        <v>74</v>
      </c>
      <c r="O1732">
        <v>1</v>
      </c>
      <c r="P1732" t="str">
        <f t="shared" si="54"/>
        <v>10</v>
      </c>
      <c r="Q1732" s="118">
        <f>VLOOKUP(M1732,WeightWhite!A$10:B$12,2,FALSE)*I1732</f>
        <v>1</v>
      </c>
      <c r="R1732">
        <f t="shared" si="55"/>
        <v>3</v>
      </c>
    </row>
    <row r="1733" spans="1:18" hidden="1">
      <c r="A1733" s="134">
        <v>9402610052</v>
      </c>
      <c r="B1733">
        <v>2005</v>
      </c>
      <c r="C1733">
        <v>20051005</v>
      </c>
      <c r="D1733">
        <v>50</v>
      </c>
      <c r="E1733">
        <v>50</v>
      </c>
      <c r="G1733" t="s">
        <v>308</v>
      </c>
      <c r="H1733">
        <v>210512</v>
      </c>
      <c r="I1733">
        <v>1</v>
      </c>
      <c r="J1733" t="s">
        <v>77</v>
      </c>
      <c r="K1733" t="s">
        <v>77</v>
      </c>
      <c r="L1733" t="s">
        <v>896</v>
      </c>
      <c r="M1733">
        <v>2002</v>
      </c>
      <c r="N1733">
        <v>74</v>
      </c>
      <c r="O1733">
        <v>1</v>
      </c>
      <c r="P1733" t="str">
        <f t="shared" si="54"/>
        <v>10</v>
      </c>
      <c r="Q1733" s="118">
        <f>VLOOKUP(M1733,WeightWhite!A$10:B$12,2,FALSE)*I1733</f>
        <v>1</v>
      </c>
      <c r="R1733">
        <f t="shared" si="55"/>
        <v>3</v>
      </c>
    </row>
    <row r="1734" spans="1:18" hidden="1">
      <c r="A1734" s="134">
        <v>9402610055</v>
      </c>
      <c r="B1734">
        <v>2005</v>
      </c>
      <c r="C1734">
        <v>20051005</v>
      </c>
      <c r="D1734">
        <v>50</v>
      </c>
      <c r="E1734">
        <v>50</v>
      </c>
      <c r="G1734" t="s">
        <v>308</v>
      </c>
      <c r="H1734">
        <v>210512</v>
      </c>
      <c r="I1734">
        <v>1</v>
      </c>
      <c r="J1734" t="s">
        <v>77</v>
      </c>
      <c r="K1734" t="s">
        <v>77</v>
      </c>
      <c r="L1734" t="s">
        <v>896</v>
      </c>
      <c r="M1734">
        <v>2002</v>
      </c>
      <c r="N1734">
        <v>74</v>
      </c>
      <c r="O1734">
        <v>1</v>
      </c>
      <c r="P1734" t="str">
        <f t="shared" si="54"/>
        <v>10</v>
      </c>
      <c r="Q1734" s="118">
        <f>VLOOKUP(M1734,WeightWhite!A$10:B$12,2,FALSE)*I1734</f>
        <v>1</v>
      </c>
      <c r="R1734">
        <f t="shared" si="55"/>
        <v>3</v>
      </c>
    </row>
    <row r="1735" spans="1:18" hidden="1">
      <c r="A1735" s="134">
        <v>9402610056</v>
      </c>
      <c r="B1735">
        <v>2005</v>
      </c>
      <c r="C1735">
        <v>20051005</v>
      </c>
      <c r="D1735">
        <v>50</v>
      </c>
      <c r="E1735">
        <v>50</v>
      </c>
      <c r="G1735" t="s">
        <v>308</v>
      </c>
      <c r="H1735">
        <v>210512</v>
      </c>
      <c r="I1735">
        <v>1</v>
      </c>
      <c r="J1735" t="s">
        <v>77</v>
      </c>
      <c r="K1735" t="s">
        <v>77</v>
      </c>
      <c r="L1735" t="s">
        <v>896</v>
      </c>
      <c r="M1735">
        <v>2002</v>
      </c>
      <c r="N1735">
        <v>74</v>
      </c>
      <c r="O1735">
        <v>1</v>
      </c>
      <c r="P1735" t="str">
        <f t="shared" si="54"/>
        <v>10</v>
      </c>
      <c r="Q1735" s="118">
        <f>VLOOKUP(M1735,WeightWhite!A$10:B$12,2,FALSE)*I1735</f>
        <v>1</v>
      </c>
      <c r="R1735">
        <f t="shared" si="55"/>
        <v>3</v>
      </c>
    </row>
    <row r="1736" spans="1:18" hidden="1">
      <c r="A1736" s="134">
        <v>9402610057</v>
      </c>
      <c r="B1736">
        <v>2005</v>
      </c>
      <c r="C1736">
        <v>20051005</v>
      </c>
      <c r="D1736">
        <v>50</v>
      </c>
      <c r="E1736">
        <v>50</v>
      </c>
      <c r="G1736" t="s">
        <v>308</v>
      </c>
      <c r="H1736">
        <v>210512</v>
      </c>
      <c r="I1736">
        <v>1</v>
      </c>
      <c r="J1736" t="s">
        <v>77</v>
      </c>
      <c r="K1736" t="s">
        <v>77</v>
      </c>
      <c r="L1736" t="s">
        <v>896</v>
      </c>
      <c r="M1736">
        <v>2002</v>
      </c>
      <c r="N1736">
        <v>74</v>
      </c>
      <c r="O1736">
        <v>1</v>
      </c>
      <c r="P1736" t="str">
        <f t="shared" si="54"/>
        <v>10</v>
      </c>
      <c r="Q1736" s="118">
        <f>VLOOKUP(M1736,WeightWhite!A$10:B$12,2,FALSE)*I1736</f>
        <v>1</v>
      </c>
      <c r="R1736">
        <f t="shared" si="55"/>
        <v>3</v>
      </c>
    </row>
    <row r="1737" spans="1:18" hidden="1">
      <c r="A1737" s="134">
        <v>9402610059</v>
      </c>
      <c r="B1737">
        <v>2005</v>
      </c>
      <c r="C1737">
        <v>20051005</v>
      </c>
      <c r="D1737">
        <v>50</v>
      </c>
      <c r="E1737">
        <v>50</v>
      </c>
      <c r="G1737" t="s">
        <v>308</v>
      </c>
      <c r="H1737">
        <v>210512</v>
      </c>
      <c r="I1737">
        <v>1</v>
      </c>
      <c r="J1737" t="s">
        <v>77</v>
      </c>
      <c r="K1737" t="s">
        <v>77</v>
      </c>
      <c r="L1737" t="s">
        <v>896</v>
      </c>
      <c r="M1737">
        <v>2002</v>
      </c>
      <c r="N1737">
        <v>74</v>
      </c>
      <c r="O1737">
        <v>1</v>
      </c>
      <c r="P1737" t="str">
        <f t="shared" si="54"/>
        <v>10</v>
      </c>
      <c r="Q1737" s="118">
        <f>VLOOKUP(M1737,WeightWhite!A$10:B$12,2,FALSE)*I1737</f>
        <v>1</v>
      </c>
      <c r="R1737">
        <f t="shared" si="55"/>
        <v>3</v>
      </c>
    </row>
    <row r="1738" spans="1:18" hidden="1">
      <c r="A1738" s="134">
        <v>9402610060</v>
      </c>
      <c r="B1738">
        <v>2005</v>
      </c>
      <c r="C1738">
        <v>20051005</v>
      </c>
      <c r="D1738">
        <v>50</v>
      </c>
      <c r="E1738">
        <v>50</v>
      </c>
      <c r="G1738" t="s">
        <v>308</v>
      </c>
      <c r="H1738">
        <v>210512</v>
      </c>
      <c r="I1738">
        <v>1</v>
      </c>
      <c r="J1738" t="s">
        <v>77</v>
      </c>
      <c r="K1738" t="s">
        <v>77</v>
      </c>
      <c r="L1738" t="s">
        <v>896</v>
      </c>
      <c r="M1738">
        <v>2002</v>
      </c>
      <c r="N1738">
        <v>74</v>
      </c>
      <c r="O1738">
        <v>1</v>
      </c>
      <c r="P1738" t="str">
        <f t="shared" si="54"/>
        <v>10</v>
      </c>
      <c r="Q1738" s="118">
        <f>VLOOKUP(M1738,WeightWhite!A$10:B$12,2,FALSE)*I1738</f>
        <v>1</v>
      </c>
      <c r="R1738">
        <f t="shared" si="55"/>
        <v>3</v>
      </c>
    </row>
    <row r="1739" spans="1:18" hidden="1">
      <c r="A1739" s="134">
        <v>9402610061</v>
      </c>
      <c r="B1739">
        <v>2005</v>
      </c>
      <c r="C1739">
        <v>20051005</v>
      </c>
      <c r="D1739">
        <v>50</v>
      </c>
      <c r="E1739">
        <v>50</v>
      </c>
      <c r="G1739" t="s">
        <v>308</v>
      </c>
      <c r="H1739">
        <v>210512</v>
      </c>
      <c r="I1739">
        <v>1</v>
      </c>
      <c r="J1739" t="s">
        <v>77</v>
      </c>
      <c r="K1739" t="s">
        <v>77</v>
      </c>
      <c r="L1739" t="s">
        <v>896</v>
      </c>
      <c r="M1739">
        <v>2002</v>
      </c>
      <c r="N1739">
        <v>74</v>
      </c>
      <c r="O1739">
        <v>1</v>
      </c>
      <c r="P1739" t="str">
        <f t="shared" si="54"/>
        <v>10</v>
      </c>
      <c r="Q1739" s="118">
        <f>VLOOKUP(M1739,WeightWhite!A$10:B$12,2,FALSE)*I1739</f>
        <v>1</v>
      </c>
      <c r="R1739">
        <f t="shared" si="55"/>
        <v>3</v>
      </c>
    </row>
    <row r="1740" spans="1:18" hidden="1">
      <c r="A1740" s="134">
        <v>9402620001</v>
      </c>
      <c r="B1740">
        <v>2005</v>
      </c>
      <c r="C1740">
        <v>20051005</v>
      </c>
      <c r="D1740">
        <v>50</v>
      </c>
      <c r="E1740">
        <v>50</v>
      </c>
      <c r="G1740" t="s">
        <v>308</v>
      </c>
      <c r="H1740">
        <v>210512</v>
      </c>
      <c r="I1740">
        <v>1</v>
      </c>
      <c r="J1740" t="s">
        <v>77</v>
      </c>
      <c r="K1740" t="s">
        <v>77</v>
      </c>
      <c r="L1740" t="s">
        <v>896</v>
      </c>
      <c r="M1740">
        <v>2002</v>
      </c>
      <c r="N1740">
        <v>74</v>
      </c>
      <c r="O1740">
        <v>1</v>
      </c>
      <c r="P1740" t="str">
        <f t="shared" si="54"/>
        <v>10</v>
      </c>
      <c r="Q1740" s="118">
        <f>VLOOKUP(M1740,WeightWhite!A$10:B$12,2,FALSE)*I1740</f>
        <v>1</v>
      </c>
      <c r="R1740">
        <f t="shared" si="55"/>
        <v>3</v>
      </c>
    </row>
    <row r="1741" spans="1:18" hidden="1">
      <c r="A1741" s="134">
        <v>9402620003</v>
      </c>
      <c r="B1741">
        <v>2005</v>
      </c>
      <c r="C1741">
        <v>20051005</v>
      </c>
      <c r="D1741">
        <v>50</v>
      </c>
      <c r="E1741">
        <v>50</v>
      </c>
      <c r="G1741" t="s">
        <v>308</v>
      </c>
      <c r="H1741">
        <v>210512</v>
      </c>
      <c r="I1741">
        <v>1</v>
      </c>
      <c r="J1741" t="s">
        <v>77</v>
      </c>
      <c r="K1741" t="s">
        <v>77</v>
      </c>
      <c r="L1741" t="s">
        <v>896</v>
      </c>
      <c r="M1741">
        <v>2002</v>
      </c>
      <c r="N1741">
        <v>74</v>
      </c>
      <c r="O1741">
        <v>1</v>
      </c>
      <c r="P1741" t="str">
        <f t="shared" si="54"/>
        <v>10</v>
      </c>
      <c r="Q1741" s="118">
        <f>VLOOKUP(M1741,WeightWhite!A$10:B$12,2,FALSE)*I1741</f>
        <v>1</v>
      </c>
      <c r="R1741">
        <f t="shared" si="55"/>
        <v>3</v>
      </c>
    </row>
    <row r="1742" spans="1:18" hidden="1">
      <c r="A1742" s="134">
        <v>9402620005</v>
      </c>
      <c r="B1742">
        <v>2005</v>
      </c>
      <c r="C1742">
        <v>20051005</v>
      </c>
      <c r="D1742">
        <v>50</v>
      </c>
      <c r="E1742">
        <v>50</v>
      </c>
      <c r="G1742" t="s">
        <v>308</v>
      </c>
      <c r="H1742">
        <v>210512</v>
      </c>
      <c r="I1742">
        <v>1</v>
      </c>
      <c r="J1742" t="s">
        <v>77</v>
      </c>
      <c r="K1742" t="s">
        <v>77</v>
      </c>
      <c r="L1742" t="s">
        <v>896</v>
      </c>
      <c r="M1742">
        <v>2002</v>
      </c>
      <c r="N1742">
        <v>74</v>
      </c>
      <c r="O1742">
        <v>1</v>
      </c>
      <c r="P1742" t="str">
        <f t="shared" si="54"/>
        <v>10</v>
      </c>
      <c r="Q1742" s="118">
        <f>VLOOKUP(M1742,WeightWhite!A$10:B$12,2,FALSE)*I1742</f>
        <v>1</v>
      </c>
      <c r="R1742">
        <f t="shared" si="55"/>
        <v>3</v>
      </c>
    </row>
    <row r="1743" spans="1:18" hidden="1">
      <c r="A1743" s="134">
        <v>9402620006</v>
      </c>
      <c r="B1743">
        <v>2005</v>
      </c>
      <c r="C1743">
        <v>20051005</v>
      </c>
      <c r="D1743">
        <v>50</v>
      </c>
      <c r="E1743">
        <v>50</v>
      </c>
      <c r="G1743" t="s">
        <v>308</v>
      </c>
      <c r="H1743">
        <v>210512</v>
      </c>
      <c r="I1743">
        <v>1</v>
      </c>
      <c r="J1743" t="s">
        <v>77</v>
      </c>
      <c r="K1743" t="s">
        <v>77</v>
      </c>
      <c r="L1743" t="s">
        <v>896</v>
      </c>
      <c r="M1743">
        <v>2002</v>
      </c>
      <c r="N1743">
        <v>74</v>
      </c>
      <c r="O1743">
        <v>1</v>
      </c>
      <c r="P1743" t="str">
        <f t="shared" si="54"/>
        <v>10</v>
      </c>
      <c r="Q1743" s="118">
        <f>VLOOKUP(M1743,WeightWhite!A$10:B$12,2,FALSE)*I1743</f>
        <v>1</v>
      </c>
      <c r="R1743">
        <f t="shared" si="55"/>
        <v>3</v>
      </c>
    </row>
    <row r="1744" spans="1:18" hidden="1">
      <c r="A1744" s="134">
        <v>9402620007</v>
      </c>
      <c r="B1744">
        <v>2005</v>
      </c>
      <c r="C1744">
        <v>20051005</v>
      </c>
      <c r="D1744">
        <v>50</v>
      </c>
      <c r="E1744">
        <v>50</v>
      </c>
      <c r="G1744" t="s">
        <v>308</v>
      </c>
      <c r="H1744">
        <v>210512</v>
      </c>
      <c r="I1744">
        <v>1</v>
      </c>
      <c r="J1744" t="s">
        <v>77</v>
      </c>
      <c r="K1744" t="s">
        <v>77</v>
      </c>
      <c r="L1744" t="s">
        <v>896</v>
      </c>
      <c r="M1744">
        <v>2002</v>
      </c>
      <c r="N1744">
        <v>74</v>
      </c>
      <c r="O1744">
        <v>1</v>
      </c>
      <c r="P1744" t="str">
        <f t="shared" si="54"/>
        <v>10</v>
      </c>
      <c r="Q1744" s="118">
        <f>VLOOKUP(M1744,WeightWhite!A$10:B$12,2,FALSE)*I1744</f>
        <v>1</v>
      </c>
      <c r="R1744">
        <f t="shared" si="55"/>
        <v>3</v>
      </c>
    </row>
    <row r="1745" spans="1:18" hidden="1">
      <c r="A1745" s="134">
        <v>9402620008</v>
      </c>
      <c r="B1745">
        <v>2005</v>
      </c>
      <c r="C1745">
        <v>20051005</v>
      </c>
      <c r="D1745">
        <v>50</v>
      </c>
      <c r="E1745">
        <v>50</v>
      </c>
      <c r="G1745" t="s">
        <v>308</v>
      </c>
      <c r="H1745">
        <v>210512</v>
      </c>
      <c r="I1745">
        <v>1</v>
      </c>
      <c r="J1745" t="s">
        <v>77</v>
      </c>
      <c r="K1745" t="s">
        <v>77</v>
      </c>
      <c r="L1745" t="s">
        <v>896</v>
      </c>
      <c r="M1745">
        <v>2002</v>
      </c>
      <c r="N1745">
        <v>74</v>
      </c>
      <c r="O1745">
        <v>1</v>
      </c>
      <c r="P1745" t="str">
        <f t="shared" si="54"/>
        <v>10</v>
      </c>
      <c r="Q1745" s="118">
        <f>VLOOKUP(M1745,WeightWhite!A$10:B$12,2,FALSE)*I1745</f>
        <v>1</v>
      </c>
      <c r="R1745">
        <f t="shared" si="55"/>
        <v>3</v>
      </c>
    </row>
    <row r="1746" spans="1:18" hidden="1">
      <c r="A1746" s="134">
        <v>9402620009</v>
      </c>
      <c r="B1746">
        <v>2005</v>
      </c>
      <c r="C1746">
        <v>20051005</v>
      </c>
      <c r="D1746">
        <v>50</v>
      </c>
      <c r="E1746">
        <v>50</v>
      </c>
      <c r="G1746" t="s">
        <v>308</v>
      </c>
      <c r="H1746">
        <v>210512</v>
      </c>
      <c r="I1746">
        <v>1</v>
      </c>
      <c r="J1746" t="s">
        <v>77</v>
      </c>
      <c r="K1746" t="s">
        <v>77</v>
      </c>
      <c r="L1746" t="s">
        <v>896</v>
      </c>
      <c r="M1746">
        <v>2002</v>
      </c>
      <c r="N1746">
        <v>74</v>
      </c>
      <c r="O1746">
        <v>1</v>
      </c>
      <c r="P1746" t="str">
        <f t="shared" si="54"/>
        <v>10</v>
      </c>
      <c r="Q1746" s="118">
        <f>VLOOKUP(M1746,WeightWhite!A$10:B$12,2,FALSE)*I1746</f>
        <v>1</v>
      </c>
      <c r="R1746">
        <f t="shared" si="55"/>
        <v>3</v>
      </c>
    </row>
    <row r="1747" spans="1:18" hidden="1">
      <c r="A1747" s="134">
        <v>9402620011</v>
      </c>
      <c r="B1747">
        <v>2005</v>
      </c>
      <c r="C1747">
        <v>20051005</v>
      </c>
      <c r="D1747">
        <v>50</v>
      </c>
      <c r="E1747">
        <v>50</v>
      </c>
      <c r="G1747" t="s">
        <v>308</v>
      </c>
      <c r="H1747">
        <v>210512</v>
      </c>
      <c r="I1747">
        <v>1</v>
      </c>
      <c r="J1747" t="s">
        <v>77</v>
      </c>
      <c r="K1747" t="s">
        <v>77</v>
      </c>
      <c r="L1747" t="s">
        <v>896</v>
      </c>
      <c r="M1747">
        <v>2002</v>
      </c>
      <c r="N1747">
        <v>74</v>
      </c>
      <c r="O1747">
        <v>1</v>
      </c>
      <c r="P1747" t="str">
        <f t="shared" si="54"/>
        <v>10</v>
      </c>
      <c r="Q1747" s="118">
        <f>VLOOKUP(M1747,WeightWhite!A$10:B$12,2,FALSE)*I1747</f>
        <v>1</v>
      </c>
      <c r="R1747">
        <f t="shared" si="55"/>
        <v>3</v>
      </c>
    </row>
    <row r="1748" spans="1:18" hidden="1">
      <c r="A1748" s="134">
        <v>9402620012</v>
      </c>
      <c r="B1748">
        <v>2005</v>
      </c>
      <c r="C1748">
        <v>20051005</v>
      </c>
      <c r="D1748">
        <v>50</v>
      </c>
      <c r="E1748">
        <v>50</v>
      </c>
      <c r="G1748" t="s">
        <v>308</v>
      </c>
      <c r="H1748">
        <v>210512</v>
      </c>
      <c r="I1748">
        <v>1</v>
      </c>
      <c r="J1748" t="s">
        <v>77</v>
      </c>
      <c r="K1748" t="s">
        <v>77</v>
      </c>
      <c r="L1748" t="s">
        <v>896</v>
      </c>
      <c r="M1748">
        <v>2002</v>
      </c>
      <c r="N1748">
        <v>74</v>
      </c>
      <c r="O1748">
        <v>1</v>
      </c>
      <c r="P1748" t="str">
        <f t="shared" si="54"/>
        <v>10</v>
      </c>
      <c r="Q1748" s="118">
        <f>VLOOKUP(M1748,WeightWhite!A$10:B$12,2,FALSE)*I1748</f>
        <v>1</v>
      </c>
      <c r="R1748">
        <f t="shared" si="55"/>
        <v>3</v>
      </c>
    </row>
    <row r="1749" spans="1:18" hidden="1">
      <c r="A1749" s="134">
        <v>9402620013</v>
      </c>
      <c r="B1749">
        <v>2005</v>
      </c>
      <c r="C1749">
        <v>20051005</v>
      </c>
      <c r="D1749">
        <v>50</v>
      </c>
      <c r="E1749">
        <v>50</v>
      </c>
      <c r="G1749" t="s">
        <v>308</v>
      </c>
      <c r="H1749">
        <v>210512</v>
      </c>
      <c r="I1749">
        <v>1</v>
      </c>
      <c r="J1749" t="s">
        <v>77</v>
      </c>
      <c r="K1749" t="s">
        <v>77</v>
      </c>
      <c r="L1749" t="s">
        <v>896</v>
      </c>
      <c r="M1749">
        <v>2002</v>
      </c>
      <c r="N1749">
        <v>74</v>
      </c>
      <c r="O1749">
        <v>1</v>
      </c>
      <c r="P1749" t="str">
        <f t="shared" si="54"/>
        <v>10</v>
      </c>
      <c r="Q1749" s="118">
        <f>VLOOKUP(M1749,WeightWhite!A$10:B$12,2,FALSE)*I1749</f>
        <v>1</v>
      </c>
      <c r="R1749">
        <f t="shared" si="55"/>
        <v>3</v>
      </c>
    </row>
    <row r="1750" spans="1:18" hidden="1">
      <c r="A1750" s="134">
        <v>9402620014</v>
      </c>
      <c r="B1750">
        <v>2005</v>
      </c>
      <c r="C1750">
        <v>20051005</v>
      </c>
      <c r="D1750">
        <v>50</v>
      </c>
      <c r="E1750">
        <v>50</v>
      </c>
      <c r="G1750" t="s">
        <v>308</v>
      </c>
      <c r="H1750">
        <v>210512</v>
      </c>
      <c r="I1750">
        <v>1</v>
      </c>
      <c r="J1750" t="s">
        <v>77</v>
      </c>
      <c r="K1750" t="s">
        <v>77</v>
      </c>
      <c r="L1750" t="s">
        <v>896</v>
      </c>
      <c r="M1750">
        <v>2002</v>
      </c>
      <c r="N1750">
        <v>74</v>
      </c>
      <c r="O1750">
        <v>1</v>
      </c>
      <c r="P1750" t="str">
        <f t="shared" si="54"/>
        <v>10</v>
      </c>
      <c r="Q1750" s="118">
        <f>VLOOKUP(M1750,WeightWhite!A$10:B$12,2,FALSE)*I1750</f>
        <v>1</v>
      </c>
      <c r="R1750">
        <f t="shared" si="55"/>
        <v>3</v>
      </c>
    </row>
    <row r="1751" spans="1:18" hidden="1">
      <c r="A1751" s="134">
        <v>9402620015</v>
      </c>
      <c r="B1751">
        <v>2005</v>
      </c>
      <c r="C1751">
        <v>20051005</v>
      </c>
      <c r="D1751">
        <v>50</v>
      </c>
      <c r="E1751">
        <v>50</v>
      </c>
      <c r="G1751" t="s">
        <v>308</v>
      </c>
      <c r="H1751">
        <v>210512</v>
      </c>
      <c r="I1751">
        <v>1</v>
      </c>
      <c r="J1751" t="s">
        <v>77</v>
      </c>
      <c r="K1751" t="s">
        <v>77</v>
      </c>
      <c r="L1751" t="s">
        <v>896</v>
      </c>
      <c r="M1751">
        <v>2002</v>
      </c>
      <c r="N1751">
        <v>74</v>
      </c>
      <c r="O1751">
        <v>1</v>
      </c>
      <c r="P1751" t="str">
        <f t="shared" si="54"/>
        <v>10</v>
      </c>
      <c r="Q1751" s="118">
        <f>VLOOKUP(M1751,WeightWhite!A$10:B$12,2,FALSE)*I1751</f>
        <v>1</v>
      </c>
      <c r="R1751">
        <f t="shared" si="55"/>
        <v>3</v>
      </c>
    </row>
    <row r="1752" spans="1:18" hidden="1">
      <c r="A1752" s="134">
        <v>9402620016</v>
      </c>
      <c r="B1752">
        <v>2005</v>
      </c>
      <c r="C1752">
        <v>20051005</v>
      </c>
      <c r="D1752">
        <v>50</v>
      </c>
      <c r="E1752">
        <v>50</v>
      </c>
      <c r="G1752" t="s">
        <v>308</v>
      </c>
      <c r="H1752">
        <v>210512</v>
      </c>
      <c r="I1752">
        <v>1</v>
      </c>
      <c r="J1752" t="s">
        <v>77</v>
      </c>
      <c r="K1752" t="s">
        <v>77</v>
      </c>
      <c r="L1752" t="s">
        <v>896</v>
      </c>
      <c r="M1752">
        <v>2002</v>
      </c>
      <c r="N1752">
        <v>74</v>
      </c>
      <c r="O1752">
        <v>1</v>
      </c>
      <c r="P1752" t="str">
        <f t="shared" si="54"/>
        <v>10</v>
      </c>
      <c r="Q1752" s="118">
        <f>VLOOKUP(M1752,WeightWhite!A$10:B$12,2,FALSE)*I1752</f>
        <v>1</v>
      </c>
      <c r="R1752">
        <f t="shared" si="55"/>
        <v>3</v>
      </c>
    </row>
    <row r="1753" spans="1:18" hidden="1">
      <c r="A1753" s="134">
        <v>9402620017</v>
      </c>
      <c r="B1753">
        <v>2005</v>
      </c>
      <c r="C1753">
        <v>20051005</v>
      </c>
      <c r="D1753">
        <v>50</v>
      </c>
      <c r="E1753">
        <v>50</v>
      </c>
      <c r="G1753" t="s">
        <v>308</v>
      </c>
      <c r="H1753">
        <v>210512</v>
      </c>
      <c r="I1753">
        <v>1</v>
      </c>
      <c r="J1753" t="s">
        <v>77</v>
      </c>
      <c r="K1753" t="s">
        <v>77</v>
      </c>
      <c r="L1753" t="s">
        <v>896</v>
      </c>
      <c r="M1753">
        <v>2002</v>
      </c>
      <c r="N1753">
        <v>74</v>
      </c>
      <c r="O1753">
        <v>1</v>
      </c>
      <c r="P1753" t="str">
        <f t="shared" si="54"/>
        <v>10</v>
      </c>
      <c r="Q1753" s="118">
        <f>VLOOKUP(M1753,WeightWhite!A$10:B$12,2,FALSE)*I1753</f>
        <v>1</v>
      </c>
      <c r="R1753">
        <f t="shared" si="55"/>
        <v>3</v>
      </c>
    </row>
    <row r="1754" spans="1:18" hidden="1">
      <c r="A1754" s="134">
        <v>9402620021</v>
      </c>
      <c r="B1754">
        <v>2005</v>
      </c>
      <c r="C1754">
        <v>20051005</v>
      </c>
      <c r="D1754">
        <v>50</v>
      </c>
      <c r="E1754">
        <v>50</v>
      </c>
      <c r="G1754" t="s">
        <v>308</v>
      </c>
      <c r="H1754">
        <v>210512</v>
      </c>
      <c r="I1754">
        <v>1</v>
      </c>
      <c r="J1754" t="s">
        <v>77</v>
      </c>
      <c r="K1754" t="s">
        <v>77</v>
      </c>
      <c r="L1754" t="s">
        <v>896</v>
      </c>
      <c r="M1754">
        <v>2002</v>
      </c>
      <c r="N1754">
        <v>74</v>
      </c>
      <c r="O1754">
        <v>1</v>
      </c>
      <c r="P1754" t="str">
        <f t="shared" si="54"/>
        <v>10</v>
      </c>
      <c r="Q1754" s="118">
        <f>VLOOKUP(M1754,WeightWhite!A$10:B$12,2,FALSE)*I1754</f>
        <v>1</v>
      </c>
      <c r="R1754">
        <f t="shared" si="55"/>
        <v>3</v>
      </c>
    </row>
    <row r="1755" spans="1:18" hidden="1">
      <c r="A1755" s="134">
        <v>9402620022</v>
      </c>
      <c r="B1755">
        <v>2005</v>
      </c>
      <c r="C1755">
        <v>20051005</v>
      </c>
      <c r="D1755">
        <v>50</v>
      </c>
      <c r="E1755">
        <v>50</v>
      </c>
      <c r="G1755" t="s">
        <v>308</v>
      </c>
      <c r="H1755">
        <v>210512</v>
      </c>
      <c r="I1755">
        <v>1</v>
      </c>
      <c r="J1755" t="s">
        <v>77</v>
      </c>
      <c r="K1755" t="s">
        <v>77</v>
      </c>
      <c r="L1755" t="s">
        <v>896</v>
      </c>
      <c r="M1755">
        <v>2002</v>
      </c>
      <c r="N1755">
        <v>74</v>
      </c>
      <c r="O1755">
        <v>1</v>
      </c>
      <c r="P1755" t="str">
        <f t="shared" si="54"/>
        <v>10</v>
      </c>
      <c r="Q1755" s="118">
        <f>VLOOKUP(M1755,WeightWhite!A$10:B$12,2,FALSE)*I1755</f>
        <v>1</v>
      </c>
      <c r="R1755">
        <f t="shared" si="55"/>
        <v>3</v>
      </c>
    </row>
    <row r="1756" spans="1:18" hidden="1">
      <c r="A1756" s="134">
        <v>9402620025</v>
      </c>
      <c r="B1756">
        <v>2005</v>
      </c>
      <c r="C1756">
        <v>20051005</v>
      </c>
      <c r="D1756">
        <v>50</v>
      </c>
      <c r="E1756">
        <v>50</v>
      </c>
      <c r="G1756" t="s">
        <v>308</v>
      </c>
      <c r="H1756">
        <v>210512</v>
      </c>
      <c r="I1756">
        <v>1</v>
      </c>
      <c r="J1756" t="s">
        <v>77</v>
      </c>
      <c r="K1756" t="s">
        <v>77</v>
      </c>
      <c r="L1756" t="s">
        <v>896</v>
      </c>
      <c r="M1756">
        <v>2002</v>
      </c>
      <c r="N1756">
        <v>74</v>
      </c>
      <c r="O1756">
        <v>1</v>
      </c>
      <c r="P1756" t="str">
        <f t="shared" si="54"/>
        <v>10</v>
      </c>
      <c r="Q1756" s="118">
        <f>VLOOKUP(M1756,WeightWhite!A$10:B$12,2,FALSE)*I1756</f>
        <v>1</v>
      </c>
      <c r="R1756">
        <f t="shared" si="55"/>
        <v>3</v>
      </c>
    </row>
    <row r="1757" spans="1:18" hidden="1">
      <c r="A1757" s="134">
        <v>9402620026</v>
      </c>
      <c r="B1757">
        <v>2005</v>
      </c>
      <c r="C1757">
        <v>20051005</v>
      </c>
      <c r="D1757">
        <v>50</v>
      </c>
      <c r="E1757">
        <v>50</v>
      </c>
      <c r="G1757" t="s">
        <v>308</v>
      </c>
      <c r="H1757">
        <v>210512</v>
      </c>
      <c r="I1757">
        <v>1</v>
      </c>
      <c r="J1757" t="s">
        <v>77</v>
      </c>
      <c r="K1757" t="s">
        <v>77</v>
      </c>
      <c r="L1757" t="s">
        <v>896</v>
      </c>
      <c r="M1757">
        <v>2002</v>
      </c>
      <c r="N1757">
        <v>74</v>
      </c>
      <c r="O1757">
        <v>1</v>
      </c>
      <c r="P1757" t="str">
        <f t="shared" si="54"/>
        <v>10</v>
      </c>
      <c r="Q1757" s="118">
        <f>VLOOKUP(M1757,WeightWhite!A$10:B$12,2,FALSE)*I1757</f>
        <v>1</v>
      </c>
      <c r="R1757">
        <f t="shared" si="55"/>
        <v>3</v>
      </c>
    </row>
    <row r="1758" spans="1:18" hidden="1">
      <c r="A1758" s="134">
        <v>9402620028</v>
      </c>
      <c r="B1758">
        <v>2005</v>
      </c>
      <c r="C1758">
        <v>20051005</v>
      </c>
      <c r="D1758">
        <v>50</v>
      </c>
      <c r="E1758">
        <v>50</v>
      </c>
      <c r="G1758" t="s">
        <v>308</v>
      </c>
      <c r="H1758">
        <v>210512</v>
      </c>
      <c r="I1758">
        <v>1</v>
      </c>
      <c r="J1758" t="s">
        <v>77</v>
      </c>
      <c r="K1758" t="s">
        <v>77</v>
      </c>
      <c r="L1758" t="s">
        <v>896</v>
      </c>
      <c r="M1758">
        <v>2002</v>
      </c>
      <c r="N1758">
        <v>74</v>
      </c>
      <c r="O1758">
        <v>1</v>
      </c>
      <c r="P1758" t="str">
        <f t="shared" si="54"/>
        <v>10</v>
      </c>
      <c r="Q1758" s="118">
        <f>VLOOKUP(M1758,WeightWhite!A$10:B$12,2,FALSE)*I1758</f>
        <v>1</v>
      </c>
      <c r="R1758">
        <f t="shared" si="55"/>
        <v>3</v>
      </c>
    </row>
    <row r="1759" spans="1:18" hidden="1">
      <c r="A1759" s="134">
        <v>9402620029</v>
      </c>
      <c r="B1759">
        <v>2005</v>
      </c>
      <c r="C1759">
        <v>20051005</v>
      </c>
      <c r="D1759">
        <v>50</v>
      </c>
      <c r="E1759">
        <v>50</v>
      </c>
      <c r="G1759" t="s">
        <v>308</v>
      </c>
      <c r="H1759">
        <v>210512</v>
      </c>
      <c r="I1759">
        <v>1</v>
      </c>
      <c r="J1759" t="s">
        <v>77</v>
      </c>
      <c r="K1759" t="s">
        <v>77</v>
      </c>
      <c r="L1759" t="s">
        <v>896</v>
      </c>
      <c r="M1759">
        <v>2002</v>
      </c>
      <c r="N1759">
        <v>74</v>
      </c>
      <c r="O1759">
        <v>1</v>
      </c>
      <c r="P1759" t="str">
        <f t="shared" si="54"/>
        <v>10</v>
      </c>
      <c r="Q1759" s="118">
        <f>VLOOKUP(M1759,WeightWhite!A$10:B$12,2,FALSE)*I1759</f>
        <v>1</v>
      </c>
      <c r="R1759">
        <f t="shared" si="55"/>
        <v>3</v>
      </c>
    </row>
    <row r="1760" spans="1:18" hidden="1">
      <c r="A1760" s="134">
        <v>9402620030</v>
      </c>
      <c r="B1760">
        <v>2005</v>
      </c>
      <c r="C1760">
        <v>20051005</v>
      </c>
      <c r="D1760">
        <v>50</v>
      </c>
      <c r="E1760">
        <v>50</v>
      </c>
      <c r="G1760" t="s">
        <v>308</v>
      </c>
      <c r="H1760">
        <v>210512</v>
      </c>
      <c r="I1760">
        <v>1</v>
      </c>
      <c r="J1760" t="s">
        <v>77</v>
      </c>
      <c r="K1760" t="s">
        <v>77</v>
      </c>
      <c r="L1760" t="s">
        <v>896</v>
      </c>
      <c r="M1760">
        <v>2002</v>
      </c>
      <c r="N1760">
        <v>74</v>
      </c>
      <c r="O1760">
        <v>1</v>
      </c>
      <c r="P1760" t="str">
        <f t="shared" si="54"/>
        <v>10</v>
      </c>
      <c r="Q1760" s="118">
        <f>VLOOKUP(M1760,WeightWhite!A$10:B$12,2,FALSE)*I1760</f>
        <v>1</v>
      </c>
      <c r="R1760">
        <f t="shared" si="55"/>
        <v>3</v>
      </c>
    </row>
    <row r="1761" spans="1:18" hidden="1">
      <c r="A1761" s="134">
        <v>9402620032</v>
      </c>
      <c r="B1761">
        <v>2005</v>
      </c>
      <c r="C1761">
        <v>20051005</v>
      </c>
      <c r="D1761">
        <v>50</v>
      </c>
      <c r="E1761">
        <v>50</v>
      </c>
      <c r="G1761" t="s">
        <v>308</v>
      </c>
      <c r="H1761">
        <v>210512</v>
      </c>
      <c r="I1761">
        <v>1</v>
      </c>
      <c r="J1761" t="s">
        <v>77</v>
      </c>
      <c r="K1761" t="s">
        <v>77</v>
      </c>
      <c r="L1761" t="s">
        <v>896</v>
      </c>
      <c r="M1761">
        <v>2002</v>
      </c>
      <c r="N1761">
        <v>74</v>
      </c>
      <c r="O1761">
        <v>1</v>
      </c>
      <c r="P1761" t="str">
        <f t="shared" si="54"/>
        <v>10</v>
      </c>
      <c r="Q1761" s="118">
        <f>VLOOKUP(M1761,WeightWhite!A$10:B$12,2,FALSE)*I1761</f>
        <v>1</v>
      </c>
      <c r="R1761">
        <f t="shared" si="55"/>
        <v>3</v>
      </c>
    </row>
    <row r="1762" spans="1:18" hidden="1">
      <c r="A1762" s="134">
        <v>9402620033</v>
      </c>
      <c r="B1762">
        <v>2005</v>
      </c>
      <c r="C1762">
        <v>20051005</v>
      </c>
      <c r="D1762">
        <v>50</v>
      </c>
      <c r="E1762">
        <v>50</v>
      </c>
      <c r="G1762" t="s">
        <v>308</v>
      </c>
      <c r="H1762">
        <v>210512</v>
      </c>
      <c r="I1762">
        <v>1</v>
      </c>
      <c r="J1762" t="s">
        <v>77</v>
      </c>
      <c r="K1762" t="s">
        <v>77</v>
      </c>
      <c r="L1762" t="s">
        <v>896</v>
      </c>
      <c r="M1762">
        <v>2002</v>
      </c>
      <c r="N1762">
        <v>74</v>
      </c>
      <c r="O1762">
        <v>1</v>
      </c>
      <c r="P1762" t="str">
        <f t="shared" si="54"/>
        <v>10</v>
      </c>
      <c r="Q1762" s="118">
        <f>VLOOKUP(M1762,WeightWhite!A$10:B$12,2,FALSE)*I1762</f>
        <v>1</v>
      </c>
      <c r="R1762">
        <f t="shared" si="55"/>
        <v>3</v>
      </c>
    </row>
    <row r="1763" spans="1:18" hidden="1">
      <c r="A1763" s="134">
        <v>9402620034</v>
      </c>
      <c r="B1763">
        <v>2005</v>
      </c>
      <c r="C1763">
        <v>20051005</v>
      </c>
      <c r="D1763">
        <v>50</v>
      </c>
      <c r="E1763">
        <v>50</v>
      </c>
      <c r="G1763" t="s">
        <v>308</v>
      </c>
      <c r="H1763">
        <v>210512</v>
      </c>
      <c r="I1763">
        <v>1</v>
      </c>
      <c r="J1763" t="s">
        <v>77</v>
      </c>
      <c r="K1763" t="s">
        <v>77</v>
      </c>
      <c r="L1763" t="s">
        <v>896</v>
      </c>
      <c r="M1763">
        <v>2002</v>
      </c>
      <c r="N1763">
        <v>74</v>
      </c>
      <c r="O1763">
        <v>1</v>
      </c>
      <c r="P1763" t="str">
        <f t="shared" si="54"/>
        <v>10</v>
      </c>
      <c r="Q1763" s="118">
        <f>VLOOKUP(M1763,WeightWhite!A$10:B$12,2,FALSE)*I1763</f>
        <v>1</v>
      </c>
      <c r="R1763">
        <f t="shared" si="55"/>
        <v>3</v>
      </c>
    </row>
    <row r="1764" spans="1:18" hidden="1">
      <c r="A1764" s="134">
        <v>9402620035</v>
      </c>
      <c r="B1764">
        <v>2005</v>
      </c>
      <c r="C1764">
        <v>20051005</v>
      </c>
      <c r="D1764">
        <v>50</v>
      </c>
      <c r="E1764">
        <v>50</v>
      </c>
      <c r="G1764" t="s">
        <v>308</v>
      </c>
      <c r="H1764">
        <v>210512</v>
      </c>
      <c r="I1764">
        <v>1</v>
      </c>
      <c r="J1764" t="s">
        <v>77</v>
      </c>
      <c r="K1764" t="s">
        <v>77</v>
      </c>
      <c r="L1764" t="s">
        <v>896</v>
      </c>
      <c r="M1764">
        <v>2002</v>
      </c>
      <c r="N1764">
        <v>74</v>
      </c>
      <c r="O1764">
        <v>1</v>
      </c>
      <c r="P1764" t="str">
        <f t="shared" si="54"/>
        <v>10</v>
      </c>
      <c r="Q1764" s="118">
        <f>VLOOKUP(M1764,WeightWhite!A$10:B$12,2,FALSE)*I1764</f>
        <v>1</v>
      </c>
      <c r="R1764">
        <f t="shared" si="55"/>
        <v>3</v>
      </c>
    </row>
    <row r="1765" spans="1:18" hidden="1">
      <c r="A1765" s="134">
        <v>9402620036</v>
      </c>
      <c r="B1765">
        <v>2005</v>
      </c>
      <c r="C1765">
        <v>20051005</v>
      </c>
      <c r="D1765">
        <v>50</v>
      </c>
      <c r="E1765">
        <v>50</v>
      </c>
      <c r="G1765" t="s">
        <v>308</v>
      </c>
      <c r="H1765">
        <v>210512</v>
      </c>
      <c r="I1765">
        <v>1</v>
      </c>
      <c r="J1765" t="s">
        <v>77</v>
      </c>
      <c r="K1765" t="s">
        <v>77</v>
      </c>
      <c r="L1765" t="s">
        <v>896</v>
      </c>
      <c r="M1765">
        <v>2002</v>
      </c>
      <c r="N1765">
        <v>74</v>
      </c>
      <c r="O1765">
        <v>1</v>
      </c>
      <c r="P1765" t="str">
        <f t="shared" si="54"/>
        <v>10</v>
      </c>
      <c r="Q1765" s="118">
        <f>VLOOKUP(M1765,WeightWhite!A$10:B$12,2,FALSE)*I1765</f>
        <v>1</v>
      </c>
      <c r="R1765">
        <f t="shared" si="55"/>
        <v>3</v>
      </c>
    </row>
    <row r="1766" spans="1:18" hidden="1">
      <c r="A1766" s="134">
        <v>9402620037</v>
      </c>
      <c r="B1766">
        <v>2005</v>
      </c>
      <c r="C1766">
        <v>20051005</v>
      </c>
      <c r="D1766">
        <v>50</v>
      </c>
      <c r="E1766">
        <v>50</v>
      </c>
      <c r="G1766" t="s">
        <v>308</v>
      </c>
      <c r="H1766">
        <v>210512</v>
      </c>
      <c r="I1766">
        <v>1</v>
      </c>
      <c r="J1766" t="s">
        <v>77</v>
      </c>
      <c r="K1766" t="s">
        <v>77</v>
      </c>
      <c r="L1766" t="s">
        <v>896</v>
      </c>
      <c r="M1766">
        <v>2002</v>
      </c>
      <c r="N1766">
        <v>74</v>
      </c>
      <c r="O1766">
        <v>1</v>
      </c>
      <c r="P1766" t="str">
        <f t="shared" si="54"/>
        <v>10</v>
      </c>
      <c r="Q1766" s="118">
        <f>VLOOKUP(M1766,WeightWhite!A$10:B$12,2,FALSE)*I1766</f>
        <v>1</v>
      </c>
      <c r="R1766">
        <f t="shared" si="55"/>
        <v>3</v>
      </c>
    </row>
    <row r="1767" spans="1:18" hidden="1">
      <c r="A1767" s="134">
        <v>9402620038</v>
      </c>
      <c r="B1767">
        <v>2005</v>
      </c>
      <c r="C1767">
        <v>20051005</v>
      </c>
      <c r="D1767">
        <v>50</v>
      </c>
      <c r="E1767">
        <v>50</v>
      </c>
      <c r="G1767" t="s">
        <v>308</v>
      </c>
      <c r="H1767">
        <v>210512</v>
      </c>
      <c r="I1767">
        <v>1</v>
      </c>
      <c r="J1767" t="s">
        <v>77</v>
      </c>
      <c r="K1767" t="s">
        <v>77</v>
      </c>
      <c r="L1767" t="s">
        <v>896</v>
      </c>
      <c r="M1767">
        <v>2002</v>
      </c>
      <c r="N1767">
        <v>74</v>
      </c>
      <c r="O1767">
        <v>1</v>
      </c>
      <c r="P1767" t="str">
        <f t="shared" si="54"/>
        <v>10</v>
      </c>
      <c r="Q1767" s="118">
        <f>VLOOKUP(M1767,WeightWhite!A$10:B$12,2,FALSE)*I1767</f>
        <v>1</v>
      </c>
      <c r="R1767">
        <f t="shared" si="55"/>
        <v>3</v>
      </c>
    </row>
    <row r="1768" spans="1:18" hidden="1">
      <c r="A1768" s="134">
        <v>9402620039</v>
      </c>
      <c r="B1768">
        <v>2005</v>
      </c>
      <c r="C1768">
        <v>20051005</v>
      </c>
      <c r="D1768">
        <v>50</v>
      </c>
      <c r="E1768">
        <v>50</v>
      </c>
      <c r="G1768" t="s">
        <v>308</v>
      </c>
      <c r="H1768">
        <v>210512</v>
      </c>
      <c r="I1768">
        <v>1</v>
      </c>
      <c r="J1768" t="s">
        <v>77</v>
      </c>
      <c r="K1768" t="s">
        <v>77</v>
      </c>
      <c r="L1768" t="s">
        <v>896</v>
      </c>
      <c r="M1768">
        <v>2002</v>
      </c>
      <c r="N1768">
        <v>74</v>
      </c>
      <c r="O1768">
        <v>1</v>
      </c>
      <c r="P1768" t="str">
        <f t="shared" si="54"/>
        <v>10</v>
      </c>
      <c r="Q1768" s="118">
        <f>VLOOKUP(M1768,WeightWhite!A$10:B$12,2,FALSE)*I1768</f>
        <v>1</v>
      </c>
      <c r="R1768">
        <f t="shared" si="55"/>
        <v>3</v>
      </c>
    </row>
    <row r="1769" spans="1:18" hidden="1">
      <c r="A1769" s="134">
        <v>9402620040</v>
      </c>
      <c r="B1769">
        <v>2005</v>
      </c>
      <c r="C1769">
        <v>20051005</v>
      </c>
      <c r="D1769">
        <v>50</v>
      </c>
      <c r="E1769">
        <v>50</v>
      </c>
      <c r="G1769" t="s">
        <v>308</v>
      </c>
      <c r="H1769">
        <v>210512</v>
      </c>
      <c r="I1769">
        <v>1</v>
      </c>
      <c r="J1769" t="s">
        <v>77</v>
      </c>
      <c r="K1769" t="s">
        <v>77</v>
      </c>
      <c r="L1769" t="s">
        <v>896</v>
      </c>
      <c r="M1769">
        <v>2002</v>
      </c>
      <c r="N1769">
        <v>74</v>
      </c>
      <c r="O1769">
        <v>1</v>
      </c>
      <c r="P1769" t="str">
        <f t="shared" si="54"/>
        <v>10</v>
      </c>
      <c r="Q1769" s="118">
        <f>VLOOKUP(M1769,WeightWhite!A$10:B$12,2,FALSE)*I1769</f>
        <v>1</v>
      </c>
      <c r="R1769">
        <f t="shared" si="55"/>
        <v>3</v>
      </c>
    </row>
    <row r="1770" spans="1:18" hidden="1">
      <c r="A1770" s="134">
        <v>9402620041</v>
      </c>
      <c r="B1770">
        <v>2005</v>
      </c>
      <c r="C1770">
        <v>20051005</v>
      </c>
      <c r="D1770">
        <v>50</v>
      </c>
      <c r="E1770">
        <v>50</v>
      </c>
      <c r="G1770" t="s">
        <v>308</v>
      </c>
      <c r="H1770">
        <v>210512</v>
      </c>
      <c r="I1770">
        <v>1</v>
      </c>
      <c r="J1770" t="s">
        <v>77</v>
      </c>
      <c r="K1770" t="s">
        <v>77</v>
      </c>
      <c r="L1770" t="s">
        <v>896</v>
      </c>
      <c r="M1770">
        <v>2002</v>
      </c>
      <c r="N1770">
        <v>74</v>
      </c>
      <c r="O1770">
        <v>1</v>
      </c>
      <c r="P1770" t="str">
        <f t="shared" si="54"/>
        <v>10</v>
      </c>
      <c r="Q1770" s="118">
        <f>VLOOKUP(M1770,WeightWhite!A$10:B$12,2,FALSE)*I1770</f>
        <v>1</v>
      </c>
      <c r="R1770">
        <f t="shared" si="55"/>
        <v>3</v>
      </c>
    </row>
    <row r="1771" spans="1:18" hidden="1">
      <c r="A1771" s="134">
        <v>9402620043</v>
      </c>
      <c r="B1771">
        <v>2005</v>
      </c>
      <c r="C1771">
        <v>20051005</v>
      </c>
      <c r="D1771">
        <v>50</v>
      </c>
      <c r="E1771">
        <v>50</v>
      </c>
      <c r="G1771" t="s">
        <v>308</v>
      </c>
      <c r="H1771">
        <v>210512</v>
      </c>
      <c r="I1771">
        <v>1</v>
      </c>
      <c r="J1771" t="s">
        <v>77</v>
      </c>
      <c r="K1771" t="s">
        <v>77</v>
      </c>
      <c r="L1771" t="s">
        <v>896</v>
      </c>
      <c r="M1771">
        <v>2002</v>
      </c>
      <c r="N1771">
        <v>74</v>
      </c>
      <c r="O1771">
        <v>1</v>
      </c>
      <c r="P1771" t="str">
        <f t="shared" si="54"/>
        <v>10</v>
      </c>
      <c r="Q1771" s="118">
        <f>VLOOKUP(M1771,WeightWhite!A$10:B$12,2,FALSE)*I1771</f>
        <v>1</v>
      </c>
      <c r="R1771">
        <f t="shared" si="55"/>
        <v>3</v>
      </c>
    </row>
    <row r="1772" spans="1:18" hidden="1">
      <c r="A1772" s="134">
        <v>9402620044</v>
      </c>
      <c r="B1772">
        <v>2005</v>
      </c>
      <c r="C1772">
        <v>20051005</v>
      </c>
      <c r="D1772">
        <v>50</v>
      </c>
      <c r="E1772">
        <v>50</v>
      </c>
      <c r="G1772" t="s">
        <v>308</v>
      </c>
      <c r="H1772">
        <v>210512</v>
      </c>
      <c r="I1772">
        <v>1</v>
      </c>
      <c r="J1772" t="s">
        <v>77</v>
      </c>
      <c r="K1772" t="s">
        <v>77</v>
      </c>
      <c r="L1772" t="s">
        <v>896</v>
      </c>
      <c r="M1772">
        <v>2002</v>
      </c>
      <c r="N1772">
        <v>74</v>
      </c>
      <c r="O1772">
        <v>1</v>
      </c>
      <c r="P1772" t="str">
        <f t="shared" si="54"/>
        <v>10</v>
      </c>
      <c r="Q1772" s="118">
        <f>VLOOKUP(M1772,WeightWhite!A$10:B$12,2,FALSE)*I1772</f>
        <v>1</v>
      </c>
      <c r="R1772">
        <f t="shared" si="55"/>
        <v>3</v>
      </c>
    </row>
    <row r="1773" spans="1:18" hidden="1">
      <c r="A1773" s="134">
        <v>9402620045</v>
      </c>
      <c r="B1773">
        <v>2005</v>
      </c>
      <c r="C1773">
        <v>20051005</v>
      </c>
      <c r="D1773">
        <v>50</v>
      </c>
      <c r="E1773">
        <v>50</v>
      </c>
      <c r="G1773" t="s">
        <v>308</v>
      </c>
      <c r="H1773">
        <v>210512</v>
      </c>
      <c r="I1773">
        <v>1</v>
      </c>
      <c r="J1773" t="s">
        <v>77</v>
      </c>
      <c r="K1773" t="s">
        <v>77</v>
      </c>
      <c r="L1773" t="s">
        <v>896</v>
      </c>
      <c r="M1773">
        <v>2002</v>
      </c>
      <c r="N1773">
        <v>74</v>
      </c>
      <c r="O1773">
        <v>1</v>
      </c>
      <c r="P1773" t="str">
        <f t="shared" si="54"/>
        <v>10</v>
      </c>
      <c r="Q1773" s="118">
        <f>VLOOKUP(M1773,WeightWhite!A$10:B$12,2,FALSE)*I1773</f>
        <v>1</v>
      </c>
      <c r="R1773">
        <f t="shared" si="55"/>
        <v>3</v>
      </c>
    </row>
    <row r="1774" spans="1:18" hidden="1">
      <c r="A1774" s="134">
        <v>9402620048</v>
      </c>
      <c r="B1774">
        <v>2005</v>
      </c>
      <c r="C1774">
        <v>20051005</v>
      </c>
      <c r="D1774">
        <v>50</v>
      </c>
      <c r="E1774">
        <v>50</v>
      </c>
      <c r="G1774" t="s">
        <v>308</v>
      </c>
      <c r="H1774">
        <v>210512</v>
      </c>
      <c r="I1774">
        <v>1</v>
      </c>
      <c r="J1774" t="s">
        <v>77</v>
      </c>
      <c r="K1774" t="s">
        <v>77</v>
      </c>
      <c r="L1774" t="s">
        <v>896</v>
      </c>
      <c r="M1774">
        <v>2002</v>
      </c>
      <c r="N1774">
        <v>74</v>
      </c>
      <c r="O1774">
        <v>1</v>
      </c>
      <c r="P1774" t="str">
        <f t="shared" si="54"/>
        <v>10</v>
      </c>
      <c r="Q1774" s="118">
        <f>VLOOKUP(M1774,WeightWhite!A$10:B$12,2,FALSE)*I1774</f>
        <v>1</v>
      </c>
      <c r="R1774">
        <f t="shared" si="55"/>
        <v>3</v>
      </c>
    </row>
    <row r="1775" spans="1:18" hidden="1">
      <c r="A1775" s="134">
        <v>9402620049</v>
      </c>
      <c r="B1775">
        <v>2005</v>
      </c>
      <c r="C1775">
        <v>20051005</v>
      </c>
      <c r="D1775">
        <v>50</v>
      </c>
      <c r="E1775">
        <v>50</v>
      </c>
      <c r="G1775" t="s">
        <v>308</v>
      </c>
      <c r="H1775">
        <v>210512</v>
      </c>
      <c r="I1775">
        <v>1</v>
      </c>
      <c r="J1775" t="s">
        <v>77</v>
      </c>
      <c r="K1775" t="s">
        <v>77</v>
      </c>
      <c r="L1775" t="s">
        <v>896</v>
      </c>
      <c r="M1775">
        <v>2002</v>
      </c>
      <c r="N1775">
        <v>74</v>
      </c>
      <c r="O1775">
        <v>1</v>
      </c>
      <c r="P1775" t="str">
        <f t="shared" si="54"/>
        <v>10</v>
      </c>
      <c r="Q1775" s="118">
        <f>VLOOKUP(M1775,WeightWhite!A$10:B$12,2,FALSE)*I1775</f>
        <v>1</v>
      </c>
      <c r="R1775">
        <f t="shared" si="55"/>
        <v>3</v>
      </c>
    </row>
    <row r="1776" spans="1:18" hidden="1">
      <c r="A1776" s="134">
        <v>9402620050</v>
      </c>
      <c r="B1776">
        <v>2005</v>
      </c>
      <c r="C1776">
        <v>20051005</v>
      </c>
      <c r="D1776">
        <v>50</v>
      </c>
      <c r="E1776">
        <v>50</v>
      </c>
      <c r="G1776" t="s">
        <v>308</v>
      </c>
      <c r="H1776">
        <v>210512</v>
      </c>
      <c r="I1776">
        <v>1</v>
      </c>
      <c r="J1776" t="s">
        <v>77</v>
      </c>
      <c r="K1776" t="s">
        <v>77</v>
      </c>
      <c r="L1776" t="s">
        <v>896</v>
      </c>
      <c r="M1776">
        <v>2002</v>
      </c>
      <c r="N1776">
        <v>74</v>
      </c>
      <c r="O1776">
        <v>1</v>
      </c>
      <c r="P1776" t="str">
        <f t="shared" si="54"/>
        <v>10</v>
      </c>
      <c r="Q1776" s="118">
        <f>VLOOKUP(M1776,WeightWhite!A$10:B$12,2,FALSE)*I1776</f>
        <v>1</v>
      </c>
      <c r="R1776">
        <f t="shared" si="55"/>
        <v>3</v>
      </c>
    </row>
    <row r="1777" spans="1:18" hidden="1">
      <c r="A1777" s="134">
        <v>9402620051</v>
      </c>
      <c r="B1777">
        <v>2005</v>
      </c>
      <c r="C1777">
        <v>20051005</v>
      </c>
      <c r="D1777">
        <v>50</v>
      </c>
      <c r="E1777">
        <v>50</v>
      </c>
      <c r="G1777" t="s">
        <v>308</v>
      </c>
      <c r="H1777">
        <v>210512</v>
      </c>
      <c r="I1777">
        <v>1</v>
      </c>
      <c r="J1777" t="s">
        <v>77</v>
      </c>
      <c r="K1777" t="s">
        <v>77</v>
      </c>
      <c r="L1777" t="s">
        <v>896</v>
      </c>
      <c r="M1777">
        <v>2002</v>
      </c>
      <c r="N1777">
        <v>74</v>
      </c>
      <c r="O1777">
        <v>1</v>
      </c>
      <c r="P1777" t="str">
        <f t="shared" si="54"/>
        <v>10</v>
      </c>
      <c r="Q1777" s="118">
        <f>VLOOKUP(M1777,WeightWhite!A$10:B$12,2,FALSE)*I1777</f>
        <v>1</v>
      </c>
      <c r="R1777">
        <f t="shared" si="55"/>
        <v>3</v>
      </c>
    </row>
    <row r="1778" spans="1:18" hidden="1">
      <c r="A1778" s="134">
        <v>9402620053</v>
      </c>
      <c r="B1778">
        <v>2005</v>
      </c>
      <c r="C1778">
        <v>20051005</v>
      </c>
      <c r="D1778">
        <v>50</v>
      </c>
      <c r="E1778">
        <v>50</v>
      </c>
      <c r="G1778" t="s">
        <v>308</v>
      </c>
      <c r="H1778">
        <v>210512</v>
      </c>
      <c r="I1778">
        <v>1</v>
      </c>
      <c r="J1778" t="s">
        <v>77</v>
      </c>
      <c r="K1778" t="s">
        <v>77</v>
      </c>
      <c r="L1778" t="s">
        <v>896</v>
      </c>
      <c r="M1778">
        <v>2002</v>
      </c>
      <c r="N1778">
        <v>74</v>
      </c>
      <c r="O1778">
        <v>1</v>
      </c>
      <c r="P1778" t="str">
        <f t="shared" si="54"/>
        <v>10</v>
      </c>
      <c r="Q1778" s="118">
        <f>VLOOKUP(M1778,WeightWhite!A$10:B$12,2,FALSE)*I1778</f>
        <v>1</v>
      </c>
      <c r="R1778">
        <f t="shared" si="55"/>
        <v>3</v>
      </c>
    </row>
    <row r="1779" spans="1:18" hidden="1">
      <c r="A1779" s="134">
        <v>9402620054</v>
      </c>
      <c r="B1779">
        <v>2005</v>
      </c>
      <c r="C1779">
        <v>20051005</v>
      </c>
      <c r="D1779">
        <v>50</v>
      </c>
      <c r="E1779">
        <v>50</v>
      </c>
      <c r="G1779" t="s">
        <v>308</v>
      </c>
      <c r="H1779">
        <v>210512</v>
      </c>
      <c r="I1779">
        <v>1</v>
      </c>
      <c r="J1779" t="s">
        <v>77</v>
      </c>
      <c r="K1779" t="s">
        <v>77</v>
      </c>
      <c r="L1779" t="s">
        <v>896</v>
      </c>
      <c r="M1779">
        <v>2002</v>
      </c>
      <c r="N1779">
        <v>74</v>
      </c>
      <c r="O1779">
        <v>1</v>
      </c>
      <c r="P1779" t="str">
        <f t="shared" si="54"/>
        <v>10</v>
      </c>
      <c r="Q1779" s="118">
        <f>VLOOKUP(M1779,WeightWhite!A$10:B$12,2,FALSE)*I1779</f>
        <v>1</v>
      </c>
      <c r="R1779">
        <f t="shared" si="55"/>
        <v>3</v>
      </c>
    </row>
    <row r="1780" spans="1:18" hidden="1">
      <c r="A1780" s="134">
        <v>9402620055</v>
      </c>
      <c r="B1780">
        <v>2005</v>
      </c>
      <c r="C1780">
        <v>20051005</v>
      </c>
      <c r="D1780">
        <v>50</v>
      </c>
      <c r="E1780">
        <v>50</v>
      </c>
      <c r="G1780" t="s">
        <v>308</v>
      </c>
      <c r="H1780">
        <v>210512</v>
      </c>
      <c r="I1780">
        <v>1</v>
      </c>
      <c r="J1780" t="s">
        <v>77</v>
      </c>
      <c r="K1780" t="s">
        <v>77</v>
      </c>
      <c r="L1780" t="s">
        <v>896</v>
      </c>
      <c r="M1780">
        <v>2002</v>
      </c>
      <c r="N1780">
        <v>74</v>
      </c>
      <c r="O1780">
        <v>1</v>
      </c>
      <c r="P1780" t="str">
        <f t="shared" si="54"/>
        <v>10</v>
      </c>
      <c r="Q1780" s="118">
        <f>VLOOKUP(M1780,WeightWhite!A$10:B$12,2,FALSE)*I1780</f>
        <v>1</v>
      </c>
      <c r="R1780">
        <f t="shared" si="55"/>
        <v>3</v>
      </c>
    </row>
    <row r="1781" spans="1:18" hidden="1">
      <c r="A1781" s="134">
        <v>9402620057</v>
      </c>
      <c r="B1781">
        <v>2005</v>
      </c>
      <c r="C1781">
        <v>20051005</v>
      </c>
      <c r="D1781">
        <v>50</v>
      </c>
      <c r="E1781">
        <v>50</v>
      </c>
      <c r="G1781" t="s">
        <v>308</v>
      </c>
      <c r="H1781">
        <v>210512</v>
      </c>
      <c r="I1781">
        <v>1</v>
      </c>
      <c r="J1781" t="s">
        <v>77</v>
      </c>
      <c r="K1781" t="s">
        <v>77</v>
      </c>
      <c r="L1781" t="s">
        <v>896</v>
      </c>
      <c r="M1781">
        <v>2002</v>
      </c>
      <c r="N1781">
        <v>74</v>
      </c>
      <c r="O1781">
        <v>1</v>
      </c>
      <c r="P1781" t="str">
        <f t="shared" si="54"/>
        <v>10</v>
      </c>
      <c r="Q1781" s="118">
        <f>VLOOKUP(M1781,WeightWhite!A$10:B$12,2,FALSE)*I1781</f>
        <v>1</v>
      </c>
      <c r="R1781">
        <f t="shared" si="55"/>
        <v>3</v>
      </c>
    </row>
    <row r="1782" spans="1:18" hidden="1">
      <c r="A1782" s="134">
        <v>9402620058</v>
      </c>
      <c r="B1782">
        <v>2005</v>
      </c>
      <c r="C1782">
        <v>20051005</v>
      </c>
      <c r="D1782">
        <v>50</v>
      </c>
      <c r="E1782">
        <v>50</v>
      </c>
      <c r="G1782" t="s">
        <v>308</v>
      </c>
      <c r="H1782">
        <v>210512</v>
      </c>
      <c r="I1782">
        <v>1</v>
      </c>
      <c r="J1782" t="s">
        <v>77</v>
      </c>
      <c r="K1782" t="s">
        <v>77</v>
      </c>
      <c r="L1782" t="s">
        <v>896</v>
      </c>
      <c r="M1782">
        <v>2002</v>
      </c>
      <c r="N1782">
        <v>74</v>
      </c>
      <c r="O1782">
        <v>1</v>
      </c>
      <c r="P1782" t="str">
        <f t="shared" si="54"/>
        <v>10</v>
      </c>
      <c r="Q1782" s="118">
        <f>VLOOKUP(M1782,WeightWhite!A$10:B$12,2,FALSE)*I1782</f>
        <v>1</v>
      </c>
      <c r="R1782">
        <f t="shared" si="55"/>
        <v>3</v>
      </c>
    </row>
    <row r="1783" spans="1:18" hidden="1">
      <c r="A1783" s="134">
        <v>9402620059</v>
      </c>
      <c r="B1783">
        <v>2005</v>
      </c>
      <c r="C1783">
        <v>20051005</v>
      </c>
      <c r="D1783">
        <v>50</v>
      </c>
      <c r="E1783">
        <v>50</v>
      </c>
      <c r="G1783" t="s">
        <v>308</v>
      </c>
      <c r="H1783">
        <v>210512</v>
      </c>
      <c r="I1783">
        <v>1</v>
      </c>
      <c r="J1783" t="s">
        <v>77</v>
      </c>
      <c r="K1783" t="s">
        <v>77</v>
      </c>
      <c r="L1783" t="s">
        <v>896</v>
      </c>
      <c r="M1783">
        <v>2002</v>
      </c>
      <c r="N1783">
        <v>74</v>
      </c>
      <c r="O1783">
        <v>1</v>
      </c>
      <c r="P1783" t="str">
        <f t="shared" si="54"/>
        <v>10</v>
      </c>
      <c r="Q1783" s="118">
        <f>VLOOKUP(M1783,WeightWhite!A$10:B$12,2,FALSE)*I1783</f>
        <v>1</v>
      </c>
      <c r="R1783">
        <f t="shared" si="55"/>
        <v>3</v>
      </c>
    </row>
    <row r="1784" spans="1:18" hidden="1">
      <c r="A1784" s="134">
        <v>9402620060</v>
      </c>
      <c r="B1784">
        <v>2005</v>
      </c>
      <c r="C1784">
        <v>20051005</v>
      </c>
      <c r="D1784">
        <v>50</v>
      </c>
      <c r="E1784">
        <v>50</v>
      </c>
      <c r="G1784" t="s">
        <v>308</v>
      </c>
      <c r="H1784">
        <v>210512</v>
      </c>
      <c r="I1784">
        <v>1</v>
      </c>
      <c r="J1784" t="s">
        <v>77</v>
      </c>
      <c r="K1784" t="s">
        <v>77</v>
      </c>
      <c r="L1784" t="s">
        <v>896</v>
      </c>
      <c r="M1784">
        <v>2002</v>
      </c>
      <c r="N1784">
        <v>74</v>
      </c>
      <c r="O1784">
        <v>1</v>
      </c>
      <c r="P1784" t="str">
        <f t="shared" si="54"/>
        <v>10</v>
      </c>
      <c r="Q1784" s="118">
        <f>VLOOKUP(M1784,WeightWhite!A$10:B$12,2,FALSE)*I1784</f>
        <v>1</v>
      </c>
      <c r="R1784">
        <f t="shared" si="55"/>
        <v>3</v>
      </c>
    </row>
    <row r="1785" spans="1:18" hidden="1">
      <c r="A1785" s="134">
        <v>9402630002</v>
      </c>
      <c r="B1785">
        <v>2005</v>
      </c>
      <c r="C1785">
        <v>20051005</v>
      </c>
      <c r="D1785">
        <v>50</v>
      </c>
      <c r="E1785">
        <v>50</v>
      </c>
      <c r="G1785" t="s">
        <v>308</v>
      </c>
      <c r="H1785">
        <v>210512</v>
      </c>
      <c r="I1785">
        <v>1</v>
      </c>
      <c r="J1785" t="s">
        <v>77</v>
      </c>
      <c r="K1785" t="s">
        <v>77</v>
      </c>
      <c r="L1785" t="s">
        <v>896</v>
      </c>
      <c r="M1785">
        <v>2002</v>
      </c>
      <c r="N1785">
        <v>74</v>
      </c>
      <c r="O1785">
        <v>1</v>
      </c>
      <c r="P1785" t="str">
        <f t="shared" si="54"/>
        <v>10</v>
      </c>
      <c r="Q1785" s="118">
        <f>VLOOKUP(M1785,WeightWhite!A$10:B$12,2,FALSE)*I1785</f>
        <v>1</v>
      </c>
      <c r="R1785">
        <f t="shared" si="55"/>
        <v>3</v>
      </c>
    </row>
    <row r="1786" spans="1:18" hidden="1">
      <c r="A1786" s="134">
        <v>9402630005</v>
      </c>
      <c r="B1786">
        <v>2005</v>
      </c>
      <c r="C1786">
        <v>20051005</v>
      </c>
      <c r="D1786">
        <v>50</v>
      </c>
      <c r="E1786">
        <v>50</v>
      </c>
      <c r="G1786" t="s">
        <v>308</v>
      </c>
      <c r="H1786">
        <v>210512</v>
      </c>
      <c r="I1786">
        <v>1</v>
      </c>
      <c r="J1786" t="s">
        <v>77</v>
      </c>
      <c r="K1786" t="s">
        <v>77</v>
      </c>
      <c r="L1786" t="s">
        <v>896</v>
      </c>
      <c r="M1786">
        <v>2002</v>
      </c>
      <c r="N1786">
        <v>74</v>
      </c>
      <c r="O1786">
        <v>1</v>
      </c>
      <c r="P1786" t="str">
        <f t="shared" si="54"/>
        <v>10</v>
      </c>
      <c r="Q1786" s="118">
        <f>VLOOKUP(M1786,WeightWhite!A$10:B$12,2,FALSE)*I1786</f>
        <v>1</v>
      </c>
      <c r="R1786">
        <f t="shared" si="55"/>
        <v>3</v>
      </c>
    </row>
    <row r="1787" spans="1:18" hidden="1">
      <c r="A1787" s="134">
        <v>9402630007</v>
      </c>
      <c r="B1787">
        <v>2005</v>
      </c>
      <c r="C1787">
        <v>20051005</v>
      </c>
      <c r="D1787">
        <v>50</v>
      </c>
      <c r="E1787">
        <v>50</v>
      </c>
      <c r="G1787" t="s">
        <v>308</v>
      </c>
      <c r="H1787">
        <v>210512</v>
      </c>
      <c r="I1787">
        <v>1</v>
      </c>
      <c r="J1787" t="s">
        <v>77</v>
      </c>
      <c r="K1787" t="s">
        <v>77</v>
      </c>
      <c r="L1787" t="s">
        <v>896</v>
      </c>
      <c r="M1787">
        <v>2002</v>
      </c>
      <c r="N1787">
        <v>74</v>
      </c>
      <c r="O1787">
        <v>1</v>
      </c>
      <c r="P1787" t="str">
        <f t="shared" si="54"/>
        <v>10</v>
      </c>
      <c r="Q1787" s="118">
        <f>VLOOKUP(M1787,WeightWhite!A$10:B$12,2,FALSE)*I1787</f>
        <v>1</v>
      </c>
      <c r="R1787">
        <f t="shared" si="55"/>
        <v>3</v>
      </c>
    </row>
    <row r="1788" spans="1:18" hidden="1">
      <c r="A1788" s="134">
        <v>9402630011</v>
      </c>
      <c r="B1788">
        <v>2005</v>
      </c>
      <c r="C1788">
        <v>20051005</v>
      </c>
      <c r="D1788">
        <v>50</v>
      </c>
      <c r="E1788">
        <v>50</v>
      </c>
      <c r="G1788" t="s">
        <v>308</v>
      </c>
      <c r="H1788">
        <v>210512</v>
      </c>
      <c r="I1788">
        <v>1</v>
      </c>
      <c r="J1788" t="s">
        <v>77</v>
      </c>
      <c r="K1788" t="s">
        <v>77</v>
      </c>
      <c r="L1788" t="s">
        <v>896</v>
      </c>
      <c r="M1788">
        <v>2002</v>
      </c>
      <c r="N1788">
        <v>74</v>
      </c>
      <c r="O1788">
        <v>1</v>
      </c>
      <c r="P1788" t="str">
        <f t="shared" si="54"/>
        <v>10</v>
      </c>
      <c r="Q1788" s="118">
        <f>VLOOKUP(M1788,WeightWhite!A$10:B$12,2,FALSE)*I1788</f>
        <v>1</v>
      </c>
      <c r="R1788">
        <f t="shared" si="55"/>
        <v>3</v>
      </c>
    </row>
    <row r="1789" spans="1:18" hidden="1">
      <c r="A1789" s="134">
        <v>9402630012</v>
      </c>
      <c r="B1789">
        <v>2005</v>
      </c>
      <c r="C1789">
        <v>20051005</v>
      </c>
      <c r="D1789">
        <v>50</v>
      </c>
      <c r="E1789">
        <v>50</v>
      </c>
      <c r="G1789" t="s">
        <v>308</v>
      </c>
      <c r="H1789">
        <v>210512</v>
      </c>
      <c r="I1789">
        <v>1</v>
      </c>
      <c r="J1789" t="s">
        <v>77</v>
      </c>
      <c r="K1789" t="s">
        <v>77</v>
      </c>
      <c r="L1789" t="s">
        <v>896</v>
      </c>
      <c r="M1789">
        <v>2002</v>
      </c>
      <c r="N1789">
        <v>74</v>
      </c>
      <c r="O1789">
        <v>1</v>
      </c>
      <c r="P1789" t="str">
        <f t="shared" si="54"/>
        <v>10</v>
      </c>
      <c r="Q1789" s="118">
        <f>VLOOKUP(M1789,WeightWhite!A$10:B$12,2,FALSE)*I1789</f>
        <v>1</v>
      </c>
      <c r="R1789">
        <f t="shared" si="55"/>
        <v>3</v>
      </c>
    </row>
    <row r="1790" spans="1:18" hidden="1">
      <c r="A1790" s="134">
        <v>9402630013</v>
      </c>
      <c r="B1790">
        <v>2005</v>
      </c>
      <c r="C1790">
        <v>20051005</v>
      </c>
      <c r="D1790">
        <v>50</v>
      </c>
      <c r="E1790">
        <v>50</v>
      </c>
      <c r="G1790" t="s">
        <v>308</v>
      </c>
      <c r="H1790">
        <v>210512</v>
      </c>
      <c r="I1790">
        <v>1</v>
      </c>
      <c r="J1790" t="s">
        <v>77</v>
      </c>
      <c r="K1790" t="s">
        <v>77</v>
      </c>
      <c r="L1790" t="s">
        <v>896</v>
      </c>
      <c r="M1790">
        <v>2002</v>
      </c>
      <c r="N1790">
        <v>74</v>
      </c>
      <c r="O1790">
        <v>1</v>
      </c>
      <c r="P1790" t="str">
        <f t="shared" si="54"/>
        <v>10</v>
      </c>
      <c r="Q1790" s="118">
        <f>VLOOKUP(M1790,WeightWhite!A$10:B$12,2,FALSE)*I1790</f>
        <v>1</v>
      </c>
      <c r="R1790">
        <f t="shared" si="55"/>
        <v>3</v>
      </c>
    </row>
    <row r="1791" spans="1:18" hidden="1">
      <c r="A1791" s="134">
        <v>9402630014</v>
      </c>
      <c r="B1791">
        <v>2005</v>
      </c>
      <c r="C1791">
        <v>20051005</v>
      </c>
      <c r="D1791">
        <v>50</v>
      </c>
      <c r="E1791">
        <v>50</v>
      </c>
      <c r="G1791" t="s">
        <v>308</v>
      </c>
      <c r="H1791">
        <v>210512</v>
      </c>
      <c r="I1791">
        <v>1</v>
      </c>
      <c r="J1791" t="s">
        <v>77</v>
      </c>
      <c r="K1791" t="s">
        <v>77</v>
      </c>
      <c r="L1791" t="s">
        <v>896</v>
      </c>
      <c r="M1791">
        <v>2002</v>
      </c>
      <c r="N1791">
        <v>74</v>
      </c>
      <c r="O1791">
        <v>1</v>
      </c>
      <c r="P1791" t="str">
        <f t="shared" si="54"/>
        <v>10</v>
      </c>
      <c r="Q1791" s="118">
        <f>VLOOKUP(M1791,WeightWhite!A$10:B$12,2,FALSE)*I1791</f>
        <v>1</v>
      </c>
      <c r="R1791">
        <f t="shared" si="55"/>
        <v>3</v>
      </c>
    </row>
    <row r="1792" spans="1:18" hidden="1">
      <c r="A1792" s="134">
        <v>9402630015</v>
      </c>
      <c r="B1792">
        <v>2005</v>
      </c>
      <c r="C1792">
        <v>20051005</v>
      </c>
      <c r="D1792">
        <v>50</v>
      </c>
      <c r="E1792">
        <v>50</v>
      </c>
      <c r="G1792" t="s">
        <v>308</v>
      </c>
      <c r="H1792">
        <v>210512</v>
      </c>
      <c r="I1792">
        <v>1</v>
      </c>
      <c r="J1792" t="s">
        <v>77</v>
      </c>
      <c r="K1792" t="s">
        <v>77</v>
      </c>
      <c r="L1792" t="s">
        <v>896</v>
      </c>
      <c r="M1792">
        <v>2002</v>
      </c>
      <c r="N1792">
        <v>74</v>
      </c>
      <c r="O1792">
        <v>1</v>
      </c>
      <c r="P1792" t="str">
        <f t="shared" si="54"/>
        <v>10</v>
      </c>
      <c r="Q1792" s="118">
        <f>VLOOKUP(M1792,WeightWhite!A$10:B$12,2,FALSE)*I1792</f>
        <v>1</v>
      </c>
      <c r="R1792">
        <f t="shared" si="55"/>
        <v>3</v>
      </c>
    </row>
    <row r="1793" spans="1:18" hidden="1">
      <c r="A1793" s="134">
        <v>9402630017</v>
      </c>
      <c r="B1793">
        <v>2005</v>
      </c>
      <c r="C1793">
        <v>20051005</v>
      </c>
      <c r="D1793">
        <v>50</v>
      </c>
      <c r="E1793">
        <v>50</v>
      </c>
      <c r="G1793" t="s">
        <v>308</v>
      </c>
      <c r="H1793">
        <v>210512</v>
      </c>
      <c r="I1793">
        <v>1</v>
      </c>
      <c r="J1793" t="s">
        <v>77</v>
      </c>
      <c r="K1793" t="s">
        <v>77</v>
      </c>
      <c r="L1793" t="s">
        <v>896</v>
      </c>
      <c r="M1793">
        <v>2002</v>
      </c>
      <c r="N1793">
        <v>74</v>
      </c>
      <c r="O1793">
        <v>1</v>
      </c>
      <c r="P1793" t="str">
        <f t="shared" si="54"/>
        <v>10</v>
      </c>
      <c r="Q1793" s="118">
        <f>VLOOKUP(M1793,WeightWhite!A$10:B$12,2,FALSE)*I1793</f>
        <v>1</v>
      </c>
      <c r="R1793">
        <f t="shared" si="55"/>
        <v>3</v>
      </c>
    </row>
    <row r="1794" spans="1:18" hidden="1">
      <c r="A1794" s="134">
        <v>9402630018</v>
      </c>
      <c r="B1794">
        <v>2005</v>
      </c>
      <c r="C1794">
        <v>20051005</v>
      </c>
      <c r="D1794">
        <v>50</v>
      </c>
      <c r="E1794">
        <v>50</v>
      </c>
      <c r="G1794" t="s">
        <v>308</v>
      </c>
      <c r="H1794">
        <v>210512</v>
      </c>
      <c r="I1794">
        <v>1</v>
      </c>
      <c r="J1794" t="s">
        <v>77</v>
      </c>
      <c r="K1794" t="s">
        <v>77</v>
      </c>
      <c r="L1794" t="s">
        <v>896</v>
      </c>
      <c r="M1794">
        <v>2002</v>
      </c>
      <c r="N1794">
        <v>74</v>
      </c>
      <c r="O1794">
        <v>1</v>
      </c>
      <c r="P1794" t="str">
        <f t="shared" ref="P1794:P1857" si="56">MID(C1794,5,2)</f>
        <v>10</v>
      </c>
      <c r="Q1794" s="118">
        <f>VLOOKUP(M1794,WeightWhite!A$10:B$12,2,FALSE)*I1794</f>
        <v>1</v>
      </c>
      <c r="R1794">
        <f t="shared" si="55"/>
        <v>3</v>
      </c>
    </row>
    <row r="1795" spans="1:18" hidden="1">
      <c r="A1795" s="134">
        <v>9402630019</v>
      </c>
      <c r="B1795">
        <v>2005</v>
      </c>
      <c r="C1795">
        <v>20051005</v>
      </c>
      <c r="D1795">
        <v>50</v>
      </c>
      <c r="E1795">
        <v>50</v>
      </c>
      <c r="G1795" t="s">
        <v>308</v>
      </c>
      <c r="H1795">
        <v>210512</v>
      </c>
      <c r="I1795">
        <v>1</v>
      </c>
      <c r="J1795" t="s">
        <v>77</v>
      </c>
      <c r="K1795" t="s">
        <v>77</v>
      </c>
      <c r="L1795" t="s">
        <v>896</v>
      </c>
      <c r="M1795">
        <v>2002</v>
      </c>
      <c r="N1795">
        <v>74</v>
      </c>
      <c r="O1795">
        <v>1</v>
      </c>
      <c r="P1795" t="str">
        <f t="shared" si="56"/>
        <v>10</v>
      </c>
      <c r="Q1795" s="118">
        <f>VLOOKUP(M1795,WeightWhite!A$10:B$12,2,FALSE)*I1795</f>
        <v>1</v>
      </c>
      <c r="R1795">
        <f t="shared" ref="R1795:R1858" si="57">B1795-M1795</f>
        <v>3</v>
      </c>
    </row>
    <row r="1796" spans="1:18" hidden="1">
      <c r="A1796" s="134">
        <v>9402630020</v>
      </c>
      <c r="B1796">
        <v>2005</v>
      </c>
      <c r="C1796">
        <v>20051005</v>
      </c>
      <c r="D1796">
        <v>50</v>
      </c>
      <c r="E1796">
        <v>50</v>
      </c>
      <c r="G1796" t="s">
        <v>308</v>
      </c>
      <c r="H1796">
        <v>210512</v>
      </c>
      <c r="I1796">
        <v>1</v>
      </c>
      <c r="J1796" t="s">
        <v>77</v>
      </c>
      <c r="K1796" t="s">
        <v>77</v>
      </c>
      <c r="L1796" t="s">
        <v>896</v>
      </c>
      <c r="M1796">
        <v>2002</v>
      </c>
      <c r="N1796">
        <v>74</v>
      </c>
      <c r="O1796">
        <v>1</v>
      </c>
      <c r="P1796" t="str">
        <f t="shared" si="56"/>
        <v>10</v>
      </c>
      <c r="Q1796" s="118">
        <f>VLOOKUP(M1796,WeightWhite!A$10:B$12,2,FALSE)*I1796</f>
        <v>1</v>
      </c>
      <c r="R1796">
        <f t="shared" si="57"/>
        <v>3</v>
      </c>
    </row>
    <row r="1797" spans="1:18" hidden="1">
      <c r="A1797" s="134">
        <v>9402630021</v>
      </c>
      <c r="B1797">
        <v>2005</v>
      </c>
      <c r="C1797">
        <v>20051005</v>
      </c>
      <c r="D1797">
        <v>50</v>
      </c>
      <c r="E1797">
        <v>50</v>
      </c>
      <c r="G1797" t="s">
        <v>308</v>
      </c>
      <c r="H1797">
        <v>210512</v>
      </c>
      <c r="I1797">
        <v>1</v>
      </c>
      <c r="J1797" t="s">
        <v>77</v>
      </c>
      <c r="K1797" t="s">
        <v>77</v>
      </c>
      <c r="L1797" t="s">
        <v>896</v>
      </c>
      <c r="M1797">
        <v>2002</v>
      </c>
      <c r="N1797">
        <v>74</v>
      </c>
      <c r="O1797">
        <v>1</v>
      </c>
      <c r="P1797" t="str">
        <f t="shared" si="56"/>
        <v>10</v>
      </c>
      <c r="Q1797" s="118">
        <f>VLOOKUP(M1797,WeightWhite!A$10:B$12,2,FALSE)*I1797</f>
        <v>1</v>
      </c>
      <c r="R1797">
        <f t="shared" si="57"/>
        <v>3</v>
      </c>
    </row>
    <row r="1798" spans="1:18" hidden="1">
      <c r="A1798" s="134">
        <v>9402630022</v>
      </c>
      <c r="B1798">
        <v>2005</v>
      </c>
      <c r="C1798">
        <v>20051005</v>
      </c>
      <c r="D1798">
        <v>50</v>
      </c>
      <c r="E1798">
        <v>50</v>
      </c>
      <c r="G1798" t="s">
        <v>308</v>
      </c>
      <c r="H1798">
        <v>210512</v>
      </c>
      <c r="I1798">
        <v>1</v>
      </c>
      <c r="J1798" t="s">
        <v>77</v>
      </c>
      <c r="K1798" t="s">
        <v>77</v>
      </c>
      <c r="L1798" t="s">
        <v>896</v>
      </c>
      <c r="M1798">
        <v>2002</v>
      </c>
      <c r="N1798">
        <v>74</v>
      </c>
      <c r="O1798">
        <v>1</v>
      </c>
      <c r="P1798" t="str">
        <f t="shared" si="56"/>
        <v>10</v>
      </c>
      <c r="Q1798" s="118">
        <f>VLOOKUP(M1798,WeightWhite!A$10:B$12,2,FALSE)*I1798</f>
        <v>1</v>
      </c>
      <c r="R1798">
        <f t="shared" si="57"/>
        <v>3</v>
      </c>
    </row>
    <row r="1799" spans="1:18" hidden="1">
      <c r="A1799" s="134">
        <v>9402630023</v>
      </c>
      <c r="B1799">
        <v>2005</v>
      </c>
      <c r="C1799">
        <v>20051005</v>
      </c>
      <c r="D1799">
        <v>50</v>
      </c>
      <c r="E1799">
        <v>50</v>
      </c>
      <c r="G1799" t="s">
        <v>308</v>
      </c>
      <c r="H1799">
        <v>210512</v>
      </c>
      <c r="I1799">
        <v>1</v>
      </c>
      <c r="J1799" t="s">
        <v>77</v>
      </c>
      <c r="K1799" t="s">
        <v>77</v>
      </c>
      <c r="L1799" t="s">
        <v>896</v>
      </c>
      <c r="M1799">
        <v>2002</v>
      </c>
      <c r="N1799">
        <v>74</v>
      </c>
      <c r="O1799">
        <v>1</v>
      </c>
      <c r="P1799" t="str">
        <f t="shared" si="56"/>
        <v>10</v>
      </c>
      <c r="Q1799" s="118">
        <f>VLOOKUP(M1799,WeightWhite!A$10:B$12,2,FALSE)*I1799</f>
        <v>1</v>
      </c>
      <c r="R1799">
        <f t="shared" si="57"/>
        <v>3</v>
      </c>
    </row>
    <row r="1800" spans="1:18" hidden="1">
      <c r="A1800" s="134">
        <v>9402630024</v>
      </c>
      <c r="B1800">
        <v>2005</v>
      </c>
      <c r="C1800">
        <v>20051005</v>
      </c>
      <c r="D1800">
        <v>50</v>
      </c>
      <c r="E1800">
        <v>50</v>
      </c>
      <c r="G1800" t="s">
        <v>308</v>
      </c>
      <c r="H1800">
        <v>210512</v>
      </c>
      <c r="I1800">
        <v>1</v>
      </c>
      <c r="J1800" t="s">
        <v>77</v>
      </c>
      <c r="K1800" t="s">
        <v>77</v>
      </c>
      <c r="L1800" t="s">
        <v>896</v>
      </c>
      <c r="M1800">
        <v>2002</v>
      </c>
      <c r="N1800">
        <v>74</v>
      </c>
      <c r="O1800">
        <v>1</v>
      </c>
      <c r="P1800" t="str">
        <f t="shared" si="56"/>
        <v>10</v>
      </c>
      <c r="Q1800" s="118">
        <f>VLOOKUP(M1800,WeightWhite!A$10:B$12,2,FALSE)*I1800</f>
        <v>1</v>
      </c>
      <c r="R1800">
        <f t="shared" si="57"/>
        <v>3</v>
      </c>
    </row>
    <row r="1801" spans="1:18" hidden="1">
      <c r="A1801" s="134">
        <v>9402630025</v>
      </c>
      <c r="B1801">
        <v>2005</v>
      </c>
      <c r="C1801">
        <v>20051005</v>
      </c>
      <c r="D1801">
        <v>50</v>
      </c>
      <c r="E1801">
        <v>50</v>
      </c>
      <c r="G1801" t="s">
        <v>308</v>
      </c>
      <c r="H1801">
        <v>210512</v>
      </c>
      <c r="I1801">
        <v>1</v>
      </c>
      <c r="J1801" t="s">
        <v>77</v>
      </c>
      <c r="K1801" t="s">
        <v>77</v>
      </c>
      <c r="L1801" t="s">
        <v>896</v>
      </c>
      <c r="M1801">
        <v>2002</v>
      </c>
      <c r="N1801">
        <v>74</v>
      </c>
      <c r="O1801">
        <v>1</v>
      </c>
      <c r="P1801" t="str">
        <f t="shared" si="56"/>
        <v>10</v>
      </c>
      <c r="Q1801" s="118">
        <f>VLOOKUP(M1801,WeightWhite!A$10:B$12,2,FALSE)*I1801</f>
        <v>1</v>
      </c>
      <c r="R1801">
        <f t="shared" si="57"/>
        <v>3</v>
      </c>
    </row>
    <row r="1802" spans="1:18" hidden="1">
      <c r="A1802" s="134">
        <v>9402630026</v>
      </c>
      <c r="B1802">
        <v>2005</v>
      </c>
      <c r="C1802">
        <v>20051005</v>
      </c>
      <c r="D1802">
        <v>50</v>
      </c>
      <c r="E1802">
        <v>50</v>
      </c>
      <c r="G1802" t="s">
        <v>308</v>
      </c>
      <c r="H1802">
        <v>210512</v>
      </c>
      <c r="I1802">
        <v>1</v>
      </c>
      <c r="J1802" t="s">
        <v>77</v>
      </c>
      <c r="K1802" t="s">
        <v>77</v>
      </c>
      <c r="L1802" t="s">
        <v>896</v>
      </c>
      <c r="M1802">
        <v>2002</v>
      </c>
      <c r="N1802">
        <v>74</v>
      </c>
      <c r="O1802">
        <v>1</v>
      </c>
      <c r="P1802" t="str">
        <f t="shared" si="56"/>
        <v>10</v>
      </c>
      <c r="Q1802" s="118">
        <f>VLOOKUP(M1802,WeightWhite!A$10:B$12,2,FALSE)*I1802</f>
        <v>1</v>
      </c>
      <c r="R1802">
        <f t="shared" si="57"/>
        <v>3</v>
      </c>
    </row>
    <row r="1803" spans="1:18" hidden="1">
      <c r="A1803" s="134">
        <v>9402630028</v>
      </c>
      <c r="B1803">
        <v>2005</v>
      </c>
      <c r="C1803">
        <v>20051005</v>
      </c>
      <c r="D1803">
        <v>50</v>
      </c>
      <c r="E1803">
        <v>50</v>
      </c>
      <c r="G1803" t="s">
        <v>308</v>
      </c>
      <c r="H1803">
        <v>210512</v>
      </c>
      <c r="I1803">
        <v>1</v>
      </c>
      <c r="J1803" t="s">
        <v>77</v>
      </c>
      <c r="K1803" t="s">
        <v>77</v>
      </c>
      <c r="L1803" t="s">
        <v>896</v>
      </c>
      <c r="M1803">
        <v>2002</v>
      </c>
      <c r="N1803">
        <v>74</v>
      </c>
      <c r="O1803">
        <v>1</v>
      </c>
      <c r="P1803" t="str">
        <f t="shared" si="56"/>
        <v>10</v>
      </c>
      <c r="Q1803" s="118">
        <f>VLOOKUP(M1803,WeightWhite!A$10:B$12,2,FALSE)*I1803</f>
        <v>1</v>
      </c>
      <c r="R1803">
        <f t="shared" si="57"/>
        <v>3</v>
      </c>
    </row>
    <row r="1804" spans="1:18" hidden="1">
      <c r="A1804" s="134">
        <v>9402630029</v>
      </c>
      <c r="B1804">
        <v>2005</v>
      </c>
      <c r="C1804">
        <v>20051005</v>
      </c>
      <c r="D1804">
        <v>50</v>
      </c>
      <c r="E1804">
        <v>50</v>
      </c>
      <c r="G1804" t="s">
        <v>308</v>
      </c>
      <c r="H1804">
        <v>210512</v>
      </c>
      <c r="I1804">
        <v>1</v>
      </c>
      <c r="J1804" t="s">
        <v>77</v>
      </c>
      <c r="K1804" t="s">
        <v>77</v>
      </c>
      <c r="L1804" t="s">
        <v>896</v>
      </c>
      <c r="M1804">
        <v>2002</v>
      </c>
      <c r="N1804">
        <v>74</v>
      </c>
      <c r="O1804">
        <v>1</v>
      </c>
      <c r="P1804" t="str">
        <f t="shared" si="56"/>
        <v>10</v>
      </c>
      <c r="Q1804" s="118">
        <f>VLOOKUP(M1804,WeightWhite!A$10:B$12,2,FALSE)*I1804</f>
        <v>1</v>
      </c>
      <c r="R1804">
        <f t="shared" si="57"/>
        <v>3</v>
      </c>
    </row>
    <row r="1805" spans="1:18" hidden="1">
      <c r="A1805" s="134">
        <v>9402630030</v>
      </c>
      <c r="B1805">
        <v>2005</v>
      </c>
      <c r="C1805">
        <v>20051005</v>
      </c>
      <c r="D1805">
        <v>50</v>
      </c>
      <c r="E1805">
        <v>50</v>
      </c>
      <c r="G1805" t="s">
        <v>308</v>
      </c>
      <c r="H1805">
        <v>210512</v>
      </c>
      <c r="I1805">
        <v>1</v>
      </c>
      <c r="J1805" t="s">
        <v>77</v>
      </c>
      <c r="K1805" t="s">
        <v>77</v>
      </c>
      <c r="L1805" t="s">
        <v>896</v>
      </c>
      <c r="M1805">
        <v>2002</v>
      </c>
      <c r="N1805">
        <v>74</v>
      </c>
      <c r="O1805">
        <v>1</v>
      </c>
      <c r="P1805" t="str">
        <f t="shared" si="56"/>
        <v>10</v>
      </c>
      <c r="Q1805" s="118">
        <f>VLOOKUP(M1805,WeightWhite!A$10:B$12,2,FALSE)*I1805</f>
        <v>1</v>
      </c>
      <c r="R1805">
        <f t="shared" si="57"/>
        <v>3</v>
      </c>
    </row>
    <row r="1806" spans="1:18" hidden="1">
      <c r="A1806" s="134">
        <v>9402630031</v>
      </c>
      <c r="B1806">
        <v>2005</v>
      </c>
      <c r="C1806">
        <v>20051005</v>
      </c>
      <c r="D1806">
        <v>50</v>
      </c>
      <c r="E1806">
        <v>50</v>
      </c>
      <c r="G1806" t="s">
        <v>308</v>
      </c>
      <c r="H1806">
        <v>210512</v>
      </c>
      <c r="I1806">
        <v>1</v>
      </c>
      <c r="J1806" t="s">
        <v>77</v>
      </c>
      <c r="K1806" t="s">
        <v>77</v>
      </c>
      <c r="L1806" t="s">
        <v>896</v>
      </c>
      <c r="M1806">
        <v>2002</v>
      </c>
      <c r="N1806">
        <v>74</v>
      </c>
      <c r="O1806">
        <v>1</v>
      </c>
      <c r="P1806" t="str">
        <f t="shared" si="56"/>
        <v>10</v>
      </c>
      <c r="Q1806" s="118">
        <f>VLOOKUP(M1806,WeightWhite!A$10:B$12,2,FALSE)*I1806</f>
        <v>1</v>
      </c>
      <c r="R1806">
        <f t="shared" si="57"/>
        <v>3</v>
      </c>
    </row>
    <row r="1807" spans="1:18" hidden="1">
      <c r="A1807" s="134">
        <v>9402630033</v>
      </c>
      <c r="B1807">
        <v>2005</v>
      </c>
      <c r="C1807">
        <v>20051005</v>
      </c>
      <c r="D1807">
        <v>50</v>
      </c>
      <c r="E1807">
        <v>50</v>
      </c>
      <c r="G1807" t="s">
        <v>308</v>
      </c>
      <c r="H1807">
        <v>210512</v>
      </c>
      <c r="I1807">
        <v>1</v>
      </c>
      <c r="J1807" t="s">
        <v>77</v>
      </c>
      <c r="K1807" t="s">
        <v>77</v>
      </c>
      <c r="L1807" t="s">
        <v>896</v>
      </c>
      <c r="M1807">
        <v>2002</v>
      </c>
      <c r="N1807">
        <v>74</v>
      </c>
      <c r="O1807">
        <v>1</v>
      </c>
      <c r="P1807" t="str">
        <f t="shared" si="56"/>
        <v>10</v>
      </c>
      <c r="Q1807" s="118">
        <f>VLOOKUP(M1807,WeightWhite!A$10:B$12,2,FALSE)*I1807</f>
        <v>1</v>
      </c>
      <c r="R1807">
        <f t="shared" si="57"/>
        <v>3</v>
      </c>
    </row>
    <row r="1808" spans="1:18" hidden="1">
      <c r="A1808" s="134">
        <v>9402630035</v>
      </c>
      <c r="B1808">
        <v>2005</v>
      </c>
      <c r="C1808">
        <v>20051005</v>
      </c>
      <c r="D1808">
        <v>50</v>
      </c>
      <c r="E1808">
        <v>50</v>
      </c>
      <c r="G1808" t="s">
        <v>308</v>
      </c>
      <c r="H1808">
        <v>210512</v>
      </c>
      <c r="I1808">
        <v>1</v>
      </c>
      <c r="J1808" t="s">
        <v>77</v>
      </c>
      <c r="K1808" t="s">
        <v>77</v>
      </c>
      <c r="L1808" t="s">
        <v>896</v>
      </c>
      <c r="M1808">
        <v>2002</v>
      </c>
      <c r="N1808">
        <v>74</v>
      </c>
      <c r="O1808">
        <v>1</v>
      </c>
      <c r="P1808" t="str">
        <f t="shared" si="56"/>
        <v>10</v>
      </c>
      <c r="Q1808" s="118">
        <f>VLOOKUP(M1808,WeightWhite!A$10:B$12,2,FALSE)*I1808</f>
        <v>1</v>
      </c>
      <c r="R1808">
        <f t="shared" si="57"/>
        <v>3</v>
      </c>
    </row>
    <row r="1809" spans="1:18" hidden="1">
      <c r="A1809" s="134">
        <v>9402630036</v>
      </c>
      <c r="B1809">
        <v>2005</v>
      </c>
      <c r="C1809">
        <v>20051005</v>
      </c>
      <c r="D1809">
        <v>50</v>
      </c>
      <c r="E1809">
        <v>50</v>
      </c>
      <c r="G1809" t="s">
        <v>308</v>
      </c>
      <c r="H1809">
        <v>210512</v>
      </c>
      <c r="I1809">
        <v>1</v>
      </c>
      <c r="J1809" t="s">
        <v>77</v>
      </c>
      <c r="K1809" t="s">
        <v>77</v>
      </c>
      <c r="L1809" t="s">
        <v>896</v>
      </c>
      <c r="M1809">
        <v>2002</v>
      </c>
      <c r="N1809">
        <v>74</v>
      </c>
      <c r="O1809">
        <v>1</v>
      </c>
      <c r="P1809" t="str">
        <f t="shared" si="56"/>
        <v>10</v>
      </c>
      <c r="Q1809" s="118">
        <f>VLOOKUP(M1809,WeightWhite!A$10:B$12,2,FALSE)*I1809</f>
        <v>1</v>
      </c>
      <c r="R1809">
        <f t="shared" si="57"/>
        <v>3</v>
      </c>
    </row>
    <row r="1810" spans="1:18" hidden="1">
      <c r="A1810" s="134">
        <v>9402630037</v>
      </c>
      <c r="B1810">
        <v>2005</v>
      </c>
      <c r="C1810">
        <v>20051005</v>
      </c>
      <c r="D1810">
        <v>50</v>
      </c>
      <c r="E1810">
        <v>50</v>
      </c>
      <c r="G1810" t="s">
        <v>308</v>
      </c>
      <c r="H1810">
        <v>210512</v>
      </c>
      <c r="I1810">
        <v>1</v>
      </c>
      <c r="J1810" t="s">
        <v>77</v>
      </c>
      <c r="K1810" t="s">
        <v>77</v>
      </c>
      <c r="L1810" t="s">
        <v>896</v>
      </c>
      <c r="M1810">
        <v>2002</v>
      </c>
      <c r="N1810">
        <v>74</v>
      </c>
      <c r="O1810">
        <v>1</v>
      </c>
      <c r="P1810" t="str">
        <f t="shared" si="56"/>
        <v>10</v>
      </c>
      <c r="Q1810" s="118">
        <f>VLOOKUP(M1810,WeightWhite!A$10:B$12,2,FALSE)*I1810</f>
        <v>1</v>
      </c>
      <c r="R1810">
        <f t="shared" si="57"/>
        <v>3</v>
      </c>
    </row>
    <row r="1811" spans="1:18" hidden="1">
      <c r="A1811" s="134">
        <v>9402630038</v>
      </c>
      <c r="B1811">
        <v>2005</v>
      </c>
      <c r="C1811">
        <v>20051005</v>
      </c>
      <c r="D1811">
        <v>50</v>
      </c>
      <c r="E1811">
        <v>50</v>
      </c>
      <c r="G1811" t="s">
        <v>308</v>
      </c>
      <c r="H1811">
        <v>210512</v>
      </c>
      <c r="I1811">
        <v>1</v>
      </c>
      <c r="J1811" t="s">
        <v>77</v>
      </c>
      <c r="K1811" t="s">
        <v>77</v>
      </c>
      <c r="L1811" t="s">
        <v>896</v>
      </c>
      <c r="M1811">
        <v>2002</v>
      </c>
      <c r="N1811">
        <v>74</v>
      </c>
      <c r="O1811">
        <v>1</v>
      </c>
      <c r="P1811" t="str">
        <f t="shared" si="56"/>
        <v>10</v>
      </c>
      <c r="Q1811" s="118">
        <f>VLOOKUP(M1811,WeightWhite!A$10:B$12,2,FALSE)*I1811</f>
        <v>1</v>
      </c>
      <c r="R1811">
        <f t="shared" si="57"/>
        <v>3</v>
      </c>
    </row>
    <row r="1812" spans="1:18" hidden="1">
      <c r="A1812" s="134">
        <v>9402630039</v>
      </c>
      <c r="B1812">
        <v>2005</v>
      </c>
      <c r="C1812">
        <v>20051005</v>
      </c>
      <c r="D1812">
        <v>50</v>
      </c>
      <c r="E1812">
        <v>50</v>
      </c>
      <c r="G1812" t="s">
        <v>308</v>
      </c>
      <c r="H1812">
        <v>210512</v>
      </c>
      <c r="I1812">
        <v>1</v>
      </c>
      <c r="J1812" t="s">
        <v>77</v>
      </c>
      <c r="K1812" t="s">
        <v>77</v>
      </c>
      <c r="L1812" t="s">
        <v>896</v>
      </c>
      <c r="M1812">
        <v>2002</v>
      </c>
      <c r="N1812">
        <v>74</v>
      </c>
      <c r="O1812">
        <v>1</v>
      </c>
      <c r="P1812" t="str">
        <f t="shared" si="56"/>
        <v>10</v>
      </c>
      <c r="Q1812" s="118">
        <f>VLOOKUP(M1812,WeightWhite!A$10:B$12,2,FALSE)*I1812</f>
        <v>1</v>
      </c>
      <c r="R1812">
        <f t="shared" si="57"/>
        <v>3</v>
      </c>
    </row>
    <row r="1813" spans="1:18" hidden="1">
      <c r="A1813" s="134">
        <v>9402630040</v>
      </c>
      <c r="B1813">
        <v>2005</v>
      </c>
      <c r="C1813">
        <v>20051005</v>
      </c>
      <c r="D1813">
        <v>50</v>
      </c>
      <c r="E1813">
        <v>50</v>
      </c>
      <c r="G1813" t="s">
        <v>308</v>
      </c>
      <c r="H1813">
        <v>210512</v>
      </c>
      <c r="I1813">
        <v>1</v>
      </c>
      <c r="J1813" t="s">
        <v>77</v>
      </c>
      <c r="K1813" t="s">
        <v>77</v>
      </c>
      <c r="L1813" t="s">
        <v>896</v>
      </c>
      <c r="M1813">
        <v>2002</v>
      </c>
      <c r="N1813">
        <v>74</v>
      </c>
      <c r="O1813">
        <v>1</v>
      </c>
      <c r="P1813" t="str">
        <f t="shared" si="56"/>
        <v>10</v>
      </c>
      <c r="Q1813" s="118">
        <f>VLOOKUP(M1813,WeightWhite!A$10:B$12,2,FALSE)*I1813</f>
        <v>1</v>
      </c>
      <c r="R1813">
        <f t="shared" si="57"/>
        <v>3</v>
      </c>
    </row>
    <row r="1814" spans="1:18" hidden="1">
      <c r="A1814" s="134">
        <v>9402630041</v>
      </c>
      <c r="B1814">
        <v>2005</v>
      </c>
      <c r="C1814">
        <v>20051005</v>
      </c>
      <c r="D1814">
        <v>50</v>
      </c>
      <c r="E1814">
        <v>50</v>
      </c>
      <c r="G1814" t="s">
        <v>308</v>
      </c>
      <c r="H1814">
        <v>210512</v>
      </c>
      <c r="I1814">
        <v>1</v>
      </c>
      <c r="J1814" t="s">
        <v>77</v>
      </c>
      <c r="K1814" t="s">
        <v>77</v>
      </c>
      <c r="L1814" t="s">
        <v>896</v>
      </c>
      <c r="M1814">
        <v>2002</v>
      </c>
      <c r="N1814">
        <v>74</v>
      </c>
      <c r="O1814">
        <v>1</v>
      </c>
      <c r="P1814" t="str">
        <f t="shared" si="56"/>
        <v>10</v>
      </c>
      <c r="Q1814" s="118">
        <f>VLOOKUP(M1814,WeightWhite!A$10:B$12,2,FALSE)*I1814</f>
        <v>1</v>
      </c>
      <c r="R1814">
        <f t="shared" si="57"/>
        <v>3</v>
      </c>
    </row>
    <row r="1815" spans="1:18" hidden="1">
      <c r="A1815" s="134">
        <v>9402630044</v>
      </c>
      <c r="B1815">
        <v>2005</v>
      </c>
      <c r="C1815">
        <v>20051005</v>
      </c>
      <c r="D1815">
        <v>50</v>
      </c>
      <c r="E1815">
        <v>50</v>
      </c>
      <c r="G1815" t="s">
        <v>308</v>
      </c>
      <c r="H1815">
        <v>210512</v>
      </c>
      <c r="I1815">
        <v>1</v>
      </c>
      <c r="J1815" t="s">
        <v>77</v>
      </c>
      <c r="K1815" t="s">
        <v>77</v>
      </c>
      <c r="L1815" t="s">
        <v>896</v>
      </c>
      <c r="M1815">
        <v>2002</v>
      </c>
      <c r="N1815">
        <v>74</v>
      </c>
      <c r="O1815">
        <v>1</v>
      </c>
      <c r="P1815" t="str">
        <f t="shared" si="56"/>
        <v>10</v>
      </c>
      <c r="Q1815" s="118">
        <f>VLOOKUP(M1815,WeightWhite!A$10:B$12,2,FALSE)*I1815</f>
        <v>1</v>
      </c>
      <c r="R1815">
        <f t="shared" si="57"/>
        <v>3</v>
      </c>
    </row>
    <row r="1816" spans="1:18" hidden="1">
      <c r="A1816" s="134">
        <v>9402630046</v>
      </c>
      <c r="B1816">
        <v>2005</v>
      </c>
      <c r="C1816">
        <v>20051005</v>
      </c>
      <c r="D1816">
        <v>50</v>
      </c>
      <c r="E1816">
        <v>50</v>
      </c>
      <c r="G1816" t="s">
        <v>308</v>
      </c>
      <c r="H1816">
        <v>210512</v>
      </c>
      <c r="I1816">
        <v>1</v>
      </c>
      <c r="J1816" t="s">
        <v>77</v>
      </c>
      <c r="K1816" t="s">
        <v>77</v>
      </c>
      <c r="L1816" t="s">
        <v>896</v>
      </c>
      <c r="M1816">
        <v>2002</v>
      </c>
      <c r="N1816">
        <v>74</v>
      </c>
      <c r="O1816">
        <v>1</v>
      </c>
      <c r="P1816" t="str">
        <f t="shared" si="56"/>
        <v>10</v>
      </c>
      <c r="Q1816" s="118">
        <f>VLOOKUP(M1816,WeightWhite!A$10:B$12,2,FALSE)*I1816</f>
        <v>1</v>
      </c>
      <c r="R1816">
        <f t="shared" si="57"/>
        <v>3</v>
      </c>
    </row>
    <row r="1817" spans="1:18" hidden="1">
      <c r="A1817" s="134">
        <v>9402630047</v>
      </c>
      <c r="B1817">
        <v>2005</v>
      </c>
      <c r="C1817">
        <v>20051005</v>
      </c>
      <c r="D1817">
        <v>50</v>
      </c>
      <c r="E1817">
        <v>50</v>
      </c>
      <c r="G1817" t="s">
        <v>308</v>
      </c>
      <c r="H1817">
        <v>210512</v>
      </c>
      <c r="I1817">
        <v>1</v>
      </c>
      <c r="J1817" t="s">
        <v>77</v>
      </c>
      <c r="K1817" t="s">
        <v>77</v>
      </c>
      <c r="L1817" t="s">
        <v>896</v>
      </c>
      <c r="M1817">
        <v>2002</v>
      </c>
      <c r="N1817">
        <v>74</v>
      </c>
      <c r="O1817">
        <v>1</v>
      </c>
      <c r="P1817" t="str">
        <f t="shared" si="56"/>
        <v>10</v>
      </c>
      <c r="Q1817" s="118">
        <f>VLOOKUP(M1817,WeightWhite!A$10:B$12,2,FALSE)*I1817</f>
        <v>1</v>
      </c>
      <c r="R1817">
        <f t="shared" si="57"/>
        <v>3</v>
      </c>
    </row>
    <row r="1818" spans="1:18" hidden="1">
      <c r="A1818" s="134">
        <v>9402630048</v>
      </c>
      <c r="B1818">
        <v>2005</v>
      </c>
      <c r="C1818">
        <v>20051005</v>
      </c>
      <c r="D1818">
        <v>50</v>
      </c>
      <c r="E1818">
        <v>50</v>
      </c>
      <c r="G1818" t="s">
        <v>308</v>
      </c>
      <c r="H1818">
        <v>210512</v>
      </c>
      <c r="I1818">
        <v>1</v>
      </c>
      <c r="J1818" t="s">
        <v>77</v>
      </c>
      <c r="K1818" t="s">
        <v>77</v>
      </c>
      <c r="L1818" t="s">
        <v>896</v>
      </c>
      <c r="M1818">
        <v>2002</v>
      </c>
      <c r="N1818">
        <v>74</v>
      </c>
      <c r="O1818">
        <v>1</v>
      </c>
      <c r="P1818" t="str">
        <f t="shared" si="56"/>
        <v>10</v>
      </c>
      <c r="Q1818" s="118">
        <f>VLOOKUP(M1818,WeightWhite!A$10:B$12,2,FALSE)*I1818</f>
        <v>1</v>
      </c>
      <c r="R1818">
        <f t="shared" si="57"/>
        <v>3</v>
      </c>
    </row>
    <row r="1819" spans="1:18" hidden="1">
      <c r="A1819" s="134">
        <v>9402630049</v>
      </c>
      <c r="B1819">
        <v>2005</v>
      </c>
      <c r="C1819">
        <v>20051005</v>
      </c>
      <c r="D1819">
        <v>50</v>
      </c>
      <c r="E1819">
        <v>50</v>
      </c>
      <c r="G1819" t="s">
        <v>308</v>
      </c>
      <c r="H1819">
        <v>210512</v>
      </c>
      <c r="I1819">
        <v>1</v>
      </c>
      <c r="J1819" t="s">
        <v>77</v>
      </c>
      <c r="K1819" t="s">
        <v>77</v>
      </c>
      <c r="L1819" t="s">
        <v>896</v>
      </c>
      <c r="M1819">
        <v>2002</v>
      </c>
      <c r="N1819">
        <v>74</v>
      </c>
      <c r="O1819">
        <v>1</v>
      </c>
      <c r="P1819" t="str">
        <f t="shared" si="56"/>
        <v>10</v>
      </c>
      <c r="Q1819" s="118">
        <f>VLOOKUP(M1819,WeightWhite!A$10:B$12,2,FALSE)*I1819</f>
        <v>1</v>
      </c>
      <c r="R1819">
        <f t="shared" si="57"/>
        <v>3</v>
      </c>
    </row>
    <row r="1820" spans="1:18" hidden="1">
      <c r="A1820" s="134">
        <v>9402630050</v>
      </c>
      <c r="B1820">
        <v>2005</v>
      </c>
      <c r="C1820">
        <v>20051005</v>
      </c>
      <c r="D1820">
        <v>50</v>
      </c>
      <c r="E1820">
        <v>50</v>
      </c>
      <c r="G1820" t="s">
        <v>308</v>
      </c>
      <c r="H1820">
        <v>210512</v>
      </c>
      <c r="I1820">
        <v>1</v>
      </c>
      <c r="J1820" t="s">
        <v>77</v>
      </c>
      <c r="K1820" t="s">
        <v>77</v>
      </c>
      <c r="L1820" t="s">
        <v>896</v>
      </c>
      <c r="M1820">
        <v>2002</v>
      </c>
      <c r="N1820">
        <v>74</v>
      </c>
      <c r="O1820">
        <v>1</v>
      </c>
      <c r="P1820" t="str">
        <f t="shared" si="56"/>
        <v>10</v>
      </c>
      <c r="Q1820" s="118">
        <f>VLOOKUP(M1820,WeightWhite!A$10:B$12,2,FALSE)*I1820</f>
        <v>1</v>
      </c>
      <c r="R1820">
        <f t="shared" si="57"/>
        <v>3</v>
      </c>
    </row>
    <row r="1821" spans="1:18" hidden="1">
      <c r="A1821" s="134">
        <v>9402630051</v>
      </c>
      <c r="B1821">
        <v>2005</v>
      </c>
      <c r="C1821">
        <v>20051005</v>
      </c>
      <c r="D1821">
        <v>50</v>
      </c>
      <c r="E1821">
        <v>50</v>
      </c>
      <c r="G1821" t="s">
        <v>308</v>
      </c>
      <c r="H1821">
        <v>210512</v>
      </c>
      <c r="I1821">
        <v>1</v>
      </c>
      <c r="J1821" t="s">
        <v>77</v>
      </c>
      <c r="K1821" t="s">
        <v>77</v>
      </c>
      <c r="L1821" t="s">
        <v>896</v>
      </c>
      <c r="M1821">
        <v>2002</v>
      </c>
      <c r="N1821">
        <v>74</v>
      </c>
      <c r="O1821">
        <v>1</v>
      </c>
      <c r="P1821" t="str">
        <f t="shared" si="56"/>
        <v>10</v>
      </c>
      <c r="Q1821" s="118">
        <f>VLOOKUP(M1821,WeightWhite!A$10:B$12,2,FALSE)*I1821</f>
        <v>1</v>
      </c>
      <c r="R1821">
        <f t="shared" si="57"/>
        <v>3</v>
      </c>
    </row>
    <row r="1822" spans="1:18" hidden="1">
      <c r="A1822" s="134">
        <v>9402630054</v>
      </c>
      <c r="B1822">
        <v>2005</v>
      </c>
      <c r="C1822">
        <v>20051005</v>
      </c>
      <c r="D1822">
        <v>50</v>
      </c>
      <c r="E1822">
        <v>50</v>
      </c>
      <c r="G1822" t="s">
        <v>308</v>
      </c>
      <c r="H1822">
        <v>210512</v>
      </c>
      <c r="I1822">
        <v>1</v>
      </c>
      <c r="J1822" t="s">
        <v>77</v>
      </c>
      <c r="K1822" t="s">
        <v>77</v>
      </c>
      <c r="L1822" t="s">
        <v>896</v>
      </c>
      <c r="M1822">
        <v>2002</v>
      </c>
      <c r="N1822">
        <v>74</v>
      </c>
      <c r="O1822">
        <v>1</v>
      </c>
      <c r="P1822" t="str">
        <f t="shared" si="56"/>
        <v>10</v>
      </c>
      <c r="Q1822" s="118">
        <f>VLOOKUP(M1822,WeightWhite!A$10:B$12,2,FALSE)*I1822</f>
        <v>1</v>
      </c>
      <c r="R1822">
        <f t="shared" si="57"/>
        <v>3</v>
      </c>
    </row>
    <row r="1823" spans="1:18" hidden="1">
      <c r="A1823" s="134">
        <v>9402630056</v>
      </c>
      <c r="B1823">
        <v>2005</v>
      </c>
      <c r="C1823">
        <v>20051005</v>
      </c>
      <c r="D1823">
        <v>50</v>
      </c>
      <c r="E1823">
        <v>50</v>
      </c>
      <c r="G1823" t="s">
        <v>308</v>
      </c>
      <c r="H1823">
        <v>210512</v>
      </c>
      <c r="I1823">
        <v>1</v>
      </c>
      <c r="J1823" t="s">
        <v>77</v>
      </c>
      <c r="K1823" t="s">
        <v>77</v>
      </c>
      <c r="L1823" t="s">
        <v>896</v>
      </c>
      <c r="M1823">
        <v>2002</v>
      </c>
      <c r="N1823">
        <v>74</v>
      </c>
      <c r="O1823">
        <v>1</v>
      </c>
      <c r="P1823" t="str">
        <f t="shared" si="56"/>
        <v>10</v>
      </c>
      <c r="Q1823" s="118">
        <f>VLOOKUP(M1823,WeightWhite!A$10:B$12,2,FALSE)*I1823</f>
        <v>1</v>
      </c>
      <c r="R1823">
        <f t="shared" si="57"/>
        <v>3</v>
      </c>
    </row>
    <row r="1824" spans="1:18" hidden="1">
      <c r="A1824" s="134">
        <v>9402630057</v>
      </c>
      <c r="B1824">
        <v>2005</v>
      </c>
      <c r="C1824">
        <v>20051005</v>
      </c>
      <c r="D1824">
        <v>50</v>
      </c>
      <c r="E1824">
        <v>50</v>
      </c>
      <c r="G1824" t="s">
        <v>308</v>
      </c>
      <c r="H1824">
        <v>210512</v>
      </c>
      <c r="I1824">
        <v>1</v>
      </c>
      <c r="J1824" t="s">
        <v>77</v>
      </c>
      <c r="K1824" t="s">
        <v>77</v>
      </c>
      <c r="L1824" t="s">
        <v>896</v>
      </c>
      <c r="M1824">
        <v>2002</v>
      </c>
      <c r="N1824">
        <v>74</v>
      </c>
      <c r="O1824">
        <v>1</v>
      </c>
      <c r="P1824" t="str">
        <f t="shared" si="56"/>
        <v>10</v>
      </c>
      <c r="Q1824" s="118">
        <f>VLOOKUP(M1824,WeightWhite!A$10:B$12,2,FALSE)*I1824</f>
        <v>1</v>
      </c>
      <c r="R1824">
        <f t="shared" si="57"/>
        <v>3</v>
      </c>
    </row>
    <row r="1825" spans="1:18" hidden="1">
      <c r="A1825" s="134">
        <v>9402630058</v>
      </c>
      <c r="B1825">
        <v>2005</v>
      </c>
      <c r="C1825">
        <v>20051005</v>
      </c>
      <c r="D1825">
        <v>50</v>
      </c>
      <c r="E1825">
        <v>50</v>
      </c>
      <c r="G1825" t="s">
        <v>308</v>
      </c>
      <c r="H1825">
        <v>210512</v>
      </c>
      <c r="I1825">
        <v>1</v>
      </c>
      <c r="J1825" t="s">
        <v>77</v>
      </c>
      <c r="K1825" t="s">
        <v>77</v>
      </c>
      <c r="L1825" t="s">
        <v>896</v>
      </c>
      <c r="M1825">
        <v>2002</v>
      </c>
      <c r="N1825">
        <v>74</v>
      </c>
      <c r="O1825">
        <v>1</v>
      </c>
      <c r="P1825" t="str">
        <f t="shared" si="56"/>
        <v>10</v>
      </c>
      <c r="Q1825" s="118">
        <f>VLOOKUP(M1825,WeightWhite!A$10:B$12,2,FALSE)*I1825</f>
        <v>1</v>
      </c>
      <c r="R1825">
        <f t="shared" si="57"/>
        <v>3</v>
      </c>
    </row>
    <row r="1826" spans="1:18" hidden="1">
      <c r="A1826" s="134">
        <v>9402630059</v>
      </c>
      <c r="B1826">
        <v>2005</v>
      </c>
      <c r="C1826">
        <v>20051005</v>
      </c>
      <c r="D1826">
        <v>50</v>
      </c>
      <c r="E1826">
        <v>50</v>
      </c>
      <c r="G1826" t="s">
        <v>308</v>
      </c>
      <c r="H1826">
        <v>210512</v>
      </c>
      <c r="I1826">
        <v>1</v>
      </c>
      <c r="J1826" t="s">
        <v>77</v>
      </c>
      <c r="K1826" t="s">
        <v>77</v>
      </c>
      <c r="L1826" t="s">
        <v>896</v>
      </c>
      <c r="M1826">
        <v>2002</v>
      </c>
      <c r="N1826">
        <v>74</v>
      </c>
      <c r="O1826">
        <v>1</v>
      </c>
      <c r="P1826" t="str">
        <f t="shared" si="56"/>
        <v>10</v>
      </c>
      <c r="Q1826" s="118">
        <f>VLOOKUP(M1826,WeightWhite!A$10:B$12,2,FALSE)*I1826</f>
        <v>1</v>
      </c>
      <c r="R1826">
        <f t="shared" si="57"/>
        <v>3</v>
      </c>
    </row>
    <row r="1827" spans="1:18" hidden="1">
      <c r="A1827" s="134">
        <v>9402630060</v>
      </c>
      <c r="B1827">
        <v>2005</v>
      </c>
      <c r="C1827">
        <v>20051005</v>
      </c>
      <c r="D1827">
        <v>50</v>
      </c>
      <c r="E1827">
        <v>50</v>
      </c>
      <c r="G1827" t="s">
        <v>308</v>
      </c>
      <c r="H1827">
        <v>210512</v>
      </c>
      <c r="I1827">
        <v>1</v>
      </c>
      <c r="J1827" t="s">
        <v>77</v>
      </c>
      <c r="K1827" t="s">
        <v>77</v>
      </c>
      <c r="L1827" t="s">
        <v>896</v>
      </c>
      <c r="M1827">
        <v>2002</v>
      </c>
      <c r="N1827">
        <v>74</v>
      </c>
      <c r="O1827">
        <v>1</v>
      </c>
      <c r="P1827" t="str">
        <f t="shared" si="56"/>
        <v>10</v>
      </c>
      <c r="Q1827" s="118">
        <f>VLOOKUP(M1827,WeightWhite!A$10:B$12,2,FALSE)*I1827</f>
        <v>1</v>
      </c>
      <c r="R1827">
        <f t="shared" si="57"/>
        <v>3</v>
      </c>
    </row>
    <row r="1828" spans="1:18" hidden="1">
      <c r="A1828" s="134">
        <v>9402630062</v>
      </c>
      <c r="B1828">
        <v>2005</v>
      </c>
      <c r="C1828">
        <v>20051005</v>
      </c>
      <c r="D1828">
        <v>50</v>
      </c>
      <c r="E1828">
        <v>50</v>
      </c>
      <c r="G1828" t="s">
        <v>308</v>
      </c>
      <c r="H1828">
        <v>210512</v>
      </c>
      <c r="I1828">
        <v>1</v>
      </c>
      <c r="J1828" t="s">
        <v>77</v>
      </c>
      <c r="K1828" t="s">
        <v>77</v>
      </c>
      <c r="L1828" t="s">
        <v>896</v>
      </c>
      <c r="M1828">
        <v>2002</v>
      </c>
      <c r="N1828">
        <v>74</v>
      </c>
      <c r="O1828">
        <v>1</v>
      </c>
      <c r="P1828" t="str">
        <f t="shared" si="56"/>
        <v>10</v>
      </c>
      <c r="Q1828" s="118">
        <f>VLOOKUP(M1828,WeightWhite!A$10:B$12,2,FALSE)*I1828</f>
        <v>1</v>
      </c>
      <c r="R1828">
        <f t="shared" si="57"/>
        <v>3</v>
      </c>
    </row>
    <row r="1829" spans="1:18" hidden="1">
      <c r="A1829" s="134">
        <v>9402630063</v>
      </c>
      <c r="B1829">
        <v>2005</v>
      </c>
      <c r="C1829">
        <v>20051005</v>
      </c>
      <c r="D1829">
        <v>50</v>
      </c>
      <c r="E1829">
        <v>50</v>
      </c>
      <c r="G1829" t="s">
        <v>308</v>
      </c>
      <c r="H1829">
        <v>210512</v>
      </c>
      <c r="I1829">
        <v>1</v>
      </c>
      <c r="J1829" t="s">
        <v>77</v>
      </c>
      <c r="K1829" t="s">
        <v>77</v>
      </c>
      <c r="L1829" t="s">
        <v>896</v>
      </c>
      <c r="M1829">
        <v>2002</v>
      </c>
      <c r="N1829">
        <v>74</v>
      </c>
      <c r="O1829">
        <v>1</v>
      </c>
      <c r="P1829" t="str">
        <f t="shared" si="56"/>
        <v>10</v>
      </c>
      <c r="Q1829" s="118">
        <f>VLOOKUP(M1829,WeightWhite!A$10:B$12,2,FALSE)*I1829</f>
        <v>1</v>
      </c>
      <c r="R1829">
        <f t="shared" si="57"/>
        <v>3</v>
      </c>
    </row>
    <row r="1830" spans="1:18" hidden="1">
      <c r="A1830" s="134">
        <v>9402630064</v>
      </c>
      <c r="B1830">
        <v>2005</v>
      </c>
      <c r="C1830">
        <v>20051005</v>
      </c>
      <c r="D1830">
        <v>50</v>
      </c>
      <c r="E1830">
        <v>50</v>
      </c>
      <c r="G1830" t="s">
        <v>308</v>
      </c>
      <c r="H1830">
        <v>210512</v>
      </c>
      <c r="I1830">
        <v>1</v>
      </c>
      <c r="J1830" t="s">
        <v>77</v>
      </c>
      <c r="K1830" t="s">
        <v>77</v>
      </c>
      <c r="L1830" t="s">
        <v>896</v>
      </c>
      <c r="M1830">
        <v>2002</v>
      </c>
      <c r="N1830">
        <v>74</v>
      </c>
      <c r="O1830">
        <v>1</v>
      </c>
      <c r="P1830" t="str">
        <f t="shared" si="56"/>
        <v>10</v>
      </c>
      <c r="Q1830" s="118">
        <f>VLOOKUP(M1830,WeightWhite!A$10:B$12,2,FALSE)*I1830</f>
        <v>1</v>
      </c>
      <c r="R1830">
        <f t="shared" si="57"/>
        <v>3</v>
      </c>
    </row>
    <row r="1831" spans="1:18" hidden="1">
      <c r="A1831" s="134">
        <v>9402630065</v>
      </c>
      <c r="B1831">
        <v>2005</v>
      </c>
      <c r="C1831">
        <v>20051005</v>
      </c>
      <c r="D1831">
        <v>50</v>
      </c>
      <c r="E1831">
        <v>50</v>
      </c>
      <c r="G1831" t="s">
        <v>308</v>
      </c>
      <c r="H1831">
        <v>210512</v>
      </c>
      <c r="I1831">
        <v>1</v>
      </c>
      <c r="J1831" t="s">
        <v>77</v>
      </c>
      <c r="K1831" t="s">
        <v>77</v>
      </c>
      <c r="L1831" t="s">
        <v>896</v>
      </c>
      <c r="M1831">
        <v>2002</v>
      </c>
      <c r="N1831">
        <v>74</v>
      </c>
      <c r="O1831">
        <v>1</v>
      </c>
      <c r="P1831" t="str">
        <f t="shared" si="56"/>
        <v>10</v>
      </c>
      <c r="Q1831" s="118">
        <f>VLOOKUP(M1831,WeightWhite!A$10:B$12,2,FALSE)*I1831</f>
        <v>1</v>
      </c>
      <c r="R1831">
        <f t="shared" si="57"/>
        <v>3</v>
      </c>
    </row>
    <row r="1832" spans="1:18" hidden="1">
      <c r="A1832" s="134">
        <v>9402630066</v>
      </c>
      <c r="B1832">
        <v>2005</v>
      </c>
      <c r="C1832">
        <v>20051005</v>
      </c>
      <c r="D1832">
        <v>50</v>
      </c>
      <c r="E1832">
        <v>50</v>
      </c>
      <c r="G1832" t="s">
        <v>308</v>
      </c>
      <c r="H1832">
        <v>210512</v>
      </c>
      <c r="I1832">
        <v>1</v>
      </c>
      <c r="J1832" t="s">
        <v>77</v>
      </c>
      <c r="K1832" t="s">
        <v>77</v>
      </c>
      <c r="L1832" t="s">
        <v>896</v>
      </c>
      <c r="M1832">
        <v>2002</v>
      </c>
      <c r="N1832">
        <v>74</v>
      </c>
      <c r="O1832">
        <v>1</v>
      </c>
      <c r="P1832" t="str">
        <f t="shared" si="56"/>
        <v>10</v>
      </c>
      <c r="Q1832" s="118">
        <f>VLOOKUP(M1832,WeightWhite!A$10:B$12,2,FALSE)*I1832</f>
        <v>1</v>
      </c>
      <c r="R1832">
        <f t="shared" si="57"/>
        <v>3</v>
      </c>
    </row>
    <row r="1833" spans="1:18" hidden="1">
      <c r="A1833" s="134">
        <v>9402630067</v>
      </c>
      <c r="B1833">
        <v>2005</v>
      </c>
      <c r="C1833">
        <v>20051005</v>
      </c>
      <c r="D1833">
        <v>50</v>
      </c>
      <c r="E1833">
        <v>50</v>
      </c>
      <c r="G1833" t="s">
        <v>308</v>
      </c>
      <c r="H1833">
        <v>210512</v>
      </c>
      <c r="I1833">
        <v>1</v>
      </c>
      <c r="J1833" t="s">
        <v>77</v>
      </c>
      <c r="K1833" t="s">
        <v>77</v>
      </c>
      <c r="L1833" t="s">
        <v>896</v>
      </c>
      <c r="M1833">
        <v>2002</v>
      </c>
      <c r="N1833">
        <v>74</v>
      </c>
      <c r="O1833">
        <v>1</v>
      </c>
      <c r="P1833" t="str">
        <f t="shared" si="56"/>
        <v>10</v>
      </c>
      <c r="Q1833" s="118">
        <f>VLOOKUP(M1833,WeightWhite!A$10:B$12,2,FALSE)*I1833</f>
        <v>1</v>
      </c>
      <c r="R1833">
        <f t="shared" si="57"/>
        <v>3</v>
      </c>
    </row>
    <row r="1834" spans="1:18" hidden="1">
      <c r="A1834" s="134">
        <v>9402630069</v>
      </c>
      <c r="B1834">
        <v>2005</v>
      </c>
      <c r="C1834">
        <v>20051005</v>
      </c>
      <c r="D1834">
        <v>50</v>
      </c>
      <c r="E1834">
        <v>50</v>
      </c>
      <c r="G1834" t="s">
        <v>308</v>
      </c>
      <c r="H1834">
        <v>210512</v>
      </c>
      <c r="I1834">
        <v>1</v>
      </c>
      <c r="J1834" t="s">
        <v>77</v>
      </c>
      <c r="K1834" t="s">
        <v>77</v>
      </c>
      <c r="L1834" t="s">
        <v>896</v>
      </c>
      <c r="M1834">
        <v>2002</v>
      </c>
      <c r="N1834">
        <v>74</v>
      </c>
      <c r="O1834">
        <v>1</v>
      </c>
      <c r="P1834" t="str">
        <f t="shared" si="56"/>
        <v>10</v>
      </c>
      <c r="Q1834" s="118">
        <f>VLOOKUP(M1834,WeightWhite!A$10:B$12,2,FALSE)*I1834</f>
        <v>1</v>
      </c>
      <c r="R1834">
        <f t="shared" si="57"/>
        <v>3</v>
      </c>
    </row>
    <row r="1835" spans="1:18" hidden="1">
      <c r="A1835" s="134">
        <v>9402630072</v>
      </c>
      <c r="B1835">
        <v>2005</v>
      </c>
      <c r="C1835">
        <v>20051005</v>
      </c>
      <c r="D1835">
        <v>50</v>
      </c>
      <c r="E1835">
        <v>50</v>
      </c>
      <c r="G1835" t="s">
        <v>308</v>
      </c>
      <c r="H1835">
        <v>210512</v>
      </c>
      <c r="I1835">
        <v>1</v>
      </c>
      <c r="J1835" t="s">
        <v>77</v>
      </c>
      <c r="K1835" t="s">
        <v>77</v>
      </c>
      <c r="L1835" t="s">
        <v>896</v>
      </c>
      <c r="M1835">
        <v>2002</v>
      </c>
      <c r="N1835">
        <v>74</v>
      </c>
      <c r="O1835">
        <v>1</v>
      </c>
      <c r="P1835" t="str">
        <f t="shared" si="56"/>
        <v>10</v>
      </c>
      <c r="Q1835" s="118">
        <f>VLOOKUP(M1835,WeightWhite!A$10:B$12,2,FALSE)*I1835</f>
        <v>1</v>
      </c>
      <c r="R1835">
        <f t="shared" si="57"/>
        <v>3</v>
      </c>
    </row>
    <row r="1836" spans="1:18" hidden="1">
      <c r="A1836" s="134">
        <v>9402630073</v>
      </c>
      <c r="B1836">
        <v>2005</v>
      </c>
      <c r="C1836">
        <v>20051005</v>
      </c>
      <c r="D1836">
        <v>50</v>
      </c>
      <c r="E1836">
        <v>50</v>
      </c>
      <c r="G1836" t="s">
        <v>308</v>
      </c>
      <c r="H1836">
        <v>210512</v>
      </c>
      <c r="I1836">
        <v>1</v>
      </c>
      <c r="J1836" t="s">
        <v>77</v>
      </c>
      <c r="K1836" t="s">
        <v>77</v>
      </c>
      <c r="L1836" t="s">
        <v>896</v>
      </c>
      <c r="M1836">
        <v>2002</v>
      </c>
      <c r="N1836">
        <v>74</v>
      </c>
      <c r="O1836">
        <v>1</v>
      </c>
      <c r="P1836" t="str">
        <f t="shared" si="56"/>
        <v>10</v>
      </c>
      <c r="Q1836" s="118">
        <f>VLOOKUP(M1836,WeightWhite!A$10:B$12,2,FALSE)*I1836</f>
        <v>1</v>
      </c>
      <c r="R1836">
        <f t="shared" si="57"/>
        <v>3</v>
      </c>
    </row>
    <row r="1837" spans="1:18" hidden="1">
      <c r="A1837" s="134">
        <v>9402630075</v>
      </c>
      <c r="B1837">
        <v>2005</v>
      </c>
      <c r="C1837">
        <v>20051005</v>
      </c>
      <c r="D1837">
        <v>50</v>
      </c>
      <c r="E1837">
        <v>50</v>
      </c>
      <c r="G1837" t="s">
        <v>308</v>
      </c>
      <c r="H1837">
        <v>210512</v>
      </c>
      <c r="I1837">
        <v>1</v>
      </c>
      <c r="J1837" t="s">
        <v>77</v>
      </c>
      <c r="K1837" t="s">
        <v>77</v>
      </c>
      <c r="L1837" t="s">
        <v>896</v>
      </c>
      <c r="M1837">
        <v>2002</v>
      </c>
      <c r="N1837">
        <v>74</v>
      </c>
      <c r="O1837">
        <v>1</v>
      </c>
      <c r="P1837" t="str">
        <f t="shared" si="56"/>
        <v>10</v>
      </c>
      <c r="Q1837" s="118">
        <f>VLOOKUP(M1837,WeightWhite!A$10:B$12,2,FALSE)*I1837</f>
        <v>1</v>
      </c>
      <c r="R1837">
        <f t="shared" si="57"/>
        <v>3</v>
      </c>
    </row>
    <row r="1838" spans="1:18" hidden="1">
      <c r="A1838" s="134">
        <v>9402630076</v>
      </c>
      <c r="B1838">
        <v>2005</v>
      </c>
      <c r="C1838">
        <v>20051005</v>
      </c>
      <c r="D1838">
        <v>50</v>
      </c>
      <c r="E1838">
        <v>50</v>
      </c>
      <c r="G1838" t="s">
        <v>308</v>
      </c>
      <c r="H1838">
        <v>210512</v>
      </c>
      <c r="I1838">
        <v>1</v>
      </c>
      <c r="J1838" t="s">
        <v>77</v>
      </c>
      <c r="K1838" t="s">
        <v>77</v>
      </c>
      <c r="L1838" t="s">
        <v>896</v>
      </c>
      <c r="M1838">
        <v>2002</v>
      </c>
      <c r="N1838">
        <v>74</v>
      </c>
      <c r="O1838">
        <v>1</v>
      </c>
      <c r="P1838" t="str">
        <f t="shared" si="56"/>
        <v>10</v>
      </c>
      <c r="Q1838" s="118">
        <f>VLOOKUP(M1838,WeightWhite!A$10:B$12,2,FALSE)*I1838</f>
        <v>1</v>
      </c>
      <c r="R1838">
        <f t="shared" si="57"/>
        <v>3</v>
      </c>
    </row>
    <row r="1839" spans="1:18" hidden="1">
      <c r="A1839" s="134">
        <v>9402630077</v>
      </c>
      <c r="B1839">
        <v>2005</v>
      </c>
      <c r="C1839">
        <v>20051005</v>
      </c>
      <c r="D1839">
        <v>50</v>
      </c>
      <c r="E1839">
        <v>50</v>
      </c>
      <c r="G1839" t="s">
        <v>308</v>
      </c>
      <c r="H1839">
        <v>210512</v>
      </c>
      <c r="I1839">
        <v>1</v>
      </c>
      <c r="J1839" t="s">
        <v>77</v>
      </c>
      <c r="K1839" t="s">
        <v>77</v>
      </c>
      <c r="L1839" t="s">
        <v>896</v>
      </c>
      <c r="M1839">
        <v>2002</v>
      </c>
      <c r="N1839">
        <v>74</v>
      </c>
      <c r="O1839">
        <v>1</v>
      </c>
      <c r="P1839" t="str">
        <f t="shared" si="56"/>
        <v>10</v>
      </c>
      <c r="Q1839" s="118">
        <f>VLOOKUP(M1839,WeightWhite!A$10:B$12,2,FALSE)*I1839</f>
        <v>1</v>
      </c>
      <c r="R1839">
        <f t="shared" si="57"/>
        <v>3</v>
      </c>
    </row>
    <row r="1840" spans="1:18" hidden="1">
      <c r="A1840" s="134">
        <v>9402630078</v>
      </c>
      <c r="B1840">
        <v>2005</v>
      </c>
      <c r="C1840">
        <v>20051005</v>
      </c>
      <c r="D1840">
        <v>50</v>
      </c>
      <c r="E1840">
        <v>50</v>
      </c>
      <c r="G1840" t="s">
        <v>308</v>
      </c>
      <c r="H1840">
        <v>210512</v>
      </c>
      <c r="I1840">
        <v>1</v>
      </c>
      <c r="J1840" t="s">
        <v>77</v>
      </c>
      <c r="K1840" t="s">
        <v>77</v>
      </c>
      <c r="L1840" t="s">
        <v>896</v>
      </c>
      <c r="M1840">
        <v>2002</v>
      </c>
      <c r="N1840">
        <v>74</v>
      </c>
      <c r="O1840">
        <v>1</v>
      </c>
      <c r="P1840" t="str">
        <f t="shared" si="56"/>
        <v>10</v>
      </c>
      <c r="Q1840" s="118">
        <f>VLOOKUP(M1840,WeightWhite!A$10:B$12,2,FALSE)*I1840</f>
        <v>1</v>
      </c>
      <c r="R1840">
        <f t="shared" si="57"/>
        <v>3</v>
      </c>
    </row>
    <row r="1841" spans="1:18" hidden="1">
      <c r="A1841" s="134">
        <v>9402630079</v>
      </c>
      <c r="B1841">
        <v>2005</v>
      </c>
      <c r="C1841">
        <v>20051005</v>
      </c>
      <c r="D1841">
        <v>50</v>
      </c>
      <c r="E1841">
        <v>50</v>
      </c>
      <c r="G1841" t="s">
        <v>308</v>
      </c>
      <c r="H1841">
        <v>210512</v>
      </c>
      <c r="I1841">
        <v>1</v>
      </c>
      <c r="J1841" t="s">
        <v>77</v>
      </c>
      <c r="K1841" t="s">
        <v>77</v>
      </c>
      <c r="L1841" t="s">
        <v>896</v>
      </c>
      <c r="M1841">
        <v>2002</v>
      </c>
      <c r="N1841">
        <v>74</v>
      </c>
      <c r="O1841">
        <v>1</v>
      </c>
      <c r="P1841" t="str">
        <f t="shared" si="56"/>
        <v>10</v>
      </c>
      <c r="Q1841" s="118">
        <f>VLOOKUP(M1841,WeightWhite!A$10:B$12,2,FALSE)*I1841</f>
        <v>1</v>
      </c>
      <c r="R1841">
        <f t="shared" si="57"/>
        <v>3</v>
      </c>
    </row>
    <row r="1842" spans="1:18" hidden="1">
      <c r="A1842" s="134">
        <v>9402630080</v>
      </c>
      <c r="B1842">
        <v>2005</v>
      </c>
      <c r="C1842">
        <v>20051005</v>
      </c>
      <c r="D1842">
        <v>50</v>
      </c>
      <c r="E1842">
        <v>50</v>
      </c>
      <c r="G1842" t="s">
        <v>308</v>
      </c>
      <c r="H1842">
        <v>210512</v>
      </c>
      <c r="I1842">
        <v>1</v>
      </c>
      <c r="J1842" t="s">
        <v>77</v>
      </c>
      <c r="K1842" t="s">
        <v>77</v>
      </c>
      <c r="L1842" t="s">
        <v>896</v>
      </c>
      <c r="M1842">
        <v>2002</v>
      </c>
      <c r="N1842">
        <v>74</v>
      </c>
      <c r="O1842">
        <v>1</v>
      </c>
      <c r="P1842" t="str">
        <f t="shared" si="56"/>
        <v>10</v>
      </c>
      <c r="Q1842" s="118">
        <f>VLOOKUP(M1842,WeightWhite!A$10:B$12,2,FALSE)*I1842</f>
        <v>1</v>
      </c>
      <c r="R1842">
        <f t="shared" si="57"/>
        <v>3</v>
      </c>
    </row>
    <row r="1843" spans="1:18" hidden="1">
      <c r="A1843" s="134">
        <v>9402630081</v>
      </c>
      <c r="B1843">
        <v>2005</v>
      </c>
      <c r="C1843">
        <v>20051005</v>
      </c>
      <c r="D1843">
        <v>50</v>
      </c>
      <c r="E1843">
        <v>50</v>
      </c>
      <c r="G1843" t="s">
        <v>308</v>
      </c>
      <c r="H1843">
        <v>210512</v>
      </c>
      <c r="I1843">
        <v>1</v>
      </c>
      <c r="J1843" t="s">
        <v>77</v>
      </c>
      <c r="K1843" t="s">
        <v>77</v>
      </c>
      <c r="L1843" t="s">
        <v>896</v>
      </c>
      <c r="M1843">
        <v>2002</v>
      </c>
      <c r="N1843">
        <v>74</v>
      </c>
      <c r="O1843">
        <v>1</v>
      </c>
      <c r="P1843" t="str">
        <f t="shared" si="56"/>
        <v>10</v>
      </c>
      <c r="Q1843" s="118">
        <f>VLOOKUP(M1843,WeightWhite!A$10:B$12,2,FALSE)*I1843</f>
        <v>1</v>
      </c>
      <c r="R1843">
        <f t="shared" si="57"/>
        <v>3</v>
      </c>
    </row>
    <row r="1844" spans="1:18" hidden="1">
      <c r="A1844" s="134">
        <v>9402630082</v>
      </c>
      <c r="B1844">
        <v>2005</v>
      </c>
      <c r="C1844">
        <v>20051005</v>
      </c>
      <c r="D1844">
        <v>50</v>
      </c>
      <c r="E1844">
        <v>50</v>
      </c>
      <c r="G1844" t="s">
        <v>308</v>
      </c>
      <c r="H1844">
        <v>210512</v>
      </c>
      <c r="I1844">
        <v>1</v>
      </c>
      <c r="J1844" t="s">
        <v>77</v>
      </c>
      <c r="K1844" t="s">
        <v>77</v>
      </c>
      <c r="L1844" t="s">
        <v>896</v>
      </c>
      <c r="M1844">
        <v>2002</v>
      </c>
      <c r="N1844">
        <v>74</v>
      </c>
      <c r="O1844">
        <v>1</v>
      </c>
      <c r="P1844" t="str">
        <f t="shared" si="56"/>
        <v>10</v>
      </c>
      <c r="Q1844" s="118">
        <f>VLOOKUP(M1844,WeightWhite!A$10:B$12,2,FALSE)*I1844</f>
        <v>1</v>
      </c>
      <c r="R1844">
        <f t="shared" si="57"/>
        <v>3</v>
      </c>
    </row>
    <row r="1845" spans="1:18" hidden="1">
      <c r="A1845" s="134">
        <v>9402630083</v>
      </c>
      <c r="B1845">
        <v>2005</v>
      </c>
      <c r="C1845">
        <v>20051005</v>
      </c>
      <c r="D1845">
        <v>50</v>
      </c>
      <c r="E1845">
        <v>50</v>
      </c>
      <c r="G1845" t="s">
        <v>308</v>
      </c>
      <c r="H1845">
        <v>210512</v>
      </c>
      <c r="I1845">
        <v>1</v>
      </c>
      <c r="J1845" t="s">
        <v>77</v>
      </c>
      <c r="K1845" t="s">
        <v>77</v>
      </c>
      <c r="L1845" t="s">
        <v>896</v>
      </c>
      <c r="M1845">
        <v>2002</v>
      </c>
      <c r="N1845">
        <v>74</v>
      </c>
      <c r="O1845">
        <v>1</v>
      </c>
      <c r="P1845" t="str">
        <f t="shared" si="56"/>
        <v>10</v>
      </c>
      <c r="Q1845" s="118">
        <f>VLOOKUP(M1845,WeightWhite!A$10:B$12,2,FALSE)*I1845</f>
        <v>1</v>
      </c>
      <c r="R1845">
        <f t="shared" si="57"/>
        <v>3</v>
      </c>
    </row>
    <row r="1846" spans="1:18" hidden="1">
      <c r="A1846" s="134">
        <v>9402630084</v>
      </c>
      <c r="B1846">
        <v>2005</v>
      </c>
      <c r="C1846">
        <v>20051005</v>
      </c>
      <c r="D1846">
        <v>50</v>
      </c>
      <c r="E1846">
        <v>50</v>
      </c>
      <c r="G1846" t="s">
        <v>308</v>
      </c>
      <c r="H1846">
        <v>210512</v>
      </c>
      <c r="I1846">
        <v>1</v>
      </c>
      <c r="J1846" t="s">
        <v>77</v>
      </c>
      <c r="K1846" t="s">
        <v>77</v>
      </c>
      <c r="L1846" t="s">
        <v>896</v>
      </c>
      <c r="M1846">
        <v>2002</v>
      </c>
      <c r="N1846">
        <v>74</v>
      </c>
      <c r="O1846">
        <v>1</v>
      </c>
      <c r="P1846" t="str">
        <f t="shared" si="56"/>
        <v>10</v>
      </c>
      <c r="Q1846" s="118">
        <f>VLOOKUP(M1846,WeightWhite!A$10:B$12,2,FALSE)*I1846</f>
        <v>1</v>
      </c>
      <c r="R1846">
        <f t="shared" si="57"/>
        <v>3</v>
      </c>
    </row>
    <row r="1847" spans="1:18" hidden="1">
      <c r="A1847" s="134">
        <v>9402630085</v>
      </c>
      <c r="B1847">
        <v>2005</v>
      </c>
      <c r="C1847">
        <v>20051005</v>
      </c>
      <c r="D1847">
        <v>50</v>
      </c>
      <c r="E1847">
        <v>50</v>
      </c>
      <c r="G1847" t="s">
        <v>308</v>
      </c>
      <c r="H1847">
        <v>210512</v>
      </c>
      <c r="I1847">
        <v>1</v>
      </c>
      <c r="J1847" t="s">
        <v>77</v>
      </c>
      <c r="K1847" t="s">
        <v>77</v>
      </c>
      <c r="L1847" t="s">
        <v>896</v>
      </c>
      <c r="M1847">
        <v>2002</v>
      </c>
      <c r="N1847">
        <v>74</v>
      </c>
      <c r="O1847">
        <v>1</v>
      </c>
      <c r="P1847" t="str">
        <f t="shared" si="56"/>
        <v>10</v>
      </c>
      <c r="Q1847" s="118">
        <f>VLOOKUP(M1847,WeightWhite!A$10:B$12,2,FALSE)*I1847</f>
        <v>1</v>
      </c>
      <c r="R1847">
        <f t="shared" si="57"/>
        <v>3</v>
      </c>
    </row>
    <row r="1848" spans="1:18" hidden="1">
      <c r="A1848" s="134">
        <v>9402630087</v>
      </c>
      <c r="B1848">
        <v>2005</v>
      </c>
      <c r="C1848">
        <v>20051005</v>
      </c>
      <c r="D1848">
        <v>50</v>
      </c>
      <c r="E1848">
        <v>50</v>
      </c>
      <c r="G1848" t="s">
        <v>308</v>
      </c>
      <c r="H1848">
        <v>210512</v>
      </c>
      <c r="I1848">
        <v>1</v>
      </c>
      <c r="J1848" t="s">
        <v>77</v>
      </c>
      <c r="K1848" t="s">
        <v>77</v>
      </c>
      <c r="L1848" t="s">
        <v>896</v>
      </c>
      <c r="M1848">
        <v>2002</v>
      </c>
      <c r="N1848">
        <v>74</v>
      </c>
      <c r="O1848">
        <v>1</v>
      </c>
      <c r="P1848" t="str">
        <f t="shared" si="56"/>
        <v>10</v>
      </c>
      <c r="Q1848" s="118">
        <f>VLOOKUP(M1848,WeightWhite!A$10:B$12,2,FALSE)*I1848</f>
        <v>1</v>
      </c>
      <c r="R1848">
        <f t="shared" si="57"/>
        <v>3</v>
      </c>
    </row>
    <row r="1849" spans="1:18" hidden="1">
      <c r="A1849" s="134">
        <v>9402630088</v>
      </c>
      <c r="B1849">
        <v>2005</v>
      </c>
      <c r="C1849">
        <v>20051005</v>
      </c>
      <c r="D1849">
        <v>50</v>
      </c>
      <c r="E1849">
        <v>50</v>
      </c>
      <c r="G1849" t="s">
        <v>308</v>
      </c>
      <c r="H1849">
        <v>210512</v>
      </c>
      <c r="I1849">
        <v>1</v>
      </c>
      <c r="J1849" t="s">
        <v>77</v>
      </c>
      <c r="K1849" t="s">
        <v>77</v>
      </c>
      <c r="L1849" t="s">
        <v>896</v>
      </c>
      <c r="M1849">
        <v>2002</v>
      </c>
      <c r="N1849">
        <v>74</v>
      </c>
      <c r="O1849">
        <v>1</v>
      </c>
      <c r="P1849" t="str">
        <f t="shared" si="56"/>
        <v>10</v>
      </c>
      <c r="Q1849" s="118">
        <f>VLOOKUP(M1849,WeightWhite!A$10:B$12,2,FALSE)*I1849</f>
        <v>1</v>
      </c>
      <c r="R1849">
        <f t="shared" si="57"/>
        <v>3</v>
      </c>
    </row>
    <row r="1850" spans="1:18" hidden="1">
      <c r="A1850" s="134">
        <v>9402640001</v>
      </c>
      <c r="B1850">
        <v>2005</v>
      </c>
      <c r="C1850">
        <v>20051005</v>
      </c>
      <c r="D1850">
        <v>50</v>
      </c>
      <c r="E1850">
        <v>50</v>
      </c>
      <c r="G1850" t="s">
        <v>308</v>
      </c>
      <c r="H1850">
        <v>210512</v>
      </c>
      <c r="I1850">
        <v>1</v>
      </c>
      <c r="J1850" t="s">
        <v>77</v>
      </c>
      <c r="K1850" t="s">
        <v>77</v>
      </c>
      <c r="L1850" t="s">
        <v>896</v>
      </c>
      <c r="M1850">
        <v>2002</v>
      </c>
      <c r="N1850">
        <v>74</v>
      </c>
      <c r="O1850">
        <v>1</v>
      </c>
      <c r="P1850" t="str">
        <f t="shared" si="56"/>
        <v>10</v>
      </c>
      <c r="Q1850" s="118">
        <f>VLOOKUP(M1850,WeightWhite!A$10:B$12,2,FALSE)*I1850</f>
        <v>1</v>
      </c>
      <c r="R1850">
        <f t="shared" si="57"/>
        <v>3</v>
      </c>
    </row>
    <row r="1851" spans="1:18" hidden="1">
      <c r="A1851" s="134">
        <v>9402640002</v>
      </c>
      <c r="B1851">
        <v>2005</v>
      </c>
      <c r="C1851">
        <v>20051005</v>
      </c>
      <c r="D1851">
        <v>50</v>
      </c>
      <c r="E1851">
        <v>50</v>
      </c>
      <c r="G1851" t="s">
        <v>308</v>
      </c>
      <c r="H1851">
        <v>210512</v>
      </c>
      <c r="I1851">
        <v>1</v>
      </c>
      <c r="J1851" t="s">
        <v>77</v>
      </c>
      <c r="K1851" t="s">
        <v>77</v>
      </c>
      <c r="L1851" t="s">
        <v>896</v>
      </c>
      <c r="M1851">
        <v>2002</v>
      </c>
      <c r="N1851">
        <v>74</v>
      </c>
      <c r="O1851">
        <v>1</v>
      </c>
      <c r="P1851" t="str">
        <f t="shared" si="56"/>
        <v>10</v>
      </c>
      <c r="Q1851" s="118">
        <f>VLOOKUP(M1851,WeightWhite!A$10:B$12,2,FALSE)*I1851</f>
        <v>1</v>
      </c>
      <c r="R1851">
        <f t="shared" si="57"/>
        <v>3</v>
      </c>
    </row>
    <row r="1852" spans="1:18" hidden="1">
      <c r="A1852" s="134">
        <v>9402640003</v>
      </c>
      <c r="B1852">
        <v>2005</v>
      </c>
      <c r="C1852">
        <v>20051005</v>
      </c>
      <c r="D1852">
        <v>50</v>
      </c>
      <c r="E1852">
        <v>50</v>
      </c>
      <c r="G1852" t="s">
        <v>308</v>
      </c>
      <c r="H1852">
        <v>210512</v>
      </c>
      <c r="I1852">
        <v>1</v>
      </c>
      <c r="J1852" t="s">
        <v>77</v>
      </c>
      <c r="K1852" t="s">
        <v>77</v>
      </c>
      <c r="L1852" t="s">
        <v>896</v>
      </c>
      <c r="M1852">
        <v>2002</v>
      </c>
      <c r="N1852">
        <v>74</v>
      </c>
      <c r="O1852">
        <v>1</v>
      </c>
      <c r="P1852" t="str">
        <f t="shared" si="56"/>
        <v>10</v>
      </c>
      <c r="Q1852" s="118">
        <f>VLOOKUP(M1852,WeightWhite!A$10:B$12,2,FALSE)*I1852</f>
        <v>1</v>
      </c>
      <c r="R1852">
        <f t="shared" si="57"/>
        <v>3</v>
      </c>
    </row>
    <row r="1853" spans="1:18" hidden="1">
      <c r="A1853" s="134">
        <v>9402640004</v>
      </c>
      <c r="B1853">
        <v>2005</v>
      </c>
      <c r="C1853">
        <v>20051005</v>
      </c>
      <c r="D1853">
        <v>50</v>
      </c>
      <c r="E1853">
        <v>50</v>
      </c>
      <c r="G1853" t="s">
        <v>308</v>
      </c>
      <c r="H1853">
        <v>210512</v>
      </c>
      <c r="I1853">
        <v>1</v>
      </c>
      <c r="J1853" t="s">
        <v>77</v>
      </c>
      <c r="K1853" t="s">
        <v>77</v>
      </c>
      <c r="L1853" t="s">
        <v>896</v>
      </c>
      <c r="M1853">
        <v>2002</v>
      </c>
      <c r="N1853">
        <v>74</v>
      </c>
      <c r="O1853">
        <v>1</v>
      </c>
      <c r="P1853" t="str">
        <f t="shared" si="56"/>
        <v>10</v>
      </c>
      <c r="Q1853" s="118">
        <f>VLOOKUP(M1853,WeightWhite!A$10:B$12,2,FALSE)*I1853</f>
        <v>1</v>
      </c>
      <c r="R1853">
        <f t="shared" si="57"/>
        <v>3</v>
      </c>
    </row>
    <row r="1854" spans="1:18" hidden="1">
      <c r="A1854" s="134">
        <v>9402640005</v>
      </c>
      <c r="B1854">
        <v>2005</v>
      </c>
      <c r="C1854">
        <v>20051005</v>
      </c>
      <c r="D1854">
        <v>50</v>
      </c>
      <c r="E1854">
        <v>50</v>
      </c>
      <c r="G1854" t="s">
        <v>308</v>
      </c>
      <c r="H1854">
        <v>210512</v>
      </c>
      <c r="I1854">
        <v>1.04</v>
      </c>
      <c r="J1854" t="s">
        <v>77</v>
      </c>
      <c r="K1854" t="s">
        <v>77</v>
      </c>
      <c r="L1854" t="s">
        <v>896</v>
      </c>
      <c r="M1854">
        <v>2002</v>
      </c>
      <c r="N1854">
        <v>74</v>
      </c>
      <c r="O1854">
        <v>1</v>
      </c>
      <c r="P1854" t="str">
        <f t="shared" si="56"/>
        <v>10</v>
      </c>
      <c r="Q1854" s="118">
        <f>VLOOKUP(M1854,WeightWhite!A$10:B$12,2,FALSE)*I1854</f>
        <v>1.04</v>
      </c>
      <c r="R1854">
        <f t="shared" si="57"/>
        <v>3</v>
      </c>
    </row>
    <row r="1855" spans="1:18" hidden="1">
      <c r="A1855" s="134">
        <v>9402640006</v>
      </c>
      <c r="B1855">
        <v>2005</v>
      </c>
      <c r="C1855">
        <v>20051005</v>
      </c>
      <c r="D1855">
        <v>50</v>
      </c>
      <c r="E1855">
        <v>50</v>
      </c>
      <c r="G1855" t="s">
        <v>308</v>
      </c>
      <c r="H1855">
        <v>210512</v>
      </c>
      <c r="I1855">
        <v>1</v>
      </c>
      <c r="J1855" t="s">
        <v>77</v>
      </c>
      <c r="K1855" t="s">
        <v>77</v>
      </c>
      <c r="L1855" t="s">
        <v>896</v>
      </c>
      <c r="M1855">
        <v>2002</v>
      </c>
      <c r="N1855">
        <v>74</v>
      </c>
      <c r="O1855">
        <v>1</v>
      </c>
      <c r="P1855" t="str">
        <f t="shared" si="56"/>
        <v>10</v>
      </c>
      <c r="Q1855" s="118">
        <f>VLOOKUP(M1855,WeightWhite!A$10:B$12,2,FALSE)*I1855</f>
        <v>1</v>
      </c>
      <c r="R1855">
        <f t="shared" si="57"/>
        <v>3</v>
      </c>
    </row>
    <row r="1856" spans="1:18" hidden="1">
      <c r="A1856" s="134">
        <v>9402640007</v>
      </c>
      <c r="B1856">
        <v>2005</v>
      </c>
      <c r="C1856">
        <v>20051005</v>
      </c>
      <c r="D1856">
        <v>50</v>
      </c>
      <c r="E1856">
        <v>50</v>
      </c>
      <c r="G1856" t="s">
        <v>308</v>
      </c>
      <c r="H1856">
        <v>210512</v>
      </c>
      <c r="I1856">
        <v>1</v>
      </c>
      <c r="J1856" t="s">
        <v>77</v>
      </c>
      <c r="K1856" t="s">
        <v>77</v>
      </c>
      <c r="L1856" t="s">
        <v>896</v>
      </c>
      <c r="M1856">
        <v>2002</v>
      </c>
      <c r="N1856">
        <v>74</v>
      </c>
      <c r="O1856">
        <v>1</v>
      </c>
      <c r="P1856" t="str">
        <f t="shared" si="56"/>
        <v>10</v>
      </c>
      <c r="Q1856" s="118">
        <f>VLOOKUP(M1856,WeightWhite!A$10:B$12,2,FALSE)*I1856</f>
        <v>1</v>
      </c>
      <c r="R1856">
        <f t="shared" si="57"/>
        <v>3</v>
      </c>
    </row>
    <row r="1857" spans="1:18" hidden="1">
      <c r="A1857" s="134">
        <v>9402640009</v>
      </c>
      <c r="B1857">
        <v>2005</v>
      </c>
      <c r="C1857">
        <v>20051005</v>
      </c>
      <c r="D1857">
        <v>50</v>
      </c>
      <c r="E1857">
        <v>50</v>
      </c>
      <c r="G1857" t="s">
        <v>308</v>
      </c>
      <c r="H1857">
        <v>210512</v>
      </c>
      <c r="I1857">
        <v>1</v>
      </c>
      <c r="J1857" t="s">
        <v>77</v>
      </c>
      <c r="K1857" t="s">
        <v>77</v>
      </c>
      <c r="L1857" t="s">
        <v>896</v>
      </c>
      <c r="M1857">
        <v>2002</v>
      </c>
      <c r="N1857">
        <v>74</v>
      </c>
      <c r="O1857">
        <v>1</v>
      </c>
      <c r="P1857" t="str">
        <f t="shared" si="56"/>
        <v>10</v>
      </c>
      <c r="Q1857" s="118">
        <f>VLOOKUP(M1857,WeightWhite!A$10:B$12,2,FALSE)*I1857</f>
        <v>1</v>
      </c>
      <c r="R1857">
        <f t="shared" si="57"/>
        <v>3</v>
      </c>
    </row>
    <row r="1858" spans="1:18" hidden="1">
      <c r="A1858" s="134">
        <v>9402640010</v>
      </c>
      <c r="B1858">
        <v>2005</v>
      </c>
      <c r="C1858">
        <v>20051005</v>
      </c>
      <c r="D1858">
        <v>50</v>
      </c>
      <c r="E1858">
        <v>50</v>
      </c>
      <c r="G1858" t="s">
        <v>308</v>
      </c>
      <c r="H1858">
        <v>210512</v>
      </c>
      <c r="I1858">
        <v>1</v>
      </c>
      <c r="J1858" t="s">
        <v>77</v>
      </c>
      <c r="K1858" t="s">
        <v>77</v>
      </c>
      <c r="L1858" t="s">
        <v>896</v>
      </c>
      <c r="M1858">
        <v>2002</v>
      </c>
      <c r="N1858">
        <v>74</v>
      </c>
      <c r="O1858">
        <v>1</v>
      </c>
      <c r="P1858" t="str">
        <f t="shared" ref="P1858:P1921" si="58">MID(C1858,5,2)</f>
        <v>10</v>
      </c>
      <c r="Q1858" s="118">
        <f>VLOOKUP(M1858,WeightWhite!A$10:B$12,2,FALSE)*I1858</f>
        <v>1</v>
      </c>
      <c r="R1858">
        <f t="shared" si="57"/>
        <v>3</v>
      </c>
    </row>
    <row r="1859" spans="1:18" hidden="1">
      <c r="A1859" s="134">
        <v>9402640011</v>
      </c>
      <c r="B1859">
        <v>2005</v>
      </c>
      <c r="C1859">
        <v>20051005</v>
      </c>
      <c r="D1859">
        <v>50</v>
      </c>
      <c r="E1859">
        <v>50</v>
      </c>
      <c r="G1859" t="s">
        <v>308</v>
      </c>
      <c r="H1859">
        <v>210512</v>
      </c>
      <c r="I1859">
        <v>1</v>
      </c>
      <c r="J1859" t="s">
        <v>77</v>
      </c>
      <c r="K1859" t="s">
        <v>77</v>
      </c>
      <c r="L1859" t="s">
        <v>896</v>
      </c>
      <c r="M1859">
        <v>2002</v>
      </c>
      <c r="N1859">
        <v>74</v>
      </c>
      <c r="O1859">
        <v>1</v>
      </c>
      <c r="P1859" t="str">
        <f t="shared" si="58"/>
        <v>10</v>
      </c>
      <c r="Q1859" s="118">
        <f>VLOOKUP(M1859,WeightWhite!A$10:B$12,2,FALSE)*I1859</f>
        <v>1</v>
      </c>
      <c r="R1859">
        <f t="shared" ref="R1859:R1922" si="59">B1859-M1859</f>
        <v>3</v>
      </c>
    </row>
    <row r="1860" spans="1:18" hidden="1">
      <c r="A1860" s="134">
        <v>9402640015</v>
      </c>
      <c r="B1860">
        <v>2005</v>
      </c>
      <c r="C1860">
        <v>20051005</v>
      </c>
      <c r="D1860">
        <v>50</v>
      </c>
      <c r="E1860">
        <v>50</v>
      </c>
      <c r="G1860" t="s">
        <v>308</v>
      </c>
      <c r="H1860">
        <v>210512</v>
      </c>
      <c r="I1860">
        <v>1</v>
      </c>
      <c r="J1860" t="s">
        <v>77</v>
      </c>
      <c r="K1860" t="s">
        <v>77</v>
      </c>
      <c r="L1860" t="s">
        <v>896</v>
      </c>
      <c r="M1860">
        <v>2002</v>
      </c>
      <c r="N1860">
        <v>74</v>
      </c>
      <c r="O1860">
        <v>1</v>
      </c>
      <c r="P1860" t="str">
        <f t="shared" si="58"/>
        <v>10</v>
      </c>
      <c r="Q1860" s="118">
        <f>VLOOKUP(M1860,WeightWhite!A$10:B$12,2,FALSE)*I1860</f>
        <v>1</v>
      </c>
      <c r="R1860">
        <f t="shared" si="59"/>
        <v>3</v>
      </c>
    </row>
    <row r="1861" spans="1:18" hidden="1">
      <c r="A1861" s="134">
        <v>9402640018</v>
      </c>
      <c r="B1861">
        <v>2005</v>
      </c>
      <c r="C1861">
        <v>20051005</v>
      </c>
      <c r="D1861">
        <v>50</v>
      </c>
      <c r="E1861">
        <v>50</v>
      </c>
      <c r="G1861" t="s">
        <v>308</v>
      </c>
      <c r="H1861">
        <v>210512</v>
      </c>
      <c r="I1861">
        <v>1</v>
      </c>
      <c r="J1861" t="s">
        <v>77</v>
      </c>
      <c r="K1861" t="s">
        <v>77</v>
      </c>
      <c r="L1861" t="s">
        <v>896</v>
      </c>
      <c r="M1861">
        <v>2002</v>
      </c>
      <c r="N1861">
        <v>74</v>
      </c>
      <c r="O1861">
        <v>1</v>
      </c>
      <c r="P1861" t="str">
        <f t="shared" si="58"/>
        <v>10</v>
      </c>
      <c r="Q1861" s="118">
        <f>VLOOKUP(M1861,WeightWhite!A$10:B$12,2,FALSE)*I1861</f>
        <v>1</v>
      </c>
      <c r="R1861">
        <f t="shared" si="59"/>
        <v>3</v>
      </c>
    </row>
    <row r="1862" spans="1:18" hidden="1">
      <c r="A1862" s="134">
        <v>9402640019</v>
      </c>
      <c r="B1862">
        <v>2005</v>
      </c>
      <c r="C1862">
        <v>20051005</v>
      </c>
      <c r="D1862">
        <v>50</v>
      </c>
      <c r="E1862">
        <v>50</v>
      </c>
      <c r="G1862" t="s">
        <v>308</v>
      </c>
      <c r="H1862">
        <v>210512</v>
      </c>
      <c r="I1862">
        <v>1</v>
      </c>
      <c r="J1862" t="s">
        <v>77</v>
      </c>
      <c r="K1862" t="s">
        <v>77</v>
      </c>
      <c r="L1862" t="s">
        <v>896</v>
      </c>
      <c r="M1862">
        <v>2002</v>
      </c>
      <c r="N1862">
        <v>74</v>
      </c>
      <c r="O1862">
        <v>1</v>
      </c>
      <c r="P1862" t="str">
        <f t="shared" si="58"/>
        <v>10</v>
      </c>
      <c r="Q1862" s="118">
        <f>VLOOKUP(M1862,WeightWhite!A$10:B$12,2,FALSE)*I1862</f>
        <v>1</v>
      </c>
      <c r="R1862">
        <f t="shared" si="59"/>
        <v>3</v>
      </c>
    </row>
    <row r="1863" spans="1:18" hidden="1">
      <c r="A1863" s="134">
        <v>9402640021</v>
      </c>
      <c r="B1863">
        <v>2005</v>
      </c>
      <c r="C1863">
        <v>20051005</v>
      </c>
      <c r="D1863">
        <v>50</v>
      </c>
      <c r="E1863">
        <v>50</v>
      </c>
      <c r="G1863" t="s">
        <v>308</v>
      </c>
      <c r="H1863">
        <v>210512</v>
      </c>
      <c r="I1863">
        <v>1</v>
      </c>
      <c r="J1863" t="s">
        <v>77</v>
      </c>
      <c r="K1863" t="s">
        <v>77</v>
      </c>
      <c r="L1863" t="s">
        <v>896</v>
      </c>
      <c r="M1863">
        <v>2002</v>
      </c>
      <c r="N1863">
        <v>74</v>
      </c>
      <c r="O1863">
        <v>1</v>
      </c>
      <c r="P1863" t="str">
        <f t="shared" si="58"/>
        <v>10</v>
      </c>
      <c r="Q1863" s="118">
        <f>VLOOKUP(M1863,WeightWhite!A$10:B$12,2,FALSE)*I1863</f>
        <v>1</v>
      </c>
      <c r="R1863">
        <f t="shared" si="59"/>
        <v>3</v>
      </c>
    </row>
    <row r="1864" spans="1:18" hidden="1">
      <c r="A1864" s="134">
        <v>9402640023</v>
      </c>
      <c r="B1864">
        <v>2005</v>
      </c>
      <c r="C1864">
        <v>20051005</v>
      </c>
      <c r="D1864">
        <v>50</v>
      </c>
      <c r="E1864">
        <v>50</v>
      </c>
      <c r="G1864" t="s">
        <v>308</v>
      </c>
      <c r="H1864">
        <v>210512</v>
      </c>
      <c r="I1864">
        <v>1</v>
      </c>
      <c r="J1864" t="s">
        <v>77</v>
      </c>
      <c r="K1864" t="s">
        <v>77</v>
      </c>
      <c r="L1864" t="s">
        <v>896</v>
      </c>
      <c r="M1864">
        <v>2002</v>
      </c>
      <c r="N1864">
        <v>74</v>
      </c>
      <c r="O1864">
        <v>1</v>
      </c>
      <c r="P1864" t="str">
        <f t="shared" si="58"/>
        <v>10</v>
      </c>
      <c r="Q1864" s="118">
        <f>VLOOKUP(M1864,WeightWhite!A$10:B$12,2,FALSE)*I1864</f>
        <v>1</v>
      </c>
      <c r="R1864">
        <f t="shared" si="59"/>
        <v>3</v>
      </c>
    </row>
    <row r="1865" spans="1:18" hidden="1">
      <c r="A1865" s="134">
        <v>9402640024</v>
      </c>
      <c r="B1865">
        <v>2005</v>
      </c>
      <c r="C1865">
        <v>20051005</v>
      </c>
      <c r="D1865">
        <v>50</v>
      </c>
      <c r="E1865">
        <v>50</v>
      </c>
      <c r="G1865" t="s">
        <v>308</v>
      </c>
      <c r="H1865">
        <v>210512</v>
      </c>
      <c r="I1865">
        <v>1</v>
      </c>
      <c r="J1865" t="s">
        <v>77</v>
      </c>
      <c r="K1865" t="s">
        <v>77</v>
      </c>
      <c r="L1865" t="s">
        <v>896</v>
      </c>
      <c r="M1865">
        <v>2002</v>
      </c>
      <c r="N1865">
        <v>74</v>
      </c>
      <c r="O1865">
        <v>1</v>
      </c>
      <c r="P1865" t="str">
        <f t="shared" si="58"/>
        <v>10</v>
      </c>
      <c r="Q1865" s="118">
        <f>VLOOKUP(M1865,WeightWhite!A$10:B$12,2,FALSE)*I1865</f>
        <v>1</v>
      </c>
      <c r="R1865">
        <f t="shared" si="59"/>
        <v>3</v>
      </c>
    </row>
    <row r="1866" spans="1:18" hidden="1">
      <c r="A1866" s="134">
        <v>9402640025</v>
      </c>
      <c r="B1866">
        <v>2005</v>
      </c>
      <c r="C1866">
        <v>20051005</v>
      </c>
      <c r="D1866">
        <v>50</v>
      </c>
      <c r="E1866">
        <v>50</v>
      </c>
      <c r="G1866" t="s">
        <v>308</v>
      </c>
      <c r="H1866">
        <v>210512</v>
      </c>
      <c r="I1866">
        <v>1</v>
      </c>
      <c r="J1866" t="s">
        <v>77</v>
      </c>
      <c r="K1866" t="s">
        <v>77</v>
      </c>
      <c r="L1866" t="s">
        <v>896</v>
      </c>
      <c r="M1866">
        <v>2002</v>
      </c>
      <c r="N1866">
        <v>74</v>
      </c>
      <c r="O1866">
        <v>1</v>
      </c>
      <c r="P1866" t="str">
        <f t="shared" si="58"/>
        <v>10</v>
      </c>
      <c r="Q1866" s="118">
        <f>VLOOKUP(M1866,WeightWhite!A$10:B$12,2,FALSE)*I1866</f>
        <v>1</v>
      </c>
      <c r="R1866">
        <f t="shared" si="59"/>
        <v>3</v>
      </c>
    </row>
    <row r="1867" spans="1:18" hidden="1">
      <c r="A1867" s="134">
        <v>9402640026</v>
      </c>
      <c r="B1867">
        <v>2005</v>
      </c>
      <c r="C1867">
        <v>20051005</v>
      </c>
      <c r="D1867">
        <v>50</v>
      </c>
      <c r="E1867">
        <v>50</v>
      </c>
      <c r="G1867" t="s">
        <v>308</v>
      </c>
      <c r="H1867">
        <v>210512</v>
      </c>
      <c r="I1867">
        <v>1</v>
      </c>
      <c r="J1867" t="s">
        <v>77</v>
      </c>
      <c r="K1867" t="s">
        <v>77</v>
      </c>
      <c r="L1867" t="s">
        <v>896</v>
      </c>
      <c r="M1867">
        <v>2002</v>
      </c>
      <c r="N1867">
        <v>74</v>
      </c>
      <c r="O1867">
        <v>1</v>
      </c>
      <c r="P1867" t="str">
        <f t="shared" si="58"/>
        <v>10</v>
      </c>
      <c r="Q1867" s="118">
        <f>VLOOKUP(M1867,WeightWhite!A$10:B$12,2,FALSE)*I1867</f>
        <v>1</v>
      </c>
      <c r="R1867">
        <f t="shared" si="59"/>
        <v>3</v>
      </c>
    </row>
    <row r="1868" spans="1:18" hidden="1">
      <c r="A1868" s="134">
        <v>9402640027</v>
      </c>
      <c r="B1868">
        <v>2005</v>
      </c>
      <c r="C1868">
        <v>20051005</v>
      </c>
      <c r="D1868">
        <v>50</v>
      </c>
      <c r="E1868">
        <v>50</v>
      </c>
      <c r="G1868" t="s">
        <v>308</v>
      </c>
      <c r="H1868">
        <v>210512</v>
      </c>
      <c r="I1868">
        <v>1</v>
      </c>
      <c r="J1868" t="s">
        <v>77</v>
      </c>
      <c r="K1868" t="s">
        <v>77</v>
      </c>
      <c r="L1868" t="s">
        <v>896</v>
      </c>
      <c r="M1868">
        <v>2002</v>
      </c>
      <c r="N1868">
        <v>74</v>
      </c>
      <c r="O1868">
        <v>1</v>
      </c>
      <c r="P1868" t="str">
        <f t="shared" si="58"/>
        <v>10</v>
      </c>
      <c r="Q1868" s="118">
        <f>VLOOKUP(M1868,WeightWhite!A$10:B$12,2,FALSE)*I1868</f>
        <v>1</v>
      </c>
      <c r="R1868">
        <f t="shared" si="59"/>
        <v>3</v>
      </c>
    </row>
    <row r="1869" spans="1:18" hidden="1">
      <c r="A1869" s="134">
        <v>9402640029</v>
      </c>
      <c r="B1869">
        <v>2005</v>
      </c>
      <c r="C1869">
        <v>20051005</v>
      </c>
      <c r="D1869">
        <v>50</v>
      </c>
      <c r="E1869">
        <v>50</v>
      </c>
      <c r="G1869" t="s">
        <v>308</v>
      </c>
      <c r="H1869">
        <v>210512</v>
      </c>
      <c r="I1869">
        <v>1</v>
      </c>
      <c r="J1869" t="s">
        <v>77</v>
      </c>
      <c r="K1869" t="s">
        <v>77</v>
      </c>
      <c r="L1869" t="s">
        <v>896</v>
      </c>
      <c r="M1869">
        <v>2002</v>
      </c>
      <c r="N1869">
        <v>74</v>
      </c>
      <c r="O1869">
        <v>1</v>
      </c>
      <c r="P1869" t="str">
        <f t="shared" si="58"/>
        <v>10</v>
      </c>
      <c r="Q1869" s="118">
        <f>VLOOKUP(M1869,WeightWhite!A$10:B$12,2,FALSE)*I1869</f>
        <v>1</v>
      </c>
      <c r="R1869">
        <f t="shared" si="59"/>
        <v>3</v>
      </c>
    </row>
    <row r="1870" spans="1:18" hidden="1">
      <c r="A1870" s="134">
        <v>9402640030</v>
      </c>
      <c r="B1870">
        <v>2005</v>
      </c>
      <c r="C1870">
        <v>20051005</v>
      </c>
      <c r="D1870">
        <v>50</v>
      </c>
      <c r="E1870">
        <v>50</v>
      </c>
      <c r="G1870" t="s">
        <v>308</v>
      </c>
      <c r="H1870">
        <v>210512</v>
      </c>
      <c r="I1870">
        <v>1</v>
      </c>
      <c r="J1870" t="s">
        <v>77</v>
      </c>
      <c r="K1870" t="s">
        <v>77</v>
      </c>
      <c r="L1870" t="s">
        <v>896</v>
      </c>
      <c r="M1870">
        <v>2002</v>
      </c>
      <c r="N1870">
        <v>74</v>
      </c>
      <c r="O1870">
        <v>1</v>
      </c>
      <c r="P1870" t="str">
        <f t="shared" si="58"/>
        <v>10</v>
      </c>
      <c r="Q1870" s="118">
        <f>VLOOKUP(M1870,WeightWhite!A$10:B$12,2,FALSE)*I1870</f>
        <v>1</v>
      </c>
      <c r="R1870">
        <f t="shared" si="59"/>
        <v>3</v>
      </c>
    </row>
    <row r="1871" spans="1:18" hidden="1">
      <c r="A1871" s="134">
        <v>9402640031</v>
      </c>
      <c r="B1871">
        <v>2005</v>
      </c>
      <c r="C1871">
        <v>20051005</v>
      </c>
      <c r="D1871">
        <v>50</v>
      </c>
      <c r="E1871">
        <v>50</v>
      </c>
      <c r="G1871" t="s">
        <v>308</v>
      </c>
      <c r="H1871">
        <v>210512</v>
      </c>
      <c r="I1871">
        <v>1</v>
      </c>
      <c r="J1871" t="s">
        <v>77</v>
      </c>
      <c r="K1871" t="s">
        <v>77</v>
      </c>
      <c r="L1871" t="s">
        <v>896</v>
      </c>
      <c r="M1871">
        <v>2002</v>
      </c>
      <c r="N1871">
        <v>74</v>
      </c>
      <c r="O1871">
        <v>1</v>
      </c>
      <c r="P1871" t="str">
        <f t="shared" si="58"/>
        <v>10</v>
      </c>
      <c r="Q1871" s="118">
        <f>VLOOKUP(M1871,WeightWhite!A$10:B$12,2,FALSE)*I1871</f>
        <v>1</v>
      </c>
      <c r="R1871">
        <f t="shared" si="59"/>
        <v>3</v>
      </c>
    </row>
    <row r="1872" spans="1:18" hidden="1">
      <c r="A1872" s="134">
        <v>9402650001</v>
      </c>
      <c r="B1872">
        <v>2005</v>
      </c>
      <c r="C1872">
        <v>20051005</v>
      </c>
      <c r="D1872">
        <v>50</v>
      </c>
      <c r="E1872">
        <v>50</v>
      </c>
      <c r="G1872" t="s">
        <v>308</v>
      </c>
      <c r="H1872">
        <v>210512</v>
      </c>
      <c r="I1872">
        <v>1</v>
      </c>
      <c r="J1872" t="s">
        <v>77</v>
      </c>
      <c r="K1872" t="s">
        <v>77</v>
      </c>
      <c r="L1872" t="s">
        <v>896</v>
      </c>
      <c r="M1872">
        <v>2002</v>
      </c>
      <c r="N1872">
        <v>74</v>
      </c>
      <c r="O1872">
        <v>1</v>
      </c>
      <c r="P1872" t="str">
        <f t="shared" si="58"/>
        <v>10</v>
      </c>
      <c r="Q1872" s="118">
        <f>VLOOKUP(M1872,WeightWhite!A$10:B$12,2,FALSE)*I1872</f>
        <v>1</v>
      </c>
      <c r="R1872">
        <f t="shared" si="59"/>
        <v>3</v>
      </c>
    </row>
    <row r="1873" spans="1:18" hidden="1">
      <c r="A1873" s="134">
        <v>9402650002</v>
      </c>
      <c r="B1873">
        <v>2005</v>
      </c>
      <c r="C1873">
        <v>20051005</v>
      </c>
      <c r="D1873">
        <v>50</v>
      </c>
      <c r="E1873">
        <v>50</v>
      </c>
      <c r="G1873" t="s">
        <v>308</v>
      </c>
      <c r="H1873">
        <v>210512</v>
      </c>
      <c r="I1873">
        <v>1</v>
      </c>
      <c r="J1873" t="s">
        <v>77</v>
      </c>
      <c r="K1873" t="s">
        <v>77</v>
      </c>
      <c r="L1873" t="s">
        <v>896</v>
      </c>
      <c r="M1873">
        <v>2002</v>
      </c>
      <c r="N1873">
        <v>74</v>
      </c>
      <c r="O1873">
        <v>1</v>
      </c>
      <c r="P1873" t="str">
        <f t="shared" si="58"/>
        <v>10</v>
      </c>
      <c r="Q1873" s="118">
        <f>VLOOKUP(M1873,WeightWhite!A$10:B$12,2,FALSE)*I1873</f>
        <v>1</v>
      </c>
      <c r="R1873">
        <f t="shared" si="59"/>
        <v>3</v>
      </c>
    </row>
    <row r="1874" spans="1:18" hidden="1">
      <c r="A1874" s="134">
        <v>9402650004</v>
      </c>
      <c r="B1874">
        <v>2005</v>
      </c>
      <c r="C1874">
        <v>20051005</v>
      </c>
      <c r="D1874">
        <v>50</v>
      </c>
      <c r="E1874">
        <v>50</v>
      </c>
      <c r="G1874" t="s">
        <v>308</v>
      </c>
      <c r="H1874">
        <v>210512</v>
      </c>
      <c r="I1874">
        <v>1.04</v>
      </c>
      <c r="J1874" t="s">
        <v>77</v>
      </c>
      <c r="K1874" t="s">
        <v>77</v>
      </c>
      <c r="L1874" t="s">
        <v>896</v>
      </c>
      <c r="M1874">
        <v>2002</v>
      </c>
      <c r="N1874">
        <v>74</v>
      </c>
      <c r="O1874">
        <v>1</v>
      </c>
      <c r="P1874" t="str">
        <f t="shared" si="58"/>
        <v>10</v>
      </c>
      <c r="Q1874" s="118">
        <f>VLOOKUP(M1874,WeightWhite!A$10:B$12,2,FALSE)*I1874</f>
        <v>1.04</v>
      </c>
      <c r="R1874">
        <f t="shared" si="59"/>
        <v>3</v>
      </c>
    </row>
    <row r="1875" spans="1:18" hidden="1">
      <c r="A1875" s="134">
        <v>9402650007</v>
      </c>
      <c r="B1875">
        <v>2005</v>
      </c>
      <c r="C1875">
        <v>20051005</v>
      </c>
      <c r="D1875">
        <v>50</v>
      </c>
      <c r="E1875">
        <v>50</v>
      </c>
      <c r="G1875" t="s">
        <v>308</v>
      </c>
      <c r="H1875">
        <v>210512</v>
      </c>
      <c r="I1875">
        <v>1</v>
      </c>
      <c r="J1875" t="s">
        <v>77</v>
      </c>
      <c r="K1875" t="s">
        <v>77</v>
      </c>
      <c r="L1875" t="s">
        <v>896</v>
      </c>
      <c r="M1875">
        <v>2002</v>
      </c>
      <c r="N1875">
        <v>74</v>
      </c>
      <c r="O1875">
        <v>1</v>
      </c>
      <c r="P1875" t="str">
        <f t="shared" si="58"/>
        <v>10</v>
      </c>
      <c r="Q1875" s="118">
        <f>VLOOKUP(M1875,WeightWhite!A$10:B$12,2,FALSE)*I1875</f>
        <v>1</v>
      </c>
      <c r="R1875">
        <f t="shared" si="59"/>
        <v>3</v>
      </c>
    </row>
    <row r="1876" spans="1:18" hidden="1">
      <c r="A1876" s="134">
        <v>9402650009</v>
      </c>
      <c r="B1876">
        <v>2005</v>
      </c>
      <c r="C1876">
        <v>20051005</v>
      </c>
      <c r="D1876">
        <v>50</v>
      </c>
      <c r="E1876">
        <v>50</v>
      </c>
      <c r="G1876" t="s">
        <v>308</v>
      </c>
      <c r="H1876">
        <v>210512</v>
      </c>
      <c r="I1876">
        <v>1</v>
      </c>
      <c r="J1876" t="s">
        <v>77</v>
      </c>
      <c r="K1876" t="s">
        <v>77</v>
      </c>
      <c r="L1876" t="s">
        <v>896</v>
      </c>
      <c r="M1876">
        <v>2002</v>
      </c>
      <c r="N1876">
        <v>74</v>
      </c>
      <c r="O1876">
        <v>1</v>
      </c>
      <c r="P1876" t="str">
        <f t="shared" si="58"/>
        <v>10</v>
      </c>
      <c r="Q1876" s="118">
        <f>VLOOKUP(M1876,WeightWhite!A$10:B$12,2,FALSE)*I1876</f>
        <v>1</v>
      </c>
      <c r="R1876">
        <f t="shared" si="59"/>
        <v>3</v>
      </c>
    </row>
    <row r="1877" spans="1:18" hidden="1">
      <c r="A1877" s="134">
        <v>9402650010</v>
      </c>
      <c r="B1877">
        <v>2005</v>
      </c>
      <c r="C1877">
        <v>20051005</v>
      </c>
      <c r="D1877">
        <v>50</v>
      </c>
      <c r="E1877">
        <v>50</v>
      </c>
      <c r="G1877" t="s">
        <v>308</v>
      </c>
      <c r="H1877">
        <v>210512</v>
      </c>
      <c r="I1877">
        <v>1</v>
      </c>
      <c r="J1877" t="s">
        <v>77</v>
      </c>
      <c r="K1877" t="s">
        <v>77</v>
      </c>
      <c r="L1877" t="s">
        <v>896</v>
      </c>
      <c r="M1877">
        <v>2002</v>
      </c>
      <c r="N1877">
        <v>74</v>
      </c>
      <c r="O1877">
        <v>1</v>
      </c>
      <c r="P1877" t="str">
        <f t="shared" si="58"/>
        <v>10</v>
      </c>
      <c r="Q1877" s="118">
        <f>VLOOKUP(M1877,WeightWhite!A$10:B$12,2,FALSE)*I1877</f>
        <v>1</v>
      </c>
      <c r="R1877">
        <f t="shared" si="59"/>
        <v>3</v>
      </c>
    </row>
    <row r="1878" spans="1:18" hidden="1">
      <c r="A1878" s="134">
        <v>9402650012</v>
      </c>
      <c r="B1878">
        <v>2005</v>
      </c>
      <c r="C1878">
        <v>20051005</v>
      </c>
      <c r="D1878">
        <v>50</v>
      </c>
      <c r="E1878">
        <v>50</v>
      </c>
      <c r="G1878" t="s">
        <v>308</v>
      </c>
      <c r="H1878">
        <v>210512</v>
      </c>
      <c r="I1878">
        <v>1</v>
      </c>
      <c r="J1878" t="s">
        <v>77</v>
      </c>
      <c r="K1878" t="s">
        <v>77</v>
      </c>
      <c r="L1878" t="s">
        <v>896</v>
      </c>
      <c r="M1878">
        <v>2002</v>
      </c>
      <c r="N1878">
        <v>74</v>
      </c>
      <c r="O1878">
        <v>1</v>
      </c>
      <c r="P1878" t="str">
        <f t="shared" si="58"/>
        <v>10</v>
      </c>
      <c r="Q1878" s="118">
        <f>VLOOKUP(M1878,WeightWhite!A$10:B$12,2,FALSE)*I1878</f>
        <v>1</v>
      </c>
      <c r="R1878">
        <f t="shared" si="59"/>
        <v>3</v>
      </c>
    </row>
    <row r="1879" spans="1:18" hidden="1">
      <c r="A1879" s="134">
        <v>9402650013</v>
      </c>
      <c r="B1879">
        <v>2005</v>
      </c>
      <c r="C1879">
        <v>20051005</v>
      </c>
      <c r="D1879">
        <v>50</v>
      </c>
      <c r="E1879">
        <v>50</v>
      </c>
      <c r="G1879" t="s">
        <v>308</v>
      </c>
      <c r="H1879">
        <v>210512</v>
      </c>
      <c r="I1879">
        <v>1</v>
      </c>
      <c r="J1879" t="s">
        <v>77</v>
      </c>
      <c r="K1879" t="s">
        <v>77</v>
      </c>
      <c r="L1879" t="s">
        <v>896</v>
      </c>
      <c r="M1879">
        <v>2002</v>
      </c>
      <c r="N1879">
        <v>74</v>
      </c>
      <c r="O1879">
        <v>1</v>
      </c>
      <c r="P1879" t="str">
        <f t="shared" si="58"/>
        <v>10</v>
      </c>
      <c r="Q1879" s="118">
        <f>VLOOKUP(M1879,WeightWhite!A$10:B$12,2,FALSE)*I1879</f>
        <v>1</v>
      </c>
      <c r="R1879">
        <f t="shared" si="59"/>
        <v>3</v>
      </c>
    </row>
    <row r="1880" spans="1:18" hidden="1">
      <c r="A1880" s="134">
        <v>9402650014</v>
      </c>
      <c r="B1880">
        <v>2005</v>
      </c>
      <c r="C1880">
        <v>20051005</v>
      </c>
      <c r="D1880">
        <v>50</v>
      </c>
      <c r="E1880">
        <v>50</v>
      </c>
      <c r="G1880" t="s">
        <v>308</v>
      </c>
      <c r="H1880">
        <v>210512</v>
      </c>
      <c r="I1880">
        <v>1</v>
      </c>
      <c r="J1880" t="s">
        <v>77</v>
      </c>
      <c r="K1880" t="s">
        <v>77</v>
      </c>
      <c r="L1880" t="s">
        <v>896</v>
      </c>
      <c r="M1880">
        <v>2002</v>
      </c>
      <c r="N1880">
        <v>74</v>
      </c>
      <c r="O1880">
        <v>1</v>
      </c>
      <c r="P1880" t="str">
        <f t="shared" si="58"/>
        <v>10</v>
      </c>
      <c r="Q1880" s="118">
        <f>VLOOKUP(M1880,WeightWhite!A$10:B$12,2,FALSE)*I1880</f>
        <v>1</v>
      </c>
      <c r="R1880">
        <f t="shared" si="59"/>
        <v>3</v>
      </c>
    </row>
    <row r="1881" spans="1:18" hidden="1">
      <c r="A1881" s="134">
        <v>9402650015</v>
      </c>
      <c r="B1881">
        <v>2005</v>
      </c>
      <c r="C1881">
        <v>20051005</v>
      </c>
      <c r="D1881">
        <v>50</v>
      </c>
      <c r="E1881">
        <v>50</v>
      </c>
      <c r="G1881" t="s">
        <v>308</v>
      </c>
      <c r="H1881">
        <v>210512</v>
      </c>
      <c r="I1881">
        <v>1</v>
      </c>
      <c r="J1881" t="s">
        <v>77</v>
      </c>
      <c r="K1881" t="s">
        <v>77</v>
      </c>
      <c r="L1881" t="s">
        <v>896</v>
      </c>
      <c r="M1881">
        <v>2002</v>
      </c>
      <c r="N1881">
        <v>74</v>
      </c>
      <c r="O1881">
        <v>1</v>
      </c>
      <c r="P1881" t="str">
        <f t="shared" si="58"/>
        <v>10</v>
      </c>
      <c r="Q1881" s="118">
        <f>VLOOKUP(M1881,WeightWhite!A$10:B$12,2,FALSE)*I1881</f>
        <v>1</v>
      </c>
      <c r="R1881">
        <f t="shared" si="59"/>
        <v>3</v>
      </c>
    </row>
    <row r="1882" spans="1:18" hidden="1">
      <c r="A1882" s="134">
        <v>9402650016</v>
      </c>
      <c r="B1882">
        <v>2005</v>
      </c>
      <c r="C1882">
        <v>20051005</v>
      </c>
      <c r="D1882">
        <v>50</v>
      </c>
      <c r="E1882">
        <v>50</v>
      </c>
      <c r="G1882" t="s">
        <v>308</v>
      </c>
      <c r="H1882">
        <v>210512</v>
      </c>
      <c r="I1882">
        <v>1</v>
      </c>
      <c r="J1882" t="s">
        <v>77</v>
      </c>
      <c r="K1882" t="s">
        <v>77</v>
      </c>
      <c r="L1882" t="s">
        <v>896</v>
      </c>
      <c r="M1882">
        <v>2002</v>
      </c>
      <c r="N1882">
        <v>74</v>
      </c>
      <c r="O1882">
        <v>1</v>
      </c>
      <c r="P1882" t="str">
        <f t="shared" si="58"/>
        <v>10</v>
      </c>
      <c r="Q1882" s="118">
        <f>VLOOKUP(M1882,WeightWhite!A$10:B$12,2,FALSE)*I1882</f>
        <v>1</v>
      </c>
      <c r="R1882">
        <f t="shared" si="59"/>
        <v>3</v>
      </c>
    </row>
    <row r="1883" spans="1:18" hidden="1">
      <c r="A1883" s="134">
        <v>9402650017</v>
      </c>
      <c r="B1883">
        <v>2005</v>
      </c>
      <c r="C1883">
        <v>20051005</v>
      </c>
      <c r="D1883">
        <v>50</v>
      </c>
      <c r="E1883">
        <v>50</v>
      </c>
      <c r="G1883" t="s">
        <v>308</v>
      </c>
      <c r="H1883">
        <v>210512</v>
      </c>
      <c r="I1883">
        <v>1</v>
      </c>
      <c r="J1883" t="s">
        <v>77</v>
      </c>
      <c r="K1883" t="s">
        <v>77</v>
      </c>
      <c r="L1883" t="s">
        <v>896</v>
      </c>
      <c r="M1883">
        <v>2002</v>
      </c>
      <c r="N1883">
        <v>74</v>
      </c>
      <c r="O1883">
        <v>1</v>
      </c>
      <c r="P1883" t="str">
        <f t="shared" si="58"/>
        <v>10</v>
      </c>
      <c r="Q1883" s="118">
        <f>VLOOKUP(M1883,WeightWhite!A$10:B$12,2,FALSE)*I1883</f>
        <v>1</v>
      </c>
      <c r="R1883">
        <f t="shared" si="59"/>
        <v>3</v>
      </c>
    </row>
    <row r="1884" spans="1:18" hidden="1">
      <c r="A1884" s="134">
        <v>9402650018</v>
      </c>
      <c r="B1884">
        <v>2005</v>
      </c>
      <c r="C1884">
        <v>20051005</v>
      </c>
      <c r="D1884">
        <v>50</v>
      </c>
      <c r="E1884">
        <v>50</v>
      </c>
      <c r="G1884" t="s">
        <v>308</v>
      </c>
      <c r="H1884">
        <v>210512</v>
      </c>
      <c r="I1884">
        <v>1</v>
      </c>
      <c r="J1884" t="s">
        <v>77</v>
      </c>
      <c r="K1884" t="s">
        <v>77</v>
      </c>
      <c r="L1884" t="s">
        <v>896</v>
      </c>
      <c r="M1884">
        <v>2002</v>
      </c>
      <c r="N1884">
        <v>74</v>
      </c>
      <c r="O1884">
        <v>1</v>
      </c>
      <c r="P1884" t="str">
        <f t="shared" si="58"/>
        <v>10</v>
      </c>
      <c r="Q1884" s="118">
        <f>VLOOKUP(M1884,WeightWhite!A$10:B$12,2,FALSE)*I1884</f>
        <v>1</v>
      </c>
      <c r="R1884">
        <f t="shared" si="59"/>
        <v>3</v>
      </c>
    </row>
    <row r="1885" spans="1:18" hidden="1">
      <c r="A1885" s="134">
        <v>9402650019</v>
      </c>
      <c r="B1885">
        <v>2005</v>
      </c>
      <c r="C1885">
        <v>20051005</v>
      </c>
      <c r="D1885">
        <v>50</v>
      </c>
      <c r="E1885">
        <v>50</v>
      </c>
      <c r="G1885" t="s">
        <v>308</v>
      </c>
      <c r="H1885">
        <v>210512</v>
      </c>
      <c r="I1885">
        <v>1</v>
      </c>
      <c r="J1885" t="s">
        <v>77</v>
      </c>
      <c r="K1885" t="s">
        <v>77</v>
      </c>
      <c r="L1885" t="s">
        <v>896</v>
      </c>
      <c r="M1885">
        <v>2002</v>
      </c>
      <c r="N1885">
        <v>74</v>
      </c>
      <c r="O1885">
        <v>1</v>
      </c>
      <c r="P1885" t="str">
        <f t="shared" si="58"/>
        <v>10</v>
      </c>
      <c r="Q1885" s="118">
        <f>VLOOKUP(M1885,WeightWhite!A$10:B$12,2,FALSE)*I1885</f>
        <v>1</v>
      </c>
      <c r="R1885">
        <f t="shared" si="59"/>
        <v>3</v>
      </c>
    </row>
    <row r="1886" spans="1:18" hidden="1">
      <c r="A1886" s="134">
        <v>9402650020</v>
      </c>
      <c r="B1886">
        <v>2005</v>
      </c>
      <c r="C1886">
        <v>20051005</v>
      </c>
      <c r="D1886">
        <v>50</v>
      </c>
      <c r="E1886">
        <v>50</v>
      </c>
      <c r="G1886" t="s">
        <v>308</v>
      </c>
      <c r="H1886">
        <v>210512</v>
      </c>
      <c r="I1886">
        <v>1</v>
      </c>
      <c r="J1886" t="s">
        <v>77</v>
      </c>
      <c r="K1886" t="s">
        <v>77</v>
      </c>
      <c r="L1886" t="s">
        <v>896</v>
      </c>
      <c r="M1886">
        <v>2002</v>
      </c>
      <c r="N1886">
        <v>74</v>
      </c>
      <c r="O1886">
        <v>1</v>
      </c>
      <c r="P1886" t="str">
        <f t="shared" si="58"/>
        <v>10</v>
      </c>
      <c r="Q1886" s="118">
        <f>VLOOKUP(M1886,WeightWhite!A$10:B$12,2,FALSE)*I1886</f>
        <v>1</v>
      </c>
      <c r="R1886">
        <f t="shared" si="59"/>
        <v>3</v>
      </c>
    </row>
    <row r="1887" spans="1:18" hidden="1">
      <c r="A1887" s="134">
        <v>9402650021</v>
      </c>
      <c r="B1887">
        <v>2005</v>
      </c>
      <c r="C1887">
        <v>20051005</v>
      </c>
      <c r="D1887">
        <v>50</v>
      </c>
      <c r="E1887">
        <v>50</v>
      </c>
      <c r="G1887" t="s">
        <v>308</v>
      </c>
      <c r="H1887">
        <v>210512</v>
      </c>
      <c r="I1887">
        <v>1</v>
      </c>
      <c r="J1887" t="s">
        <v>77</v>
      </c>
      <c r="K1887" t="s">
        <v>77</v>
      </c>
      <c r="L1887" t="s">
        <v>896</v>
      </c>
      <c r="M1887">
        <v>2002</v>
      </c>
      <c r="N1887">
        <v>74</v>
      </c>
      <c r="O1887">
        <v>1</v>
      </c>
      <c r="P1887" t="str">
        <f t="shared" si="58"/>
        <v>10</v>
      </c>
      <c r="Q1887" s="118">
        <f>VLOOKUP(M1887,WeightWhite!A$10:B$12,2,FALSE)*I1887</f>
        <v>1</v>
      </c>
      <c r="R1887">
        <f t="shared" si="59"/>
        <v>3</v>
      </c>
    </row>
    <row r="1888" spans="1:18" hidden="1">
      <c r="A1888" s="134">
        <v>9402650022</v>
      </c>
      <c r="B1888">
        <v>2005</v>
      </c>
      <c r="C1888">
        <v>20051005</v>
      </c>
      <c r="D1888">
        <v>50</v>
      </c>
      <c r="E1888">
        <v>50</v>
      </c>
      <c r="G1888" t="s">
        <v>308</v>
      </c>
      <c r="H1888">
        <v>210512</v>
      </c>
      <c r="I1888">
        <v>1</v>
      </c>
      <c r="J1888" t="s">
        <v>77</v>
      </c>
      <c r="K1888" t="s">
        <v>77</v>
      </c>
      <c r="L1888" t="s">
        <v>896</v>
      </c>
      <c r="M1888">
        <v>2002</v>
      </c>
      <c r="N1888">
        <v>74</v>
      </c>
      <c r="O1888">
        <v>1</v>
      </c>
      <c r="P1888" t="str">
        <f t="shared" si="58"/>
        <v>10</v>
      </c>
      <c r="Q1888" s="118">
        <f>VLOOKUP(M1888,WeightWhite!A$10:B$12,2,FALSE)*I1888</f>
        <v>1</v>
      </c>
      <c r="R1888">
        <f t="shared" si="59"/>
        <v>3</v>
      </c>
    </row>
    <row r="1889" spans="1:18" hidden="1">
      <c r="A1889" s="134">
        <v>9402650023</v>
      </c>
      <c r="B1889">
        <v>2005</v>
      </c>
      <c r="C1889">
        <v>20051005</v>
      </c>
      <c r="D1889">
        <v>50</v>
      </c>
      <c r="E1889">
        <v>50</v>
      </c>
      <c r="G1889" t="s">
        <v>308</v>
      </c>
      <c r="H1889">
        <v>210512</v>
      </c>
      <c r="I1889">
        <v>1</v>
      </c>
      <c r="J1889" t="s">
        <v>77</v>
      </c>
      <c r="K1889" t="s">
        <v>77</v>
      </c>
      <c r="L1889" t="s">
        <v>896</v>
      </c>
      <c r="M1889">
        <v>2002</v>
      </c>
      <c r="N1889">
        <v>74</v>
      </c>
      <c r="O1889">
        <v>1</v>
      </c>
      <c r="P1889" t="str">
        <f t="shared" si="58"/>
        <v>10</v>
      </c>
      <c r="Q1889" s="118">
        <f>VLOOKUP(M1889,WeightWhite!A$10:B$12,2,FALSE)*I1889</f>
        <v>1</v>
      </c>
      <c r="R1889">
        <f t="shared" si="59"/>
        <v>3</v>
      </c>
    </row>
    <row r="1890" spans="1:18" hidden="1">
      <c r="A1890" s="134">
        <v>9402650024</v>
      </c>
      <c r="B1890">
        <v>2005</v>
      </c>
      <c r="C1890">
        <v>20051005</v>
      </c>
      <c r="D1890">
        <v>50</v>
      </c>
      <c r="E1890">
        <v>50</v>
      </c>
      <c r="G1890" t="s">
        <v>308</v>
      </c>
      <c r="H1890">
        <v>210512</v>
      </c>
      <c r="I1890">
        <v>1</v>
      </c>
      <c r="J1890" t="s">
        <v>77</v>
      </c>
      <c r="K1890" t="s">
        <v>77</v>
      </c>
      <c r="L1890" t="s">
        <v>896</v>
      </c>
      <c r="M1890">
        <v>2002</v>
      </c>
      <c r="N1890">
        <v>74</v>
      </c>
      <c r="O1890">
        <v>1</v>
      </c>
      <c r="P1890" t="str">
        <f t="shared" si="58"/>
        <v>10</v>
      </c>
      <c r="Q1890" s="118">
        <f>VLOOKUP(M1890,WeightWhite!A$10:B$12,2,FALSE)*I1890</f>
        <v>1</v>
      </c>
      <c r="R1890">
        <f t="shared" si="59"/>
        <v>3</v>
      </c>
    </row>
    <row r="1891" spans="1:18" hidden="1">
      <c r="A1891" s="134">
        <v>9402650025</v>
      </c>
      <c r="B1891">
        <v>2005</v>
      </c>
      <c r="C1891">
        <v>20051005</v>
      </c>
      <c r="D1891">
        <v>50</v>
      </c>
      <c r="E1891">
        <v>50</v>
      </c>
      <c r="G1891" t="s">
        <v>308</v>
      </c>
      <c r="H1891">
        <v>210512</v>
      </c>
      <c r="I1891">
        <v>1</v>
      </c>
      <c r="J1891" t="s">
        <v>77</v>
      </c>
      <c r="K1891" t="s">
        <v>77</v>
      </c>
      <c r="L1891" t="s">
        <v>896</v>
      </c>
      <c r="M1891">
        <v>2002</v>
      </c>
      <c r="N1891">
        <v>74</v>
      </c>
      <c r="O1891">
        <v>1</v>
      </c>
      <c r="P1891" t="str">
        <f t="shared" si="58"/>
        <v>10</v>
      </c>
      <c r="Q1891" s="118">
        <f>VLOOKUP(M1891,WeightWhite!A$10:B$12,2,FALSE)*I1891</f>
        <v>1</v>
      </c>
      <c r="R1891">
        <f t="shared" si="59"/>
        <v>3</v>
      </c>
    </row>
    <row r="1892" spans="1:18" hidden="1">
      <c r="A1892" s="134">
        <v>9402650026</v>
      </c>
      <c r="B1892">
        <v>2005</v>
      </c>
      <c r="C1892">
        <v>20051005</v>
      </c>
      <c r="D1892">
        <v>50</v>
      </c>
      <c r="E1892">
        <v>50</v>
      </c>
      <c r="G1892" t="s">
        <v>308</v>
      </c>
      <c r="H1892">
        <v>210512</v>
      </c>
      <c r="I1892">
        <v>1</v>
      </c>
      <c r="J1892" t="s">
        <v>77</v>
      </c>
      <c r="K1892" t="s">
        <v>77</v>
      </c>
      <c r="L1892" t="s">
        <v>896</v>
      </c>
      <c r="M1892">
        <v>2002</v>
      </c>
      <c r="N1892">
        <v>74</v>
      </c>
      <c r="O1892">
        <v>1</v>
      </c>
      <c r="P1892" t="str">
        <f t="shared" si="58"/>
        <v>10</v>
      </c>
      <c r="Q1892" s="118">
        <f>VLOOKUP(M1892,WeightWhite!A$10:B$12,2,FALSE)*I1892</f>
        <v>1</v>
      </c>
      <c r="R1892">
        <f t="shared" si="59"/>
        <v>3</v>
      </c>
    </row>
    <row r="1893" spans="1:18" hidden="1">
      <c r="A1893" s="134">
        <v>9402650028</v>
      </c>
      <c r="B1893">
        <v>2005</v>
      </c>
      <c r="C1893">
        <v>20051005</v>
      </c>
      <c r="D1893">
        <v>50</v>
      </c>
      <c r="E1893">
        <v>50</v>
      </c>
      <c r="G1893" t="s">
        <v>308</v>
      </c>
      <c r="H1893">
        <v>210512</v>
      </c>
      <c r="I1893">
        <v>1</v>
      </c>
      <c r="J1893" t="s">
        <v>77</v>
      </c>
      <c r="K1893" t="s">
        <v>77</v>
      </c>
      <c r="L1893" t="s">
        <v>896</v>
      </c>
      <c r="M1893">
        <v>2002</v>
      </c>
      <c r="N1893">
        <v>74</v>
      </c>
      <c r="O1893">
        <v>1</v>
      </c>
      <c r="P1893" t="str">
        <f t="shared" si="58"/>
        <v>10</v>
      </c>
      <c r="Q1893" s="118">
        <f>VLOOKUP(M1893,WeightWhite!A$10:B$12,2,FALSE)*I1893</f>
        <v>1</v>
      </c>
      <c r="R1893">
        <f t="shared" si="59"/>
        <v>3</v>
      </c>
    </row>
    <row r="1894" spans="1:18" hidden="1">
      <c r="A1894" s="134">
        <v>9402650030</v>
      </c>
      <c r="B1894">
        <v>2005</v>
      </c>
      <c r="C1894">
        <v>20051005</v>
      </c>
      <c r="D1894">
        <v>50</v>
      </c>
      <c r="E1894">
        <v>50</v>
      </c>
      <c r="G1894" t="s">
        <v>308</v>
      </c>
      <c r="H1894">
        <v>210512</v>
      </c>
      <c r="I1894">
        <v>1</v>
      </c>
      <c r="J1894" t="s">
        <v>77</v>
      </c>
      <c r="K1894" t="s">
        <v>77</v>
      </c>
      <c r="L1894" t="s">
        <v>896</v>
      </c>
      <c r="M1894">
        <v>2002</v>
      </c>
      <c r="N1894">
        <v>74</v>
      </c>
      <c r="O1894">
        <v>1</v>
      </c>
      <c r="P1894" t="str">
        <f t="shared" si="58"/>
        <v>10</v>
      </c>
      <c r="Q1894" s="118">
        <f>VLOOKUP(M1894,WeightWhite!A$10:B$12,2,FALSE)*I1894</f>
        <v>1</v>
      </c>
      <c r="R1894">
        <f t="shared" si="59"/>
        <v>3</v>
      </c>
    </row>
    <row r="1895" spans="1:18" hidden="1">
      <c r="A1895" s="134">
        <v>9402650031</v>
      </c>
      <c r="B1895">
        <v>2005</v>
      </c>
      <c r="C1895">
        <v>20051005</v>
      </c>
      <c r="D1895">
        <v>50</v>
      </c>
      <c r="E1895">
        <v>50</v>
      </c>
      <c r="G1895" t="s">
        <v>308</v>
      </c>
      <c r="H1895">
        <v>210512</v>
      </c>
      <c r="I1895">
        <v>1</v>
      </c>
      <c r="J1895" t="s">
        <v>77</v>
      </c>
      <c r="K1895" t="s">
        <v>77</v>
      </c>
      <c r="L1895" t="s">
        <v>896</v>
      </c>
      <c r="M1895">
        <v>2002</v>
      </c>
      <c r="N1895">
        <v>74</v>
      </c>
      <c r="O1895">
        <v>1</v>
      </c>
      <c r="P1895" t="str">
        <f t="shared" si="58"/>
        <v>10</v>
      </c>
      <c r="Q1895" s="118">
        <f>VLOOKUP(M1895,WeightWhite!A$10:B$12,2,FALSE)*I1895</f>
        <v>1</v>
      </c>
      <c r="R1895">
        <f t="shared" si="59"/>
        <v>3</v>
      </c>
    </row>
    <row r="1896" spans="1:18" hidden="1">
      <c r="A1896" s="134">
        <v>9402650032</v>
      </c>
      <c r="B1896">
        <v>2005</v>
      </c>
      <c r="C1896">
        <v>20051005</v>
      </c>
      <c r="D1896">
        <v>50</v>
      </c>
      <c r="E1896">
        <v>50</v>
      </c>
      <c r="G1896" t="s">
        <v>308</v>
      </c>
      <c r="H1896">
        <v>210512</v>
      </c>
      <c r="I1896">
        <v>1</v>
      </c>
      <c r="J1896" t="s">
        <v>77</v>
      </c>
      <c r="K1896" t="s">
        <v>77</v>
      </c>
      <c r="L1896" t="s">
        <v>896</v>
      </c>
      <c r="M1896">
        <v>2002</v>
      </c>
      <c r="N1896">
        <v>74</v>
      </c>
      <c r="O1896">
        <v>1</v>
      </c>
      <c r="P1896" t="str">
        <f t="shared" si="58"/>
        <v>10</v>
      </c>
      <c r="Q1896" s="118">
        <f>VLOOKUP(M1896,WeightWhite!A$10:B$12,2,FALSE)*I1896</f>
        <v>1</v>
      </c>
      <c r="R1896">
        <f t="shared" si="59"/>
        <v>3</v>
      </c>
    </row>
    <row r="1897" spans="1:18" hidden="1">
      <c r="A1897" s="134">
        <v>9402650033</v>
      </c>
      <c r="B1897">
        <v>2005</v>
      </c>
      <c r="C1897">
        <v>20051005</v>
      </c>
      <c r="D1897">
        <v>50</v>
      </c>
      <c r="E1897">
        <v>50</v>
      </c>
      <c r="G1897" t="s">
        <v>308</v>
      </c>
      <c r="H1897">
        <v>210512</v>
      </c>
      <c r="I1897">
        <v>1</v>
      </c>
      <c r="J1897" t="s">
        <v>77</v>
      </c>
      <c r="K1897" t="s">
        <v>77</v>
      </c>
      <c r="L1897" t="s">
        <v>896</v>
      </c>
      <c r="M1897">
        <v>2002</v>
      </c>
      <c r="N1897">
        <v>74</v>
      </c>
      <c r="O1897">
        <v>1</v>
      </c>
      <c r="P1897" t="str">
        <f t="shared" si="58"/>
        <v>10</v>
      </c>
      <c r="Q1897" s="118">
        <f>VLOOKUP(M1897,WeightWhite!A$10:B$12,2,FALSE)*I1897</f>
        <v>1</v>
      </c>
      <c r="R1897">
        <f t="shared" si="59"/>
        <v>3</v>
      </c>
    </row>
    <row r="1898" spans="1:18" hidden="1">
      <c r="A1898" s="134">
        <v>9402650034</v>
      </c>
      <c r="B1898">
        <v>2005</v>
      </c>
      <c r="C1898">
        <v>20051005</v>
      </c>
      <c r="D1898">
        <v>50</v>
      </c>
      <c r="E1898">
        <v>50</v>
      </c>
      <c r="G1898" t="s">
        <v>308</v>
      </c>
      <c r="H1898">
        <v>210512</v>
      </c>
      <c r="I1898">
        <v>1</v>
      </c>
      <c r="J1898" t="s">
        <v>77</v>
      </c>
      <c r="K1898" t="s">
        <v>77</v>
      </c>
      <c r="L1898" t="s">
        <v>896</v>
      </c>
      <c r="M1898">
        <v>2002</v>
      </c>
      <c r="N1898">
        <v>74</v>
      </c>
      <c r="O1898">
        <v>1</v>
      </c>
      <c r="P1898" t="str">
        <f t="shared" si="58"/>
        <v>10</v>
      </c>
      <c r="Q1898" s="118">
        <f>VLOOKUP(M1898,WeightWhite!A$10:B$12,2,FALSE)*I1898</f>
        <v>1</v>
      </c>
      <c r="R1898">
        <f t="shared" si="59"/>
        <v>3</v>
      </c>
    </row>
    <row r="1899" spans="1:18" hidden="1">
      <c r="A1899" s="134">
        <v>9402650035</v>
      </c>
      <c r="B1899">
        <v>2005</v>
      </c>
      <c r="C1899">
        <v>20051005</v>
      </c>
      <c r="D1899">
        <v>50</v>
      </c>
      <c r="E1899">
        <v>50</v>
      </c>
      <c r="G1899" t="s">
        <v>308</v>
      </c>
      <c r="H1899">
        <v>210512</v>
      </c>
      <c r="I1899">
        <v>1</v>
      </c>
      <c r="J1899" t="s">
        <v>77</v>
      </c>
      <c r="K1899" t="s">
        <v>77</v>
      </c>
      <c r="L1899" t="s">
        <v>896</v>
      </c>
      <c r="M1899">
        <v>2002</v>
      </c>
      <c r="N1899">
        <v>74</v>
      </c>
      <c r="O1899">
        <v>1</v>
      </c>
      <c r="P1899" t="str">
        <f t="shared" si="58"/>
        <v>10</v>
      </c>
      <c r="Q1899" s="118">
        <f>VLOOKUP(M1899,WeightWhite!A$10:B$12,2,FALSE)*I1899</f>
        <v>1</v>
      </c>
      <c r="R1899">
        <f t="shared" si="59"/>
        <v>3</v>
      </c>
    </row>
    <row r="1900" spans="1:18" hidden="1">
      <c r="A1900" s="134">
        <v>9402650037</v>
      </c>
      <c r="B1900">
        <v>2005</v>
      </c>
      <c r="C1900">
        <v>20051005</v>
      </c>
      <c r="D1900">
        <v>50</v>
      </c>
      <c r="E1900">
        <v>50</v>
      </c>
      <c r="G1900" t="s">
        <v>308</v>
      </c>
      <c r="H1900">
        <v>210512</v>
      </c>
      <c r="I1900">
        <v>1</v>
      </c>
      <c r="J1900" t="s">
        <v>77</v>
      </c>
      <c r="K1900" t="s">
        <v>77</v>
      </c>
      <c r="L1900" t="s">
        <v>896</v>
      </c>
      <c r="M1900">
        <v>2002</v>
      </c>
      <c r="N1900">
        <v>74</v>
      </c>
      <c r="O1900">
        <v>1</v>
      </c>
      <c r="P1900" t="str">
        <f t="shared" si="58"/>
        <v>10</v>
      </c>
      <c r="Q1900" s="118">
        <f>VLOOKUP(M1900,WeightWhite!A$10:B$12,2,FALSE)*I1900</f>
        <v>1</v>
      </c>
      <c r="R1900">
        <f t="shared" si="59"/>
        <v>3</v>
      </c>
    </row>
    <row r="1901" spans="1:18" hidden="1">
      <c r="A1901" s="134">
        <v>9402650038</v>
      </c>
      <c r="B1901">
        <v>2005</v>
      </c>
      <c r="C1901">
        <v>20051005</v>
      </c>
      <c r="D1901">
        <v>50</v>
      </c>
      <c r="E1901">
        <v>50</v>
      </c>
      <c r="G1901" t="s">
        <v>308</v>
      </c>
      <c r="H1901">
        <v>210512</v>
      </c>
      <c r="I1901">
        <v>1</v>
      </c>
      <c r="J1901" t="s">
        <v>77</v>
      </c>
      <c r="K1901" t="s">
        <v>77</v>
      </c>
      <c r="L1901" t="s">
        <v>896</v>
      </c>
      <c r="M1901">
        <v>2002</v>
      </c>
      <c r="N1901">
        <v>74</v>
      </c>
      <c r="O1901">
        <v>1</v>
      </c>
      <c r="P1901" t="str">
        <f t="shared" si="58"/>
        <v>10</v>
      </c>
      <c r="Q1901" s="118">
        <f>VLOOKUP(M1901,WeightWhite!A$10:B$12,2,FALSE)*I1901</f>
        <v>1</v>
      </c>
      <c r="R1901">
        <f t="shared" si="59"/>
        <v>3</v>
      </c>
    </row>
    <row r="1902" spans="1:18" hidden="1">
      <c r="A1902" s="134">
        <v>9402650039</v>
      </c>
      <c r="B1902">
        <v>2005</v>
      </c>
      <c r="C1902">
        <v>20051005</v>
      </c>
      <c r="D1902">
        <v>50</v>
      </c>
      <c r="E1902">
        <v>50</v>
      </c>
      <c r="G1902" t="s">
        <v>308</v>
      </c>
      <c r="H1902">
        <v>210512</v>
      </c>
      <c r="I1902">
        <v>1</v>
      </c>
      <c r="J1902" t="s">
        <v>77</v>
      </c>
      <c r="K1902" t="s">
        <v>77</v>
      </c>
      <c r="L1902" t="s">
        <v>896</v>
      </c>
      <c r="M1902">
        <v>2002</v>
      </c>
      <c r="N1902">
        <v>74</v>
      </c>
      <c r="O1902">
        <v>1</v>
      </c>
      <c r="P1902" t="str">
        <f t="shared" si="58"/>
        <v>10</v>
      </c>
      <c r="Q1902" s="118">
        <f>VLOOKUP(M1902,WeightWhite!A$10:B$12,2,FALSE)*I1902</f>
        <v>1</v>
      </c>
      <c r="R1902">
        <f t="shared" si="59"/>
        <v>3</v>
      </c>
    </row>
    <row r="1903" spans="1:18" hidden="1">
      <c r="A1903" s="134">
        <v>9402650043</v>
      </c>
      <c r="B1903">
        <v>2005</v>
      </c>
      <c r="C1903">
        <v>20051005</v>
      </c>
      <c r="D1903">
        <v>50</v>
      </c>
      <c r="E1903">
        <v>50</v>
      </c>
      <c r="G1903" t="s">
        <v>308</v>
      </c>
      <c r="H1903">
        <v>210512</v>
      </c>
      <c r="I1903">
        <v>1</v>
      </c>
      <c r="J1903" t="s">
        <v>77</v>
      </c>
      <c r="K1903" t="s">
        <v>77</v>
      </c>
      <c r="L1903" t="s">
        <v>896</v>
      </c>
      <c r="M1903">
        <v>2002</v>
      </c>
      <c r="N1903">
        <v>74</v>
      </c>
      <c r="O1903">
        <v>1</v>
      </c>
      <c r="P1903" t="str">
        <f t="shared" si="58"/>
        <v>10</v>
      </c>
      <c r="Q1903" s="118">
        <f>VLOOKUP(M1903,WeightWhite!A$10:B$12,2,FALSE)*I1903</f>
        <v>1</v>
      </c>
      <c r="R1903">
        <f t="shared" si="59"/>
        <v>3</v>
      </c>
    </row>
    <row r="1904" spans="1:18" hidden="1">
      <c r="A1904" s="134">
        <v>9402650047</v>
      </c>
      <c r="B1904">
        <v>2005</v>
      </c>
      <c r="C1904">
        <v>20051005</v>
      </c>
      <c r="D1904">
        <v>50</v>
      </c>
      <c r="E1904">
        <v>50</v>
      </c>
      <c r="G1904" t="s">
        <v>308</v>
      </c>
      <c r="H1904">
        <v>210512</v>
      </c>
      <c r="I1904">
        <v>1</v>
      </c>
      <c r="J1904" t="s">
        <v>77</v>
      </c>
      <c r="K1904" t="s">
        <v>77</v>
      </c>
      <c r="L1904" t="s">
        <v>896</v>
      </c>
      <c r="M1904">
        <v>2002</v>
      </c>
      <c r="N1904">
        <v>74</v>
      </c>
      <c r="O1904">
        <v>1</v>
      </c>
      <c r="P1904" t="str">
        <f t="shared" si="58"/>
        <v>10</v>
      </c>
      <c r="Q1904" s="118">
        <f>VLOOKUP(M1904,WeightWhite!A$10:B$12,2,FALSE)*I1904</f>
        <v>1</v>
      </c>
      <c r="R1904">
        <f t="shared" si="59"/>
        <v>3</v>
      </c>
    </row>
    <row r="1905" spans="1:18" hidden="1">
      <c r="A1905" s="134">
        <v>9402650048</v>
      </c>
      <c r="B1905">
        <v>2005</v>
      </c>
      <c r="C1905">
        <v>20051005</v>
      </c>
      <c r="D1905">
        <v>50</v>
      </c>
      <c r="E1905">
        <v>50</v>
      </c>
      <c r="G1905" t="s">
        <v>308</v>
      </c>
      <c r="H1905">
        <v>210512</v>
      </c>
      <c r="I1905">
        <v>1</v>
      </c>
      <c r="J1905" t="s">
        <v>77</v>
      </c>
      <c r="K1905" t="s">
        <v>77</v>
      </c>
      <c r="L1905" t="s">
        <v>896</v>
      </c>
      <c r="M1905">
        <v>2002</v>
      </c>
      <c r="N1905">
        <v>74</v>
      </c>
      <c r="O1905">
        <v>1</v>
      </c>
      <c r="P1905" t="str">
        <f t="shared" si="58"/>
        <v>10</v>
      </c>
      <c r="Q1905" s="118">
        <f>VLOOKUP(M1905,WeightWhite!A$10:B$12,2,FALSE)*I1905</f>
        <v>1</v>
      </c>
      <c r="R1905">
        <f t="shared" si="59"/>
        <v>3</v>
      </c>
    </row>
    <row r="1906" spans="1:18" hidden="1">
      <c r="A1906" s="134">
        <v>9402650049</v>
      </c>
      <c r="B1906">
        <v>2005</v>
      </c>
      <c r="C1906">
        <v>20051005</v>
      </c>
      <c r="D1906">
        <v>50</v>
      </c>
      <c r="E1906">
        <v>50</v>
      </c>
      <c r="G1906" t="s">
        <v>308</v>
      </c>
      <c r="H1906">
        <v>210512</v>
      </c>
      <c r="I1906">
        <v>1</v>
      </c>
      <c r="J1906" t="s">
        <v>77</v>
      </c>
      <c r="K1906" t="s">
        <v>77</v>
      </c>
      <c r="L1906" t="s">
        <v>896</v>
      </c>
      <c r="M1906">
        <v>2002</v>
      </c>
      <c r="N1906">
        <v>74</v>
      </c>
      <c r="O1906">
        <v>1</v>
      </c>
      <c r="P1906" t="str">
        <f t="shared" si="58"/>
        <v>10</v>
      </c>
      <c r="Q1906" s="118">
        <f>VLOOKUP(M1906,WeightWhite!A$10:B$12,2,FALSE)*I1906</f>
        <v>1</v>
      </c>
      <c r="R1906">
        <f t="shared" si="59"/>
        <v>3</v>
      </c>
    </row>
    <row r="1907" spans="1:18" hidden="1">
      <c r="A1907" s="134">
        <v>9402650052</v>
      </c>
      <c r="B1907">
        <v>2005</v>
      </c>
      <c r="C1907">
        <v>20051005</v>
      </c>
      <c r="D1907">
        <v>50</v>
      </c>
      <c r="E1907">
        <v>50</v>
      </c>
      <c r="G1907" t="s">
        <v>308</v>
      </c>
      <c r="H1907">
        <v>210512</v>
      </c>
      <c r="I1907">
        <v>1</v>
      </c>
      <c r="J1907" t="s">
        <v>77</v>
      </c>
      <c r="K1907" t="s">
        <v>77</v>
      </c>
      <c r="L1907" t="s">
        <v>896</v>
      </c>
      <c r="M1907">
        <v>2002</v>
      </c>
      <c r="N1907">
        <v>74</v>
      </c>
      <c r="O1907">
        <v>1</v>
      </c>
      <c r="P1907" t="str">
        <f t="shared" si="58"/>
        <v>10</v>
      </c>
      <c r="Q1907" s="118">
        <f>VLOOKUP(M1907,WeightWhite!A$10:B$12,2,FALSE)*I1907</f>
        <v>1</v>
      </c>
      <c r="R1907">
        <f t="shared" si="59"/>
        <v>3</v>
      </c>
    </row>
    <row r="1908" spans="1:18" hidden="1">
      <c r="A1908" s="134">
        <v>9402650053</v>
      </c>
      <c r="B1908">
        <v>2005</v>
      </c>
      <c r="C1908">
        <v>20051005</v>
      </c>
      <c r="D1908">
        <v>50</v>
      </c>
      <c r="E1908">
        <v>50</v>
      </c>
      <c r="G1908" t="s">
        <v>308</v>
      </c>
      <c r="H1908">
        <v>210512</v>
      </c>
      <c r="I1908">
        <v>1</v>
      </c>
      <c r="J1908" t="s">
        <v>77</v>
      </c>
      <c r="K1908" t="s">
        <v>77</v>
      </c>
      <c r="L1908" t="s">
        <v>896</v>
      </c>
      <c r="M1908">
        <v>2002</v>
      </c>
      <c r="N1908">
        <v>74</v>
      </c>
      <c r="O1908">
        <v>1</v>
      </c>
      <c r="P1908" t="str">
        <f t="shared" si="58"/>
        <v>10</v>
      </c>
      <c r="Q1908" s="118">
        <f>VLOOKUP(M1908,WeightWhite!A$10:B$12,2,FALSE)*I1908</f>
        <v>1</v>
      </c>
      <c r="R1908">
        <f t="shared" si="59"/>
        <v>3</v>
      </c>
    </row>
    <row r="1909" spans="1:18" hidden="1">
      <c r="A1909" s="134">
        <v>9402650054</v>
      </c>
      <c r="B1909">
        <v>2005</v>
      </c>
      <c r="C1909">
        <v>20051005</v>
      </c>
      <c r="D1909">
        <v>50</v>
      </c>
      <c r="E1909">
        <v>50</v>
      </c>
      <c r="G1909" t="s">
        <v>308</v>
      </c>
      <c r="H1909">
        <v>210512</v>
      </c>
      <c r="I1909">
        <v>1</v>
      </c>
      <c r="J1909" t="s">
        <v>77</v>
      </c>
      <c r="K1909" t="s">
        <v>77</v>
      </c>
      <c r="L1909" t="s">
        <v>896</v>
      </c>
      <c r="M1909">
        <v>2002</v>
      </c>
      <c r="N1909">
        <v>74</v>
      </c>
      <c r="O1909">
        <v>1</v>
      </c>
      <c r="P1909" t="str">
        <f t="shared" si="58"/>
        <v>10</v>
      </c>
      <c r="Q1909" s="118">
        <f>VLOOKUP(M1909,WeightWhite!A$10:B$12,2,FALSE)*I1909</f>
        <v>1</v>
      </c>
      <c r="R1909">
        <f t="shared" si="59"/>
        <v>3</v>
      </c>
    </row>
    <row r="1910" spans="1:18" hidden="1">
      <c r="A1910" s="134">
        <v>9402650055</v>
      </c>
      <c r="B1910">
        <v>2005</v>
      </c>
      <c r="C1910">
        <v>20051005</v>
      </c>
      <c r="D1910">
        <v>50</v>
      </c>
      <c r="E1910">
        <v>50</v>
      </c>
      <c r="G1910" t="s">
        <v>308</v>
      </c>
      <c r="H1910">
        <v>210512</v>
      </c>
      <c r="I1910">
        <v>1.04</v>
      </c>
      <c r="J1910" t="s">
        <v>77</v>
      </c>
      <c r="K1910" t="s">
        <v>77</v>
      </c>
      <c r="L1910" t="s">
        <v>896</v>
      </c>
      <c r="M1910">
        <v>2002</v>
      </c>
      <c r="N1910">
        <v>74</v>
      </c>
      <c r="O1910">
        <v>1</v>
      </c>
      <c r="P1910" t="str">
        <f t="shared" si="58"/>
        <v>10</v>
      </c>
      <c r="Q1910" s="118">
        <f>VLOOKUP(M1910,WeightWhite!A$10:B$12,2,FALSE)*I1910</f>
        <v>1.04</v>
      </c>
      <c r="R1910">
        <f t="shared" si="59"/>
        <v>3</v>
      </c>
    </row>
    <row r="1911" spans="1:18" hidden="1">
      <c r="A1911" s="134">
        <v>9402650056</v>
      </c>
      <c r="B1911">
        <v>2005</v>
      </c>
      <c r="C1911">
        <v>20051005</v>
      </c>
      <c r="D1911">
        <v>50</v>
      </c>
      <c r="E1911">
        <v>50</v>
      </c>
      <c r="G1911" t="s">
        <v>308</v>
      </c>
      <c r="H1911">
        <v>210512</v>
      </c>
      <c r="I1911">
        <v>1</v>
      </c>
      <c r="J1911" t="s">
        <v>77</v>
      </c>
      <c r="K1911" t="s">
        <v>77</v>
      </c>
      <c r="L1911" t="s">
        <v>896</v>
      </c>
      <c r="M1911">
        <v>2002</v>
      </c>
      <c r="N1911">
        <v>74</v>
      </c>
      <c r="O1911">
        <v>1</v>
      </c>
      <c r="P1911" t="str">
        <f t="shared" si="58"/>
        <v>10</v>
      </c>
      <c r="Q1911" s="118">
        <f>VLOOKUP(M1911,WeightWhite!A$10:B$12,2,FALSE)*I1911</f>
        <v>1</v>
      </c>
      <c r="R1911">
        <f t="shared" si="59"/>
        <v>3</v>
      </c>
    </row>
    <row r="1912" spans="1:18" hidden="1">
      <c r="A1912" s="134">
        <v>9402650057</v>
      </c>
      <c r="B1912">
        <v>2005</v>
      </c>
      <c r="C1912">
        <v>20051005</v>
      </c>
      <c r="D1912">
        <v>50</v>
      </c>
      <c r="E1912">
        <v>50</v>
      </c>
      <c r="G1912" t="s">
        <v>308</v>
      </c>
      <c r="H1912">
        <v>210512</v>
      </c>
      <c r="I1912">
        <v>1</v>
      </c>
      <c r="J1912" t="s">
        <v>77</v>
      </c>
      <c r="K1912" t="s">
        <v>77</v>
      </c>
      <c r="L1912" t="s">
        <v>896</v>
      </c>
      <c r="M1912">
        <v>2002</v>
      </c>
      <c r="N1912">
        <v>74</v>
      </c>
      <c r="O1912">
        <v>1</v>
      </c>
      <c r="P1912" t="str">
        <f t="shared" si="58"/>
        <v>10</v>
      </c>
      <c r="Q1912" s="118">
        <f>VLOOKUP(M1912,WeightWhite!A$10:B$12,2,FALSE)*I1912</f>
        <v>1</v>
      </c>
      <c r="R1912">
        <f t="shared" si="59"/>
        <v>3</v>
      </c>
    </row>
    <row r="1913" spans="1:18" hidden="1">
      <c r="A1913" s="134">
        <v>9402650058</v>
      </c>
      <c r="B1913">
        <v>2005</v>
      </c>
      <c r="C1913">
        <v>20051005</v>
      </c>
      <c r="D1913">
        <v>50</v>
      </c>
      <c r="E1913">
        <v>50</v>
      </c>
      <c r="G1913" t="s">
        <v>308</v>
      </c>
      <c r="H1913">
        <v>210512</v>
      </c>
      <c r="I1913">
        <v>1</v>
      </c>
      <c r="J1913" t="s">
        <v>77</v>
      </c>
      <c r="K1913" t="s">
        <v>77</v>
      </c>
      <c r="L1913" t="s">
        <v>896</v>
      </c>
      <c r="M1913">
        <v>2002</v>
      </c>
      <c r="N1913">
        <v>74</v>
      </c>
      <c r="O1913">
        <v>1</v>
      </c>
      <c r="P1913" t="str">
        <f t="shared" si="58"/>
        <v>10</v>
      </c>
      <c r="Q1913" s="118">
        <f>VLOOKUP(M1913,WeightWhite!A$10:B$12,2,FALSE)*I1913</f>
        <v>1</v>
      </c>
      <c r="R1913">
        <f t="shared" si="59"/>
        <v>3</v>
      </c>
    </row>
    <row r="1914" spans="1:18" hidden="1">
      <c r="A1914" s="134">
        <v>9402650062</v>
      </c>
      <c r="B1914">
        <v>2005</v>
      </c>
      <c r="C1914">
        <v>20051005</v>
      </c>
      <c r="D1914">
        <v>50</v>
      </c>
      <c r="E1914">
        <v>50</v>
      </c>
      <c r="G1914" t="s">
        <v>308</v>
      </c>
      <c r="H1914">
        <v>210512</v>
      </c>
      <c r="I1914">
        <v>1</v>
      </c>
      <c r="J1914" t="s">
        <v>77</v>
      </c>
      <c r="K1914" t="s">
        <v>77</v>
      </c>
      <c r="L1914" t="s">
        <v>896</v>
      </c>
      <c r="M1914">
        <v>2002</v>
      </c>
      <c r="N1914">
        <v>74</v>
      </c>
      <c r="O1914">
        <v>1</v>
      </c>
      <c r="P1914" t="str">
        <f t="shared" si="58"/>
        <v>10</v>
      </c>
      <c r="Q1914" s="118">
        <f>VLOOKUP(M1914,WeightWhite!A$10:B$12,2,FALSE)*I1914</f>
        <v>1</v>
      </c>
      <c r="R1914">
        <f t="shared" si="59"/>
        <v>3</v>
      </c>
    </row>
    <row r="1915" spans="1:18" hidden="1">
      <c r="A1915" s="134">
        <v>9402650064</v>
      </c>
      <c r="B1915">
        <v>2005</v>
      </c>
      <c r="C1915">
        <v>20051005</v>
      </c>
      <c r="D1915">
        <v>50</v>
      </c>
      <c r="E1915">
        <v>50</v>
      </c>
      <c r="G1915" t="s">
        <v>308</v>
      </c>
      <c r="H1915">
        <v>210512</v>
      </c>
      <c r="I1915">
        <v>1</v>
      </c>
      <c r="J1915" t="s">
        <v>77</v>
      </c>
      <c r="K1915" t="s">
        <v>77</v>
      </c>
      <c r="L1915" t="s">
        <v>896</v>
      </c>
      <c r="M1915">
        <v>2002</v>
      </c>
      <c r="N1915">
        <v>74</v>
      </c>
      <c r="O1915">
        <v>1</v>
      </c>
      <c r="P1915" t="str">
        <f t="shared" si="58"/>
        <v>10</v>
      </c>
      <c r="Q1915" s="118">
        <f>VLOOKUP(M1915,WeightWhite!A$10:B$12,2,FALSE)*I1915</f>
        <v>1</v>
      </c>
      <c r="R1915">
        <f t="shared" si="59"/>
        <v>3</v>
      </c>
    </row>
    <row r="1916" spans="1:18" hidden="1">
      <c r="A1916" s="134">
        <v>9402650065</v>
      </c>
      <c r="B1916">
        <v>2005</v>
      </c>
      <c r="C1916">
        <v>20051005</v>
      </c>
      <c r="D1916">
        <v>50</v>
      </c>
      <c r="E1916">
        <v>50</v>
      </c>
      <c r="G1916" t="s">
        <v>308</v>
      </c>
      <c r="H1916">
        <v>210512</v>
      </c>
      <c r="I1916">
        <v>1</v>
      </c>
      <c r="J1916" t="s">
        <v>77</v>
      </c>
      <c r="K1916" t="s">
        <v>77</v>
      </c>
      <c r="L1916" t="s">
        <v>896</v>
      </c>
      <c r="M1916">
        <v>2002</v>
      </c>
      <c r="N1916">
        <v>74</v>
      </c>
      <c r="O1916">
        <v>1</v>
      </c>
      <c r="P1916" t="str">
        <f t="shared" si="58"/>
        <v>10</v>
      </c>
      <c r="Q1916" s="118">
        <f>VLOOKUP(M1916,WeightWhite!A$10:B$12,2,FALSE)*I1916</f>
        <v>1</v>
      </c>
      <c r="R1916">
        <f t="shared" si="59"/>
        <v>3</v>
      </c>
    </row>
    <row r="1917" spans="1:18" hidden="1">
      <c r="A1917" s="134">
        <v>9402650066</v>
      </c>
      <c r="B1917">
        <v>2005</v>
      </c>
      <c r="C1917">
        <v>20051005</v>
      </c>
      <c r="D1917">
        <v>50</v>
      </c>
      <c r="E1917">
        <v>50</v>
      </c>
      <c r="G1917" t="s">
        <v>308</v>
      </c>
      <c r="H1917">
        <v>210512</v>
      </c>
      <c r="I1917">
        <v>1</v>
      </c>
      <c r="J1917" t="s">
        <v>77</v>
      </c>
      <c r="K1917" t="s">
        <v>77</v>
      </c>
      <c r="L1917" t="s">
        <v>896</v>
      </c>
      <c r="M1917">
        <v>2002</v>
      </c>
      <c r="N1917">
        <v>74</v>
      </c>
      <c r="O1917">
        <v>1</v>
      </c>
      <c r="P1917" t="str">
        <f t="shared" si="58"/>
        <v>10</v>
      </c>
      <c r="Q1917" s="118">
        <f>VLOOKUP(M1917,WeightWhite!A$10:B$12,2,FALSE)*I1917</f>
        <v>1</v>
      </c>
      <c r="R1917">
        <f t="shared" si="59"/>
        <v>3</v>
      </c>
    </row>
    <row r="1918" spans="1:18" hidden="1">
      <c r="A1918" s="134">
        <v>9402650068</v>
      </c>
      <c r="B1918">
        <v>2005</v>
      </c>
      <c r="C1918">
        <v>20051005</v>
      </c>
      <c r="D1918">
        <v>50</v>
      </c>
      <c r="E1918">
        <v>50</v>
      </c>
      <c r="G1918" t="s">
        <v>308</v>
      </c>
      <c r="H1918">
        <v>210512</v>
      </c>
      <c r="I1918">
        <v>1</v>
      </c>
      <c r="J1918" t="s">
        <v>77</v>
      </c>
      <c r="K1918" t="s">
        <v>77</v>
      </c>
      <c r="L1918" t="s">
        <v>896</v>
      </c>
      <c r="M1918">
        <v>2002</v>
      </c>
      <c r="N1918">
        <v>74</v>
      </c>
      <c r="O1918">
        <v>1</v>
      </c>
      <c r="P1918" t="str">
        <f t="shared" si="58"/>
        <v>10</v>
      </c>
      <c r="Q1918" s="118">
        <f>VLOOKUP(M1918,WeightWhite!A$10:B$12,2,FALSE)*I1918</f>
        <v>1</v>
      </c>
      <c r="R1918">
        <f t="shared" si="59"/>
        <v>3</v>
      </c>
    </row>
    <row r="1919" spans="1:18" hidden="1">
      <c r="A1919" s="134">
        <v>9402650069</v>
      </c>
      <c r="B1919">
        <v>2005</v>
      </c>
      <c r="C1919">
        <v>20051005</v>
      </c>
      <c r="D1919">
        <v>50</v>
      </c>
      <c r="E1919">
        <v>50</v>
      </c>
      <c r="G1919" t="s">
        <v>308</v>
      </c>
      <c r="H1919">
        <v>210512</v>
      </c>
      <c r="I1919">
        <v>1.04</v>
      </c>
      <c r="J1919" t="s">
        <v>77</v>
      </c>
      <c r="K1919" t="s">
        <v>77</v>
      </c>
      <c r="L1919" t="s">
        <v>896</v>
      </c>
      <c r="M1919">
        <v>2002</v>
      </c>
      <c r="N1919">
        <v>74</v>
      </c>
      <c r="O1919">
        <v>1</v>
      </c>
      <c r="P1919" t="str">
        <f t="shared" si="58"/>
        <v>10</v>
      </c>
      <c r="Q1919" s="118">
        <f>VLOOKUP(M1919,WeightWhite!A$10:B$12,2,FALSE)*I1919</f>
        <v>1.04</v>
      </c>
      <c r="R1919">
        <f t="shared" si="59"/>
        <v>3</v>
      </c>
    </row>
    <row r="1920" spans="1:18" hidden="1">
      <c r="A1920" s="134">
        <v>9402650070</v>
      </c>
      <c r="B1920">
        <v>2005</v>
      </c>
      <c r="C1920">
        <v>20051005</v>
      </c>
      <c r="D1920">
        <v>50</v>
      </c>
      <c r="E1920">
        <v>50</v>
      </c>
      <c r="G1920" t="s">
        <v>308</v>
      </c>
      <c r="H1920">
        <v>210512</v>
      </c>
      <c r="I1920">
        <v>1</v>
      </c>
      <c r="J1920" t="s">
        <v>77</v>
      </c>
      <c r="K1920" t="s">
        <v>77</v>
      </c>
      <c r="L1920" t="s">
        <v>896</v>
      </c>
      <c r="M1920">
        <v>2002</v>
      </c>
      <c r="N1920">
        <v>74</v>
      </c>
      <c r="O1920">
        <v>1</v>
      </c>
      <c r="P1920" t="str">
        <f t="shared" si="58"/>
        <v>10</v>
      </c>
      <c r="Q1920" s="118">
        <f>VLOOKUP(M1920,WeightWhite!A$10:B$12,2,FALSE)*I1920</f>
        <v>1</v>
      </c>
      <c r="R1920">
        <f t="shared" si="59"/>
        <v>3</v>
      </c>
    </row>
    <row r="1921" spans="1:18" hidden="1">
      <c r="A1921" s="134">
        <v>9402650071</v>
      </c>
      <c r="B1921">
        <v>2005</v>
      </c>
      <c r="C1921">
        <v>20051005</v>
      </c>
      <c r="D1921">
        <v>50</v>
      </c>
      <c r="E1921">
        <v>50</v>
      </c>
      <c r="G1921" t="s">
        <v>308</v>
      </c>
      <c r="H1921">
        <v>210512</v>
      </c>
      <c r="I1921">
        <v>1</v>
      </c>
      <c r="J1921" t="s">
        <v>77</v>
      </c>
      <c r="K1921" t="s">
        <v>77</v>
      </c>
      <c r="L1921" t="s">
        <v>896</v>
      </c>
      <c r="M1921">
        <v>2002</v>
      </c>
      <c r="N1921">
        <v>74</v>
      </c>
      <c r="O1921">
        <v>1</v>
      </c>
      <c r="P1921" t="str">
        <f t="shared" si="58"/>
        <v>10</v>
      </c>
      <c r="Q1921" s="118">
        <f>VLOOKUP(M1921,WeightWhite!A$10:B$12,2,FALSE)*I1921</f>
        <v>1</v>
      </c>
      <c r="R1921">
        <f t="shared" si="59"/>
        <v>3</v>
      </c>
    </row>
    <row r="1922" spans="1:18" hidden="1">
      <c r="A1922" s="134">
        <v>9402650087</v>
      </c>
      <c r="B1922">
        <v>2005</v>
      </c>
      <c r="C1922">
        <v>20051005</v>
      </c>
      <c r="D1922">
        <v>50</v>
      </c>
      <c r="E1922">
        <v>50</v>
      </c>
      <c r="G1922" t="s">
        <v>308</v>
      </c>
      <c r="H1922">
        <v>210512</v>
      </c>
      <c r="I1922">
        <v>1</v>
      </c>
      <c r="J1922" t="s">
        <v>77</v>
      </c>
      <c r="K1922" t="s">
        <v>77</v>
      </c>
      <c r="L1922" t="s">
        <v>896</v>
      </c>
      <c r="M1922">
        <v>2002</v>
      </c>
      <c r="N1922">
        <v>74</v>
      </c>
      <c r="O1922">
        <v>1</v>
      </c>
      <c r="P1922" t="str">
        <f t="shared" ref="P1922:P1985" si="60">MID(C1922,5,2)</f>
        <v>10</v>
      </c>
      <c r="Q1922" s="118">
        <f>VLOOKUP(M1922,WeightWhite!A$10:B$12,2,FALSE)*I1922</f>
        <v>1</v>
      </c>
      <c r="R1922">
        <f t="shared" si="59"/>
        <v>3</v>
      </c>
    </row>
    <row r="1923" spans="1:18" hidden="1">
      <c r="A1923" s="134">
        <v>9402650089</v>
      </c>
      <c r="B1923">
        <v>2005</v>
      </c>
      <c r="C1923">
        <v>20051005</v>
      </c>
      <c r="D1923">
        <v>50</v>
      </c>
      <c r="E1923">
        <v>50</v>
      </c>
      <c r="G1923" t="s">
        <v>308</v>
      </c>
      <c r="H1923">
        <v>210512</v>
      </c>
      <c r="I1923">
        <v>1</v>
      </c>
      <c r="J1923" t="s">
        <v>77</v>
      </c>
      <c r="K1923" t="s">
        <v>77</v>
      </c>
      <c r="L1923" t="s">
        <v>896</v>
      </c>
      <c r="M1923">
        <v>2002</v>
      </c>
      <c r="N1923">
        <v>74</v>
      </c>
      <c r="O1923">
        <v>1</v>
      </c>
      <c r="P1923" t="str">
        <f t="shared" si="60"/>
        <v>10</v>
      </c>
      <c r="Q1923" s="118">
        <f>VLOOKUP(M1923,WeightWhite!A$10:B$12,2,FALSE)*I1923</f>
        <v>1</v>
      </c>
      <c r="R1923">
        <f t="shared" ref="R1923:R1986" si="61">B1923-M1923</f>
        <v>3</v>
      </c>
    </row>
    <row r="1924" spans="1:18" hidden="1">
      <c r="A1924" s="134">
        <v>9402650090</v>
      </c>
      <c r="B1924">
        <v>2005</v>
      </c>
      <c r="C1924">
        <v>20051005</v>
      </c>
      <c r="D1924">
        <v>50</v>
      </c>
      <c r="E1924">
        <v>50</v>
      </c>
      <c r="G1924" t="s">
        <v>308</v>
      </c>
      <c r="H1924">
        <v>210512</v>
      </c>
      <c r="I1924">
        <v>1</v>
      </c>
      <c r="J1924" t="s">
        <v>77</v>
      </c>
      <c r="K1924" t="s">
        <v>77</v>
      </c>
      <c r="L1924" t="s">
        <v>896</v>
      </c>
      <c r="M1924">
        <v>2002</v>
      </c>
      <c r="N1924">
        <v>74</v>
      </c>
      <c r="O1924">
        <v>1</v>
      </c>
      <c r="P1924" t="str">
        <f t="shared" si="60"/>
        <v>10</v>
      </c>
      <c r="Q1924" s="118">
        <f>VLOOKUP(M1924,WeightWhite!A$10:B$12,2,FALSE)*I1924</f>
        <v>1</v>
      </c>
      <c r="R1924">
        <f t="shared" si="61"/>
        <v>3</v>
      </c>
    </row>
    <row r="1925" spans="1:18" hidden="1">
      <c r="A1925" s="134">
        <v>9402650092</v>
      </c>
      <c r="B1925">
        <v>2005</v>
      </c>
      <c r="C1925">
        <v>20051005</v>
      </c>
      <c r="D1925">
        <v>50</v>
      </c>
      <c r="E1925">
        <v>50</v>
      </c>
      <c r="G1925" t="s">
        <v>308</v>
      </c>
      <c r="H1925">
        <v>210512</v>
      </c>
      <c r="I1925">
        <v>1</v>
      </c>
      <c r="J1925" t="s">
        <v>77</v>
      </c>
      <c r="K1925" t="s">
        <v>77</v>
      </c>
      <c r="L1925" t="s">
        <v>896</v>
      </c>
      <c r="M1925">
        <v>2002</v>
      </c>
      <c r="N1925">
        <v>74</v>
      </c>
      <c r="O1925">
        <v>1</v>
      </c>
      <c r="P1925" t="str">
        <f t="shared" si="60"/>
        <v>10</v>
      </c>
      <c r="Q1925" s="118">
        <f>VLOOKUP(M1925,WeightWhite!A$10:B$12,2,FALSE)*I1925</f>
        <v>1</v>
      </c>
      <c r="R1925">
        <f t="shared" si="61"/>
        <v>3</v>
      </c>
    </row>
    <row r="1926" spans="1:18" hidden="1">
      <c r="A1926" s="134">
        <v>9402650093</v>
      </c>
      <c r="B1926">
        <v>2005</v>
      </c>
      <c r="C1926">
        <v>20051005</v>
      </c>
      <c r="D1926">
        <v>50</v>
      </c>
      <c r="E1926">
        <v>50</v>
      </c>
      <c r="G1926" t="s">
        <v>308</v>
      </c>
      <c r="H1926">
        <v>210512</v>
      </c>
      <c r="I1926">
        <v>1</v>
      </c>
      <c r="J1926" t="s">
        <v>77</v>
      </c>
      <c r="K1926" t="s">
        <v>77</v>
      </c>
      <c r="L1926" t="s">
        <v>896</v>
      </c>
      <c r="M1926">
        <v>2002</v>
      </c>
      <c r="N1926">
        <v>74</v>
      </c>
      <c r="O1926">
        <v>1</v>
      </c>
      <c r="P1926" t="str">
        <f t="shared" si="60"/>
        <v>10</v>
      </c>
      <c r="Q1926" s="118">
        <f>VLOOKUP(M1926,WeightWhite!A$10:B$12,2,FALSE)*I1926</f>
        <v>1</v>
      </c>
      <c r="R1926">
        <f t="shared" si="61"/>
        <v>3</v>
      </c>
    </row>
    <row r="1927" spans="1:18" hidden="1">
      <c r="A1927" s="134">
        <v>9402650094</v>
      </c>
      <c r="B1927">
        <v>2005</v>
      </c>
      <c r="C1927">
        <v>20051005</v>
      </c>
      <c r="D1927">
        <v>50</v>
      </c>
      <c r="E1927">
        <v>50</v>
      </c>
      <c r="G1927" t="s">
        <v>308</v>
      </c>
      <c r="H1927">
        <v>210512</v>
      </c>
      <c r="I1927">
        <v>1</v>
      </c>
      <c r="J1927" t="s">
        <v>77</v>
      </c>
      <c r="K1927" t="s">
        <v>77</v>
      </c>
      <c r="L1927" t="s">
        <v>896</v>
      </c>
      <c r="M1927">
        <v>2002</v>
      </c>
      <c r="N1927">
        <v>74</v>
      </c>
      <c r="O1927">
        <v>1</v>
      </c>
      <c r="P1927" t="str">
        <f t="shared" si="60"/>
        <v>10</v>
      </c>
      <c r="Q1927" s="118">
        <f>VLOOKUP(M1927,WeightWhite!A$10:B$12,2,FALSE)*I1927</f>
        <v>1</v>
      </c>
      <c r="R1927">
        <f t="shared" si="61"/>
        <v>3</v>
      </c>
    </row>
    <row r="1928" spans="1:18" hidden="1">
      <c r="A1928" s="134">
        <v>9402660001</v>
      </c>
      <c r="B1928">
        <v>2005</v>
      </c>
      <c r="C1928">
        <v>20051005</v>
      </c>
      <c r="D1928">
        <v>50</v>
      </c>
      <c r="E1928">
        <v>50</v>
      </c>
      <c r="G1928" t="s">
        <v>308</v>
      </c>
      <c r="H1928">
        <v>210512</v>
      </c>
      <c r="I1928">
        <v>1</v>
      </c>
      <c r="J1928" t="s">
        <v>77</v>
      </c>
      <c r="K1928" t="s">
        <v>77</v>
      </c>
      <c r="L1928" t="s">
        <v>896</v>
      </c>
      <c r="M1928">
        <v>2002</v>
      </c>
      <c r="N1928">
        <v>74</v>
      </c>
      <c r="O1928">
        <v>1</v>
      </c>
      <c r="P1928" t="str">
        <f t="shared" si="60"/>
        <v>10</v>
      </c>
      <c r="Q1928" s="118">
        <f>VLOOKUP(M1928,WeightWhite!A$10:B$12,2,FALSE)*I1928</f>
        <v>1</v>
      </c>
      <c r="R1928">
        <f t="shared" si="61"/>
        <v>3</v>
      </c>
    </row>
    <row r="1929" spans="1:18" hidden="1">
      <c r="A1929" s="134">
        <v>9402660003</v>
      </c>
      <c r="B1929">
        <v>2005</v>
      </c>
      <c r="C1929">
        <v>20051005</v>
      </c>
      <c r="D1929">
        <v>50</v>
      </c>
      <c r="E1929">
        <v>50</v>
      </c>
      <c r="G1929" t="s">
        <v>308</v>
      </c>
      <c r="H1929">
        <v>210512</v>
      </c>
      <c r="I1929">
        <v>1</v>
      </c>
      <c r="J1929" t="s">
        <v>77</v>
      </c>
      <c r="K1929" t="s">
        <v>77</v>
      </c>
      <c r="L1929" t="s">
        <v>896</v>
      </c>
      <c r="M1929">
        <v>2002</v>
      </c>
      <c r="N1929">
        <v>74</v>
      </c>
      <c r="O1929">
        <v>1</v>
      </c>
      <c r="P1929" t="str">
        <f t="shared" si="60"/>
        <v>10</v>
      </c>
      <c r="Q1929" s="118">
        <f>VLOOKUP(M1929,WeightWhite!A$10:B$12,2,FALSE)*I1929</f>
        <v>1</v>
      </c>
      <c r="R1929">
        <f t="shared" si="61"/>
        <v>3</v>
      </c>
    </row>
    <row r="1930" spans="1:18" hidden="1">
      <c r="A1930" s="134">
        <v>9402670008</v>
      </c>
      <c r="B1930">
        <v>2005</v>
      </c>
      <c r="C1930">
        <v>20051005</v>
      </c>
      <c r="D1930">
        <v>50</v>
      </c>
      <c r="E1930">
        <v>50</v>
      </c>
      <c r="G1930" t="s">
        <v>308</v>
      </c>
      <c r="H1930">
        <v>210512</v>
      </c>
      <c r="I1930">
        <v>1</v>
      </c>
      <c r="J1930" t="s">
        <v>77</v>
      </c>
      <c r="K1930" t="s">
        <v>77</v>
      </c>
      <c r="L1930" t="s">
        <v>896</v>
      </c>
      <c r="M1930">
        <v>2002</v>
      </c>
      <c r="N1930">
        <v>74</v>
      </c>
      <c r="O1930">
        <v>1</v>
      </c>
      <c r="P1930" t="str">
        <f t="shared" si="60"/>
        <v>10</v>
      </c>
      <c r="Q1930" s="118">
        <f>VLOOKUP(M1930,WeightWhite!A$10:B$12,2,FALSE)*I1930</f>
        <v>1</v>
      </c>
      <c r="R1930">
        <f t="shared" si="61"/>
        <v>3</v>
      </c>
    </row>
    <row r="1931" spans="1:18" hidden="1">
      <c r="A1931" s="134">
        <v>9402670009</v>
      </c>
      <c r="B1931">
        <v>2005</v>
      </c>
      <c r="C1931">
        <v>20051005</v>
      </c>
      <c r="D1931">
        <v>50</v>
      </c>
      <c r="E1931">
        <v>50</v>
      </c>
      <c r="G1931" t="s">
        <v>308</v>
      </c>
      <c r="H1931">
        <v>210512</v>
      </c>
      <c r="I1931">
        <v>1</v>
      </c>
      <c r="J1931" t="s">
        <v>77</v>
      </c>
      <c r="K1931" t="s">
        <v>77</v>
      </c>
      <c r="L1931" t="s">
        <v>896</v>
      </c>
      <c r="M1931">
        <v>2002</v>
      </c>
      <c r="N1931">
        <v>74</v>
      </c>
      <c r="O1931">
        <v>1</v>
      </c>
      <c r="P1931" t="str">
        <f t="shared" si="60"/>
        <v>10</v>
      </c>
      <c r="Q1931" s="118">
        <f>VLOOKUP(M1931,WeightWhite!A$10:B$12,2,FALSE)*I1931</f>
        <v>1</v>
      </c>
      <c r="R1931">
        <f t="shared" si="61"/>
        <v>3</v>
      </c>
    </row>
    <row r="1932" spans="1:18" hidden="1">
      <c r="A1932" s="134">
        <v>9402670010</v>
      </c>
      <c r="B1932">
        <v>2005</v>
      </c>
      <c r="C1932">
        <v>20051005</v>
      </c>
      <c r="D1932">
        <v>50</v>
      </c>
      <c r="E1932">
        <v>50</v>
      </c>
      <c r="G1932" t="s">
        <v>308</v>
      </c>
      <c r="H1932">
        <v>210512</v>
      </c>
      <c r="I1932">
        <v>1</v>
      </c>
      <c r="J1932" t="s">
        <v>77</v>
      </c>
      <c r="K1932" t="s">
        <v>77</v>
      </c>
      <c r="L1932" t="s">
        <v>896</v>
      </c>
      <c r="M1932">
        <v>2002</v>
      </c>
      <c r="N1932">
        <v>74</v>
      </c>
      <c r="O1932">
        <v>1</v>
      </c>
      <c r="P1932" t="str">
        <f t="shared" si="60"/>
        <v>10</v>
      </c>
      <c r="Q1932" s="118">
        <f>VLOOKUP(M1932,WeightWhite!A$10:B$12,2,FALSE)*I1932</f>
        <v>1</v>
      </c>
      <c r="R1932">
        <f t="shared" si="61"/>
        <v>3</v>
      </c>
    </row>
    <row r="1933" spans="1:18" hidden="1">
      <c r="A1933" s="134">
        <v>9402670011</v>
      </c>
      <c r="B1933">
        <v>2005</v>
      </c>
      <c r="C1933">
        <v>20051005</v>
      </c>
      <c r="D1933">
        <v>50</v>
      </c>
      <c r="E1933">
        <v>50</v>
      </c>
      <c r="G1933" t="s">
        <v>308</v>
      </c>
      <c r="H1933">
        <v>210512</v>
      </c>
      <c r="I1933">
        <v>1</v>
      </c>
      <c r="J1933" t="s">
        <v>77</v>
      </c>
      <c r="K1933" t="s">
        <v>77</v>
      </c>
      <c r="L1933" t="s">
        <v>896</v>
      </c>
      <c r="M1933">
        <v>2002</v>
      </c>
      <c r="N1933">
        <v>74</v>
      </c>
      <c r="O1933">
        <v>1</v>
      </c>
      <c r="P1933" t="str">
        <f t="shared" si="60"/>
        <v>10</v>
      </c>
      <c r="Q1933" s="118">
        <f>VLOOKUP(M1933,WeightWhite!A$10:B$12,2,FALSE)*I1933</f>
        <v>1</v>
      </c>
      <c r="R1933">
        <f t="shared" si="61"/>
        <v>3</v>
      </c>
    </row>
    <row r="1934" spans="1:18" hidden="1">
      <c r="A1934" s="134">
        <v>9402670012</v>
      </c>
      <c r="B1934">
        <v>2005</v>
      </c>
      <c r="C1934">
        <v>20051005</v>
      </c>
      <c r="D1934">
        <v>50</v>
      </c>
      <c r="E1934">
        <v>50</v>
      </c>
      <c r="G1934" t="s">
        <v>308</v>
      </c>
      <c r="H1934">
        <v>210512</v>
      </c>
      <c r="I1934">
        <v>1</v>
      </c>
      <c r="J1934" t="s">
        <v>77</v>
      </c>
      <c r="K1934" t="s">
        <v>77</v>
      </c>
      <c r="L1934" t="s">
        <v>896</v>
      </c>
      <c r="M1934">
        <v>2002</v>
      </c>
      <c r="N1934">
        <v>74</v>
      </c>
      <c r="O1934">
        <v>1</v>
      </c>
      <c r="P1934" t="str">
        <f t="shared" si="60"/>
        <v>10</v>
      </c>
      <c r="Q1934" s="118">
        <f>VLOOKUP(M1934,WeightWhite!A$10:B$12,2,FALSE)*I1934</f>
        <v>1</v>
      </c>
      <c r="R1934">
        <f t="shared" si="61"/>
        <v>3</v>
      </c>
    </row>
    <row r="1935" spans="1:18" hidden="1">
      <c r="A1935" s="134">
        <v>9402670013</v>
      </c>
      <c r="B1935">
        <v>2005</v>
      </c>
      <c r="C1935">
        <v>20051005</v>
      </c>
      <c r="D1935">
        <v>50</v>
      </c>
      <c r="E1935">
        <v>50</v>
      </c>
      <c r="G1935" t="s">
        <v>308</v>
      </c>
      <c r="H1935">
        <v>210512</v>
      </c>
      <c r="I1935">
        <v>1</v>
      </c>
      <c r="J1935" t="s">
        <v>77</v>
      </c>
      <c r="K1935" t="s">
        <v>77</v>
      </c>
      <c r="L1935" t="s">
        <v>896</v>
      </c>
      <c r="M1935">
        <v>2002</v>
      </c>
      <c r="N1935">
        <v>74</v>
      </c>
      <c r="O1935">
        <v>1</v>
      </c>
      <c r="P1935" t="str">
        <f t="shared" si="60"/>
        <v>10</v>
      </c>
      <c r="Q1935" s="118">
        <f>VLOOKUP(M1935,WeightWhite!A$10:B$12,2,FALSE)*I1935</f>
        <v>1</v>
      </c>
      <c r="R1935">
        <f t="shared" si="61"/>
        <v>3</v>
      </c>
    </row>
    <row r="1936" spans="1:18" hidden="1">
      <c r="A1936" s="134">
        <v>9402670014</v>
      </c>
      <c r="B1936">
        <v>2005</v>
      </c>
      <c r="C1936">
        <v>20051005</v>
      </c>
      <c r="D1936">
        <v>50</v>
      </c>
      <c r="E1936">
        <v>50</v>
      </c>
      <c r="G1936" t="s">
        <v>308</v>
      </c>
      <c r="H1936">
        <v>210512</v>
      </c>
      <c r="I1936">
        <v>1</v>
      </c>
      <c r="J1936" t="s">
        <v>77</v>
      </c>
      <c r="K1936" t="s">
        <v>77</v>
      </c>
      <c r="L1936" t="s">
        <v>896</v>
      </c>
      <c r="M1936">
        <v>2002</v>
      </c>
      <c r="N1936">
        <v>74</v>
      </c>
      <c r="O1936">
        <v>1</v>
      </c>
      <c r="P1936" t="str">
        <f t="shared" si="60"/>
        <v>10</v>
      </c>
      <c r="Q1936" s="118">
        <f>VLOOKUP(M1936,WeightWhite!A$10:B$12,2,FALSE)*I1936</f>
        <v>1</v>
      </c>
      <c r="R1936">
        <f t="shared" si="61"/>
        <v>3</v>
      </c>
    </row>
    <row r="1937" spans="1:18" hidden="1">
      <c r="A1937" s="134">
        <v>9402670017</v>
      </c>
      <c r="B1937">
        <v>2005</v>
      </c>
      <c r="C1937">
        <v>20051005</v>
      </c>
      <c r="D1937">
        <v>50</v>
      </c>
      <c r="E1937">
        <v>50</v>
      </c>
      <c r="G1937" t="s">
        <v>308</v>
      </c>
      <c r="H1937">
        <v>210512</v>
      </c>
      <c r="I1937">
        <v>1</v>
      </c>
      <c r="J1937" t="s">
        <v>77</v>
      </c>
      <c r="K1937" t="s">
        <v>77</v>
      </c>
      <c r="L1937" t="s">
        <v>896</v>
      </c>
      <c r="M1937">
        <v>2002</v>
      </c>
      <c r="N1937">
        <v>74</v>
      </c>
      <c r="O1937">
        <v>1</v>
      </c>
      <c r="P1937" t="str">
        <f t="shared" si="60"/>
        <v>10</v>
      </c>
      <c r="Q1937" s="118">
        <f>VLOOKUP(M1937,WeightWhite!A$10:B$12,2,FALSE)*I1937</f>
        <v>1</v>
      </c>
      <c r="R1937">
        <f t="shared" si="61"/>
        <v>3</v>
      </c>
    </row>
    <row r="1938" spans="1:18" hidden="1">
      <c r="A1938" s="134">
        <v>9402670034</v>
      </c>
      <c r="B1938">
        <v>2005</v>
      </c>
      <c r="C1938">
        <v>20051005</v>
      </c>
      <c r="D1938">
        <v>50</v>
      </c>
      <c r="E1938">
        <v>50</v>
      </c>
      <c r="G1938" t="s">
        <v>308</v>
      </c>
      <c r="H1938">
        <v>210512</v>
      </c>
      <c r="I1938">
        <v>1.04</v>
      </c>
      <c r="J1938" t="s">
        <v>77</v>
      </c>
      <c r="K1938" t="s">
        <v>77</v>
      </c>
      <c r="L1938" t="s">
        <v>896</v>
      </c>
      <c r="M1938">
        <v>2002</v>
      </c>
      <c r="N1938">
        <v>74</v>
      </c>
      <c r="O1938">
        <v>1</v>
      </c>
      <c r="P1938" t="str">
        <f t="shared" si="60"/>
        <v>10</v>
      </c>
      <c r="Q1938" s="118">
        <f>VLOOKUP(M1938,WeightWhite!A$10:B$12,2,FALSE)*I1938</f>
        <v>1.04</v>
      </c>
      <c r="R1938">
        <f t="shared" si="61"/>
        <v>3</v>
      </c>
    </row>
    <row r="1939" spans="1:18" hidden="1">
      <c r="A1939" s="134">
        <v>9402670035</v>
      </c>
      <c r="B1939">
        <v>2005</v>
      </c>
      <c r="C1939">
        <v>20051005</v>
      </c>
      <c r="D1939">
        <v>50</v>
      </c>
      <c r="E1939">
        <v>50</v>
      </c>
      <c r="G1939" t="s">
        <v>308</v>
      </c>
      <c r="H1939">
        <v>210512</v>
      </c>
      <c r="I1939">
        <v>1</v>
      </c>
      <c r="J1939" t="s">
        <v>77</v>
      </c>
      <c r="K1939" t="s">
        <v>77</v>
      </c>
      <c r="L1939" t="s">
        <v>896</v>
      </c>
      <c r="M1939">
        <v>2002</v>
      </c>
      <c r="N1939">
        <v>74</v>
      </c>
      <c r="O1939">
        <v>1</v>
      </c>
      <c r="P1939" t="str">
        <f t="shared" si="60"/>
        <v>10</v>
      </c>
      <c r="Q1939" s="118">
        <f>VLOOKUP(M1939,WeightWhite!A$10:B$12,2,FALSE)*I1939</f>
        <v>1</v>
      </c>
      <c r="R1939">
        <f t="shared" si="61"/>
        <v>3</v>
      </c>
    </row>
    <row r="1940" spans="1:18" hidden="1">
      <c r="A1940" s="134">
        <v>9402670036</v>
      </c>
      <c r="B1940">
        <v>2005</v>
      </c>
      <c r="C1940">
        <v>20051005</v>
      </c>
      <c r="D1940">
        <v>50</v>
      </c>
      <c r="E1940">
        <v>50</v>
      </c>
      <c r="G1940" t="s">
        <v>308</v>
      </c>
      <c r="H1940">
        <v>210512</v>
      </c>
      <c r="I1940">
        <v>1</v>
      </c>
      <c r="J1940" t="s">
        <v>77</v>
      </c>
      <c r="K1940" t="s">
        <v>77</v>
      </c>
      <c r="L1940" t="s">
        <v>896</v>
      </c>
      <c r="M1940">
        <v>2002</v>
      </c>
      <c r="N1940">
        <v>74</v>
      </c>
      <c r="O1940">
        <v>1</v>
      </c>
      <c r="P1940" t="str">
        <f t="shared" si="60"/>
        <v>10</v>
      </c>
      <c r="Q1940" s="118">
        <f>VLOOKUP(M1940,WeightWhite!A$10:B$12,2,FALSE)*I1940</f>
        <v>1</v>
      </c>
      <c r="R1940">
        <f t="shared" si="61"/>
        <v>3</v>
      </c>
    </row>
    <row r="1941" spans="1:18" hidden="1">
      <c r="A1941" s="134">
        <v>9402670037</v>
      </c>
      <c r="B1941">
        <v>2005</v>
      </c>
      <c r="C1941">
        <v>20051005</v>
      </c>
      <c r="D1941">
        <v>50</v>
      </c>
      <c r="E1941">
        <v>50</v>
      </c>
      <c r="G1941" t="s">
        <v>308</v>
      </c>
      <c r="H1941">
        <v>210512</v>
      </c>
      <c r="I1941">
        <v>1</v>
      </c>
      <c r="J1941" t="s">
        <v>77</v>
      </c>
      <c r="K1941" t="s">
        <v>77</v>
      </c>
      <c r="L1941" t="s">
        <v>896</v>
      </c>
      <c r="M1941">
        <v>2002</v>
      </c>
      <c r="N1941">
        <v>74</v>
      </c>
      <c r="O1941">
        <v>1</v>
      </c>
      <c r="P1941" t="str">
        <f t="shared" si="60"/>
        <v>10</v>
      </c>
      <c r="Q1941" s="118">
        <f>VLOOKUP(M1941,WeightWhite!A$10:B$12,2,FALSE)*I1941</f>
        <v>1</v>
      </c>
      <c r="R1941">
        <f t="shared" si="61"/>
        <v>3</v>
      </c>
    </row>
    <row r="1942" spans="1:18" hidden="1">
      <c r="A1942" s="134">
        <v>9402670039</v>
      </c>
      <c r="B1942">
        <v>2005</v>
      </c>
      <c r="C1942">
        <v>20051005</v>
      </c>
      <c r="D1942">
        <v>50</v>
      </c>
      <c r="E1942">
        <v>50</v>
      </c>
      <c r="G1942" t="s">
        <v>308</v>
      </c>
      <c r="H1942">
        <v>210512</v>
      </c>
      <c r="I1942">
        <v>1</v>
      </c>
      <c r="J1942" t="s">
        <v>77</v>
      </c>
      <c r="K1942" t="s">
        <v>77</v>
      </c>
      <c r="L1942" t="s">
        <v>896</v>
      </c>
      <c r="M1942">
        <v>2002</v>
      </c>
      <c r="N1942">
        <v>74</v>
      </c>
      <c r="O1942">
        <v>1</v>
      </c>
      <c r="P1942" t="str">
        <f t="shared" si="60"/>
        <v>10</v>
      </c>
      <c r="Q1942" s="118">
        <f>VLOOKUP(M1942,WeightWhite!A$10:B$12,2,FALSE)*I1942</f>
        <v>1</v>
      </c>
      <c r="R1942">
        <f t="shared" si="61"/>
        <v>3</v>
      </c>
    </row>
    <row r="1943" spans="1:18" hidden="1">
      <c r="A1943" s="134">
        <v>9402670040</v>
      </c>
      <c r="B1943">
        <v>2005</v>
      </c>
      <c r="C1943">
        <v>20051005</v>
      </c>
      <c r="D1943">
        <v>50</v>
      </c>
      <c r="E1943">
        <v>50</v>
      </c>
      <c r="G1943" t="s">
        <v>308</v>
      </c>
      <c r="H1943">
        <v>210512</v>
      </c>
      <c r="I1943">
        <v>1</v>
      </c>
      <c r="J1943" t="s">
        <v>77</v>
      </c>
      <c r="K1943" t="s">
        <v>77</v>
      </c>
      <c r="L1943" t="s">
        <v>896</v>
      </c>
      <c r="M1943">
        <v>2002</v>
      </c>
      <c r="N1943">
        <v>74</v>
      </c>
      <c r="O1943">
        <v>1</v>
      </c>
      <c r="P1943" t="str">
        <f t="shared" si="60"/>
        <v>10</v>
      </c>
      <c r="Q1943" s="118">
        <f>VLOOKUP(M1943,WeightWhite!A$10:B$12,2,FALSE)*I1943</f>
        <v>1</v>
      </c>
      <c r="R1943">
        <f t="shared" si="61"/>
        <v>3</v>
      </c>
    </row>
    <row r="1944" spans="1:18" hidden="1">
      <c r="A1944" s="134">
        <v>9402670041</v>
      </c>
      <c r="B1944">
        <v>2005</v>
      </c>
      <c r="C1944">
        <v>20051005</v>
      </c>
      <c r="D1944">
        <v>50</v>
      </c>
      <c r="E1944">
        <v>50</v>
      </c>
      <c r="G1944" t="s">
        <v>308</v>
      </c>
      <c r="H1944">
        <v>210512</v>
      </c>
      <c r="I1944">
        <v>1</v>
      </c>
      <c r="J1944" t="s">
        <v>77</v>
      </c>
      <c r="K1944" t="s">
        <v>77</v>
      </c>
      <c r="L1944" t="s">
        <v>896</v>
      </c>
      <c r="M1944">
        <v>2002</v>
      </c>
      <c r="N1944">
        <v>74</v>
      </c>
      <c r="O1944">
        <v>1</v>
      </c>
      <c r="P1944" t="str">
        <f t="shared" si="60"/>
        <v>10</v>
      </c>
      <c r="Q1944" s="118">
        <f>VLOOKUP(M1944,WeightWhite!A$10:B$12,2,FALSE)*I1944</f>
        <v>1</v>
      </c>
      <c r="R1944">
        <f t="shared" si="61"/>
        <v>3</v>
      </c>
    </row>
    <row r="1945" spans="1:18" hidden="1">
      <c r="A1945" s="134">
        <v>9402670042</v>
      </c>
      <c r="B1945">
        <v>2005</v>
      </c>
      <c r="C1945">
        <v>20051005</v>
      </c>
      <c r="D1945">
        <v>50</v>
      </c>
      <c r="E1945">
        <v>50</v>
      </c>
      <c r="G1945" t="s">
        <v>308</v>
      </c>
      <c r="H1945">
        <v>210512</v>
      </c>
      <c r="I1945">
        <v>1</v>
      </c>
      <c r="J1945" t="s">
        <v>77</v>
      </c>
      <c r="K1945" t="s">
        <v>77</v>
      </c>
      <c r="L1945" t="s">
        <v>896</v>
      </c>
      <c r="M1945">
        <v>2002</v>
      </c>
      <c r="N1945">
        <v>74</v>
      </c>
      <c r="O1945">
        <v>1</v>
      </c>
      <c r="P1945" t="str">
        <f t="shared" si="60"/>
        <v>10</v>
      </c>
      <c r="Q1945" s="118">
        <f>VLOOKUP(M1945,WeightWhite!A$10:B$12,2,FALSE)*I1945</f>
        <v>1</v>
      </c>
      <c r="R1945">
        <f t="shared" si="61"/>
        <v>3</v>
      </c>
    </row>
    <row r="1946" spans="1:18" hidden="1">
      <c r="A1946" s="134">
        <v>9402670043</v>
      </c>
      <c r="B1946">
        <v>2005</v>
      </c>
      <c r="C1946">
        <v>20051005</v>
      </c>
      <c r="D1946">
        <v>50</v>
      </c>
      <c r="E1946">
        <v>50</v>
      </c>
      <c r="G1946" t="s">
        <v>308</v>
      </c>
      <c r="H1946">
        <v>210512</v>
      </c>
      <c r="I1946">
        <v>1</v>
      </c>
      <c r="J1946" t="s">
        <v>77</v>
      </c>
      <c r="K1946" t="s">
        <v>77</v>
      </c>
      <c r="L1946" t="s">
        <v>896</v>
      </c>
      <c r="M1946">
        <v>2002</v>
      </c>
      <c r="N1946">
        <v>74</v>
      </c>
      <c r="O1946">
        <v>1</v>
      </c>
      <c r="P1946" t="str">
        <f t="shared" si="60"/>
        <v>10</v>
      </c>
      <c r="Q1946" s="118">
        <f>VLOOKUP(M1946,WeightWhite!A$10:B$12,2,FALSE)*I1946</f>
        <v>1</v>
      </c>
      <c r="R1946">
        <f t="shared" si="61"/>
        <v>3</v>
      </c>
    </row>
    <row r="1947" spans="1:18" hidden="1">
      <c r="A1947" s="134">
        <v>9402670045</v>
      </c>
      <c r="B1947">
        <v>2005</v>
      </c>
      <c r="C1947">
        <v>20051005</v>
      </c>
      <c r="D1947">
        <v>50</v>
      </c>
      <c r="E1947">
        <v>50</v>
      </c>
      <c r="G1947" t="s">
        <v>308</v>
      </c>
      <c r="H1947">
        <v>210512</v>
      </c>
      <c r="I1947">
        <v>1</v>
      </c>
      <c r="J1947" t="s">
        <v>77</v>
      </c>
      <c r="K1947" t="s">
        <v>77</v>
      </c>
      <c r="L1947" t="s">
        <v>896</v>
      </c>
      <c r="M1947">
        <v>2002</v>
      </c>
      <c r="N1947">
        <v>74</v>
      </c>
      <c r="O1947">
        <v>1</v>
      </c>
      <c r="P1947" t="str">
        <f t="shared" si="60"/>
        <v>10</v>
      </c>
      <c r="Q1947" s="118">
        <f>VLOOKUP(M1947,WeightWhite!A$10:B$12,2,FALSE)*I1947</f>
        <v>1</v>
      </c>
      <c r="R1947">
        <f t="shared" si="61"/>
        <v>3</v>
      </c>
    </row>
    <row r="1948" spans="1:18" hidden="1">
      <c r="A1948" s="134">
        <v>9402670046</v>
      </c>
      <c r="B1948">
        <v>2005</v>
      </c>
      <c r="C1948">
        <v>20051005</v>
      </c>
      <c r="D1948">
        <v>50</v>
      </c>
      <c r="E1948">
        <v>50</v>
      </c>
      <c r="G1948" t="s">
        <v>308</v>
      </c>
      <c r="H1948">
        <v>210512</v>
      </c>
      <c r="I1948">
        <v>1</v>
      </c>
      <c r="J1948" t="s">
        <v>77</v>
      </c>
      <c r="K1948" t="s">
        <v>77</v>
      </c>
      <c r="L1948" t="s">
        <v>896</v>
      </c>
      <c r="M1948">
        <v>2002</v>
      </c>
      <c r="N1948">
        <v>74</v>
      </c>
      <c r="O1948">
        <v>1</v>
      </c>
      <c r="P1948" t="str">
        <f t="shared" si="60"/>
        <v>10</v>
      </c>
      <c r="Q1948" s="118">
        <f>VLOOKUP(M1948,WeightWhite!A$10:B$12,2,FALSE)*I1948</f>
        <v>1</v>
      </c>
      <c r="R1948">
        <f t="shared" si="61"/>
        <v>3</v>
      </c>
    </row>
    <row r="1949" spans="1:18" hidden="1">
      <c r="A1949" s="134">
        <v>9402700114</v>
      </c>
      <c r="B1949">
        <v>2005</v>
      </c>
      <c r="C1949">
        <v>20051005</v>
      </c>
      <c r="D1949">
        <v>50</v>
      </c>
      <c r="E1949">
        <v>50</v>
      </c>
      <c r="G1949" t="s">
        <v>308</v>
      </c>
      <c r="H1949">
        <v>210512</v>
      </c>
      <c r="I1949">
        <v>1</v>
      </c>
      <c r="J1949" t="s">
        <v>77</v>
      </c>
      <c r="K1949" t="s">
        <v>77</v>
      </c>
      <c r="L1949" t="s">
        <v>896</v>
      </c>
      <c r="M1949">
        <v>2002</v>
      </c>
      <c r="N1949">
        <v>74</v>
      </c>
      <c r="O1949">
        <v>1</v>
      </c>
      <c r="P1949" t="str">
        <f t="shared" si="60"/>
        <v>10</v>
      </c>
      <c r="Q1949" s="118">
        <f>VLOOKUP(M1949,WeightWhite!A$10:B$12,2,FALSE)*I1949</f>
        <v>1</v>
      </c>
      <c r="R1949">
        <f t="shared" si="61"/>
        <v>3</v>
      </c>
    </row>
    <row r="1950" spans="1:18" hidden="1">
      <c r="A1950" s="134">
        <v>9402700115</v>
      </c>
      <c r="B1950">
        <v>2005</v>
      </c>
      <c r="C1950">
        <v>20051005</v>
      </c>
      <c r="D1950">
        <v>50</v>
      </c>
      <c r="E1950">
        <v>50</v>
      </c>
      <c r="G1950" t="s">
        <v>308</v>
      </c>
      <c r="H1950">
        <v>210512</v>
      </c>
      <c r="I1950">
        <v>1</v>
      </c>
      <c r="J1950" t="s">
        <v>77</v>
      </c>
      <c r="K1950" t="s">
        <v>77</v>
      </c>
      <c r="L1950" t="s">
        <v>896</v>
      </c>
      <c r="M1950">
        <v>2002</v>
      </c>
      <c r="N1950">
        <v>74</v>
      </c>
      <c r="O1950">
        <v>1</v>
      </c>
      <c r="P1950" t="str">
        <f t="shared" si="60"/>
        <v>10</v>
      </c>
      <c r="Q1950" s="118">
        <f>VLOOKUP(M1950,WeightWhite!A$10:B$12,2,FALSE)*I1950</f>
        <v>1</v>
      </c>
      <c r="R1950">
        <f t="shared" si="61"/>
        <v>3</v>
      </c>
    </row>
    <row r="1951" spans="1:18" hidden="1">
      <c r="A1951" s="134">
        <v>9402700116</v>
      </c>
      <c r="B1951">
        <v>2005</v>
      </c>
      <c r="C1951">
        <v>20051005</v>
      </c>
      <c r="D1951">
        <v>50</v>
      </c>
      <c r="E1951">
        <v>50</v>
      </c>
      <c r="G1951" t="s">
        <v>308</v>
      </c>
      <c r="H1951">
        <v>210512</v>
      </c>
      <c r="I1951">
        <v>1</v>
      </c>
      <c r="J1951" t="s">
        <v>77</v>
      </c>
      <c r="K1951" t="s">
        <v>77</v>
      </c>
      <c r="L1951" t="s">
        <v>896</v>
      </c>
      <c r="M1951">
        <v>2002</v>
      </c>
      <c r="N1951">
        <v>74</v>
      </c>
      <c r="O1951">
        <v>1</v>
      </c>
      <c r="P1951" t="str">
        <f t="shared" si="60"/>
        <v>10</v>
      </c>
      <c r="Q1951" s="118">
        <f>VLOOKUP(M1951,WeightWhite!A$10:B$12,2,FALSE)*I1951</f>
        <v>1</v>
      </c>
      <c r="R1951">
        <f t="shared" si="61"/>
        <v>3</v>
      </c>
    </row>
    <row r="1952" spans="1:18" hidden="1">
      <c r="A1952" s="134">
        <v>9402700117</v>
      </c>
      <c r="B1952">
        <v>2005</v>
      </c>
      <c r="C1952">
        <v>20051005</v>
      </c>
      <c r="D1952">
        <v>50</v>
      </c>
      <c r="E1952">
        <v>50</v>
      </c>
      <c r="G1952" t="s">
        <v>308</v>
      </c>
      <c r="H1952">
        <v>210512</v>
      </c>
      <c r="I1952">
        <v>1</v>
      </c>
      <c r="J1952" t="s">
        <v>77</v>
      </c>
      <c r="K1952" t="s">
        <v>77</v>
      </c>
      <c r="L1952" t="s">
        <v>896</v>
      </c>
      <c r="M1952">
        <v>2002</v>
      </c>
      <c r="N1952">
        <v>74</v>
      </c>
      <c r="O1952">
        <v>1</v>
      </c>
      <c r="P1952" t="str">
        <f t="shared" si="60"/>
        <v>10</v>
      </c>
      <c r="Q1952" s="118">
        <f>VLOOKUP(M1952,WeightWhite!A$10:B$12,2,FALSE)*I1952</f>
        <v>1</v>
      </c>
      <c r="R1952">
        <f t="shared" si="61"/>
        <v>3</v>
      </c>
    </row>
    <row r="1953" spans="1:18" hidden="1">
      <c r="A1953" s="134">
        <v>9402700118</v>
      </c>
      <c r="B1953">
        <v>2005</v>
      </c>
      <c r="C1953">
        <v>20051005</v>
      </c>
      <c r="D1953">
        <v>50</v>
      </c>
      <c r="E1953">
        <v>50</v>
      </c>
      <c r="G1953" t="s">
        <v>308</v>
      </c>
      <c r="H1953">
        <v>210512</v>
      </c>
      <c r="I1953">
        <v>1</v>
      </c>
      <c r="J1953" t="s">
        <v>77</v>
      </c>
      <c r="K1953" t="s">
        <v>77</v>
      </c>
      <c r="L1953" t="s">
        <v>896</v>
      </c>
      <c r="M1953">
        <v>2002</v>
      </c>
      <c r="N1953">
        <v>74</v>
      </c>
      <c r="O1953">
        <v>1</v>
      </c>
      <c r="P1953" t="str">
        <f t="shared" si="60"/>
        <v>10</v>
      </c>
      <c r="Q1953" s="118">
        <f>VLOOKUP(M1953,WeightWhite!A$10:B$12,2,FALSE)*I1953</f>
        <v>1</v>
      </c>
      <c r="R1953">
        <f t="shared" si="61"/>
        <v>3</v>
      </c>
    </row>
    <row r="1954" spans="1:18" hidden="1">
      <c r="A1954" s="134">
        <v>9402700120</v>
      </c>
      <c r="B1954">
        <v>2005</v>
      </c>
      <c r="C1954">
        <v>20051005</v>
      </c>
      <c r="D1954">
        <v>50</v>
      </c>
      <c r="E1954">
        <v>50</v>
      </c>
      <c r="G1954" t="s">
        <v>308</v>
      </c>
      <c r="H1954">
        <v>210512</v>
      </c>
      <c r="I1954">
        <v>1</v>
      </c>
      <c r="J1954" t="s">
        <v>77</v>
      </c>
      <c r="K1954" t="s">
        <v>77</v>
      </c>
      <c r="L1954" t="s">
        <v>896</v>
      </c>
      <c r="M1954">
        <v>2002</v>
      </c>
      <c r="N1954">
        <v>74</v>
      </c>
      <c r="O1954">
        <v>1</v>
      </c>
      <c r="P1954" t="str">
        <f t="shared" si="60"/>
        <v>10</v>
      </c>
      <c r="Q1954" s="118">
        <f>VLOOKUP(M1954,WeightWhite!A$10:B$12,2,FALSE)*I1954</f>
        <v>1</v>
      </c>
      <c r="R1954">
        <f t="shared" si="61"/>
        <v>3</v>
      </c>
    </row>
    <row r="1955" spans="1:18" hidden="1">
      <c r="A1955" s="134">
        <v>9402700121</v>
      </c>
      <c r="B1955">
        <v>2005</v>
      </c>
      <c r="C1955">
        <v>20051005</v>
      </c>
      <c r="D1955">
        <v>50</v>
      </c>
      <c r="E1955">
        <v>50</v>
      </c>
      <c r="G1955" t="s">
        <v>308</v>
      </c>
      <c r="H1955">
        <v>210512</v>
      </c>
      <c r="I1955">
        <v>1</v>
      </c>
      <c r="J1955" t="s">
        <v>77</v>
      </c>
      <c r="K1955" t="s">
        <v>77</v>
      </c>
      <c r="L1955" t="s">
        <v>896</v>
      </c>
      <c r="M1955">
        <v>2002</v>
      </c>
      <c r="N1955">
        <v>74</v>
      </c>
      <c r="O1955">
        <v>1</v>
      </c>
      <c r="P1955" t="str">
        <f t="shared" si="60"/>
        <v>10</v>
      </c>
      <c r="Q1955" s="118">
        <f>VLOOKUP(M1955,WeightWhite!A$10:B$12,2,FALSE)*I1955</f>
        <v>1</v>
      </c>
      <c r="R1955">
        <f t="shared" si="61"/>
        <v>3</v>
      </c>
    </row>
    <row r="1956" spans="1:18" hidden="1">
      <c r="A1956" s="134">
        <v>9402700123</v>
      </c>
      <c r="B1956">
        <v>2005</v>
      </c>
      <c r="C1956">
        <v>20051005</v>
      </c>
      <c r="D1956">
        <v>50</v>
      </c>
      <c r="E1956">
        <v>50</v>
      </c>
      <c r="G1956" t="s">
        <v>308</v>
      </c>
      <c r="H1956">
        <v>210512</v>
      </c>
      <c r="I1956">
        <v>1</v>
      </c>
      <c r="J1956" t="s">
        <v>77</v>
      </c>
      <c r="K1956" t="s">
        <v>77</v>
      </c>
      <c r="L1956" t="s">
        <v>896</v>
      </c>
      <c r="M1956">
        <v>2002</v>
      </c>
      <c r="N1956">
        <v>74</v>
      </c>
      <c r="O1956">
        <v>1</v>
      </c>
      <c r="P1956" t="str">
        <f t="shared" si="60"/>
        <v>10</v>
      </c>
      <c r="Q1956" s="118">
        <f>VLOOKUP(M1956,WeightWhite!A$10:B$12,2,FALSE)*I1956</f>
        <v>1</v>
      </c>
      <c r="R1956">
        <f t="shared" si="61"/>
        <v>3</v>
      </c>
    </row>
    <row r="1957" spans="1:18" hidden="1">
      <c r="A1957" s="134">
        <v>9402700125</v>
      </c>
      <c r="B1957">
        <v>2005</v>
      </c>
      <c r="C1957">
        <v>20051005</v>
      </c>
      <c r="D1957">
        <v>50</v>
      </c>
      <c r="E1957">
        <v>50</v>
      </c>
      <c r="G1957" t="s">
        <v>308</v>
      </c>
      <c r="H1957">
        <v>210512</v>
      </c>
      <c r="I1957">
        <v>1.04</v>
      </c>
      <c r="J1957" t="s">
        <v>77</v>
      </c>
      <c r="K1957" t="s">
        <v>77</v>
      </c>
      <c r="L1957" t="s">
        <v>896</v>
      </c>
      <c r="M1957">
        <v>2002</v>
      </c>
      <c r="N1957">
        <v>74</v>
      </c>
      <c r="O1957">
        <v>1</v>
      </c>
      <c r="P1957" t="str">
        <f t="shared" si="60"/>
        <v>10</v>
      </c>
      <c r="Q1957" s="118">
        <f>VLOOKUP(M1957,WeightWhite!A$10:B$12,2,FALSE)*I1957</f>
        <v>1.04</v>
      </c>
      <c r="R1957">
        <f t="shared" si="61"/>
        <v>3</v>
      </c>
    </row>
    <row r="1958" spans="1:18" hidden="1">
      <c r="A1958" s="134">
        <v>9402670019</v>
      </c>
      <c r="B1958">
        <v>2005</v>
      </c>
      <c r="C1958">
        <v>20051005</v>
      </c>
      <c r="D1958">
        <v>50</v>
      </c>
      <c r="E1958">
        <v>50</v>
      </c>
      <c r="G1958" t="s">
        <v>308</v>
      </c>
      <c r="H1958">
        <v>210512</v>
      </c>
      <c r="I1958">
        <v>1</v>
      </c>
      <c r="J1958" t="s">
        <v>77</v>
      </c>
      <c r="K1958" t="s">
        <v>77</v>
      </c>
      <c r="L1958" t="s">
        <v>896</v>
      </c>
      <c r="M1958">
        <v>2002</v>
      </c>
      <c r="N1958">
        <v>74</v>
      </c>
      <c r="O1958">
        <v>1</v>
      </c>
      <c r="P1958" t="str">
        <f t="shared" si="60"/>
        <v>10</v>
      </c>
      <c r="Q1958" s="118">
        <f>VLOOKUP(M1958,WeightWhite!A$10:B$12,2,FALSE)*I1958</f>
        <v>1</v>
      </c>
      <c r="R1958">
        <f t="shared" si="61"/>
        <v>3</v>
      </c>
    </row>
    <row r="1959" spans="1:18" hidden="1">
      <c r="A1959" s="134">
        <v>9402670020</v>
      </c>
      <c r="B1959">
        <v>2005</v>
      </c>
      <c r="C1959">
        <v>20051005</v>
      </c>
      <c r="D1959">
        <v>50</v>
      </c>
      <c r="E1959">
        <v>50</v>
      </c>
      <c r="G1959" t="s">
        <v>308</v>
      </c>
      <c r="H1959">
        <v>210512</v>
      </c>
      <c r="I1959">
        <v>1</v>
      </c>
      <c r="J1959" t="s">
        <v>77</v>
      </c>
      <c r="K1959" t="s">
        <v>77</v>
      </c>
      <c r="L1959" t="s">
        <v>896</v>
      </c>
      <c r="M1959">
        <v>2002</v>
      </c>
      <c r="N1959">
        <v>74</v>
      </c>
      <c r="O1959">
        <v>1</v>
      </c>
      <c r="P1959" t="str">
        <f t="shared" si="60"/>
        <v>10</v>
      </c>
      <c r="Q1959" s="118">
        <f>VLOOKUP(M1959,WeightWhite!A$10:B$12,2,FALSE)*I1959</f>
        <v>1</v>
      </c>
      <c r="R1959">
        <f t="shared" si="61"/>
        <v>3</v>
      </c>
    </row>
    <row r="1960" spans="1:18" hidden="1">
      <c r="A1960" s="134">
        <v>9402670021</v>
      </c>
      <c r="B1960">
        <v>2005</v>
      </c>
      <c r="C1960">
        <v>20051005</v>
      </c>
      <c r="D1960">
        <v>50</v>
      </c>
      <c r="E1960">
        <v>50</v>
      </c>
      <c r="G1960" t="s">
        <v>308</v>
      </c>
      <c r="H1960">
        <v>210512</v>
      </c>
      <c r="I1960">
        <v>1</v>
      </c>
      <c r="J1960" t="s">
        <v>77</v>
      </c>
      <c r="K1960" t="s">
        <v>77</v>
      </c>
      <c r="L1960" t="s">
        <v>896</v>
      </c>
      <c r="M1960">
        <v>2002</v>
      </c>
      <c r="N1960">
        <v>74</v>
      </c>
      <c r="O1960">
        <v>1</v>
      </c>
      <c r="P1960" t="str">
        <f t="shared" si="60"/>
        <v>10</v>
      </c>
      <c r="Q1960" s="118">
        <f>VLOOKUP(M1960,WeightWhite!A$10:B$12,2,FALSE)*I1960</f>
        <v>1</v>
      </c>
      <c r="R1960">
        <f t="shared" si="61"/>
        <v>3</v>
      </c>
    </row>
    <row r="1961" spans="1:18" hidden="1">
      <c r="A1961" s="134">
        <v>9402670022</v>
      </c>
      <c r="B1961">
        <v>2005</v>
      </c>
      <c r="C1961">
        <v>20051005</v>
      </c>
      <c r="D1961">
        <v>50</v>
      </c>
      <c r="E1961">
        <v>50</v>
      </c>
      <c r="G1961" t="s">
        <v>308</v>
      </c>
      <c r="H1961">
        <v>210512</v>
      </c>
      <c r="I1961">
        <v>1</v>
      </c>
      <c r="J1961" t="s">
        <v>77</v>
      </c>
      <c r="K1961" t="s">
        <v>77</v>
      </c>
      <c r="L1961" t="s">
        <v>896</v>
      </c>
      <c r="M1961">
        <v>2002</v>
      </c>
      <c r="N1961">
        <v>74</v>
      </c>
      <c r="O1961">
        <v>1</v>
      </c>
      <c r="P1961" t="str">
        <f t="shared" si="60"/>
        <v>10</v>
      </c>
      <c r="Q1961" s="118">
        <f>VLOOKUP(M1961,WeightWhite!A$10:B$12,2,FALSE)*I1961</f>
        <v>1</v>
      </c>
      <c r="R1961">
        <f t="shared" si="61"/>
        <v>3</v>
      </c>
    </row>
    <row r="1962" spans="1:18" hidden="1">
      <c r="A1962" s="134">
        <v>9402670024</v>
      </c>
      <c r="B1962">
        <v>2005</v>
      </c>
      <c r="C1962">
        <v>20051005</v>
      </c>
      <c r="D1962">
        <v>50</v>
      </c>
      <c r="E1962">
        <v>50</v>
      </c>
      <c r="G1962" t="s">
        <v>308</v>
      </c>
      <c r="H1962">
        <v>210512</v>
      </c>
      <c r="I1962">
        <v>1</v>
      </c>
      <c r="J1962" t="s">
        <v>77</v>
      </c>
      <c r="K1962" t="s">
        <v>77</v>
      </c>
      <c r="L1962" t="s">
        <v>896</v>
      </c>
      <c r="M1962">
        <v>2002</v>
      </c>
      <c r="N1962">
        <v>74</v>
      </c>
      <c r="O1962">
        <v>1</v>
      </c>
      <c r="P1962" t="str">
        <f t="shared" si="60"/>
        <v>10</v>
      </c>
      <c r="Q1962" s="118">
        <f>VLOOKUP(M1962,WeightWhite!A$10:B$12,2,FALSE)*I1962</f>
        <v>1</v>
      </c>
      <c r="R1962">
        <f t="shared" si="61"/>
        <v>3</v>
      </c>
    </row>
    <row r="1963" spans="1:18" hidden="1">
      <c r="A1963" s="134">
        <v>9402670025</v>
      </c>
      <c r="B1963">
        <v>2005</v>
      </c>
      <c r="C1963">
        <v>20051005</v>
      </c>
      <c r="D1963">
        <v>50</v>
      </c>
      <c r="E1963">
        <v>50</v>
      </c>
      <c r="G1963" t="s">
        <v>308</v>
      </c>
      <c r="H1963">
        <v>210512</v>
      </c>
      <c r="I1963">
        <v>1</v>
      </c>
      <c r="J1963" t="s">
        <v>77</v>
      </c>
      <c r="K1963" t="s">
        <v>77</v>
      </c>
      <c r="L1963" t="s">
        <v>896</v>
      </c>
      <c r="M1963">
        <v>2002</v>
      </c>
      <c r="N1963">
        <v>74</v>
      </c>
      <c r="O1963">
        <v>1</v>
      </c>
      <c r="P1963" t="str">
        <f t="shared" si="60"/>
        <v>10</v>
      </c>
      <c r="Q1963" s="118">
        <f>VLOOKUP(M1963,WeightWhite!A$10:B$12,2,FALSE)*I1963</f>
        <v>1</v>
      </c>
      <c r="R1963">
        <f t="shared" si="61"/>
        <v>3</v>
      </c>
    </row>
    <row r="1964" spans="1:18" hidden="1">
      <c r="A1964" s="134">
        <v>9402670026</v>
      </c>
      <c r="B1964">
        <v>2005</v>
      </c>
      <c r="C1964">
        <v>20051005</v>
      </c>
      <c r="D1964">
        <v>50</v>
      </c>
      <c r="E1964">
        <v>50</v>
      </c>
      <c r="G1964" t="s">
        <v>308</v>
      </c>
      <c r="H1964">
        <v>210512</v>
      </c>
      <c r="I1964">
        <v>1</v>
      </c>
      <c r="J1964" t="s">
        <v>77</v>
      </c>
      <c r="K1964" t="s">
        <v>77</v>
      </c>
      <c r="L1964" t="s">
        <v>896</v>
      </c>
      <c r="M1964">
        <v>2002</v>
      </c>
      <c r="N1964">
        <v>74</v>
      </c>
      <c r="O1964">
        <v>1</v>
      </c>
      <c r="P1964" t="str">
        <f t="shared" si="60"/>
        <v>10</v>
      </c>
      <c r="Q1964" s="118">
        <f>VLOOKUP(M1964,WeightWhite!A$10:B$12,2,FALSE)*I1964</f>
        <v>1</v>
      </c>
      <c r="R1964">
        <f t="shared" si="61"/>
        <v>3</v>
      </c>
    </row>
    <row r="1965" spans="1:18" hidden="1">
      <c r="A1965" s="134">
        <v>9402670030</v>
      </c>
      <c r="B1965">
        <v>2005</v>
      </c>
      <c r="C1965">
        <v>20051005</v>
      </c>
      <c r="D1965">
        <v>50</v>
      </c>
      <c r="E1965">
        <v>50</v>
      </c>
      <c r="G1965" t="s">
        <v>308</v>
      </c>
      <c r="H1965">
        <v>210512</v>
      </c>
      <c r="I1965">
        <v>1</v>
      </c>
      <c r="J1965" t="s">
        <v>77</v>
      </c>
      <c r="K1965" t="s">
        <v>77</v>
      </c>
      <c r="L1965" t="s">
        <v>896</v>
      </c>
      <c r="M1965">
        <v>2002</v>
      </c>
      <c r="N1965">
        <v>74</v>
      </c>
      <c r="O1965">
        <v>1</v>
      </c>
      <c r="P1965" t="str">
        <f t="shared" si="60"/>
        <v>10</v>
      </c>
      <c r="Q1965" s="118">
        <f>VLOOKUP(M1965,WeightWhite!A$10:B$12,2,FALSE)*I1965</f>
        <v>1</v>
      </c>
      <c r="R1965">
        <f t="shared" si="61"/>
        <v>3</v>
      </c>
    </row>
    <row r="1966" spans="1:18" hidden="1">
      <c r="A1966" s="134">
        <v>9402670031</v>
      </c>
      <c r="B1966">
        <v>2005</v>
      </c>
      <c r="C1966">
        <v>20051005</v>
      </c>
      <c r="D1966">
        <v>50</v>
      </c>
      <c r="E1966">
        <v>50</v>
      </c>
      <c r="G1966" t="s">
        <v>308</v>
      </c>
      <c r="H1966">
        <v>210512</v>
      </c>
      <c r="I1966">
        <v>1</v>
      </c>
      <c r="J1966" t="s">
        <v>77</v>
      </c>
      <c r="K1966" t="s">
        <v>77</v>
      </c>
      <c r="L1966" t="s">
        <v>896</v>
      </c>
      <c r="M1966">
        <v>2002</v>
      </c>
      <c r="N1966">
        <v>74</v>
      </c>
      <c r="O1966">
        <v>1</v>
      </c>
      <c r="P1966" t="str">
        <f t="shared" si="60"/>
        <v>10</v>
      </c>
      <c r="Q1966" s="118">
        <f>VLOOKUP(M1966,WeightWhite!A$10:B$12,2,FALSE)*I1966</f>
        <v>1</v>
      </c>
      <c r="R1966">
        <f t="shared" si="61"/>
        <v>3</v>
      </c>
    </row>
    <row r="1967" spans="1:18" hidden="1">
      <c r="A1967" s="134">
        <v>9402670032</v>
      </c>
      <c r="B1967">
        <v>2005</v>
      </c>
      <c r="C1967">
        <v>20051005</v>
      </c>
      <c r="D1967">
        <v>50</v>
      </c>
      <c r="E1967">
        <v>50</v>
      </c>
      <c r="G1967" t="s">
        <v>308</v>
      </c>
      <c r="H1967">
        <v>210512</v>
      </c>
      <c r="I1967">
        <v>1</v>
      </c>
      <c r="J1967" t="s">
        <v>77</v>
      </c>
      <c r="K1967" t="s">
        <v>77</v>
      </c>
      <c r="L1967" t="s">
        <v>896</v>
      </c>
      <c r="M1967">
        <v>2002</v>
      </c>
      <c r="N1967">
        <v>74</v>
      </c>
      <c r="O1967">
        <v>1</v>
      </c>
      <c r="P1967" t="str">
        <f t="shared" si="60"/>
        <v>10</v>
      </c>
      <c r="Q1967" s="118">
        <f>VLOOKUP(M1967,WeightWhite!A$10:B$12,2,FALSE)*I1967</f>
        <v>1</v>
      </c>
      <c r="R1967">
        <f t="shared" si="61"/>
        <v>3</v>
      </c>
    </row>
    <row r="1968" spans="1:18" hidden="1">
      <c r="A1968" s="134">
        <v>9402670048</v>
      </c>
      <c r="B1968">
        <v>2005</v>
      </c>
      <c r="C1968">
        <v>20051005</v>
      </c>
      <c r="D1968">
        <v>50</v>
      </c>
      <c r="E1968">
        <v>50</v>
      </c>
      <c r="G1968" t="s">
        <v>308</v>
      </c>
      <c r="H1968">
        <v>210512</v>
      </c>
      <c r="I1968">
        <v>1</v>
      </c>
      <c r="J1968" t="s">
        <v>77</v>
      </c>
      <c r="K1968" t="s">
        <v>77</v>
      </c>
      <c r="L1968" t="s">
        <v>896</v>
      </c>
      <c r="M1968">
        <v>2002</v>
      </c>
      <c r="N1968">
        <v>74</v>
      </c>
      <c r="O1968">
        <v>1</v>
      </c>
      <c r="P1968" t="str">
        <f t="shared" si="60"/>
        <v>10</v>
      </c>
      <c r="Q1968" s="118">
        <f>VLOOKUP(M1968,WeightWhite!A$10:B$12,2,FALSE)*I1968</f>
        <v>1</v>
      </c>
      <c r="R1968">
        <f t="shared" si="61"/>
        <v>3</v>
      </c>
    </row>
    <row r="1969" spans="1:18" hidden="1">
      <c r="A1969" s="134">
        <v>9402670049</v>
      </c>
      <c r="B1969">
        <v>2005</v>
      </c>
      <c r="C1969">
        <v>20051005</v>
      </c>
      <c r="D1969">
        <v>50</v>
      </c>
      <c r="E1969">
        <v>50</v>
      </c>
      <c r="G1969" t="s">
        <v>308</v>
      </c>
      <c r="H1969">
        <v>210512</v>
      </c>
      <c r="I1969">
        <v>1</v>
      </c>
      <c r="J1969" t="s">
        <v>77</v>
      </c>
      <c r="K1969" t="s">
        <v>77</v>
      </c>
      <c r="L1969" t="s">
        <v>896</v>
      </c>
      <c r="M1969">
        <v>2002</v>
      </c>
      <c r="N1969">
        <v>74</v>
      </c>
      <c r="O1969">
        <v>1</v>
      </c>
      <c r="P1969" t="str">
        <f t="shared" si="60"/>
        <v>10</v>
      </c>
      <c r="Q1969" s="118">
        <f>VLOOKUP(M1969,WeightWhite!A$10:B$12,2,FALSE)*I1969</f>
        <v>1</v>
      </c>
      <c r="R1969">
        <f t="shared" si="61"/>
        <v>3</v>
      </c>
    </row>
    <row r="1970" spans="1:18" hidden="1">
      <c r="A1970" s="134">
        <v>9402670050</v>
      </c>
      <c r="B1970">
        <v>2005</v>
      </c>
      <c r="C1970">
        <v>20051005</v>
      </c>
      <c r="D1970">
        <v>50</v>
      </c>
      <c r="E1970">
        <v>50</v>
      </c>
      <c r="G1970" t="s">
        <v>308</v>
      </c>
      <c r="H1970">
        <v>210512</v>
      </c>
      <c r="I1970">
        <v>1</v>
      </c>
      <c r="J1970" t="s">
        <v>77</v>
      </c>
      <c r="K1970" t="s">
        <v>77</v>
      </c>
      <c r="L1970" t="s">
        <v>896</v>
      </c>
      <c r="M1970">
        <v>2002</v>
      </c>
      <c r="N1970">
        <v>74</v>
      </c>
      <c r="O1970">
        <v>1</v>
      </c>
      <c r="P1970" t="str">
        <f t="shared" si="60"/>
        <v>10</v>
      </c>
      <c r="Q1970" s="118">
        <f>VLOOKUP(M1970,WeightWhite!A$10:B$12,2,FALSE)*I1970</f>
        <v>1</v>
      </c>
      <c r="R1970">
        <f t="shared" si="61"/>
        <v>3</v>
      </c>
    </row>
    <row r="1971" spans="1:18" hidden="1">
      <c r="A1971" s="134">
        <v>9402670051</v>
      </c>
      <c r="B1971">
        <v>2005</v>
      </c>
      <c r="C1971">
        <v>20051005</v>
      </c>
      <c r="D1971">
        <v>50</v>
      </c>
      <c r="E1971">
        <v>50</v>
      </c>
      <c r="G1971" t="s">
        <v>308</v>
      </c>
      <c r="H1971">
        <v>210512</v>
      </c>
      <c r="I1971">
        <v>1</v>
      </c>
      <c r="J1971" t="s">
        <v>77</v>
      </c>
      <c r="K1971" t="s">
        <v>77</v>
      </c>
      <c r="L1971" t="s">
        <v>896</v>
      </c>
      <c r="M1971">
        <v>2002</v>
      </c>
      <c r="N1971">
        <v>74</v>
      </c>
      <c r="O1971">
        <v>1</v>
      </c>
      <c r="P1971" t="str">
        <f t="shared" si="60"/>
        <v>10</v>
      </c>
      <c r="Q1971" s="118">
        <f>VLOOKUP(M1971,WeightWhite!A$10:B$12,2,FALSE)*I1971</f>
        <v>1</v>
      </c>
      <c r="R1971">
        <f t="shared" si="61"/>
        <v>3</v>
      </c>
    </row>
    <row r="1972" spans="1:18" hidden="1">
      <c r="A1972" s="134">
        <v>9402670052</v>
      </c>
      <c r="B1972">
        <v>2005</v>
      </c>
      <c r="C1972">
        <v>20051005</v>
      </c>
      <c r="D1972">
        <v>50</v>
      </c>
      <c r="E1972">
        <v>50</v>
      </c>
      <c r="G1972" t="s">
        <v>308</v>
      </c>
      <c r="H1972">
        <v>210512</v>
      </c>
      <c r="I1972">
        <v>1</v>
      </c>
      <c r="J1972" t="s">
        <v>77</v>
      </c>
      <c r="K1972" t="s">
        <v>77</v>
      </c>
      <c r="L1972" t="s">
        <v>896</v>
      </c>
      <c r="M1972">
        <v>2002</v>
      </c>
      <c r="N1972">
        <v>74</v>
      </c>
      <c r="O1972">
        <v>1</v>
      </c>
      <c r="P1972" t="str">
        <f t="shared" si="60"/>
        <v>10</v>
      </c>
      <c r="Q1972" s="118">
        <f>VLOOKUP(M1972,WeightWhite!A$10:B$12,2,FALSE)*I1972</f>
        <v>1</v>
      </c>
      <c r="R1972">
        <f t="shared" si="61"/>
        <v>3</v>
      </c>
    </row>
    <row r="1973" spans="1:18" hidden="1">
      <c r="A1973" s="134">
        <v>9402670053</v>
      </c>
      <c r="B1973">
        <v>2005</v>
      </c>
      <c r="C1973">
        <v>20051005</v>
      </c>
      <c r="D1973">
        <v>50</v>
      </c>
      <c r="E1973">
        <v>50</v>
      </c>
      <c r="G1973" t="s">
        <v>308</v>
      </c>
      <c r="H1973">
        <v>210512</v>
      </c>
      <c r="I1973">
        <v>1</v>
      </c>
      <c r="J1973" t="s">
        <v>77</v>
      </c>
      <c r="K1973" t="s">
        <v>77</v>
      </c>
      <c r="L1973" t="s">
        <v>896</v>
      </c>
      <c r="M1973">
        <v>2002</v>
      </c>
      <c r="N1973">
        <v>74</v>
      </c>
      <c r="O1973">
        <v>1</v>
      </c>
      <c r="P1973" t="str">
        <f t="shared" si="60"/>
        <v>10</v>
      </c>
      <c r="Q1973" s="118">
        <f>VLOOKUP(M1973,WeightWhite!A$10:B$12,2,FALSE)*I1973</f>
        <v>1</v>
      </c>
      <c r="R1973">
        <f t="shared" si="61"/>
        <v>3</v>
      </c>
    </row>
    <row r="1974" spans="1:18" hidden="1">
      <c r="A1974" s="134">
        <v>9402670054</v>
      </c>
      <c r="B1974">
        <v>2005</v>
      </c>
      <c r="C1974">
        <v>20051005</v>
      </c>
      <c r="D1974">
        <v>50</v>
      </c>
      <c r="E1974">
        <v>50</v>
      </c>
      <c r="G1974" t="s">
        <v>308</v>
      </c>
      <c r="H1974">
        <v>210512</v>
      </c>
      <c r="I1974">
        <v>1</v>
      </c>
      <c r="J1974" t="s">
        <v>77</v>
      </c>
      <c r="K1974" t="s">
        <v>77</v>
      </c>
      <c r="L1974" t="s">
        <v>896</v>
      </c>
      <c r="M1974">
        <v>2002</v>
      </c>
      <c r="N1974">
        <v>74</v>
      </c>
      <c r="O1974">
        <v>1</v>
      </c>
      <c r="P1974" t="str">
        <f t="shared" si="60"/>
        <v>10</v>
      </c>
      <c r="Q1974" s="118">
        <f>VLOOKUP(M1974,WeightWhite!A$10:B$12,2,FALSE)*I1974</f>
        <v>1</v>
      </c>
      <c r="R1974">
        <f t="shared" si="61"/>
        <v>3</v>
      </c>
    </row>
    <row r="1975" spans="1:18" hidden="1">
      <c r="A1975" s="134">
        <v>9402670055</v>
      </c>
      <c r="B1975">
        <v>2005</v>
      </c>
      <c r="C1975">
        <v>20051005</v>
      </c>
      <c r="D1975">
        <v>50</v>
      </c>
      <c r="E1975">
        <v>50</v>
      </c>
      <c r="G1975" t="s">
        <v>308</v>
      </c>
      <c r="H1975">
        <v>210512</v>
      </c>
      <c r="I1975">
        <v>1</v>
      </c>
      <c r="J1975" t="s">
        <v>77</v>
      </c>
      <c r="K1975" t="s">
        <v>77</v>
      </c>
      <c r="L1975" t="s">
        <v>896</v>
      </c>
      <c r="M1975">
        <v>2002</v>
      </c>
      <c r="N1975">
        <v>74</v>
      </c>
      <c r="O1975">
        <v>1</v>
      </c>
      <c r="P1975" t="str">
        <f t="shared" si="60"/>
        <v>10</v>
      </c>
      <c r="Q1975" s="118">
        <f>VLOOKUP(M1975,WeightWhite!A$10:B$12,2,FALSE)*I1975</f>
        <v>1</v>
      </c>
      <c r="R1975">
        <f t="shared" si="61"/>
        <v>3</v>
      </c>
    </row>
    <row r="1976" spans="1:18" hidden="1">
      <c r="A1976" s="134">
        <v>9402670056</v>
      </c>
      <c r="B1976">
        <v>2005</v>
      </c>
      <c r="C1976">
        <v>20051005</v>
      </c>
      <c r="D1976">
        <v>50</v>
      </c>
      <c r="E1976">
        <v>50</v>
      </c>
      <c r="G1976" t="s">
        <v>308</v>
      </c>
      <c r="H1976">
        <v>210512</v>
      </c>
      <c r="I1976">
        <v>1</v>
      </c>
      <c r="J1976" t="s">
        <v>77</v>
      </c>
      <c r="K1976" t="s">
        <v>77</v>
      </c>
      <c r="L1976" t="s">
        <v>896</v>
      </c>
      <c r="M1976">
        <v>2002</v>
      </c>
      <c r="N1976">
        <v>74</v>
      </c>
      <c r="O1976">
        <v>1</v>
      </c>
      <c r="P1976" t="str">
        <f t="shared" si="60"/>
        <v>10</v>
      </c>
      <c r="Q1976" s="118">
        <f>VLOOKUP(M1976,WeightWhite!A$10:B$12,2,FALSE)*I1976</f>
        <v>1</v>
      </c>
      <c r="R1976">
        <f t="shared" si="61"/>
        <v>3</v>
      </c>
    </row>
    <row r="1977" spans="1:18" hidden="1">
      <c r="A1977" s="134">
        <v>9402670057</v>
      </c>
      <c r="B1977">
        <v>2005</v>
      </c>
      <c r="C1977">
        <v>20051005</v>
      </c>
      <c r="D1977">
        <v>50</v>
      </c>
      <c r="E1977">
        <v>50</v>
      </c>
      <c r="G1977" t="s">
        <v>308</v>
      </c>
      <c r="H1977">
        <v>210512</v>
      </c>
      <c r="I1977">
        <v>1</v>
      </c>
      <c r="J1977" t="s">
        <v>77</v>
      </c>
      <c r="K1977" t="s">
        <v>77</v>
      </c>
      <c r="L1977" t="s">
        <v>896</v>
      </c>
      <c r="M1977">
        <v>2002</v>
      </c>
      <c r="N1977">
        <v>74</v>
      </c>
      <c r="O1977">
        <v>1</v>
      </c>
      <c r="P1977" t="str">
        <f t="shared" si="60"/>
        <v>10</v>
      </c>
      <c r="Q1977" s="118">
        <f>VLOOKUP(M1977,WeightWhite!A$10:B$12,2,FALSE)*I1977</f>
        <v>1</v>
      </c>
      <c r="R1977">
        <f t="shared" si="61"/>
        <v>3</v>
      </c>
    </row>
    <row r="1978" spans="1:18" hidden="1">
      <c r="A1978" s="134">
        <v>9402670058</v>
      </c>
      <c r="B1978">
        <v>2005</v>
      </c>
      <c r="C1978">
        <v>20051005</v>
      </c>
      <c r="D1978">
        <v>50</v>
      </c>
      <c r="E1978">
        <v>50</v>
      </c>
      <c r="G1978" t="s">
        <v>308</v>
      </c>
      <c r="H1978">
        <v>210512</v>
      </c>
      <c r="I1978">
        <v>1</v>
      </c>
      <c r="J1978" t="s">
        <v>77</v>
      </c>
      <c r="K1978" t="s">
        <v>77</v>
      </c>
      <c r="L1978" t="s">
        <v>896</v>
      </c>
      <c r="M1978">
        <v>2002</v>
      </c>
      <c r="N1978">
        <v>74</v>
      </c>
      <c r="O1978">
        <v>1</v>
      </c>
      <c r="P1978" t="str">
        <f t="shared" si="60"/>
        <v>10</v>
      </c>
      <c r="Q1978" s="118">
        <f>VLOOKUP(M1978,WeightWhite!A$10:B$12,2,FALSE)*I1978</f>
        <v>1</v>
      </c>
      <c r="R1978">
        <f t="shared" si="61"/>
        <v>3</v>
      </c>
    </row>
    <row r="1979" spans="1:18" hidden="1">
      <c r="A1979" s="134">
        <v>9402670060</v>
      </c>
      <c r="B1979">
        <v>2005</v>
      </c>
      <c r="C1979">
        <v>20051005</v>
      </c>
      <c r="D1979">
        <v>50</v>
      </c>
      <c r="E1979">
        <v>50</v>
      </c>
      <c r="G1979" t="s">
        <v>308</v>
      </c>
      <c r="H1979">
        <v>210512</v>
      </c>
      <c r="I1979">
        <v>1</v>
      </c>
      <c r="J1979" t="s">
        <v>77</v>
      </c>
      <c r="K1979" t="s">
        <v>77</v>
      </c>
      <c r="L1979" t="s">
        <v>896</v>
      </c>
      <c r="M1979">
        <v>2002</v>
      </c>
      <c r="N1979">
        <v>74</v>
      </c>
      <c r="O1979">
        <v>1</v>
      </c>
      <c r="P1979" t="str">
        <f t="shared" si="60"/>
        <v>10</v>
      </c>
      <c r="Q1979" s="118">
        <f>VLOOKUP(M1979,WeightWhite!A$10:B$12,2,FALSE)*I1979</f>
        <v>1</v>
      </c>
      <c r="R1979">
        <f t="shared" si="61"/>
        <v>3</v>
      </c>
    </row>
    <row r="1980" spans="1:18" hidden="1">
      <c r="A1980" s="134">
        <v>9402670061</v>
      </c>
      <c r="B1980">
        <v>2005</v>
      </c>
      <c r="C1980">
        <v>20051005</v>
      </c>
      <c r="D1980">
        <v>50</v>
      </c>
      <c r="E1980">
        <v>50</v>
      </c>
      <c r="G1980" t="s">
        <v>308</v>
      </c>
      <c r="H1980">
        <v>210512</v>
      </c>
      <c r="I1980">
        <v>1</v>
      </c>
      <c r="J1980" t="s">
        <v>77</v>
      </c>
      <c r="K1980" t="s">
        <v>77</v>
      </c>
      <c r="L1980" t="s">
        <v>896</v>
      </c>
      <c r="M1980">
        <v>2002</v>
      </c>
      <c r="N1980">
        <v>74</v>
      </c>
      <c r="O1980">
        <v>1</v>
      </c>
      <c r="P1980" t="str">
        <f t="shared" si="60"/>
        <v>10</v>
      </c>
      <c r="Q1980" s="118">
        <f>VLOOKUP(M1980,WeightWhite!A$10:B$12,2,FALSE)*I1980</f>
        <v>1</v>
      </c>
      <c r="R1980">
        <f t="shared" si="61"/>
        <v>3</v>
      </c>
    </row>
    <row r="1981" spans="1:18" hidden="1">
      <c r="A1981" s="134">
        <v>9402670062</v>
      </c>
      <c r="B1981">
        <v>2005</v>
      </c>
      <c r="C1981">
        <v>20051005</v>
      </c>
      <c r="D1981">
        <v>50</v>
      </c>
      <c r="E1981">
        <v>50</v>
      </c>
      <c r="G1981" t="s">
        <v>308</v>
      </c>
      <c r="H1981">
        <v>210512</v>
      </c>
      <c r="I1981">
        <v>1</v>
      </c>
      <c r="J1981" t="s">
        <v>77</v>
      </c>
      <c r="K1981" t="s">
        <v>77</v>
      </c>
      <c r="L1981" t="s">
        <v>896</v>
      </c>
      <c r="M1981">
        <v>2002</v>
      </c>
      <c r="N1981">
        <v>74</v>
      </c>
      <c r="O1981">
        <v>1</v>
      </c>
      <c r="P1981" t="str">
        <f t="shared" si="60"/>
        <v>10</v>
      </c>
      <c r="Q1981" s="118">
        <f>VLOOKUP(M1981,WeightWhite!A$10:B$12,2,FALSE)*I1981</f>
        <v>1</v>
      </c>
      <c r="R1981">
        <f t="shared" si="61"/>
        <v>3</v>
      </c>
    </row>
    <row r="1982" spans="1:18" hidden="1">
      <c r="A1982" s="134">
        <v>9402670063</v>
      </c>
      <c r="B1982">
        <v>2005</v>
      </c>
      <c r="C1982">
        <v>20051005</v>
      </c>
      <c r="D1982">
        <v>50</v>
      </c>
      <c r="E1982">
        <v>50</v>
      </c>
      <c r="G1982" t="s">
        <v>308</v>
      </c>
      <c r="H1982">
        <v>210512</v>
      </c>
      <c r="I1982">
        <v>1</v>
      </c>
      <c r="J1982" t="s">
        <v>77</v>
      </c>
      <c r="K1982" t="s">
        <v>77</v>
      </c>
      <c r="L1982" t="s">
        <v>896</v>
      </c>
      <c r="M1982">
        <v>2002</v>
      </c>
      <c r="N1982">
        <v>74</v>
      </c>
      <c r="O1982">
        <v>1</v>
      </c>
      <c r="P1982" t="str">
        <f t="shared" si="60"/>
        <v>10</v>
      </c>
      <c r="Q1982" s="118">
        <f>VLOOKUP(M1982,WeightWhite!A$10:B$12,2,FALSE)*I1982</f>
        <v>1</v>
      </c>
      <c r="R1982">
        <f t="shared" si="61"/>
        <v>3</v>
      </c>
    </row>
    <row r="1983" spans="1:18" hidden="1">
      <c r="A1983" s="134">
        <v>9402670065</v>
      </c>
      <c r="B1983">
        <v>2005</v>
      </c>
      <c r="C1983">
        <v>20051005</v>
      </c>
      <c r="D1983">
        <v>50</v>
      </c>
      <c r="E1983">
        <v>50</v>
      </c>
      <c r="G1983" t="s">
        <v>308</v>
      </c>
      <c r="H1983">
        <v>210512</v>
      </c>
      <c r="I1983">
        <v>1</v>
      </c>
      <c r="J1983" t="s">
        <v>77</v>
      </c>
      <c r="K1983" t="s">
        <v>77</v>
      </c>
      <c r="L1983" t="s">
        <v>896</v>
      </c>
      <c r="M1983">
        <v>2002</v>
      </c>
      <c r="N1983">
        <v>74</v>
      </c>
      <c r="O1983">
        <v>1</v>
      </c>
      <c r="P1983" t="str">
        <f t="shared" si="60"/>
        <v>10</v>
      </c>
      <c r="Q1983" s="118">
        <f>VLOOKUP(M1983,WeightWhite!A$10:B$12,2,FALSE)*I1983</f>
        <v>1</v>
      </c>
      <c r="R1983">
        <f t="shared" si="61"/>
        <v>3</v>
      </c>
    </row>
    <row r="1984" spans="1:18" hidden="1">
      <c r="A1984" s="134">
        <v>9402670067</v>
      </c>
      <c r="B1984">
        <v>2005</v>
      </c>
      <c r="C1984">
        <v>20051005</v>
      </c>
      <c r="D1984">
        <v>50</v>
      </c>
      <c r="E1984">
        <v>50</v>
      </c>
      <c r="G1984" t="s">
        <v>308</v>
      </c>
      <c r="H1984">
        <v>210512</v>
      </c>
      <c r="I1984">
        <v>1</v>
      </c>
      <c r="J1984" t="s">
        <v>77</v>
      </c>
      <c r="K1984" t="s">
        <v>77</v>
      </c>
      <c r="L1984" t="s">
        <v>896</v>
      </c>
      <c r="M1984">
        <v>2002</v>
      </c>
      <c r="N1984">
        <v>74</v>
      </c>
      <c r="O1984">
        <v>1</v>
      </c>
      <c r="P1984" t="str">
        <f t="shared" si="60"/>
        <v>10</v>
      </c>
      <c r="Q1984" s="118">
        <f>VLOOKUP(M1984,WeightWhite!A$10:B$12,2,FALSE)*I1984</f>
        <v>1</v>
      </c>
      <c r="R1984">
        <f t="shared" si="61"/>
        <v>3</v>
      </c>
    </row>
    <row r="1985" spans="1:18" hidden="1">
      <c r="A1985" s="134">
        <v>9402670068</v>
      </c>
      <c r="B1985">
        <v>2005</v>
      </c>
      <c r="C1985">
        <v>20051005</v>
      </c>
      <c r="D1985">
        <v>50</v>
      </c>
      <c r="E1985">
        <v>50</v>
      </c>
      <c r="G1985" t="s">
        <v>308</v>
      </c>
      <c r="H1985">
        <v>210512</v>
      </c>
      <c r="I1985">
        <v>1</v>
      </c>
      <c r="J1985" t="s">
        <v>77</v>
      </c>
      <c r="K1985" t="s">
        <v>77</v>
      </c>
      <c r="L1985" t="s">
        <v>896</v>
      </c>
      <c r="M1985">
        <v>2002</v>
      </c>
      <c r="N1985">
        <v>74</v>
      </c>
      <c r="O1985">
        <v>1</v>
      </c>
      <c r="P1985" t="str">
        <f t="shared" si="60"/>
        <v>10</v>
      </c>
      <c r="Q1985" s="118">
        <f>VLOOKUP(M1985,WeightWhite!A$10:B$12,2,FALSE)*I1985</f>
        <v>1</v>
      </c>
      <c r="R1985">
        <f t="shared" si="61"/>
        <v>3</v>
      </c>
    </row>
    <row r="1986" spans="1:18" hidden="1">
      <c r="A1986" s="134">
        <v>9402670069</v>
      </c>
      <c r="B1986">
        <v>2005</v>
      </c>
      <c r="C1986">
        <v>20051005</v>
      </c>
      <c r="D1986">
        <v>50</v>
      </c>
      <c r="E1986">
        <v>50</v>
      </c>
      <c r="G1986" t="s">
        <v>308</v>
      </c>
      <c r="H1986">
        <v>210512</v>
      </c>
      <c r="I1986">
        <v>1</v>
      </c>
      <c r="J1986" t="s">
        <v>77</v>
      </c>
      <c r="K1986" t="s">
        <v>77</v>
      </c>
      <c r="L1986" t="s">
        <v>896</v>
      </c>
      <c r="M1986">
        <v>2002</v>
      </c>
      <c r="N1986">
        <v>74</v>
      </c>
      <c r="O1986">
        <v>1</v>
      </c>
      <c r="P1986" t="str">
        <f t="shared" ref="P1986:P2049" si="62">MID(C1986,5,2)</f>
        <v>10</v>
      </c>
      <c r="Q1986" s="118">
        <f>VLOOKUP(M1986,WeightWhite!A$10:B$12,2,FALSE)*I1986</f>
        <v>1</v>
      </c>
      <c r="R1986">
        <f t="shared" si="61"/>
        <v>3</v>
      </c>
    </row>
    <row r="1987" spans="1:18" hidden="1">
      <c r="A1987" s="134">
        <v>9402670071</v>
      </c>
      <c r="B1987">
        <v>2005</v>
      </c>
      <c r="C1987">
        <v>20051005</v>
      </c>
      <c r="D1987">
        <v>50</v>
      </c>
      <c r="E1987">
        <v>50</v>
      </c>
      <c r="G1987" t="s">
        <v>308</v>
      </c>
      <c r="H1987">
        <v>210512</v>
      </c>
      <c r="I1987">
        <v>1</v>
      </c>
      <c r="J1987" t="s">
        <v>77</v>
      </c>
      <c r="K1987" t="s">
        <v>77</v>
      </c>
      <c r="L1987" t="s">
        <v>896</v>
      </c>
      <c r="M1987">
        <v>2002</v>
      </c>
      <c r="N1987">
        <v>74</v>
      </c>
      <c r="O1987">
        <v>1</v>
      </c>
      <c r="P1987" t="str">
        <f t="shared" si="62"/>
        <v>10</v>
      </c>
      <c r="Q1987" s="118">
        <f>VLOOKUP(M1987,WeightWhite!A$10:B$12,2,FALSE)*I1987</f>
        <v>1</v>
      </c>
      <c r="R1987">
        <f t="shared" ref="R1987:R2050" si="63">B1987-M1987</f>
        <v>3</v>
      </c>
    </row>
    <row r="1988" spans="1:18" hidden="1">
      <c r="A1988" s="134">
        <v>9402670072</v>
      </c>
      <c r="B1988">
        <v>2005</v>
      </c>
      <c r="C1988">
        <v>20051005</v>
      </c>
      <c r="D1988">
        <v>50</v>
      </c>
      <c r="E1988">
        <v>50</v>
      </c>
      <c r="G1988" t="s">
        <v>308</v>
      </c>
      <c r="H1988">
        <v>210512</v>
      </c>
      <c r="I1988">
        <v>1</v>
      </c>
      <c r="J1988" t="s">
        <v>77</v>
      </c>
      <c r="K1988" t="s">
        <v>77</v>
      </c>
      <c r="L1988" t="s">
        <v>896</v>
      </c>
      <c r="M1988">
        <v>2002</v>
      </c>
      <c r="N1988">
        <v>74</v>
      </c>
      <c r="O1988">
        <v>1</v>
      </c>
      <c r="P1988" t="str">
        <f t="shared" si="62"/>
        <v>10</v>
      </c>
      <c r="Q1988" s="118">
        <f>VLOOKUP(M1988,WeightWhite!A$10:B$12,2,FALSE)*I1988</f>
        <v>1</v>
      </c>
      <c r="R1988">
        <f t="shared" si="63"/>
        <v>3</v>
      </c>
    </row>
    <row r="1989" spans="1:18" hidden="1">
      <c r="A1989" s="134">
        <v>9402670075</v>
      </c>
      <c r="B1989">
        <v>2005</v>
      </c>
      <c r="C1989">
        <v>20051005</v>
      </c>
      <c r="D1989">
        <v>50</v>
      </c>
      <c r="E1989">
        <v>50</v>
      </c>
      <c r="G1989" t="s">
        <v>308</v>
      </c>
      <c r="H1989">
        <v>210512</v>
      </c>
      <c r="I1989">
        <v>1</v>
      </c>
      <c r="J1989" t="s">
        <v>77</v>
      </c>
      <c r="K1989" t="s">
        <v>77</v>
      </c>
      <c r="L1989" t="s">
        <v>896</v>
      </c>
      <c r="M1989">
        <v>2002</v>
      </c>
      <c r="N1989">
        <v>74</v>
      </c>
      <c r="O1989">
        <v>1</v>
      </c>
      <c r="P1989" t="str">
        <f t="shared" si="62"/>
        <v>10</v>
      </c>
      <c r="Q1989" s="118">
        <f>VLOOKUP(M1989,WeightWhite!A$10:B$12,2,FALSE)*I1989</f>
        <v>1</v>
      </c>
      <c r="R1989">
        <f t="shared" si="63"/>
        <v>3</v>
      </c>
    </row>
    <row r="1990" spans="1:18" hidden="1">
      <c r="A1990" s="134">
        <v>9402670078</v>
      </c>
      <c r="B1990">
        <v>2005</v>
      </c>
      <c r="C1990">
        <v>20051005</v>
      </c>
      <c r="D1990">
        <v>50</v>
      </c>
      <c r="E1990">
        <v>50</v>
      </c>
      <c r="G1990" t="s">
        <v>308</v>
      </c>
      <c r="H1990">
        <v>210512</v>
      </c>
      <c r="I1990">
        <v>1</v>
      </c>
      <c r="J1990" t="s">
        <v>77</v>
      </c>
      <c r="K1990" t="s">
        <v>77</v>
      </c>
      <c r="L1990" t="s">
        <v>896</v>
      </c>
      <c r="M1990">
        <v>2002</v>
      </c>
      <c r="N1990">
        <v>74</v>
      </c>
      <c r="O1990">
        <v>1</v>
      </c>
      <c r="P1990" t="str">
        <f t="shared" si="62"/>
        <v>10</v>
      </c>
      <c r="Q1990" s="118">
        <f>VLOOKUP(M1990,WeightWhite!A$10:B$12,2,FALSE)*I1990</f>
        <v>1</v>
      </c>
      <c r="R1990">
        <f t="shared" si="63"/>
        <v>3</v>
      </c>
    </row>
    <row r="1991" spans="1:18" hidden="1">
      <c r="A1991" s="134">
        <v>9402670079</v>
      </c>
      <c r="B1991">
        <v>2005</v>
      </c>
      <c r="C1991">
        <v>20051005</v>
      </c>
      <c r="D1991">
        <v>50</v>
      </c>
      <c r="E1991">
        <v>50</v>
      </c>
      <c r="G1991" t="s">
        <v>308</v>
      </c>
      <c r="H1991">
        <v>210512</v>
      </c>
      <c r="I1991">
        <v>1</v>
      </c>
      <c r="J1991" t="s">
        <v>77</v>
      </c>
      <c r="K1991" t="s">
        <v>77</v>
      </c>
      <c r="L1991" t="s">
        <v>896</v>
      </c>
      <c r="M1991">
        <v>2002</v>
      </c>
      <c r="N1991">
        <v>74</v>
      </c>
      <c r="O1991">
        <v>1</v>
      </c>
      <c r="P1991" t="str">
        <f t="shared" si="62"/>
        <v>10</v>
      </c>
      <c r="Q1991" s="118">
        <f>VLOOKUP(M1991,WeightWhite!A$10:B$12,2,FALSE)*I1991</f>
        <v>1</v>
      </c>
      <c r="R1991">
        <f t="shared" si="63"/>
        <v>3</v>
      </c>
    </row>
    <row r="1992" spans="1:18" hidden="1">
      <c r="A1992" s="134">
        <v>9402670081</v>
      </c>
      <c r="B1992">
        <v>2005</v>
      </c>
      <c r="C1992">
        <v>20051005</v>
      </c>
      <c r="D1992">
        <v>50</v>
      </c>
      <c r="E1992">
        <v>50</v>
      </c>
      <c r="G1992" t="s">
        <v>308</v>
      </c>
      <c r="H1992">
        <v>210512</v>
      </c>
      <c r="I1992">
        <v>1</v>
      </c>
      <c r="J1992" t="s">
        <v>77</v>
      </c>
      <c r="K1992" t="s">
        <v>77</v>
      </c>
      <c r="L1992" t="s">
        <v>896</v>
      </c>
      <c r="M1992">
        <v>2002</v>
      </c>
      <c r="N1992">
        <v>74</v>
      </c>
      <c r="O1992">
        <v>1</v>
      </c>
      <c r="P1992" t="str">
        <f t="shared" si="62"/>
        <v>10</v>
      </c>
      <c r="Q1992" s="118">
        <f>VLOOKUP(M1992,WeightWhite!A$10:B$12,2,FALSE)*I1992</f>
        <v>1</v>
      </c>
      <c r="R1992">
        <f t="shared" si="63"/>
        <v>3</v>
      </c>
    </row>
    <row r="1993" spans="1:18" hidden="1">
      <c r="A1993" s="134">
        <v>9402680001</v>
      </c>
      <c r="B1993">
        <v>2005</v>
      </c>
      <c r="C1993">
        <v>20051005</v>
      </c>
      <c r="D1993">
        <v>50</v>
      </c>
      <c r="E1993">
        <v>50</v>
      </c>
      <c r="G1993" t="s">
        <v>308</v>
      </c>
      <c r="H1993">
        <v>210512</v>
      </c>
      <c r="I1993">
        <v>1</v>
      </c>
      <c r="J1993" t="s">
        <v>77</v>
      </c>
      <c r="K1993" t="s">
        <v>77</v>
      </c>
      <c r="L1993" t="s">
        <v>896</v>
      </c>
      <c r="M1993">
        <v>2002</v>
      </c>
      <c r="N1993">
        <v>74</v>
      </c>
      <c r="O1993">
        <v>1</v>
      </c>
      <c r="P1993" t="str">
        <f t="shared" si="62"/>
        <v>10</v>
      </c>
      <c r="Q1993" s="118">
        <f>VLOOKUP(M1993,WeightWhite!A$10:B$12,2,FALSE)*I1993</f>
        <v>1</v>
      </c>
      <c r="R1993">
        <f t="shared" si="63"/>
        <v>3</v>
      </c>
    </row>
    <row r="1994" spans="1:18" hidden="1">
      <c r="A1994" s="134">
        <v>9402680002</v>
      </c>
      <c r="B1994">
        <v>2005</v>
      </c>
      <c r="C1994">
        <v>20051005</v>
      </c>
      <c r="D1994">
        <v>50</v>
      </c>
      <c r="E1994">
        <v>50</v>
      </c>
      <c r="G1994" t="s">
        <v>308</v>
      </c>
      <c r="H1994">
        <v>210512</v>
      </c>
      <c r="I1994">
        <v>1</v>
      </c>
      <c r="J1994" t="s">
        <v>77</v>
      </c>
      <c r="K1994" t="s">
        <v>77</v>
      </c>
      <c r="L1994" t="s">
        <v>896</v>
      </c>
      <c r="M1994">
        <v>2002</v>
      </c>
      <c r="N1994">
        <v>74</v>
      </c>
      <c r="O1994">
        <v>1</v>
      </c>
      <c r="P1994" t="str">
        <f t="shared" si="62"/>
        <v>10</v>
      </c>
      <c r="Q1994" s="118">
        <f>VLOOKUP(M1994,WeightWhite!A$10:B$12,2,FALSE)*I1994</f>
        <v>1</v>
      </c>
      <c r="R1994">
        <f t="shared" si="63"/>
        <v>3</v>
      </c>
    </row>
    <row r="1995" spans="1:18" hidden="1">
      <c r="A1995" s="134">
        <v>9402680003</v>
      </c>
      <c r="B1995">
        <v>2005</v>
      </c>
      <c r="C1995">
        <v>20051005</v>
      </c>
      <c r="D1995">
        <v>50</v>
      </c>
      <c r="E1995">
        <v>50</v>
      </c>
      <c r="G1995" t="s">
        <v>308</v>
      </c>
      <c r="H1995">
        <v>210512</v>
      </c>
      <c r="I1995">
        <v>1</v>
      </c>
      <c r="J1995" t="s">
        <v>77</v>
      </c>
      <c r="K1995" t="s">
        <v>77</v>
      </c>
      <c r="L1995" t="s">
        <v>896</v>
      </c>
      <c r="M1995">
        <v>2002</v>
      </c>
      <c r="N1995">
        <v>74</v>
      </c>
      <c r="O1995">
        <v>1</v>
      </c>
      <c r="P1995" t="str">
        <f t="shared" si="62"/>
        <v>10</v>
      </c>
      <c r="Q1995" s="118">
        <f>VLOOKUP(M1995,WeightWhite!A$10:B$12,2,FALSE)*I1995</f>
        <v>1</v>
      </c>
      <c r="R1995">
        <f t="shared" si="63"/>
        <v>3</v>
      </c>
    </row>
    <row r="1996" spans="1:18" hidden="1">
      <c r="A1996" s="134">
        <v>9402680004</v>
      </c>
      <c r="B1996">
        <v>2005</v>
      </c>
      <c r="C1996">
        <v>20051005</v>
      </c>
      <c r="D1996">
        <v>50</v>
      </c>
      <c r="E1996">
        <v>50</v>
      </c>
      <c r="G1996" t="s">
        <v>308</v>
      </c>
      <c r="H1996">
        <v>210512</v>
      </c>
      <c r="I1996">
        <v>1</v>
      </c>
      <c r="J1996" t="s">
        <v>77</v>
      </c>
      <c r="K1996" t="s">
        <v>77</v>
      </c>
      <c r="L1996" t="s">
        <v>896</v>
      </c>
      <c r="M1996">
        <v>2002</v>
      </c>
      <c r="N1996">
        <v>74</v>
      </c>
      <c r="O1996">
        <v>1</v>
      </c>
      <c r="P1996" t="str">
        <f t="shared" si="62"/>
        <v>10</v>
      </c>
      <c r="Q1996" s="118">
        <f>VLOOKUP(M1996,WeightWhite!A$10:B$12,2,FALSE)*I1996</f>
        <v>1</v>
      </c>
      <c r="R1996">
        <f t="shared" si="63"/>
        <v>3</v>
      </c>
    </row>
    <row r="1997" spans="1:18" hidden="1">
      <c r="A1997" s="134">
        <v>9402680005</v>
      </c>
      <c r="B1997">
        <v>2005</v>
      </c>
      <c r="C1997">
        <v>20051005</v>
      </c>
      <c r="D1997">
        <v>50</v>
      </c>
      <c r="E1997">
        <v>50</v>
      </c>
      <c r="G1997" t="s">
        <v>308</v>
      </c>
      <c r="H1997">
        <v>210512</v>
      </c>
      <c r="I1997">
        <v>1</v>
      </c>
      <c r="J1997" t="s">
        <v>77</v>
      </c>
      <c r="K1997" t="s">
        <v>77</v>
      </c>
      <c r="L1997" t="s">
        <v>896</v>
      </c>
      <c r="M1997">
        <v>2002</v>
      </c>
      <c r="N1997">
        <v>74</v>
      </c>
      <c r="O1997">
        <v>1</v>
      </c>
      <c r="P1997" t="str">
        <f t="shared" si="62"/>
        <v>10</v>
      </c>
      <c r="Q1997" s="118">
        <f>VLOOKUP(M1997,WeightWhite!A$10:B$12,2,FALSE)*I1997</f>
        <v>1</v>
      </c>
      <c r="R1997">
        <f t="shared" si="63"/>
        <v>3</v>
      </c>
    </row>
    <row r="1998" spans="1:18" hidden="1">
      <c r="A1998" s="134">
        <v>9402680006</v>
      </c>
      <c r="B1998">
        <v>2005</v>
      </c>
      <c r="C1998">
        <v>20051005</v>
      </c>
      <c r="D1998">
        <v>50</v>
      </c>
      <c r="E1998">
        <v>50</v>
      </c>
      <c r="G1998" t="s">
        <v>308</v>
      </c>
      <c r="H1998">
        <v>210512</v>
      </c>
      <c r="I1998">
        <v>1</v>
      </c>
      <c r="J1998" t="s">
        <v>77</v>
      </c>
      <c r="K1998" t="s">
        <v>77</v>
      </c>
      <c r="L1998" t="s">
        <v>896</v>
      </c>
      <c r="M1998">
        <v>2002</v>
      </c>
      <c r="N1998">
        <v>74</v>
      </c>
      <c r="O1998">
        <v>1</v>
      </c>
      <c r="P1998" t="str">
        <f t="shared" si="62"/>
        <v>10</v>
      </c>
      <c r="Q1998" s="118">
        <f>VLOOKUP(M1998,WeightWhite!A$10:B$12,2,FALSE)*I1998</f>
        <v>1</v>
      </c>
      <c r="R1998">
        <f t="shared" si="63"/>
        <v>3</v>
      </c>
    </row>
    <row r="1999" spans="1:18" hidden="1">
      <c r="A1999" s="134">
        <v>9402680007</v>
      </c>
      <c r="B1999">
        <v>2005</v>
      </c>
      <c r="C1999">
        <v>20051005</v>
      </c>
      <c r="D1999">
        <v>50</v>
      </c>
      <c r="E1999">
        <v>50</v>
      </c>
      <c r="G1999" t="s">
        <v>308</v>
      </c>
      <c r="H1999">
        <v>210512</v>
      </c>
      <c r="I1999">
        <v>1</v>
      </c>
      <c r="J1999" t="s">
        <v>77</v>
      </c>
      <c r="K1999" t="s">
        <v>77</v>
      </c>
      <c r="L1999" t="s">
        <v>896</v>
      </c>
      <c r="M1999">
        <v>2002</v>
      </c>
      <c r="N1999">
        <v>74</v>
      </c>
      <c r="O1999">
        <v>1</v>
      </c>
      <c r="P1999" t="str">
        <f t="shared" si="62"/>
        <v>10</v>
      </c>
      <c r="Q1999" s="118">
        <f>VLOOKUP(M1999,WeightWhite!A$10:B$12,2,FALSE)*I1999</f>
        <v>1</v>
      </c>
      <c r="R1999">
        <f t="shared" si="63"/>
        <v>3</v>
      </c>
    </row>
    <row r="2000" spans="1:18" hidden="1">
      <c r="A2000" s="134">
        <v>9402680008</v>
      </c>
      <c r="B2000">
        <v>2005</v>
      </c>
      <c r="C2000">
        <v>20051005</v>
      </c>
      <c r="D2000">
        <v>50</v>
      </c>
      <c r="E2000">
        <v>50</v>
      </c>
      <c r="G2000" t="s">
        <v>308</v>
      </c>
      <c r="H2000">
        <v>210512</v>
      </c>
      <c r="I2000">
        <v>1</v>
      </c>
      <c r="J2000" t="s">
        <v>77</v>
      </c>
      <c r="K2000" t="s">
        <v>77</v>
      </c>
      <c r="L2000" t="s">
        <v>896</v>
      </c>
      <c r="M2000">
        <v>2002</v>
      </c>
      <c r="N2000">
        <v>74</v>
      </c>
      <c r="O2000">
        <v>1</v>
      </c>
      <c r="P2000" t="str">
        <f t="shared" si="62"/>
        <v>10</v>
      </c>
      <c r="Q2000" s="118">
        <f>VLOOKUP(M2000,WeightWhite!A$10:B$12,2,FALSE)*I2000</f>
        <v>1</v>
      </c>
      <c r="R2000">
        <f t="shared" si="63"/>
        <v>3</v>
      </c>
    </row>
    <row r="2001" spans="1:18" hidden="1">
      <c r="A2001" s="134">
        <v>9402680009</v>
      </c>
      <c r="B2001">
        <v>2005</v>
      </c>
      <c r="C2001">
        <v>20051005</v>
      </c>
      <c r="D2001">
        <v>50</v>
      </c>
      <c r="E2001">
        <v>50</v>
      </c>
      <c r="G2001" t="s">
        <v>308</v>
      </c>
      <c r="H2001">
        <v>210512</v>
      </c>
      <c r="I2001">
        <v>1</v>
      </c>
      <c r="J2001" t="s">
        <v>77</v>
      </c>
      <c r="K2001" t="s">
        <v>77</v>
      </c>
      <c r="L2001" t="s">
        <v>896</v>
      </c>
      <c r="M2001">
        <v>2002</v>
      </c>
      <c r="N2001">
        <v>74</v>
      </c>
      <c r="O2001">
        <v>1</v>
      </c>
      <c r="P2001" t="str">
        <f t="shared" si="62"/>
        <v>10</v>
      </c>
      <c r="Q2001" s="118">
        <f>VLOOKUP(M2001,WeightWhite!A$10:B$12,2,FALSE)*I2001</f>
        <v>1</v>
      </c>
      <c r="R2001">
        <f t="shared" si="63"/>
        <v>3</v>
      </c>
    </row>
    <row r="2002" spans="1:18" hidden="1">
      <c r="A2002" s="134">
        <v>9402680010</v>
      </c>
      <c r="B2002">
        <v>2005</v>
      </c>
      <c r="C2002">
        <v>20051005</v>
      </c>
      <c r="D2002">
        <v>50</v>
      </c>
      <c r="E2002">
        <v>50</v>
      </c>
      <c r="G2002" t="s">
        <v>308</v>
      </c>
      <c r="H2002">
        <v>210512</v>
      </c>
      <c r="I2002">
        <v>1</v>
      </c>
      <c r="J2002" t="s">
        <v>77</v>
      </c>
      <c r="K2002" t="s">
        <v>77</v>
      </c>
      <c r="L2002" t="s">
        <v>896</v>
      </c>
      <c r="M2002">
        <v>2002</v>
      </c>
      <c r="N2002">
        <v>74</v>
      </c>
      <c r="O2002">
        <v>1</v>
      </c>
      <c r="P2002" t="str">
        <f t="shared" si="62"/>
        <v>10</v>
      </c>
      <c r="Q2002" s="118">
        <f>VLOOKUP(M2002,WeightWhite!A$10:B$12,2,FALSE)*I2002</f>
        <v>1</v>
      </c>
      <c r="R2002">
        <f t="shared" si="63"/>
        <v>3</v>
      </c>
    </row>
    <row r="2003" spans="1:18" hidden="1">
      <c r="A2003" s="134">
        <v>9402680012</v>
      </c>
      <c r="B2003">
        <v>2005</v>
      </c>
      <c r="C2003">
        <v>20051005</v>
      </c>
      <c r="D2003">
        <v>50</v>
      </c>
      <c r="E2003">
        <v>50</v>
      </c>
      <c r="G2003" t="s">
        <v>308</v>
      </c>
      <c r="H2003">
        <v>210512</v>
      </c>
      <c r="I2003">
        <v>1</v>
      </c>
      <c r="J2003" t="s">
        <v>77</v>
      </c>
      <c r="K2003" t="s">
        <v>77</v>
      </c>
      <c r="L2003" t="s">
        <v>896</v>
      </c>
      <c r="M2003">
        <v>2002</v>
      </c>
      <c r="N2003">
        <v>74</v>
      </c>
      <c r="O2003">
        <v>1</v>
      </c>
      <c r="P2003" t="str">
        <f t="shared" si="62"/>
        <v>10</v>
      </c>
      <c r="Q2003" s="118">
        <f>VLOOKUP(M2003,WeightWhite!A$10:B$12,2,FALSE)*I2003</f>
        <v>1</v>
      </c>
      <c r="R2003">
        <f t="shared" si="63"/>
        <v>3</v>
      </c>
    </row>
    <row r="2004" spans="1:18" hidden="1">
      <c r="A2004" s="134">
        <v>9402680015</v>
      </c>
      <c r="B2004">
        <v>2005</v>
      </c>
      <c r="C2004">
        <v>20051005</v>
      </c>
      <c r="D2004">
        <v>50</v>
      </c>
      <c r="E2004">
        <v>50</v>
      </c>
      <c r="G2004" t="s">
        <v>308</v>
      </c>
      <c r="H2004">
        <v>210512</v>
      </c>
      <c r="I2004">
        <v>1</v>
      </c>
      <c r="J2004" t="s">
        <v>77</v>
      </c>
      <c r="K2004" t="s">
        <v>77</v>
      </c>
      <c r="L2004" t="s">
        <v>896</v>
      </c>
      <c r="M2004">
        <v>2002</v>
      </c>
      <c r="N2004">
        <v>74</v>
      </c>
      <c r="O2004">
        <v>1</v>
      </c>
      <c r="P2004" t="str">
        <f t="shared" si="62"/>
        <v>10</v>
      </c>
      <c r="Q2004" s="118">
        <f>VLOOKUP(M2004,WeightWhite!A$10:B$12,2,FALSE)*I2004</f>
        <v>1</v>
      </c>
      <c r="R2004">
        <f t="shared" si="63"/>
        <v>3</v>
      </c>
    </row>
    <row r="2005" spans="1:18" hidden="1">
      <c r="A2005" s="134">
        <v>9402680016</v>
      </c>
      <c r="B2005">
        <v>2005</v>
      </c>
      <c r="C2005">
        <v>20051005</v>
      </c>
      <c r="D2005">
        <v>50</v>
      </c>
      <c r="E2005">
        <v>50</v>
      </c>
      <c r="G2005" t="s">
        <v>308</v>
      </c>
      <c r="H2005">
        <v>210512</v>
      </c>
      <c r="I2005">
        <v>1</v>
      </c>
      <c r="J2005" t="s">
        <v>77</v>
      </c>
      <c r="K2005" t="s">
        <v>77</v>
      </c>
      <c r="L2005" t="s">
        <v>896</v>
      </c>
      <c r="M2005">
        <v>2002</v>
      </c>
      <c r="N2005">
        <v>74</v>
      </c>
      <c r="O2005">
        <v>1</v>
      </c>
      <c r="P2005" t="str">
        <f t="shared" si="62"/>
        <v>10</v>
      </c>
      <c r="Q2005" s="118">
        <f>VLOOKUP(M2005,WeightWhite!A$10:B$12,2,FALSE)*I2005</f>
        <v>1</v>
      </c>
      <c r="R2005">
        <f t="shared" si="63"/>
        <v>3</v>
      </c>
    </row>
    <row r="2006" spans="1:18" hidden="1">
      <c r="A2006" s="134">
        <v>9402680018</v>
      </c>
      <c r="B2006">
        <v>2005</v>
      </c>
      <c r="C2006">
        <v>20051005</v>
      </c>
      <c r="D2006">
        <v>50</v>
      </c>
      <c r="E2006">
        <v>50</v>
      </c>
      <c r="G2006" t="s">
        <v>308</v>
      </c>
      <c r="H2006">
        <v>210512</v>
      </c>
      <c r="I2006">
        <v>1</v>
      </c>
      <c r="J2006" t="s">
        <v>77</v>
      </c>
      <c r="K2006" t="s">
        <v>77</v>
      </c>
      <c r="L2006" t="s">
        <v>896</v>
      </c>
      <c r="M2006">
        <v>2002</v>
      </c>
      <c r="N2006">
        <v>74</v>
      </c>
      <c r="O2006">
        <v>1</v>
      </c>
      <c r="P2006" t="str">
        <f t="shared" si="62"/>
        <v>10</v>
      </c>
      <c r="Q2006" s="118">
        <f>VLOOKUP(M2006,WeightWhite!A$10:B$12,2,FALSE)*I2006</f>
        <v>1</v>
      </c>
      <c r="R2006">
        <f t="shared" si="63"/>
        <v>3</v>
      </c>
    </row>
    <row r="2007" spans="1:18" hidden="1">
      <c r="A2007" s="134">
        <v>9402680019</v>
      </c>
      <c r="B2007">
        <v>2005</v>
      </c>
      <c r="C2007">
        <v>20051005</v>
      </c>
      <c r="D2007">
        <v>50</v>
      </c>
      <c r="E2007">
        <v>50</v>
      </c>
      <c r="G2007" t="s">
        <v>308</v>
      </c>
      <c r="H2007">
        <v>210512</v>
      </c>
      <c r="I2007">
        <v>1</v>
      </c>
      <c r="J2007" t="s">
        <v>77</v>
      </c>
      <c r="K2007" t="s">
        <v>77</v>
      </c>
      <c r="L2007" t="s">
        <v>896</v>
      </c>
      <c r="M2007">
        <v>2002</v>
      </c>
      <c r="N2007">
        <v>74</v>
      </c>
      <c r="O2007">
        <v>1</v>
      </c>
      <c r="P2007" t="str">
        <f t="shared" si="62"/>
        <v>10</v>
      </c>
      <c r="Q2007" s="118">
        <f>VLOOKUP(M2007,WeightWhite!A$10:B$12,2,FALSE)*I2007</f>
        <v>1</v>
      </c>
      <c r="R2007">
        <f t="shared" si="63"/>
        <v>3</v>
      </c>
    </row>
    <row r="2008" spans="1:18" hidden="1">
      <c r="A2008" s="134">
        <v>9402680022</v>
      </c>
      <c r="B2008">
        <v>2005</v>
      </c>
      <c r="C2008">
        <v>20051005</v>
      </c>
      <c r="D2008">
        <v>50</v>
      </c>
      <c r="E2008">
        <v>50</v>
      </c>
      <c r="G2008" t="s">
        <v>308</v>
      </c>
      <c r="H2008">
        <v>210512</v>
      </c>
      <c r="I2008">
        <v>1</v>
      </c>
      <c r="J2008" t="s">
        <v>77</v>
      </c>
      <c r="K2008" t="s">
        <v>77</v>
      </c>
      <c r="L2008" t="s">
        <v>896</v>
      </c>
      <c r="M2008">
        <v>2002</v>
      </c>
      <c r="N2008">
        <v>74</v>
      </c>
      <c r="O2008">
        <v>1</v>
      </c>
      <c r="P2008" t="str">
        <f t="shared" si="62"/>
        <v>10</v>
      </c>
      <c r="Q2008" s="118">
        <f>VLOOKUP(M2008,WeightWhite!A$10:B$12,2,FALSE)*I2008</f>
        <v>1</v>
      </c>
      <c r="R2008">
        <f t="shared" si="63"/>
        <v>3</v>
      </c>
    </row>
    <row r="2009" spans="1:18" hidden="1">
      <c r="A2009" s="134">
        <v>9402680023</v>
      </c>
      <c r="B2009">
        <v>2005</v>
      </c>
      <c r="C2009">
        <v>20051005</v>
      </c>
      <c r="D2009">
        <v>50</v>
      </c>
      <c r="E2009">
        <v>50</v>
      </c>
      <c r="G2009" t="s">
        <v>308</v>
      </c>
      <c r="H2009">
        <v>210512</v>
      </c>
      <c r="I2009">
        <v>1</v>
      </c>
      <c r="J2009" t="s">
        <v>77</v>
      </c>
      <c r="K2009" t="s">
        <v>77</v>
      </c>
      <c r="L2009" t="s">
        <v>896</v>
      </c>
      <c r="M2009">
        <v>2002</v>
      </c>
      <c r="N2009">
        <v>74</v>
      </c>
      <c r="O2009">
        <v>1</v>
      </c>
      <c r="P2009" t="str">
        <f t="shared" si="62"/>
        <v>10</v>
      </c>
      <c r="Q2009" s="118">
        <f>VLOOKUP(M2009,WeightWhite!A$10:B$12,2,FALSE)*I2009</f>
        <v>1</v>
      </c>
      <c r="R2009">
        <f t="shared" si="63"/>
        <v>3</v>
      </c>
    </row>
    <row r="2010" spans="1:18" hidden="1">
      <c r="A2010" s="134">
        <v>9402680024</v>
      </c>
      <c r="B2010">
        <v>2005</v>
      </c>
      <c r="C2010">
        <v>20051005</v>
      </c>
      <c r="D2010">
        <v>50</v>
      </c>
      <c r="E2010">
        <v>50</v>
      </c>
      <c r="G2010" t="s">
        <v>308</v>
      </c>
      <c r="H2010">
        <v>210512</v>
      </c>
      <c r="I2010">
        <v>1</v>
      </c>
      <c r="J2010" t="s">
        <v>77</v>
      </c>
      <c r="K2010" t="s">
        <v>77</v>
      </c>
      <c r="L2010" t="s">
        <v>896</v>
      </c>
      <c r="M2010">
        <v>2002</v>
      </c>
      <c r="N2010">
        <v>74</v>
      </c>
      <c r="O2010">
        <v>1</v>
      </c>
      <c r="P2010" t="str">
        <f t="shared" si="62"/>
        <v>10</v>
      </c>
      <c r="Q2010" s="118">
        <f>VLOOKUP(M2010,WeightWhite!A$10:B$12,2,FALSE)*I2010</f>
        <v>1</v>
      </c>
      <c r="R2010">
        <f t="shared" si="63"/>
        <v>3</v>
      </c>
    </row>
    <row r="2011" spans="1:18" hidden="1">
      <c r="A2011" s="134">
        <v>9402680025</v>
      </c>
      <c r="B2011">
        <v>2005</v>
      </c>
      <c r="C2011">
        <v>20051005</v>
      </c>
      <c r="D2011">
        <v>50</v>
      </c>
      <c r="E2011">
        <v>50</v>
      </c>
      <c r="G2011" t="s">
        <v>308</v>
      </c>
      <c r="H2011">
        <v>210512</v>
      </c>
      <c r="I2011">
        <v>1.04</v>
      </c>
      <c r="J2011" t="s">
        <v>77</v>
      </c>
      <c r="K2011" t="s">
        <v>77</v>
      </c>
      <c r="L2011" t="s">
        <v>896</v>
      </c>
      <c r="M2011">
        <v>2002</v>
      </c>
      <c r="N2011">
        <v>74</v>
      </c>
      <c r="O2011">
        <v>1</v>
      </c>
      <c r="P2011" t="str">
        <f t="shared" si="62"/>
        <v>10</v>
      </c>
      <c r="Q2011" s="118">
        <f>VLOOKUP(M2011,WeightWhite!A$10:B$12,2,FALSE)*I2011</f>
        <v>1.04</v>
      </c>
      <c r="R2011">
        <f t="shared" si="63"/>
        <v>3</v>
      </c>
    </row>
    <row r="2012" spans="1:18" hidden="1">
      <c r="A2012" s="134">
        <v>9402680026</v>
      </c>
      <c r="B2012">
        <v>2005</v>
      </c>
      <c r="C2012">
        <v>20051005</v>
      </c>
      <c r="D2012">
        <v>50</v>
      </c>
      <c r="E2012">
        <v>50</v>
      </c>
      <c r="G2012" t="s">
        <v>308</v>
      </c>
      <c r="H2012">
        <v>210512</v>
      </c>
      <c r="I2012">
        <v>1</v>
      </c>
      <c r="J2012" t="s">
        <v>77</v>
      </c>
      <c r="K2012" t="s">
        <v>77</v>
      </c>
      <c r="L2012" t="s">
        <v>896</v>
      </c>
      <c r="M2012">
        <v>2002</v>
      </c>
      <c r="N2012">
        <v>74</v>
      </c>
      <c r="O2012">
        <v>1</v>
      </c>
      <c r="P2012" t="str">
        <f t="shared" si="62"/>
        <v>10</v>
      </c>
      <c r="Q2012" s="118">
        <f>VLOOKUP(M2012,WeightWhite!A$10:B$12,2,FALSE)*I2012</f>
        <v>1</v>
      </c>
      <c r="R2012">
        <f t="shared" si="63"/>
        <v>3</v>
      </c>
    </row>
    <row r="2013" spans="1:18" hidden="1">
      <c r="A2013" s="134">
        <v>9402680028</v>
      </c>
      <c r="B2013">
        <v>2005</v>
      </c>
      <c r="C2013">
        <v>20051005</v>
      </c>
      <c r="D2013">
        <v>50</v>
      </c>
      <c r="E2013">
        <v>50</v>
      </c>
      <c r="G2013" t="s">
        <v>308</v>
      </c>
      <c r="H2013">
        <v>210512</v>
      </c>
      <c r="I2013">
        <v>1</v>
      </c>
      <c r="J2013" t="s">
        <v>77</v>
      </c>
      <c r="K2013" t="s">
        <v>77</v>
      </c>
      <c r="L2013" t="s">
        <v>896</v>
      </c>
      <c r="M2013">
        <v>2002</v>
      </c>
      <c r="N2013">
        <v>74</v>
      </c>
      <c r="O2013">
        <v>1</v>
      </c>
      <c r="P2013" t="str">
        <f t="shared" si="62"/>
        <v>10</v>
      </c>
      <c r="Q2013" s="118">
        <f>VLOOKUP(M2013,WeightWhite!A$10:B$12,2,FALSE)*I2013</f>
        <v>1</v>
      </c>
      <c r="R2013">
        <f t="shared" si="63"/>
        <v>3</v>
      </c>
    </row>
    <row r="2014" spans="1:18" hidden="1">
      <c r="A2014" s="134">
        <v>9402680029</v>
      </c>
      <c r="B2014">
        <v>2005</v>
      </c>
      <c r="C2014">
        <v>20051005</v>
      </c>
      <c r="D2014">
        <v>50</v>
      </c>
      <c r="E2014">
        <v>50</v>
      </c>
      <c r="G2014" t="s">
        <v>308</v>
      </c>
      <c r="H2014">
        <v>210512</v>
      </c>
      <c r="I2014">
        <v>1</v>
      </c>
      <c r="J2014" t="s">
        <v>77</v>
      </c>
      <c r="K2014" t="s">
        <v>77</v>
      </c>
      <c r="L2014" t="s">
        <v>896</v>
      </c>
      <c r="M2014">
        <v>2002</v>
      </c>
      <c r="N2014">
        <v>74</v>
      </c>
      <c r="O2014">
        <v>1</v>
      </c>
      <c r="P2014" t="str">
        <f t="shared" si="62"/>
        <v>10</v>
      </c>
      <c r="Q2014" s="118">
        <f>VLOOKUP(M2014,WeightWhite!A$10:B$12,2,FALSE)*I2014</f>
        <v>1</v>
      </c>
      <c r="R2014">
        <f t="shared" si="63"/>
        <v>3</v>
      </c>
    </row>
    <row r="2015" spans="1:18" hidden="1">
      <c r="A2015" s="134">
        <v>9402680031</v>
      </c>
      <c r="B2015">
        <v>2005</v>
      </c>
      <c r="C2015">
        <v>20051005</v>
      </c>
      <c r="D2015">
        <v>50</v>
      </c>
      <c r="E2015">
        <v>50</v>
      </c>
      <c r="G2015" t="s">
        <v>308</v>
      </c>
      <c r="H2015">
        <v>210512</v>
      </c>
      <c r="I2015">
        <v>1</v>
      </c>
      <c r="J2015" t="s">
        <v>77</v>
      </c>
      <c r="K2015" t="s">
        <v>77</v>
      </c>
      <c r="L2015" t="s">
        <v>896</v>
      </c>
      <c r="M2015">
        <v>2002</v>
      </c>
      <c r="N2015">
        <v>74</v>
      </c>
      <c r="O2015">
        <v>1</v>
      </c>
      <c r="P2015" t="str">
        <f t="shared" si="62"/>
        <v>10</v>
      </c>
      <c r="Q2015" s="118">
        <f>VLOOKUP(M2015,WeightWhite!A$10:B$12,2,FALSE)*I2015</f>
        <v>1</v>
      </c>
      <c r="R2015">
        <f t="shared" si="63"/>
        <v>3</v>
      </c>
    </row>
    <row r="2016" spans="1:18" hidden="1">
      <c r="A2016" s="134">
        <v>9402680033</v>
      </c>
      <c r="B2016">
        <v>2005</v>
      </c>
      <c r="C2016">
        <v>20051005</v>
      </c>
      <c r="D2016">
        <v>50</v>
      </c>
      <c r="E2016">
        <v>50</v>
      </c>
      <c r="G2016" t="s">
        <v>308</v>
      </c>
      <c r="H2016">
        <v>210512</v>
      </c>
      <c r="I2016">
        <v>1</v>
      </c>
      <c r="J2016" t="s">
        <v>77</v>
      </c>
      <c r="K2016" t="s">
        <v>77</v>
      </c>
      <c r="L2016" t="s">
        <v>896</v>
      </c>
      <c r="M2016">
        <v>2002</v>
      </c>
      <c r="N2016">
        <v>74</v>
      </c>
      <c r="O2016">
        <v>1</v>
      </c>
      <c r="P2016" t="str">
        <f t="shared" si="62"/>
        <v>10</v>
      </c>
      <c r="Q2016" s="118">
        <f>VLOOKUP(M2016,WeightWhite!A$10:B$12,2,FALSE)*I2016</f>
        <v>1</v>
      </c>
      <c r="R2016">
        <f t="shared" si="63"/>
        <v>3</v>
      </c>
    </row>
    <row r="2017" spans="1:18" hidden="1">
      <c r="A2017" s="134">
        <v>9402680035</v>
      </c>
      <c r="B2017">
        <v>2005</v>
      </c>
      <c r="C2017">
        <v>20051005</v>
      </c>
      <c r="D2017">
        <v>50</v>
      </c>
      <c r="E2017">
        <v>50</v>
      </c>
      <c r="G2017" t="s">
        <v>308</v>
      </c>
      <c r="H2017">
        <v>210512</v>
      </c>
      <c r="I2017">
        <v>1</v>
      </c>
      <c r="J2017" t="s">
        <v>77</v>
      </c>
      <c r="K2017" t="s">
        <v>77</v>
      </c>
      <c r="L2017" t="s">
        <v>896</v>
      </c>
      <c r="M2017">
        <v>2002</v>
      </c>
      <c r="N2017">
        <v>74</v>
      </c>
      <c r="O2017">
        <v>1</v>
      </c>
      <c r="P2017" t="str">
        <f t="shared" si="62"/>
        <v>10</v>
      </c>
      <c r="Q2017" s="118">
        <f>VLOOKUP(M2017,WeightWhite!A$10:B$12,2,FALSE)*I2017</f>
        <v>1</v>
      </c>
      <c r="R2017">
        <f t="shared" si="63"/>
        <v>3</v>
      </c>
    </row>
    <row r="2018" spans="1:18" hidden="1">
      <c r="A2018" s="134">
        <v>9402680036</v>
      </c>
      <c r="B2018">
        <v>2005</v>
      </c>
      <c r="C2018">
        <v>20051005</v>
      </c>
      <c r="D2018">
        <v>50</v>
      </c>
      <c r="E2018">
        <v>50</v>
      </c>
      <c r="G2018" t="s">
        <v>308</v>
      </c>
      <c r="H2018">
        <v>210512</v>
      </c>
      <c r="I2018">
        <v>1</v>
      </c>
      <c r="J2018" t="s">
        <v>77</v>
      </c>
      <c r="K2018" t="s">
        <v>77</v>
      </c>
      <c r="L2018" t="s">
        <v>896</v>
      </c>
      <c r="M2018">
        <v>2002</v>
      </c>
      <c r="N2018">
        <v>74</v>
      </c>
      <c r="O2018">
        <v>1</v>
      </c>
      <c r="P2018" t="str">
        <f t="shared" si="62"/>
        <v>10</v>
      </c>
      <c r="Q2018" s="118">
        <f>VLOOKUP(M2018,WeightWhite!A$10:B$12,2,FALSE)*I2018</f>
        <v>1</v>
      </c>
      <c r="R2018">
        <f t="shared" si="63"/>
        <v>3</v>
      </c>
    </row>
    <row r="2019" spans="1:18" hidden="1">
      <c r="A2019" s="134">
        <v>9402680037</v>
      </c>
      <c r="B2019">
        <v>2005</v>
      </c>
      <c r="C2019">
        <v>20051005</v>
      </c>
      <c r="D2019">
        <v>50</v>
      </c>
      <c r="E2019">
        <v>50</v>
      </c>
      <c r="G2019" t="s">
        <v>308</v>
      </c>
      <c r="H2019">
        <v>210512</v>
      </c>
      <c r="I2019">
        <v>1</v>
      </c>
      <c r="J2019" t="s">
        <v>77</v>
      </c>
      <c r="K2019" t="s">
        <v>77</v>
      </c>
      <c r="L2019" t="s">
        <v>896</v>
      </c>
      <c r="M2019">
        <v>2002</v>
      </c>
      <c r="N2019">
        <v>74</v>
      </c>
      <c r="O2019">
        <v>1</v>
      </c>
      <c r="P2019" t="str">
        <f t="shared" si="62"/>
        <v>10</v>
      </c>
      <c r="Q2019" s="118">
        <f>VLOOKUP(M2019,WeightWhite!A$10:B$12,2,FALSE)*I2019</f>
        <v>1</v>
      </c>
      <c r="R2019">
        <f t="shared" si="63"/>
        <v>3</v>
      </c>
    </row>
    <row r="2020" spans="1:18" hidden="1">
      <c r="A2020" s="134">
        <v>9402680038</v>
      </c>
      <c r="B2020">
        <v>2005</v>
      </c>
      <c r="C2020">
        <v>20051005</v>
      </c>
      <c r="D2020">
        <v>50</v>
      </c>
      <c r="E2020">
        <v>50</v>
      </c>
      <c r="G2020" t="s">
        <v>308</v>
      </c>
      <c r="H2020">
        <v>210512</v>
      </c>
      <c r="I2020">
        <v>1</v>
      </c>
      <c r="J2020" t="s">
        <v>77</v>
      </c>
      <c r="K2020" t="s">
        <v>77</v>
      </c>
      <c r="L2020" t="s">
        <v>896</v>
      </c>
      <c r="M2020">
        <v>2002</v>
      </c>
      <c r="N2020">
        <v>74</v>
      </c>
      <c r="O2020">
        <v>1</v>
      </c>
      <c r="P2020" t="str">
        <f t="shared" si="62"/>
        <v>10</v>
      </c>
      <c r="Q2020" s="118">
        <f>VLOOKUP(M2020,WeightWhite!A$10:B$12,2,FALSE)*I2020</f>
        <v>1</v>
      </c>
      <c r="R2020">
        <f t="shared" si="63"/>
        <v>3</v>
      </c>
    </row>
    <row r="2021" spans="1:18" hidden="1">
      <c r="A2021" s="134">
        <v>9402680039</v>
      </c>
      <c r="B2021">
        <v>2005</v>
      </c>
      <c r="C2021">
        <v>20051005</v>
      </c>
      <c r="D2021">
        <v>50</v>
      </c>
      <c r="E2021">
        <v>50</v>
      </c>
      <c r="G2021" t="s">
        <v>308</v>
      </c>
      <c r="H2021">
        <v>210512</v>
      </c>
      <c r="I2021">
        <v>1</v>
      </c>
      <c r="J2021" t="s">
        <v>77</v>
      </c>
      <c r="K2021" t="s">
        <v>77</v>
      </c>
      <c r="L2021" t="s">
        <v>896</v>
      </c>
      <c r="M2021">
        <v>2002</v>
      </c>
      <c r="N2021">
        <v>74</v>
      </c>
      <c r="O2021">
        <v>1</v>
      </c>
      <c r="P2021" t="str">
        <f t="shared" si="62"/>
        <v>10</v>
      </c>
      <c r="Q2021" s="118">
        <f>VLOOKUP(M2021,WeightWhite!A$10:B$12,2,FALSE)*I2021</f>
        <v>1</v>
      </c>
      <c r="R2021">
        <f t="shared" si="63"/>
        <v>3</v>
      </c>
    </row>
    <row r="2022" spans="1:18" hidden="1">
      <c r="A2022" s="134">
        <v>9402680040</v>
      </c>
      <c r="B2022">
        <v>2005</v>
      </c>
      <c r="C2022">
        <v>20051005</v>
      </c>
      <c r="D2022">
        <v>50</v>
      </c>
      <c r="E2022">
        <v>50</v>
      </c>
      <c r="G2022" t="s">
        <v>308</v>
      </c>
      <c r="H2022">
        <v>210512</v>
      </c>
      <c r="I2022">
        <v>1.04</v>
      </c>
      <c r="J2022" t="s">
        <v>77</v>
      </c>
      <c r="K2022" t="s">
        <v>77</v>
      </c>
      <c r="L2022" t="s">
        <v>896</v>
      </c>
      <c r="M2022">
        <v>2002</v>
      </c>
      <c r="N2022">
        <v>74</v>
      </c>
      <c r="O2022">
        <v>1</v>
      </c>
      <c r="P2022" t="str">
        <f t="shared" si="62"/>
        <v>10</v>
      </c>
      <c r="Q2022" s="118">
        <f>VLOOKUP(M2022,WeightWhite!A$10:B$12,2,FALSE)*I2022</f>
        <v>1.04</v>
      </c>
      <c r="R2022">
        <f t="shared" si="63"/>
        <v>3</v>
      </c>
    </row>
    <row r="2023" spans="1:18" hidden="1">
      <c r="A2023" s="134">
        <v>9402690001</v>
      </c>
      <c r="B2023">
        <v>2005</v>
      </c>
      <c r="C2023">
        <v>20051005</v>
      </c>
      <c r="D2023">
        <v>50</v>
      </c>
      <c r="E2023">
        <v>50</v>
      </c>
      <c r="G2023" t="s">
        <v>308</v>
      </c>
      <c r="H2023">
        <v>210512</v>
      </c>
      <c r="I2023">
        <v>1</v>
      </c>
      <c r="J2023" t="s">
        <v>77</v>
      </c>
      <c r="K2023" t="s">
        <v>77</v>
      </c>
      <c r="L2023" t="s">
        <v>896</v>
      </c>
      <c r="M2023">
        <v>2002</v>
      </c>
      <c r="N2023">
        <v>74</v>
      </c>
      <c r="O2023">
        <v>1</v>
      </c>
      <c r="P2023" t="str">
        <f t="shared" si="62"/>
        <v>10</v>
      </c>
      <c r="Q2023" s="118">
        <f>VLOOKUP(M2023,WeightWhite!A$10:B$12,2,FALSE)*I2023</f>
        <v>1</v>
      </c>
      <c r="R2023">
        <f t="shared" si="63"/>
        <v>3</v>
      </c>
    </row>
    <row r="2024" spans="1:18" hidden="1">
      <c r="A2024" s="134">
        <v>9402690002</v>
      </c>
      <c r="B2024">
        <v>2005</v>
      </c>
      <c r="C2024">
        <v>20051005</v>
      </c>
      <c r="D2024">
        <v>50</v>
      </c>
      <c r="E2024">
        <v>50</v>
      </c>
      <c r="G2024" t="s">
        <v>308</v>
      </c>
      <c r="H2024">
        <v>210512</v>
      </c>
      <c r="I2024">
        <v>1</v>
      </c>
      <c r="J2024" t="s">
        <v>77</v>
      </c>
      <c r="K2024" t="s">
        <v>77</v>
      </c>
      <c r="L2024" t="s">
        <v>896</v>
      </c>
      <c r="M2024">
        <v>2002</v>
      </c>
      <c r="N2024">
        <v>74</v>
      </c>
      <c r="O2024">
        <v>1</v>
      </c>
      <c r="P2024" t="str">
        <f t="shared" si="62"/>
        <v>10</v>
      </c>
      <c r="Q2024" s="118">
        <f>VLOOKUP(M2024,WeightWhite!A$10:B$12,2,FALSE)*I2024</f>
        <v>1</v>
      </c>
      <c r="R2024">
        <f t="shared" si="63"/>
        <v>3</v>
      </c>
    </row>
    <row r="2025" spans="1:18" hidden="1">
      <c r="A2025" s="134">
        <v>9402690004</v>
      </c>
      <c r="B2025">
        <v>2005</v>
      </c>
      <c r="C2025">
        <v>20051005</v>
      </c>
      <c r="D2025">
        <v>50</v>
      </c>
      <c r="E2025">
        <v>50</v>
      </c>
      <c r="G2025" t="s">
        <v>308</v>
      </c>
      <c r="H2025">
        <v>210512</v>
      </c>
      <c r="I2025">
        <v>1</v>
      </c>
      <c r="J2025" t="s">
        <v>77</v>
      </c>
      <c r="K2025" t="s">
        <v>77</v>
      </c>
      <c r="L2025" t="s">
        <v>896</v>
      </c>
      <c r="M2025">
        <v>2002</v>
      </c>
      <c r="N2025">
        <v>74</v>
      </c>
      <c r="O2025">
        <v>1</v>
      </c>
      <c r="P2025" t="str">
        <f t="shared" si="62"/>
        <v>10</v>
      </c>
      <c r="Q2025" s="118">
        <f>VLOOKUP(M2025,WeightWhite!A$10:B$12,2,FALSE)*I2025</f>
        <v>1</v>
      </c>
      <c r="R2025">
        <f t="shared" si="63"/>
        <v>3</v>
      </c>
    </row>
    <row r="2026" spans="1:18" hidden="1">
      <c r="A2026" s="134">
        <v>9402690005</v>
      </c>
      <c r="B2026">
        <v>2005</v>
      </c>
      <c r="C2026">
        <v>20051005</v>
      </c>
      <c r="D2026">
        <v>50</v>
      </c>
      <c r="E2026">
        <v>50</v>
      </c>
      <c r="G2026" t="s">
        <v>308</v>
      </c>
      <c r="H2026">
        <v>210512</v>
      </c>
      <c r="I2026">
        <v>1</v>
      </c>
      <c r="J2026" t="s">
        <v>77</v>
      </c>
      <c r="K2026" t="s">
        <v>77</v>
      </c>
      <c r="L2026" t="s">
        <v>896</v>
      </c>
      <c r="M2026">
        <v>2002</v>
      </c>
      <c r="N2026">
        <v>74</v>
      </c>
      <c r="O2026">
        <v>1</v>
      </c>
      <c r="P2026" t="str">
        <f t="shared" si="62"/>
        <v>10</v>
      </c>
      <c r="Q2026" s="118">
        <f>VLOOKUP(M2026,WeightWhite!A$10:B$12,2,FALSE)*I2026</f>
        <v>1</v>
      </c>
      <c r="R2026">
        <f t="shared" si="63"/>
        <v>3</v>
      </c>
    </row>
    <row r="2027" spans="1:18" hidden="1">
      <c r="A2027" s="134">
        <v>9402690006</v>
      </c>
      <c r="B2027">
        <v>2005</v>
      </c>
      <c r="C2027">
        <v>20051005</v>
      </c>
      <c r="D2027">
        <v>50</v>
      </c>
      <c r="E2027">
        <v>50</v>
      </c>
      <c r="G2027" t="s">
        <v>308</v>
      </c>
      <c r="H2027">
        <v>210512</v>
      </c>
      <c r="I2027">
        <v>1</v>
      </c>
      <c r="J2027" t="s">
        <v>77</v>
      </c>
      <c r="K2027" t="s">
        <v>77</v>
      </c>
      <c r="L2027" t="s">
        <v>896</v>
      </c>
      <c r="M2027">
        <v>2002</v>
      </c>
      <c r="N2027">
        <v>74</v>
      </c>
      <c r="O2027">
        <v>1</v>
      </c>
      <c r="P2027" t="str">
        <f t="shared" si="62"/>
        <v>10</v>
      </c>
      <c r="Q2027" s="118">
        <f>VLOOKUP(M2027,WeightWhite!A$10:B$12,2,FALSE)*I2027</f>
        <v>1</v>
      </c>
      <c r="R2027">
        <f t="shared" si="63"/>
        <v>3</v>
      </c>
    </row>
    <row r="2028" spans="1:18" hidden="1">
      <c r="A2028" s="134">
        <v>9402690007</v>
      </c>
      <c r="B2028">
        <v>2005</v>
      </c>
      <c r="C2028">
        <v>20051005</v>
      </c>
      <c r="D2028">
        <v>50</v>
      </c>
      <c r="E2028">
        <v>50</v>
      </c>
      <c r="G2028" t="s">
        <v>308</v>
      </c>
      <c r="H2028">
        <v>210512</v>
      </c>
      <c r="I2028">
        <v>1</v>
      </c>
      <c r="J2028" t="s">
        <v>77</v>
      </c>
      <c r="K2028" t="s">
        <v>77</v>
      </c>
      <c r="L2028" t="s">
        <v>896</v>
      </c>
      <c r="M2028">
        <v>2002</v>
      </c>
      <c r="N2028">
        <v>74</v>
      </c>
      <c r="O2028">
        <v>1</v>
      </c>
      <c r="P2028" t="str">
        <f t="shared" si="62"/>
        <v>10</v>
      </c>
      <c r="Q2028" s="118">
        <f>VLOOKUP(M2028,WeightWhite!A$10:B$12,2,FALSE)*I2028</f>
        <v>1</v>
      </c>
      <c r="R2028">
        <f t="shared" si="63"/>
        <v>3</v>
      </c>
    </row>
    <row r="2029" spans="1:18" hidden="1">
      <c r="A2029" s="134">
        <v>9402690008</v>
      </c>
      <c r="B2029">
        <v>2005</v>
      </c>
      <c r="C2029">
        <v>20051005</v>
      </c>
      <c r="D2029">
        <v>50</v>
      </c>
      <c r="E2029">
        <v>50</v>
      </c>
      <c r="G2029" t="s">
        <v>308</v>
      </c>
      <c r="H2029">
        <v>210512</v>
      </c>
      <c r="I2029">
        <v>1</v>
      </c>
      <c r="J2029" t="s">
        <v>77</v>
      </c>
      <c r="K2029" t="s">
        <v>77</v>
      </c>
      <c r="L2029" t="s">
        <v>896</v>
      </c>
      <c r="M2029">
        <v>2002</v>
      </c>
      <c r="N2029">
        <v>74</v>
      </c>
      <c r="O2029">
        <v>1</v>
      </c>
      <c r="P2029" t="str">
        <f t="shared" si="62"/>
        <v>10</v>
      </c>
      <c r="Q2029" s="118">
        <f>VLOOKUP(M2029,WeightWhite!A$10:B$12,2,FALSE)*I2029</f>
        <v>1</v>
      </c>
      <c r="R2029">
        <f t="shared" si="63"/>
        <v>3</v>
      </c>
    </row>
    <row r="2030" spans="1:18" hidden="1">
      <c r="A2030" s="134">
        <v>9402690009</v>
      </c>
      <c r="B2030">
        <v>2005</v>
      </c>
      <c r="C2030">
        <v>20051005</v>
      </c>
      <c r="D2030">
        <v>50</v>
      </c>
      <c r="E2030">
        <v>50</v>
      </c>
      <c r="G2030" t="s">
        <v>308</v>
      </c>
      <c r="H2030">
        <v>210512</v>
      </c>
      <c r="I2030">
        <v>1</v>
      </c>
      <c r="J2030" t="s">
        <v>77</v>
      </c>
      <c r="K2030" t="s">
        <v>77</v>
      </c>
      <c r="L2030" t="s">
        <v>896</v>
      </c>
      <c r="M2030">
        <v>2002</v>
      </c>
      <c r="N2030">
        <v>74</v>
      </c>
      <c r="O2030">
        <v>1</v>
      </c>
      <c r="P2030" t="str">
        <f t="shared" si="62"/>
        <v>10</v>
      </c>
      <c r="Q2030" s="118">
        <f>VLOOKUP(M2030,WeightWhite!A$10:B$12,2,FALSE)*I2030</f>
        <v>1</v>
      </c>
      <c r="R2030">
        <f t="shared" si="63"/>
        <v>3</v>
      </c>
    </row>
    <row r="2031" spans="1:18" hidden="1">
      <c r="A2031" s="134">
        <v>9402690010</v>
      </c>
      <c r="B2031">
        <v>2005</v>
      </c>
      <c r="C2031">
        <v>20051005</v>
      </c>
      <c r="D2031">
        <v>50</v>
      </c>
      <c r="E2031">
        <v>50</v>
      </c>
      <c r="G2031" t="s">
        <v>308</v>
      </c>
      <c r="H2031">
        <v>210512</v>
      </c>
      <c r="I2031">
        <v>1</v>
      </c>
      <c r="J2031" t="s">
        <v>77</v>
      </c>
      <c r="K2031" t="s">
        <v>77</v>
      </c>
      <c r="L2031" t="s">
        <v>896</v>
      </c>
      <c r="M2031">
        <v>2002</v>
      </c>
      <c r="N2031">
        <v>74</v>
      </c>
      <c r="O2031">
        <v>1</v>
      </c>
      <c r="P2031" t="str">
        <f t="shared" si="62"/>
        <v>10</v>
      </c>
      <c r="Q2031" s="118">
        <f>VLOOKUP(M2031,WeightWhite!A$10:B$12,2,FALSE)*I2031</f>
        <v>1</v>
      </c>
      <c r="R2031">
        <f t="shared" si="63"/>
        <v>3</v>
      </c>
    </row>
    <row r="2032" spans="1:18" hidden="1">
      <c r="A2032" s="134">
        <v>9402690011</v>
      </c>
      <c r="B2032">
        <v>2005</v>
      </c>
      <c r="C2032">
        <v>20051005</v>
      </c>
      <c r="D2032">
        <v>50</v>
      </c>
      <c r="E2032">
        <v>50</v>
      </c>
      <c r="G2032" t="s">
        <v>308</v>
      </c>
      <c r="H2032">
        <v>210512</v>
      </c>
      <c r="I2032">
        <v>1</v>
      </c>
      <c r="J2032" t="s">
        <v>77</v>
      </c>
      <c r="K2032" t="s">
        <v>77</v>
      </c>
      <c r="L2032" t="s">
        <v>896</v>
      </c>
      <c r="M2032">
        <v>2002</v>
      </c>
      <c r="N2032">
        <v>74</v>
      </c>
      <c r="O2032">
        <v>1</v>
      </c>
      <c r="P2032" t="str">
        <f t="shared" si="62"/>
        <v>10</v>
      </c>
      <c r="Q2032" s="118">
        <f>VLOOKUP(M2032,WeightWhite!A$10:B$12,2,FALSE)*I2032</f>
        <v>1</v>
      </c>
      <c r="R2032">
        <f t="shared" si="63"/>
        <v>3</v>
      </c>
    </row>
    <row r="2033" spans="1:18" hidden="1">
      <c r="A2033" s="134">
        <v>9402690012</v>
      </c>
      <c r="B2033">
        <v>2005</v>
      </c>
      <c r="C2033">
        <v>20051005</v>
      </c>
      <c r="D2033">
        <v>50</v>
      </c>
      <c r="E2033">
        <v>50</v>
      </c>
      <c r="G2033" t="s">
        <v>308</v>
      </c>
      <c r="H2033">
        <v>210512</v>
      </c>
      <c r="I2033">
        <v>1</v>
      </c>
      <c r="J2033" t="s">
        <v>77</v>
      </c>
      <c r="K2033" t="s">
        <v>77</v>
      </c>
      <c r="L2033" t="s">
        <v>896</v>
      </c>
      <c r="M2033">
        <v>2002</v>
      </c>
      <c r="N2033">
        <v>74</v>
      </c>
      <c r="O2033">
        <v>1</v>
      </c>
      <c r="P2033" t="str">
        <f t="shared" si="62"/>
        <v>10</v>
      </c>
      <c r="Q2033" s="118">
        <f>VLOOKUP(M2033,WeightWhite!A$10:B$12,2,FALSE)*I2033</f>
        <v>1</v>
      </c>
      <c r="R2033">
        <f t="shared" si="63"/>
        <v>3</v>
      </c>
    </row>
    <row r="2034" spans="1:18" hidden="1">
      <c r="A2034" s="134">
        <v>9402690014</v>
      </c>
      <c r="B2034">
        <v>2005</v>
      </c>
      <c r="C2034">
        <v>20051005</v>
      </c>
      <c r="D2034">
        <v>50</v>
      </c>
      <c r="E2034">
        <v>50</v>
      </c>
      <c r="G2034" t="s">
        <v>308</v>
      </c>
      <c r="H2034">
        <v>210512</v>
      </c>
      <c r="I2034">
        <v>1</v>
      </c>
      <c r="J2034" t="s">
        <v>77</v>
      </c>
      <c r="K2034" t="s">
        <v>77</v>
      </c>
      <c r="L2034" t="s">
        <v>896</v>
      </c>
      <c r="M2034">
        <v>2002</v>
      </c>
      <c r="N2034">
        <v>74</v>
      </c>
      <c r="O2034">
        <v>1</v>
      </c>
      <c r="P2034" t="str">
        <f t="shared" si="62"/>
        <v>10</v>
      </c>
      <c r="Q2034" s="118">
        <f>VLOOKUP(M2034,WeightWhite!A$10:B$12,2,FALSE)*I2034</f>
        <v>1</v>
      </c>
      <c r="R2034">
        <f t="shared" si="63"/>
        <v>3</v>
      </c>
    </row>
    <row r="2035" spans="1:18" hidden="1">
      <c r="A2035" s="134">
        <v>9402690015</v>
      </c>
      <c r="B2035">
        <v>2005</v>
      </c>
      <c r="C2035">
        <v>20051005</v>
      </c>
      <c r="D2035">
        <v>50</v>
      </c>
      <c r="E2035">
        <v>50</v>
      </c>
      <c r="G2035" t="s">
        <v>308</v>
      </c>
      <c r="H2035">
        <v>210512</v>
      </c>
      <c r="I2035">
        <v>1</v>
      </c>
      <c r="J2035" t="s">
        <v>77</v>
      </c>
      <c r="K2035" t="s">
        <v>77</v>
      </c>
      <c r="L2035" t="s">
        <v>896</v>
      </c>
      <c r="M2035">
        <v>2002</v>
      </c>
      <c r="N2035">
        <v>74</v>
      </c>
      <c r="O2035">
        <v>1</v>
      </c>
      <c r="P2035" t="str">
        <f t="shared" si="62"/>
        <v>10</v>
      </c>
      <c r="Q2035" s="118">
        <f>VLOOKUP(M2035,WeightWhite!A$10:B$12,2,FALSE)*I2035</f>
        <v>1</v>
      </c>
      <c r="R2035">
        <f t="shared" si="63"/>
        <v>3</v>
      </c>
    </row>
    <row r="2036" spans="1:18" hidden="1">
      <c r="A2036" s="134">
        <v>9402690016</v>
      </c>
      <c r="B2036">
        <v>2005</v>
      </c>
      <c r="C2036">
        <v>20051005</v>
      </c>
      <c r="D2036">
        <v>50</v>
      </c>
      <c r="E2036">
        <v>50</v>
      </c>
      <c r="G2036" t="s">
        <v>308</v>
      </c>
      <c r="H2036">
        <v>210512</v>
      </c>
      <c r="I2036">
        <v>1</v>
      </c>
      <c r="J2036" t="s">
        <v>77</v>
      </c>
      <c r="K2036" t="s">
        <v>77</v>
      </c>
      <c r="L2036" t="s">
        <v>896</v>
      </c>
      <c r="M2036">
        <v>2002</v>
      </c>
      <c r="N2036">
        <v>74</v>
      </c>
      <c r="O2036">
        <v>1</v>
      </c>
      <c r="P2036" t="str">
        <f t="shared" si="62"/>
        <v>10</v>
      </c>
      <c r="Q2036" s="118">
        <f>VLOOKUP(M2036,WeightWhite!A$10:B$12,2,FALSE)*I2036</f>
        <v>1</v>
      </c>
      <c r="R2036">
        <f t="shared" si="63"/>
        <v>3</v>
      </c>
    </row>
    <row r="2037" spans="1:18" hidden="1">
      <c r="A2037" s="134">
        <v>9402690017</v>
      </c>
      <c r="B2037">
        <v>2005</v>
      </c>
      <c r="C2037">
        <v>20051005</v>
      </c>
      <c r="D2037">
        <v>50</v>
      </c>
      <c r="E2037">
        <v>50</v>
      </c>
      <c r="G2037" t="s">
        <v>308</v>
      </c>
      <c r="H2037">
        <v>210512</v>
      </c>
      <c r="I2037">
        <v>1</v>
      </c>
      <c r="J2037" t="s">
        <v>77</v>
      </c>
      <c r="K2037" t="s">
        <v>77</v>
      </c>
      <c r="L2037" t="s">
        <v>896</v>
      </c>
      <c r="M2037">
        <v>2002</v>
      </c>
      <c r="N2037">
        <v>74</v>
      </c>
      <c r="O2037">
        <v>1</v>
      </c>
      <c r="P2037" t="str">
        <f t="shared" si="62"/>
        <v>10</v>
      </c>
      <c r="Q2037" s="118">
        <f>VLOOKUP(M2037,WeightWhite!A$10:B$12,2,FALSE)*I2037</f>
        <v>1</v>
      </c>
      <c r="R2037">
        <f t="shared" si="63"/>
        <v>3</v>
      </c>
    </row>
    <row r="2038" spans="1:18" hidden="1">
      <c r="A2038" s="134">
        <v>9402690018</v>
      </c>
      <c r="B2038">
        <v>2005</v>
      </c>
      <c r="C2038">
        <v>20051005</v>
      </c>
      <c r="D2038">
        <v>50</v>
      </c>
      <c r="E2038">
        <v>50</v>
      </c>
      <c r="G2038" t="s">
        <v>308</v>
      </c>
      <c r="H2038">
        <v>210512</v>
      </c>
      <c r="I2038">
        <v>1</v>
      </c>
      <c r="J2038" t="s">
        <v>77</v>
      </c>
      <c r="K2038" t="s">
        <v>77</v>
      </c>
      <c r="L2038" t="s">
        <v>896</v>
      </c>
      <c r="M2038">
        <v>2002</v>
      </c>
      <c r="N2038">
        <v>74</v>
      </c>
      <c r="O2038">
        <v>1</v>
      </c>
      <c r="P2038" t="str">
        <f t="shared" si="62"/>
        <v>10</v>
      </c>
      <c r="Q2038" s="118">
        <f>VLOOKUP(M2038,WeightWhite!A$10:B$12,2,FALSE)*I2038</f>
        <v>1</v>
      </c>
      <c r="R2038">
        <f t="shared" si="63"/>
        <v>3</v>
      </c>
    </row>
    <row r="2039" spans="1:18" hidden="1">
      <c r="A2039" s="134">
        <v>9402690019</v>
      </c>
      <c r="B2039">
        <v>2005</v>
      </c>
      <c r="C2039">
        <v>20051005</v>
      </c>
      <c r="D2039">
        <v>50</v>
      </c>
      <c r="E2039">
        <v>50</v>
      </c>
      <c r="G2039" t="s">
        <v>308</v>
      </c>
      <c r="H2039">
        <v>210512</v>
      </c>
      <c r="I2039">
        <v>1</v>
      </c>
      <c r="J2039" t="s">
        <v>77</v>
      </c>
      <c r="K2039" t="s">
        <v>77</v>
      </c>
      <c r="L2039" t="s">
        <v>896</v>
      </c>
      <c r="M2039">
        <v>2002</v>
      </c>
      <c r="N2039">
        <v>74</v>
      </c>
      <c r="O2039">
        <v>1</v>
      </c>
      <c r="P2039" t="str">
        <f t="shared" si="62"/>
        <v>10</v>
      </c>
      <c r="Q2039" s="118">
        <f>VLOOKUP(M2039,WeightWhite!A$10:B$12,2,FALSE)*I2039</f>
        <v>1</v>
      </c>
      <c r="R2039">
        <f t="shared" si="63"/>
        <v>3</v>
      </c>
    </row>
    <row r="2040" spans="1:18" hidden="1">
      <c r="A2040" s="134">
        <v>9402690020</v>
      </c>
      <c r="B2040">
        <v>2005</v>
      </c>
      <c r="C2040">
        <v>20051005</v>
      </c>
      <c r="D2040">
        <v>50</v>
      </c>
      <c r="E2040">
        <v>50</v>
      </c>
      <c r="G2040" t="s">
        <v>308</v>
      </c>
      <c r="H2040">
        <v>210512</v>
      </c>
      <c r="I2040">
        <v>1</v>
      </c>
      <c r="J2040" t="s">
        <v>77</v>
      </c>
      <c r="K2040" t="s">
        <v>77</v>
      </c>
      <c r="L2040" t="s">
        <v>896</v>
      </c>
      <c r="M2040">
        <v>2002</v>
      </c>
      <c r="N2040">
        <v>74</v>
      </c>
      <c r="O2040">
        <v>1</v>
      </c>
      <c r="P2040" t="str">
        <f t="shared" si="62"/>
        <v>10</v>
      </c>
      <c r="Q2040" s="118">
        <f>VLOOKUP(M2040,WeightWhite!A$10:B$12,2,FALSE)*I2040</f>
        <v>1</v>
      </c>
      <c r="R2040">
        <f t="shared" si="63"/>
        <v>3</v>
      </c>
    </row>
    <row r="2041" spans="1:18" hidden="1">
      <c r="A2041" s="134">
        <v>9402690021</v>
      </c>
      <c r="B2041">
        <v>2005</v>
      </c>
      <c r="C2041">
        <v>20051005</v>
      </c>
      <c r="D2041">
        <v>50</v>
      </c>
      <c r="E2041">
        <v>50</v>
      </c>
      <c r="G2041" t="s">
        <v>308</v>
      </c>
      <c r="H2041">
        <v>210512</v>
      </c>
      <c r="I2041">
        <v>1</v>
      </c>
      <c r="J2041" t="s">
        <v>77</v>
      </c>
      <c r="K2041" t="s">
        <v>77</v>
      </c>
      <c r="L2041" t="s">
        <v>896</v>
      </c>
      <c r="M2041">
        <v>2002</v>
      </c>
      <c r="N2041">
        <v>74</v>
      </c>
      <c r="O2041">
        <v>1</v>
      </c>
      <c r="P2041" t="str">
        <f t="shared" si="62"/>
        <v>10</v>
      </c>
      <c r="Q2041" s="118">
        <f>VLOOKUP(M2041,WeightWhite!A$10:B$12,2,FALSE)*I2041</f>
        <v>1</v>
      </c>
      <c r="R2041">
        <f t="shared" si="63"/>
        <v>3</v>
      </c>
    </row>
    <row r="2042" spans="1:18" hidden="1">
      <c r="A2042" s="134">
        <v>9402690023</v>
      </c>
      <c r="B2042">
        <v>2005</v>
      </c>
      <c r="C2042">
        <v>20051005</v>
      </c>
      <c r="D2042">
        <v>50</v>
      </c>
      <c r="E2042">
        <v>50</v>
      </c>
      <c r="G2042" t="s">
        <v>308</v>
      </c>
      <c r="H2042">
        <v>210512</v>
      </c>
      <c r="I2042">
        <v>1</v>
      </c>
      <c r="J2042" t="s">
        <v>77</v>
      </c>
      <c r="K2042" t="s">
        <v>77</v>
      </c>
      <c r="L2042" t="s">
        <v>896</v>
      </c>
      <c r="M2042">
        <v>2002</v>
      </c>
      <c r="N2042">
        <v>74</v>
      </c>
      <c r="O2042">
        <v>1</v>
      </c>
      <c r="P2042" t="str">
        <f t="shared" si="62"/>
        <v>10</v>
      </c>
      <c r="Q2042" s="118">
        <f>VLOOKUP(M2042,WeightWhite!A$10:B$12,2,FALSE)*I2042</f>
        <v>1</v>
      </c>
      <c r="R2042">
        <f t="shared" si="63"/>
        <v>3</v>
      </c>
    </row>
    <row r="2043" spans="1:18" hidden="1">
      <c r="A2043" s="134">
        <v>9402690025</v>
      </c>
      <c r="B2043">
        <v>2005</v>
      </c>
      <c r="C2043">
        <v>20051005</v>
      </c>
      <c r="D2043">
        <v>50</v>
      </c>
      <c r="E2043">
        <v>50</v>
      </c>
      <c r="G2043" t="s">
        <v>308</v>
      </c>
      <c r="H2043">
        <v>210512</v>
      </c>
      <c r="I2043">
        <v>1</v>
      </c>
      <c r="J2043" t="s">
        <v>77</v>
      </c>
      <c r="K2043" t="s">
        <v>77</v>
      </c>
      <c r="L2043" t="s">
        <v>896</v>
      </c>
      <c r="M2043">
        <v>2002</v>
      </c>
      <c r="N2043">
        <v>74</v>
      </c>
      <c r="O2043">
        <v>1</v>
      </c>
      <c r="P2043" t="str">
        <f t="shared" si="62"/>
        <v>10</v>
      </c>
      <c r="Q2043" s="118">
        <f>VLOOKUP(M2043,WeightWhite!A$10:B$12,2,FALSE)*I2043</f>
        <v>1</v>
      </c>
      <c r="R2043">
        <f t="shared" si="63"/>
        <v>3</v>
      </c>
    </row>
    <row r="2044" spans="1:18" hidden="1">
      <c r="A2044" s="134">
        <v>9402690026</v>
      </c>
      <c r="B2044">
        <v>2005</v>
      </c>
      <c r="C2044">
        <v>20051005</v>
      </c>
      <c r="D2044">
        <v>50</v>
      </c>
      <c r="E2044">
        <v>50</v>
      </c>
      <c r="G2044" t="s">
        <v>308</v>
      </c>
      <c r="H2044">
        <v>210512</v>
      </c>
      <c r="I2044">
        <v>1</v>
      </c>
      <c r="J2044" t="s">
        <v>77</v>
      </c>
      <c r="K2044" t="s">
        <v>77</v>
      </c>
      <c r="L2044" t="s">
        <v>896</v>
      </c>
      <c r="M2044">
        <v>2002</v>
      </c>
      <c r="N2044">
        <v>74</v>
      </c>
      <c r="O2044">
        <v>1</v>
      </c>
      <c r="P2044" t="str">
        <f t="shared" si="62"/>
        <v>10</v>
      </c>
      <c r="Q2044" s="118">
        <f>VLOOKUP(M2044,WeightWhite!A$10:B$12,2,FALSE)*I2044</f>
        <v>1</v>
      </c>
      <c r="R2044">
        <f t="shared" si="63"/>
        <v>3</v>
      </c>
    </row>
    <row r="2045" spans="1:18" hidden="1">
      <c r="A2045" s="134">
        <v>9402690027</v>
      </c>
      <c r="B2045">
        <v>2005</v>
      </c>
      <c r="C2045">
        <v>20051005</v>
      </c>
      <c r="D2045">
        <v>50</v>
      </c>
      <c r="E2045">
        <v>50</v>
      </c>
      <c r="G2045" t="s">
        <v>308</v>
      </c>
      <c r="H2045">
        <v>210512</v>
      </c>
      <c r="I2045">
        <v>1</v>
      </c>
      <c r="J2045" t="s">
        <v>77</v>
      </c>
      <c r="K2045" t="s">
        <v>77</v>
      </c>
      <c r="L2045" t="s">
        <v>896</v>
      </c>
      <c r="M2045">
        <v>2002</v>
      </c>
      <c r="N2045">
        <v>74</v>
      </c>
      <c r="O2045">
        <v>1</v>
      </c>
      <c r="P2045" t="str">
        <f t="shared" si="62"/>
        <v>10</v>
      </c>
      <c r="Q2045" s="118">
        <f>VLOOKUP(M2045,WeightWhite!A$10:B$12,2,FALSE)*I2045</f>
        <v>1</v>
      </c>
      <c r="R2045">
        <f t="shared" si="63"/>
        <v>3</v>
      </c>
    </row>
    <row r="2046" spans="1:18" hidden="1">
      <c r="A2046" s="134">
        <v>9402690028</v>
      </c>
      <c r="B2046">
        <v>2005</v>
      </c>
      <c r="C2046">
        <v>20051005</v>
      </c>
      <c r="D2046">
        <v>50</v>
      </c>
      <c r="E2046">
        <v>50</v>
      </c>
      <c r="G2046" t="s">
        <v>308</v>
      </c>
      <c r="H2046">
        <v>210512</v>
      </c>
      <c r="I2046">
        <v>1</v>
      </c>
      <c r="J2046" t="s">
        <v>77</v>
      </c>
      <c r="K2046" t="s">
        <v>77</v>
      </c>
      <c r="L2046" t="s">
        <v>896</v>
      </c>
      <c r="M2046">
        <v>2002</v>
      </c>
      <c r="N2046">
        <v>74</v>
      </c>
      <c r="O2046">
        <v>1</v>
      </c>
      <c r="P2046" t="str">
        <f t="shared" si="62"/>
        <v>10</v>
      </c>
      <c r="Q2046" s="118">
        <f>VLOOKUP(M2046,WeightWhite!A$10:B$12,2,FALSE)*I2046</f>
        <v>1</v>
      </c>
      <c r="R2046">
        <f t="shared" si="63"/>
        <v>3</v>
      </c>
    </row>
    <row r="2047" spans="1:18" hidden="1">
      <c r="A2047" s="134">
        <v>9402690029</v>
      </c>
      <c r="B2047">
        <v>2005</v>
      </c>
      <c r="C2047">
        <v>20051005</v>
      </c>
      <c r="D2047">
        <v>50</v>
      </c>
      <c r="E2047">
        <v>50</v>
      </c>
      <c r="G2047" t="s">
        <v>308</v>
      </c>
      <c r="H2047">
        <v>210512</v>
      </c>
      <c r="I2047">
        <v>1</v>
      </c>
      <c r="J2047" t="s">
        <v>77</v>
      </c>
      <c r="K2047" t="s">
        <v>77</v>
      </c>
      <c r="L2047" t="s">
        <v>896</v>
      </c>
      <c r="M2047">
        <v>2002</v>
      </c>
      <c r="N2047">
        <v>74</v>
      </c>
      <c r="O2047">
        <v>1</v>
      </c>
      <c r="P2047" t="str">
        <f t="shared" si="62"/>
        <v>10</v>
      </c>
      <c r="Q2047" s="118">
        <f>VLOOKUP(M2047,WeightWhite!A$10:B$12,2,FALSE)*I2047</f>
        <v>1</v>
      </c>
      <c r="R2047">
        <f t="shared" si="63"/>
        <v>3</v>
      </c>
    </row>
    <row r="2048" spans="1:18" hidden="1">
      <c r="A2048" s="134">
        <v>9402690031</v>
      </c>
      <c r="B2048">
        <v>2005</v>
      </c>
      <c r="C2048">
        <v>20051005</v>
      </c>
      <c r="D2048">
        <v>50</v>
      </c>
      <c r="E2048">
        <v>50</v>
      </c>
      <c r="G2048" t="s">
        <v>308</v>
      </c>
      <c r="H2048">
        <v>210512</v>
      </c>
      <c r="I2048">
        <v>1</v>
      </c>
      <c r="J2048" t="s">
        <v>77</v>
      </c>
      <c r="K2048" t="s">
        <v>77</v>
      </c>
      <c r="L2048" t="s">
        <v>896</v>
      </c>
      <c r="M2048">
        <v>2002</v>
      </c>
      <c r="N2048">
        <v>74</v>
      </c>
      <c r="O2048">
        <v>1</v>
      </c>
      <c r="P2048" t="str">
        <f t="shared" si="62"/>
        <v>10</v>
      </c>
      <c r="Q2048" s="118">
        <f>VLOOKUP(M2048,WeightWhite!A$10:B$12,2,FALSE)*I2048</f>
        <v>1</v>
      </c>
      <c r="R2048">
        <f t="shared" si="63"/>
        <v>3</v>
      </c>
    </row>
    <row r="2049" spans="1:18" hidden="1">
      <c r="A2049" s="134">
        <v>9402690032</v>
      </c>
      <c r="B2049">
        <v>2005</v>
      </c>
      <c r="C2049">
        <v>20051005</v>
      </c>
      <c r="D2049">
        <v>50</v>
      </c>
      <c r="E2049">
        <v>50</v>
      </c>
      <c r="G2049" t="s">
        <v>308</v>
      </c>
      <c r="H2049">
        <v>210512</v>
      </c>
      <c r="I2049">
        <v>1</v>
      </c>
      <c r="J2049" t="s">
        <v>77</v>
      </c>
      <c r="K2049" t="s">
        <v>77</v>
      </c>
      <c r="L2049" t="s">
        <v>896</v>
      </c>
      <c r="M2049">
        <v>2002</v>
      </c>
      <c r="N2049">
        <v>74</v>
      </c>
      <c r="O2049">
        <v>1</v>
      </c>
      <c r="P2049" t="str">
        <f t="shared" si="62"/>
        <v>10</v>
      </c>
      <c r="Q2049" s="118">
        <f>VLOOKUP(M2049,WeightWhite!A$10:B$12,2,FALSE)*I2049</f>
        <v>1</v>
      </c>
      <c r="R2049">
        <f t="shared" si="63"/>
        <v>3</v>
      </c>
    </row>
    <row r="2050" spans="1:18" hidden="1">
      <c r="A2050" s="134">
        <v>9402700002</v>
      </c>
      <c r="B2050">
        <v>2005</v>
      </c>
      <c r="C2050">
        <v>20051005</v>
      </c>
      <c r="D2050">
        <v>50</v>
      </c>
      <c r="E2050">
        <v>50</v>
      </c>
      <c r="G2050" t="s">
        <v>308</v>
      </c>
      <c r="H2050">
        <v>210512</v>
      </c>
      <c r="I2050">
        <v>1</v>
      </c>
      <c r="J2050" t="s">
        <v>77</v>
      </c>
      <c r="K2050" t="s">
        <v>77</v>
      </c>
      <c r="L2050" t="s">
        <v>896</v>
      </c>
      <c r="M2050">
        <v>2002</v>
      </c>
      <c r="N2050">
        <v>74</v>
      </c>
      <c r="O2050">
        <v>1</v>
      </c>
      <c r="P2050" t="str">
        <f t="shared" ref="P2050:P2113" si="64">MID(C2050,5,2)</f>
        <v>10</v>
      </c>
      <c r="Q2050" s="118">
        <f>VLOOKUP(M2050,WeightWhite!A$10:B$12,2,FALSE)*I2050</f>
        <v>1</v>
      </c>
      <c r="R2050">
        <f t="shared" si="63"/>
        <v>3</v>
      </c>
    </row>
    <row r="2051" spans="1:18" hidden="1">
      <c r="A2051" s="134">
        <v>9402700003</v>
      </c>
      <c r="B2051">
        <v>2005</v>
      </c>
      <c r="C2051">
        <v>20051005</v>
      </c>
      <c r="D2051">
        <v>50</v>
      </c>
      <c r="E2051">
        <v>50</v>
      </c>
      <c r="G2051" t="s">
        <v>308</v>
      </c>
      <c r="H2051">
        <v>210512</v>
      </c>
      <c r="I2051">
        <v>1</v>
      </c>
      <c r="J2051" t="s">
        <v>77</v>
      </c>
      <c r="K2051" t="s">
        <v>77</v>
      </c>
      <c r="L2051" t="s">
        <v>896</v>
      </c>
      <c r="M2051">
        <v>2002</v>
      </c>
      <c r="N2051">
        <v>74</v>
      </c>
      <c r="O2051">
        <v>1</v>
      </c>
      <c r="P2051" t="str">
        <f t="shared" si="64"/>
        <v>10</v>
      </c>
      <c r="Q2051" s="118">
        <f>VLOOKUP(M2051,WeightWhite!A$10:B$12,2,FALSE)*I2051</f>
        <v>1</v>
      </c>
      <c r="R2051">
        <f t="shared" ref="R2051:R2114" si="65">B2051-M2051</f>
        <v>3</v>
      </c>
    </row>
    <row r="2052" spans="1:18" hidden="1">
      <c r="A2052" s="134">
        <v>9402700004</v>
      </c>
      <c r="B2052">
        <v>2005</v>
      </c>
      <c r="C2052">
        <v>20051005</v>
      </c>
      <c r="D2052">
        <v>50</v>
      </c>
      <c r="E2052">
        <v>50</v>
      </c>
      <c r="G2052" t="s">
        <v>308</v>
      </c>
      <c r="H2052">
        <v>210512</v>
      </c>
      <c r="I2052">
        <v>1</v>
      </c>
      <c r="J2052" t="s">
        <v>77</v>
      </c>
      <c r="K2052" t="s">
        <v>77</v>
      </c>
      <c r="L2052" t="s">
        <v>896</v>
      </c>
      <c r="M2052">
        <v>2002</v>
      </c>
      <c r="N2052">
        <v>74</v>
      </c>
      <c r="O2052">
        <v>1</v>
      </c>
      <c r="P2052" t="str">
        <f t="shared" si="64"/>
        <v>10</v>
      </c>
      <c r="Q2052" s="118">
        <f>VLOOKUP(M2052,WeightWhite!A$10:B$12,2,FALSE)*I2052</f>
        <v>1</v>
      </c>
      <c r="R2052">
        <f t="shared" si="65"/>
        <v>3</v>
      </c>
    </row>
    <row r="2053" spans="1:18" hidden="1">
      <c r="A2053" s="134">
        <v>9402700005</v>
      </c>
      <c r="B2053">
        <v>2005</v>
      </c>
      <c r="C2053">
        <v>20051005</v>
      </c>
      <c r="D2053">
        <v>50</v>
      </c>
      <c r="E2053">
        <v>50</v>
      </c>
      <c r="G2053" t="s">
        <v>308</v>
      </c>
      <c r="H2053">
        <v>210512</v>
      </c>
      <c r="I2053">
        <v>1</v>
      </c>
      <c r="J2053" t="s">
        <v>77</v>
      </c>
      <c r="K2053" t="s">
        <v>77</v>
      </c>
      <c r="L2053" t="s">
        <v>896</v>
      </c>
      <c r="M2053">
        <v>2002</v>
      </c>
      <c r="N2053">
        <v>74</v>
      </c>
      <c r="O2053">
        <v>1</v>
      </c>
      <c r="P2053" t="str">
        <f t="shared" si="64"/>
        <v>10</v>
      </c>
      <c r="Q2053" s="118">
        <f>VLOOKUP(M2053,WeightWhite!A$10:B$12,2,FALSE)*I2053</f>
        <v>1</v>
      </c>
      <c r="R2053">
        <f t="shared" si="65"/>
        <v>3</v>
      </c>
    </row>
    <row r="2054" spans="1:18" hidden="1">
      <c r="A2054" s="134">
        <v>9402700007</v>
      </c>
      <c r="B2054">
        <v>2005</v>
      </c>
      <c r="C2054">
        <v>20051005</v>
      </c>
      <c r="D2054">
        <v>50</v>
      </c>
      <c r="E2054">
        <v>50</v>
      </c>
      <c r="G2054" t="s">
        <v>308</v>
      </c>
      <c r="H2054">
        <v>210512</v>
      </c>
      <c r="I2054">
        <v>1</v>
      </c>
      <c r="J2054" t="s">
        <v>77</v>
      </c>
      <c r="K2054" t="s">
        <v>77</v>
      </c>
      <c r="L2054" t="s">
        <v>896</v>
      </c>
      <c r="M2054">
        <v>2002</v>
      </c>
      <c r="N2054">
        <v>74</v>
      </c>
      <c r="O2054">
        <v>1</v>
      </c>
      <c r="P2054" t="str">
        <f t="shared" si="64"/>
        <v>10</v>
      </c>
      <c r="Q2054" s="118">
        <f>VLOOKUP(M2054,WeightWhite!A$10:B$12,2,FALSE)*I2054</f>
        <v>1</v>
      </c>
      <c r="R2054">
        <f t="shared" si="65"/>
        <v>3</v>
      </c>
    </row>
    <row r="2055" spans="1:18" hidden="1">
      <c r="A2055" s="134">
        <v>9402700008</v>
      </c>
      <c r="B2055">
        <v>2005</v>
      </c>
      <c r="C2055">
        <v>20051005</v>
      </c>
      <c r="D2055">
        <v>50</v>
      </c>
      <c r="E2055">
        <v>50</v>
      </c>
      <c r="G2055" t="s">
        <v>308</v>
      </c>
      <c r="H2055">
        <v>210512</v>
      </c>
      <c r="I2055">
        <v>1</v>
      </c>
      <c r="J2055" t="s">
        <v>77</v>
      </c>
      <c r="K2055" t="s">
        <v>77</v>
      </c>
      <c r="L2055" t="s">
        <v>896</v>
      </c>
      <c r="M2055">
        <v>2002</v>
      </c>
      <c r="N2055">
        <v>74</v>
      </c>
      <c r="O2055">
        <v>1</v>
      </c>
      <c r="P2055" t="str">
        <f t="shared" si="64"/>
        <v>10</v>
      </c>
      <c r="Q2055" s="118">
        <f>VLOOKUP(M2055,WeightWhite!A$10:B$12,2,FALSE)*I2055</f>
        <v>1</v>
      </c>
      <c r="R2055">
        <f t="shared" si="65"/>
        <v>3</v>
      </c>
    </row>
    <row r="2056" spans="1:18" hidden="1">
      <c r="A2056" s="134">
        <v>9402700009</v>
      </c>
      <c r="B2056">
        <v>2005</v>
      </c>
      <c r="C2056">
        <v>20051005</v>
      </c>
      <c r="D2056">
        <v>50</v>
      </c>
      <c r="E2056">
        <v>50</v>
      </c>
      <c r="G2056" t="s">
        <v>308</v>
      </c>
      <c r="H2056">
        <v>210512</v>
      </c>
      <c r="I2056">
        <v>1</v>
      </c>
      <c r="J2056" t="s">
        <v>77</v>
      </c>
      <c r="K2056" t="s">
        <v>77</v>
      </c>
      <c r="L2056" t="s">
        <v>896</v>
      </c>
      <c r="M2056">
        <v>2002</v>
      </c>
      <c r="N2056">
        <v>74</v>
      </c>
      <c r="O2056">
        <v>1</v>
      </c>
      <c r="P2056" t="str">
        <f t="shared" si="64"/>
        <v>10</v>
      </c>
      <c r="Q2056" s="118">
        <f>VLOOKUP(M2056,WeightWhite!A$10:B$12,2,FALSE)*I2056</f>
        <v>1</v>
      </c>
      <c r="R2056">
        <f t="shared" si="65"/>
        <v>3</v>
      </c>
    </row>
    <row r="2057" spans="1:18" hidden="1">
      <c r="A2057" s="134">
        <v>9402700010</v>
      </c>
      <c r="B2057">
        <v>2005</v>
      </c>
      <c r="C2057">
        <v>20051005</v>
      </c>
      <c r="D2057">
        <v>50</v>
      </c>
      <c r="E2057">
        <v>50</v>
      </c>
      <c r="G2057" t="s">
        <v>308</v>
      </c>
      <c r="H2057">
        <v>210512</v>
      </c>
      <c r="I2057">
        <v>1</v>
      </c>
      <c r="J2057" t="s">
        <v>77</v>
      </c>
      <c r="K2057" t="s">
        <v>77</v>
      </c>
      <c r="L2057" t="s">
        <v>896</v>
      </c>
      <c r="M2057">
        <v>2002</v>
      </c>
      <c r="N2057">
        <v>74</v>
      </c>
      <c r="O2057">
        <v>1</v>
      </c>
      <c r="P2057" t="str">
        <f t="shared" si="64"/>
        <v>10</v>
      </c>
      <c r="Q2057" s="118">
        <f>VLOOKUP(M2057,WeightWhite!A$10:B$12,2,FALSE)*I2057</f>
        <v>1</v>
      </c>
      <c r="R2057">
        <f t="shared" si="65"/>
        <v>3</v>
      </c>
    </row>
    <row r="2058" spans="1:18" hidden="1">
      <c r="A2058" s="134">
        <v>9402700011</v>
      </c>
      <c r="B2058">
        <v>2005</v>
      </c>
      <c r="C2058">
        <v>20051005</v>
      </c>
      <c r="D2058">
        <v>50</v>
      </c>
      <c r="E2058">
        <v>50</v>
      </c>
      <c r="G2058" t="s">
        <v>308</v>
      </c>
      <c r="H2058">
        <v>210512</v>
      </c>
      <c r="I2058">
        <v>1</v>
      </c>
      <c r="J2058" t="s">
        <v>77</v>
      </c>
      <c r="K2058" t="s">
        <v>77</v>
      </c>
      <c r="L2058" t="s">
        <v>896</v>
      </c>
      <c r="M2058">
        <v>2002</v>
      </c>
      <c r="N2058">
        <v>74</v>
      </c>
      <c r="O2058">
        <v>1</v>
      </c>
      <c r="P2058" t="str">
        <f t="shared" si="64"/>
        <v>10</v>
      </c>
      <c r="Q2058" s="118">
        <f>VLOOKUP(M2058,WeightWhite!A$10:B$12,2,FALSE)*I2058</f>
        <v>1</v>
      </c>
      <c r="R2058">
        <f t="shared" si="65"/>
        <v>3</v>
      </c>
    </row>
    <row r="2059" spans="1:18" hidden="1">
      <c r="A2059" s="134">
        <v>9402700012</v>
      </c>
      <c r="B2059">
        <v>2005</v>
      </c>
      <c r="C2059">
        <v>20051005</v>
      </c>
      <c r="D2059">
        <v>50</v>
      </c>
      <c r="E2059">
        <v>50</v>
      </c>
      <c r="G2059" t="s">
        <v>308</v>
      </c>
      <c r="H2059">
        <v>210512</v>
      </c>
      <c r="I2059">
        <v>1</v>
      </c>
      <c r="J2059" t="s">
        <v>77</v>
      </c>
      <c r="K2059" t="s">
        <v>77</v>
      </c>
      <c r="L2059" t="s">
        <v>896</v>
      </c>
      <c r="M2059">
        <v>2002</v>
      </c>
      <c r="N2059">
        <v>74</v>
      </c>
      <c r="O2059">
        <v>1</v>
      </c>
      <c r="P2059" t="str">
        <f t="shared" si="64"/>
        <v>10</v>
      </c>
      <c r="Q2059" s="118">
        <f>VLOOKUP(M2059,WeightWhite!A$10:B$12,2,FALSE)*I2059</f>
        <v>1</v>
      </c>
      <c r="R2059">
        <f t="shared" si="65"/>
        <v>3</v>
      </c>
    </row>
    <row r="2060" spans="1:18" hidden="1">
      <c r="A2060" s="134">
        <v>9402700013</v>
      </c>
      <c r="B2060">
        <v>2005</v>
      </c>
      <c r="C2060">
        <v>20051005</v>
      </c>
      <c r="D2060">
        <v>50</v>
      </c>
      <c r="E2060">
        <v>50</v>
      </c>
      <c r="G2060" t="s">
        <v>308</v>
      </c>
      <c r="H2060">
        <v>210512</v>
      </c>
      <c r="I2060">
        <v>1</v>
      </c>
      <c r="J2060" t="s">
        <v>77</v>
      </c>
      <c r="K2060" t="s">
        <v>77</v>
      </c>
      <c r="L2060" t="s">
        <v>896</v>
      </c>
      <c r="M2060">
        <v>2002</v>
      </c>
      <c r="N2060">
        <v>74</v>
      </c>
      <c r="O2060">
        <v>1</v>
      </c>
      <c r="P2060" t="str">
        <f t="shared" si="64"/>
        <v>10</v>
      </c>
      <c r="Q2060" s="118">
        <f>VLOOKUP(M2060,WeightWhite!A$10:B$12,2,FALSE)*I2060</f>
        <v>1</v>
      </c>
      <c r="R2060">
        <f t="shared" si="65"/>
        <v>3</v>
      </c>
    </row>
    <row r="2061" spans="1:18" hidden="1">
      <c r="A2061" s="134">
        <v>9402700014</v>
      </c>
      <c r="B2061">
        <v>2005</v>
      </c>
      <c r="C2061">
        <v>20051005</v>
      </c>
      <c r="D2061">
        <v>50</v>
      </c>
      <c r="E2061">
        <v>50</v>
      </c>
      <c r="G2061" t="s">
        <v>308</v>
      </c>
      <c r="H2061">
        <v>210512</v>
      </c>
      <c r="I2061">
        <v>1</v>
      </c>
      <c r="J2061" t="s">
        <v>77</v>
      </c>
      <c r="K2061" t="s">
        <v>77</v>
      </c>
      <c r="L2061" t="s">
        <v>896</v>
      </c>
      <c r="M2061">
        <v>2002</v>
      </c>
      <c r="N2061">
        <v>74</v>
      </c>
      <c r="O2061">
        <v>1</v>
      </c>
      <c r="P2061" t="str">
        <f t="shared" si="64"/>
        <v>10</v>
      </c>
      <c r="Q2061" s="118">
        <f>VLOOKUP(M2061,WeightWhite!A$10:B$12,2,FALSE)*I2061</f>
        <v>1</v>
      </c>
      <c r="R2061">
        <f t="shared" si="65"/>
        <v>3</v>
      </c>
    </row>
    <row r="2062" spans="1:18" hidden="1">
      <c r="A2062" s="134">
        <v>9402700018</v>
      </c>
      <c r="B2062">
        <v>2005</v>
      </c>
      <c r="C2062">
        <v>20051005</v>
      </c>
      <c r="D2062">
        <v>50</v>
      </c>
      <c r="E2062">
        <v>50</v>
      </c>
      <c r="G2062" t="s">
        <v>308</v>
      </c>
      <c r="H2062">
        <v>210512</v>
      </c>
      <c r="I2062">
        <v>1</v>
      </c>
      <c r="J2062" t="s">
        <v>77</v>
      </c>
      <c r="K2062" t="s">
        <v>77</v>
      </c>
      <c r="L2062" t="s">
        <v>896</v>
      </c>
      <c r="M2062">
        <v>2002</v>
      </c>
      <c r="N2062">
        <v>74</v>
      </c>
      <c r="O2062">
        <v>1</v>
      </c>
      <c r="P2062" t="str">
        <f t="shared" si="64"/>
        <v>10</v>
      </c>
      <c r="Q2062" s="118">
        <f>VLOOKUP(M2062,WeightWhite!A$10:B$12,2,FALSE)*I2062</f>
        <v>1</v>
      </c>
      <c r="R2062">
        <f t="shared" si="65"/>
        <v>3</v>
      </c>
    </row>
    <row r="2063" spans="1:18" hidden="1">
      <c r="A2063" s="134">
        <v>9402700019</v>
      </c>
      <c r="B2063">
        <v>2005</v>
      </c>
      <c r="C2063">
        <v>20051005</v>
      </c>
      <c r="D2063">
        <v>50</v>
      </c>
      <c r="E2063">
        <v>50</v>
      </c>
      <c r="G2063" t="s">
        <v>308</v>
      </c>
      <c r="H2063">
        <v>210512</v>
      </c>
      <c r="I2063">
        <v>1</v>
      </c>
      <c r="J2063" t="s">
        <v>77</v>
      </c>
      <c r="K2063" t="s">
        <v>77</v>
      </c>
      <c r="L2063" t="s">
        <v>896</v>
      </c>
      <c r="M2063">
        <v>2002</v>
      </c>
      <c r="N2063">
        <v>74</v>
      </c>
      <c r="O2063">
        <v>1</v>
      </c>
      <c r="P2063" t="str">
        <f t="shared" si="64"/>
        <v>10</v>
      </c>
      <c r="Q2063" s="118">
        <f>VLOOKUP(M2063,WeightWhite!A$10:B$12,2,FALSE)*I2063</f>
        <v>1</v>
      </c>
      <c r="R2063">
        <f t="shared" si="65"/>
        <v>3</v>
      </c>
    </row>
    <row r="2064" spans="1:18" hidden="1">
      <c r="A2064" s="134">
        <v>9402700020</v>
      </c>
      <c r="B2064">
        <v>2005</v>
      </c>
      <c r="C2064">
        <v>20051005</v>
      </c>
      <c r="D2064">
        <v>50</v>
      </c>
      <c r="E2064">
        <v>50</v>
      </c>
      <c r="G2064" t="s">
        <v>308</v>
      </c>
      <c r="H2064">
        <v>210512</v>
      </c>
      <c r="I2064">
        <v>1</v>
      </c>
      <c r="J2064" t="s">
        <v>77</v>
      </c>
      <c r="K2064" t="s">
        <v>77</v>
      </c>
      <c r="L2064" t="s">
        <v>896</v>
      </c>
      <c r="M2064">
        <v>2002</v>
      </c>
      <c r="N2064">
        <v>74</v>
      </c>
      <c r="O2064">
        <v>1</v>
      </c>
      <c r="P2064" t="str">
        <f t="shared" si="64"/>
        <v>10</v>
      </c>
      <c r="Q2064" s="118">
        <f>VLOOKUP(M2064,WeightWhite!A$10:B$12,2,FALSE)*I2064</f>
        <v>1</v>
      </c>
      <c r="R2064">
        <f t="shared" si="65"/>
        <v>3</v>
      </c>
    </row>
    <row r="2065" spans="1:18" hidden="1">
      <c r="A2065" s="134">
        <v>9402700021</v>
      </c>
      <c r="B2065">
        <v>2005</v>
      </c>
      <c r="C2065">
        <v>20051005</v>
      </c>
      <c r="D2065">
        <v>50</v>
      </c>
      <c r="E2065">
        <v>50</v>
      </c>
      <c r="G2065" t="s">
        <v>308</v>
      </c>
      <c r="H2065">
        <v>210512</v>
      </c>
      <c r="I2065">
        <v>1</v>
      </c>
      <c r="J2065" t="s">
        <v>77</v>
      </c>
      <c r="K2065" t="s">
        <v>77</v>
      </c>
      <c r="L2065" t="s">
        <v>896</v>
      </c>
      <c r="M2065">
        <v>2002</v>
      </c>
      <c r="N2065">
        <v>74</v>
      </c>
      <c r="O2065">
        <v>1</v>
      </c>
      <c r="P2065" t="str">
        <f t="shared" si="64"/>
        <v>10</v>
      </c>
      <c r="Q2065" s="118">
        <f>VLOOKUP(M2065,WeightWhite!A$10:B$12,2,FALSE)*I2065</f>
        <v>1</v>
      </c>
      <c r="R2065">
        <f t="shared" si="65"/>
        <v>3</v>
      </c>
    </row>
    <row r="2066" spans="1:18" hidden="1">
      <c r="A2066" s="134">
        <v>9402700024</v>
      </c>
      <c r="B2066">
        <v>2005</v>
      </c>
      <c r="C2066">
        <v>20051005</v>
      </c>
      <c r="D2066">
        <v>50</v>
      </c>
      <c r="E2066">
        <v>50</v>
      </c>
      <c r="G2066" t="s">
        <v>308</v>
      </c>
      <c r="H2066">
        <v>210512</v>
      </c>
      <c r="I2066">
        <v>1</v>
      </c>
      <c r="J2066" t="s">
        <v>77</v>
      </c>
      <c r="K2066" t="s">
        <v>77</v>
      </c>
      <c r="L2066" t="s">
        <v>896</v>
      </c>
      <c r="M2066">
        <v>2002</v>
      </c>
      <c r="N2066">
        <v>74</v>
      </c>
      <c r="O2066">
        <v>1</v>
      </c>
      <c r="P2066" t="str">
        <f t="shared" si="64"/>
        <v>10</v>
      </c>
      <c r="Q2066" s="118">
        <f>VLOOKUP(M2066,WeightWhite!A$10:B$12,2,FALSE)*I2066</f>
        <v>1</v>
      </c>
      <c r="R2066">
        <f t="shared" si="65"/>
        <v>3</v>
      </c>
    </row>
    <row r="2067" spans="1:18" hidden="1">
      <c r="A2067" s="134">
        <v>9402700026</v>
      </c>
      <c r="B2067">
        <v>2005</v>
      </c>
      <c r="C2067">
        <v>20051005</v>
      </c>
      <c r="D2067">
        <v>50</v>
      </c>
      <c r="E2067">
        <v>50</v>
      </c>
      <c r="G2067" t="s">
        <v>308</v>
      </c>
      <c r="H2067">
        <v>210512</v>
      </c>
      <c r="I2067">
        <v>1</v>
      </c>
      <c r="J2067" t="s">
        <v>77</v>
      </c>
      <c r="K2067" t="s">
        <v>77</v>
      </c>
      <c r="L2067" t="s">
        <v>896</v>
      </c>
      <c r="M2067">
        <v>2002</v>
      </c>
      <c r="N2067">
        <v>74</v>
      </c>
      <c r="O2067">
        <v>1</v>
      </c>
      <c r="P2067" t="str">
        <f t="shared" si="64"/>
        <v>10</v>
      </c>
      <c r="Q2067" s="118">
        <f>VLOOKUP(M2067,WeightWhite!A$10:B$12,2,FALSE)*I2067</f>
        <v>1</v>
      </c>
      <c r="R2067">
        <f t="shared" si="65"/>
        <v>3</v>
      </c>
    </row>
    <row r="2068" spans="1:18" hidden="1">
      <c r="A2068" s="134">
        <v>9402700027</v>
      </c>
      <c r="B2068">
        <v>2005</v>
      </c>
      <c r="C2068">
        <v>20051005</v>
      </c>
      <c r="D2068">
        <v>50</v>
      </c>
      <c r="E2068">
        <v>50</v>
      </c>
      <c r="G2068" t="s">
        <v>308</v>
      </c>
      <c r="H2068">
        <v>210512</v>
      </c>
      <c r="I2068">
        <v>1</v>
      </c>
      <c r="J2068" t="s">
        <v>77</v>
      </c>
      <c r="K2068" t="s">
        <v>77</v>
      </c>
      <c r="L2068" t="s">
        <v>896</v>
      </c>
      <c r="M2068">
        <v>2002</v>
      </c>
      <c r="N2068">
        <v>74</v>
      </c>
      <c r="O2068">
        <v>1</v>
      </c>
      <c r="P2068" t="str">
        <f t="shared" si="64"/>
        <v>10</v>
      </c>
      <c r="Q2068" s="118">
        <f>VLOOKUP(M2068,WeightWhite!A$10:B$12,2,FALSE)*I2068</f>
        <v>1</v>
      </c>
      <c r="R2068">
        <f t="shared" si="65"/>
        <v>3</v>
      </c>
    </row>
    <row r="2069" spans="1:18" hidden="1">
      <c r="A2069" s="134">
        <v>9402700028</v>
      </c>
      <c r="B2069">
        <v>2005</v>
      </c>
      <c r="C2069">
        <v>20051005</v>
      </c>
      <c r="D2069">
        <v>50</v>
      </c>
      <c r="E2069">
        <v>50</v>
      </c>
      <c r="G2069" t="s">
        <v>308</v>
      </c>
      <c r="H2069">
        <v>210512</v>
      </c>
      <c r="I2069">
        <v>1</v>
      </c>
      <c r="J2069" t="s">
        <v>77</v>
      </c>
      <c r="K2069" t="s">
        <v>77</v>
      </c>
      <c r="L2069" t="s">
        <v>896</v>
      </c>
      <c r="M2069">
        <v>2002</v>
      </c>
      <c r="N2069">
        <v>74</v>
      </c>
      <c r="O2069">
        <v>1</v>
      </c>
      <c r="P2069" t="str">
        <f t="shared" si="64"/>
        <v>10</v>
      </c>
      <c r="Q2069" s="118">
        <f>VLOOKUP(M2069,WeightWhite!A$10:B$12,2,FALSE)*I2069</f>
        <v>1</v>
      </c>
      <c r="R2069">
        <f t="shared" si="65"/>
        <v>3</v>
      </c>
    </row>
    <row r="2070" spans="1:18" hidden="1">
      <c r="A2070" s="134">
        <v>9402700029</v>
      </c>
      <c r="B2070">
        <v>2005</v>
      </c>
      <c r="C2070">
        <v>20051005</v>
      </c>
      <c r="D2070">
        <v>50</v>
      </c>
      <c r="E2070">
        <v>50</v>
      </c>
      <c r="G2070" t="s">
        <v>308</v>
      </c>
      <c r="H2070">
        <v>210512</v>
      </c>
      <c r="I2070">
        <v>1</v>
      </c>
      <c r="J2070" t="s">
        <v>77</v>
      </c>
      <c r="K2070" t="s">
        <v>77</v>
      </c>
      <c r="L2070" t="s">
        <v>896</v>
      </c>
      <c r="M2070">
        <v>2002</v>
      </c>
      <c r="N2070">
        <v>74</v>
      </c>
      <c r="O2070">
        <v>1</v>
      </c>
      <c r="P2070" t="str">
        <f t="shared" si="64"/>
        <v>10</v>
      </c>
      <c r="Q2070" s="118">
        <f>VLOOKUP(M2070,WeightWhite!A$10:B$12,2,FALSE)*I2070</f>
        <v>1</v>
      </c>
      <c r="R2070">
        <f t="shared" si="65"/>
        <v>3</v>
      </c>
    </row>
    <row r="2071" spans="1:18" hidden="1">
      <c r="A2071" s="134">
        <v>9402700030</v>
      </c>
      <c r="B2071">
        <v>2005</v>
      </c>
      <c r="C2071">
        <v>20051005</v>
      </c>
      <c r="D2071">
        <v>50</v>
      </c>
      <c r="E2071">
        <v>50</v>
      </c>
      <c r="G2071" t="s">
        <v>308</v>
      </c>
      <c r="H2071">
        <v>210512</v>
      </c>
      <c r="I2071">
        <v>1</v>
      </c>
      <c r="J2071" t="s">
        <v>77</v>
      </c>
      <c r="K2071" t="s">
        <v>77</v>
      </c>
      <c r="L2071" t="s">
        <v>896</v>
      </c>
      <c r="M2071">
        <v>2002</v>
      </c>
      <c r="N2071">
        <v>74</v>
      </c>
      <c r="O2071">
        <v>1</v>
      </c>
      <c r="P2071" t="str">
        <f t="shared" si="64"/>
        <v>10</v>
      </c>
      <c r="Q2071" s="118">
        <f>VLOOKUP(M2071,WeightWhite!A$10:B$12,2,FALSE)*I2071</f>
        <v>1</v>
      </c>
      <c r="R2071">
        <f t="shared" si="65"/>
        <v>3</v>
      </c>
    </row>
    <row r="2072" spans="1:18" hidden="1">
      <c r="A2072" s="134">
        <v>9402700032</v>
      </c>
      <c r="B2072">
        <v>2005</v>
      </c>
      <c r="C2072">
        <v>20051005</v>
      </c>
      <c r="D2072">
        <v>50</v>
      </c>
      <c r="E2072">
        <v>50</v>
      </c>
      <c r="G2072" t="s">
        <v>308</v>
      </c>
      <c r="H2072">
        <v>210512</v>
      </c>
      <c r="I2072">
        <v>1</v>
      </c>
      <c r="J2072" t="s">
        <v>77</v>
      </c>
      <c r="K2072" t="s">
        <v>77</v>
      </c>
      <c r="L2072" t="s">
        <v>896</v>
      </c>
      <c r="M2072">
        <v>2002</v>
      </c>
      <c r="N2072">
        <v>74</v>
      </c>
      <c r="O2072">
        <v>1</v>
      </c>
      <c r="P2072" t="str">
        <f t="shared" si="64"/>
        <v>10</v>
      </c>
      <c r="Q2072" s="118">
        <f>VLOOKUP(M2072,WeightWhite!A$10:B$12,2,FALSE)*I2072</f>
        <v>1</v>
      </c>
      <c r="R2072">
        <f t="shared" si="65"/>
        <v>3</v>
      </c>
    </row>
    <row r="2073" spans="1:18" hidden="1">
      <c r="A2073" s="134">
        <v>9402700034</v>
      </c>
      <c r="B2073">
        <v>2005</v>
      </c>
      <c r="C2073">
        <v>20051005</v>
      </c>
      <c r="D2073">
        <v>50</v>
      </c>
      <c r="E2073">
        <v>50</v>
      </c>
      <c r="G2073" t="s">
        <v>308</v>
      </c>
      <c r="H2073">
        <v>210512</v>
      </c>
      <c r="I2073">
        <v>1</v>
      </c>
      <c r="J2073" t="s">
        <v>77</v>
      </c>
      <c r="K2073" t="s">
        <v>77</v>
      </c>
      <c r="L2073" t="s">
        <v>896</v>
      </c>
      <c r="M2073">
        <v>2002</v>
      </c>
      <c r="N2073">
        <v>74</v>
      </c>
      <c r="O2073">
        <v>1</v>
      </c>
      <c r="P2073" t="str">
        <f t="shared" si="64"/>
        <v>10</v>
      </c>
      <c r="Q2073" s="118">
        <f>VLOOKUP(M2073,WeightWhite!A$10:B$12,2,FALSE)*I2073</f>
        <v>1</v>
      </c>
      <c r="R2073">
        <f t="shared" si="65"/>
        <v>3</v>
      </c>
    </row>
    <row r="2074" spans="1:18" hidden="1">
      <c r="A2074" s="134">
        <v>9402700035</v>
      </c>
      <c r="B2074">
        <v>2005</v>
      </c>
      <c r="C2074">
        <v>20051005</v>
      </c>
      <c r="D2074">
        <v>50</v>
      </c>
      <c r="E2074">
        <v>50</v>
      </c>
      <c r="G2074" t="s">
        <v>308</v>
      </c>
      <c r="H2074">
        <v>210512</v>
      </c>
      <c r="I2074">
        <v>1</v>
      </c>
      <c r="J2074" t="s">
        <v>77</v>
      </c>
      <c r="K2074" t="s">
        <v>77</v>
      </c>
      <c r="L2074" t="s">
        <v>896</v>
      </c>
      <c r="M2074">
        <v>2002</v>
      </c>
      <c r="N2074">
        <v>74</v>
      </c>
      <c r="O2074">
        <v>1</v>
      </c>
      <c r="P2074" t="str">
        <f t="shared" si="64"/>
        <v>10</v>
      </c>
      <c r="Q2074" s="118">
        <f>VLOOKUP(M2074,WeightWhite!A$10:B$12,2,FALSE)*I2074</f>
        <v>1</v>
      </c>
      <c r="R2074">
        <f t="shared" si="65"/>
        <v>3</v>
      </c>
    </row>
    <row r="2075" spans="1:18" hidden="1">
      <c r="A2075" s="134">
        <v>9402700036</v>
      </c>
      <c r="B2075">
        <v>2005</v>
      </c>
      <c r="C2075">
        <v>20051005</v>
      </c>
      <c r="D2075">
        <v>50</v>
      </c>
      <c r="E2075">
        <v>50</v>
      </c>
      <c r="G2075" t="s">
        <v>308</v>
      </c>
      <c r="H2075">
        <v>210512</v>
      </c>
      <c r="I2075">
        <v>1</v>
      </c>
      <c r="J2075" t="s">
        <v>77</v>
      </c>
      <c r="K2075" t="s">
        <v>77</v>
      </c>
      <c r="L2075" t="s">
        <v>896</v>
      </c>
      <c r="M2075">
        <v>2002</v>
      </c>
      <c r="N2075">
        <v>74</v>
      </c>
      <c r="O2075">
        <v>1</v>
      </c>
      <c r="P2075" t="str">
        <f t="shared" si="64"/>
        <v>10</v>
      </c>
      <c r="Q2075" s="118">
        <f>VLOOKUP(M2075,WeightWhite!A$10:B$12,2,FALSE)*I2075</f>
        <v>1</v>
      </c>
      <c r="R2075">
        <f t="shared" si="65"/>
        <v>3</v>
      </c>
    </row>
    <row r="2076" spans="1:18" hidden="1">
      <c r="A2076" s="134">
        <v>9402700037</v>
      </c>
      <c r="B2076">
        <v>2005</v>
      </c>
      <c r="C2076">
        <v>20051005</v>
      </c>
      <c r="D2076">
        <v>50</v>
      </c>
      <c r="E2076">
        <v>50</v>
      </c>
      <c r="G2076" t="s">
        <v>308</v>
      </c>
      <c r="H2076">
        <v>210512</v>
      </c>
      <c r="I2076">
        <v>1</v>
      </c>
      <c r="J2076" t="s">
        <v>77</v>
      </c>
      <c r="K2076" t="s">
        <v>77</v>
      </c>
      <c r="L2076" t="s">
        <v>896</v>
      </c>
      <c r="M2076">
        <v>2002</v>
      </c>
      <c r="N2076">
        <v>74</v>
      </c>
      <c r="O2076">
        <v>1</v>
      </c>
      <c r="P2076" t="str">
        <f t="shared" si="64"/>
        <v>10</v>
      </c>
      <c r="Q2076" s="118">
        <f>VLOOKUP(M2076,WeightWhite!A$10:B$12,2,FALSE)*I2076</f>
        <v>1</v>
      </c>
      <c r="R2076">
        <f t="shared" si="65"/>
        <v>3</v>
      </c>
    </row>
    <row r="2077" spans="1:18" hidden="1">
      <c r="A2077" s="134">
        <v>9402700040</v>
      </c>
      <c r="B2077">
        <v>2005</v>
      </c>
      <c r="C2077">
        <v>20051005</v>
      </c>
      <c r="D2077">
        <v>50</v>
      </c>
      <c r="E2077">
        <v>50</v>
      </c>
      <c r="G2077" t="s">
        <v>308</v>
      </c>
      <c r="H2077">
        <v>210512</v>
      </c>
      <c r="I2077">
        <v>1</v>
      </c>
      <c r="J2077" t="s">
        <v>77</v>
      </c>
      <c r="K2077" t="s">
        <v>77</v>
      </c>
      <c r="L2077" t="s">
        <v>896</v>
      </c>
      <c r="M2077">
        <v>2002</v>
      </c>
      <c r="N2077">
        <v>74</v>
      </c>
      <c r="O2077">
        <v>1</v>
      </c>
      <c r="P2077" t="str">
        <f t="shared" si="64"/>
        <v>10</v>
      </c>
      <c r="Q2077" s="118">
        <f>VLOOKUP(M2077,WeightWhite!A$10:B$12,2,FALSE)*I2077</f>
        <v>1</v>
      </c>
      <c r="R2077">
        <f t="shared" si="65"/>
        <v>3</v>
      </c>
    </row>
    <row r="2078" spans="1:18" hidden="1">
      <c r="A2078" s="134">
        <v>9402700041</v>
      </c>
      <c r="B2078">
        <v>2005</v>
      </c>
      <c r="C2078">
        <v>20051005</v>
      </c>
      <c r="D2078">
        <v>50</v>
      </c>
      <c r="E2078">
        <v>50</v>
      </c>
      <c r="G2078" t="s">
        <v>308</v>
      </c>
      <c r="H2078">
        <v>210512</v>
      </c>
      <c r="I2078">
        <v>1</v>
      </c>
      <c r="J2078" t="s">
        <v>77</v>
      </c>
      <c r="K2078" t="s">
        <v>77</v>
      </c>
      <c r="L2078" t="s">
        <v>896</v>
      </c>
      <c r="M2078">
        <v>2002</v>
      </c>
      <c r="N2078">
        <v>74</v>
      </c>
      <c r="O2078">
        <v>1</v>
      </c>
      <c r="P2078" t="str">
        <f t="shared" si="64"/>
        <v>10</v>
      </c>
      <c r="Q2078" s="118">
        <f>VLOOKUP(M2078,WeightWhite!A$10:B$12,2,FALSE)*I2078</f>
        <v>1</v>
      </c>
      <c r="R2078">
        <f t="shared" si="65"/>
        <v>3</v>
      </c>
    </row>
    <row r="2079" spans="1:18" hidden="1">
      <c r="A2079" s="134">
        <v>9402700042</v>
      </c>
      <c r="B2079">
        <v>2005</v>
      </c>
      <c r="C2079">
        <v>20051005</v>
      </c>
      <c r="D2079">
        <v>50</v>
      </c>
      <c r="E2079">
        <v>50</v>
      </c>
      <c r="G2079" t="s">
        <v>308</v>
      </c>
      <c r="H2079">
        <v>210512</v>
      </c>
      <c r="I2079">
        <v>1</v>
      </c>
      <c r="J2079" t="s">
        <v>77</v>
      </c>
      <c r="K2079" t="s">
        <v>77</v>
      </c>
      <c r="L2079" t="s">
        <v>896</v>
      </c>
      <c r="M2079">
        <v>2002</v>
      </c>
      <c r="N2079">
        <v>74</v>
      </c>
      <c r="O2079">
        <v>1</v>
      </c>
      <c r="P2079" t="str">
        <f t="shared" si="64"/>
        <v>10</v>
      </c>
      <c r="Q2079" s="118">
        <f>VLOOKUP(M2079,WeightWhite!A$10:B$12,2,FALSE)*I2079</f>
        <v>1</v>
      </c>
      <c r="R2079">
        <f t="shared" si="65"/>
        <v>3</v>
      </c>
    </row>
    <row r="2080" spans="1:18" hidden="1">
      <c r="A2080" s="134">
        <v>9402700043</v>
      </c>
      <c r="B2080">
        <v>2005</v>
      </c>
      <c r="C2080">
        <v>20051005</v>
      </c>
      <c r="D2080">
        <v>50</v>
      </c>
      <c r="E2080">
        <v>50</v>
      </c>
      <c r="G2080" t="s">
        <v>308</v>
      </c>
      <c r="H2080">
        <v>210512</v>
      </c>
      <c r="I2080">
        <v>1.04</v>
      </c>
      <c r="J2080" t="s">
        <v>77</v>
      </c>
      <c r="K2080" t="s">
        <v>77</v>
      </c>
      <c r="L2080" t="s">
        <v>896</v>
      </c>
      <c r="M2080">
        <v>2002</v>
      </c>
      <c r="N2080">
        <v>74</v>
      </c>
      <c r="O2080">
        <v>1</v>
      </c>
      <c r="P2080" t="str">
        <f t="shared" si="64"/>
        <v>10</v>
      </c>
      <c r="Q2080" s="118">
        <f>VLOOKUP(M2080,WeightWhite!A$10:B$12,2,FALSE)*I2080</f>
        <v>1.04</v>
      </c>
      <c r="R2080">
        <f t="shared" si="65"/>
        <v>3</v>
      </c>
    </row>
    <row r="2081" spans="1:18" hidden="1">
      <c r="A2081" s="134">
        <v>9402700047</v>
      </c>
      <c r="B2081">
        <v>2005</v>
      </c>
      <c r="C2081">
        <v>20051005</v>
      </c>
      <c r="D2081">
        <v>50</v>
      </c>
      <c r="E2081">
        <v>50</v>
      </c>
      <c r="G2081" t="s">
        <v>308</v>
      </c>
      <c r="H2081">
        <v>210512</v>
      </c>
      <c r="I2081">
        <v>1</v>
      </c>
      <c r="J2081" t="s">
        <v>77</v>
      </c>
      <c r="K2081" t="s">
        <v>77</v>
      </c>
      <c r="L2081" t="s">
        <v>896</v>
      </c>
      <c r="M2081">
        <v>2002</v>
      </c>
      <c r="N2081">
        <v>74</v>
      </c>
      <c r="O2081">
        <v>1</v>
      </c>
      <c r="P2081" t="str">
        <f t="shared" si="64"/>
        <v>10</v>
      </c>
      <c r="Q2081" s="118">
        <f>VLOOKUP(M2081,WeightWhite!A$10:B$12,2,FALSE)*I2081</f>
        <v>1</v>
      </c>
      <c r="R2081">
        <f t="shared" si="65"/>
        <v>3</v>
      </c>
    </row>
    <row r="2082" spans="1:18" hidden="1">
      <c r="A2082" s="134">
        <v>9402700048</v>
      </c>
      <c r="B2082">
        <v>2005</v>
      </c>
      <c r="C2082">
        <v>20051005</v>
      </c>
      <c r="D2082">
        <v>50</v>
      </c>
      <c r="E2082">
        <v>50</v>
      </c>
      <c r="G2082" t="s">
        <v>308</v>
      </c>
      <c r="H2082">
        <v>210512</v>
      </c>
      <c r="I2082">
        <v>1</v>
      </c>
      <c r="J2082" t="s">
        <v>77</v>
      </c>
      <c r="K2082" t="s">
        <v>77</v>
      </c>
      <c r="L2082" t="s">
        <v>896</v>
      </c>
      <c r="M2082">
        <v>2002</v>
      </c>
      <c r="N2082">
        <v>74</v>
      </c>
      <c r="O2082">
        <v>1</v>
      </c>
      <c r="P2082" t="str">
        <f t="shared" si="64"/>
        <v>10</v>
      </c>
      <c r="Q2082" s="118">
        <f>VLOOKUP(M2082,WeightWhite!A$10:B$12,2,FALSE)*I2082</f>
        <v>1</v>
      </c>
      <c r="R2082">
        <f t="shared" si="65"/>
        <v>3</v>
      </c>
    </row>
    <row r="2083" spans="1:18" hidden="1">
      <c r="A2083" s="134">
        <v>9402700049</v>
      </c>
      <c r="B2083">
        <v>2005</v>
      </c>
      <c r="C2083">
        <v>20051005</v>
      </c>
      <c r="D2083">
        <v>50</v>
      </c>
      <c r="E2083">
        <v>50</v>
      </c>
      <c r="G2083" t="s">
        <v>308</v>
      </c>
      <c r="H2083">
        <v>210512</v>
      </c>
      <c r="I2083">
        <v>1</v>
      </c>
      <c r="J2083" t="s">
        <v>77</v>
      </c>
      <c r="K2083" t="s">
        <v>77</v>
      </c>
      <c r="L2083" t="s">
        <v>896</v>
      </c>
      <c r="M2083">
        <v>2002</v>
      </c>
      <c r="N2083">
        <v>74</v>
      </c>
      <c r="O2083">
        <v>1</v>
      </c>
      <c r="P2083" t="str">
        <f t="shared" si="64"/>
        <v>10</v>
      </c>
      <c r="Q2083" s="118">
        <f>VLOOKUP(M2083,WeightWhite!A$10:B$12,2,FALSE)*I2083</f>
        <v>1</v>
      </c>
      <c r="R2083">
        <f t="shared" si="65"/>
        <v>3</v>
      </c>
    </row>
    <row r="2084" spans="1:18" hidden="1">
      <c r="A2084" s="134">
        <v>9402700050</v>
      </c>
      <c r="B2084">
        <v>2005</v>
      </c>
      <c r="C2084">
        <v>20051005</v>
      </c>
      <c r="D2084">
        <v>50</v>
      </c>
      <c r="E2084">
        <v>50</v>
      </c>
      <c r="G2084" t="s">
        <v>308</v>
      </c>
      <c r="H2084">
        <v>210512</v>
      </c>
      <c r="I2084">
        <v>1</v>
      </c>
      <c r="J2084" t="s">
        <v>77</v>
      </c>
      <c r="K2084" t="s">
        <v>77</v>
      </c>
      <c r="L2084" t="s">
        <v>896</v>
      </c>
      <c r="M2084">
        <v>2002</v>
      </c>
      <c r="N2084">
        <v>74</v>
      </c>
      <c r="O2084">
        <v>1</v>
      </c>
      <c r="P2084" t="str">
        <f t="shared" si="64"/>
        <v>10</v>
      </c>
      <c r="Q2084" s="118">
        <f>VLOOKUP(M2084,WeightWhite!A$10:B$12,2,FALSE)*I2084</f>
        <v>1</v>
      </c>
      <c r="R2084">
        <f t="shared" si="65"/>
        <v>3</v>
      </c>
    </row>
    <row r="2085" spans="1:18" hidden="1">
      <c r="A2085" s="134">
        <v>9402700051</v>
      </c>
      <c r="B2085">
        <v>2005</v>
      </c>
      <c r="C2085">
        <v>20051005</v>
      </c>
      <c r="D2085">
        <v>50</v>
      </c>
      <c r="E2085">
        <v>50</v>
      </c>
      <c r="G2085" t="s">
        <v>308</v>
      </c>
      <c r="H2085">
        <v>210512</v>
      </c>
      <c r="I2085">
        <v>1</v>
      </c>
      <c r="J2085" t="s">
        <v>77</v>
      </c>
      <c r="K2085" t="s">
        <v>77</v>
      </c>
      <c r="L2085" t="s">
        <v>896</v>
      </c>
      <c r="M2085">
        <v>2002</v>
      </c>
      <c r="N2085">
        <v>74</v>
      </c>
      <c r="O2085">
        <v>1</v>
      </c>
      <c r="P2085" t="str">
        <f t="shared" si="64"/>
        <v>10</v>
      </c>
      <c r="Q2085" s="118">
        <f>VLOOKUP(M2085,WeightWhite!A$10:B$12,2,FALSE)*I2085</f>
        <v>1</v>
      </c>
      <c r="R2085">
        <f t="shared" si="65"/>
        <v>3</v>
      </c>
    </row>
    <row r="2086" spans="1:18" hidden="1">
      <c r="A2086" s="134">
        <v>9402700052</v>
      </c>
      <c r="B2086">
        <v>2005</v>
      </c>
      <c r="C2086">
        <v>20051005</v>
      </c>
      <c r="D2086">
        <v>50</v>
      </c>
      <c r="E2086">
        <v>50</v>
      </c>
      <c r="G2086" t="s">
        <v>308</v>
      </c>
      <c r="H2086">
        <v>210512</v>
      </c>
      <c r="I2086">
        <v>1</v>
      </c>
      <c r="J2086" t="s">
        <v>77</v>
      </c>
      <c r="K2086" t="s">
        <v>77</v>
      </c>
      <c r="L2086" t="s">
        <v>896</v>
      </c>
      <c r="M2086">
        <v>2002</v>
      </c>
      <c r="N2086">
        <v>74</v>
      </c>
      <c r="O2086">
        <v>1</v>
      </c>
      <c r="P2086" t="str">
        <f t="shared" si="64"/>
        <v>10</v>
      </c>
      <c r="Q2086" s="118">
        <f>VLOOKUP(M2086,WeightWhite!A$10:B$12,2,FALSE)*I2086</f>
        <v>1</v>
      </c>
      <c r="R2086">
        <f t="shared" si="65"/>
        <v>3</v>
      </c>
    </row>
    <row r="2087" spans="1:18" hidden="1">
      <c r="A2087" s="134">
        <v>9402700053</v>
      </c>
      <c r="B2087">
        <v>2005</v>
      </c>
      <c r="C2087">
        <v>20051005</v>
      </c>
      <c r="D2087">
        <v>50</v>
      </c>
      <c r="E2087">
        <v>50</v>
      </c>
      <c r="G2087" t="s">
        <v>308</v>
      </c>
      <c r="H2087">
        <v>210512</v>
      </c>
      <c r="I2087">
        <v>1</v>
      </c>
      <c r="J2087" t="s">
        <v>77</v>
      </c>
      <c r="K2087" t="s">
        <v>77</v>
      </c>
      <c r="L2087" t="s">
        <v>896</v>
      </c>
      <c r="M2087">
        <v>2002</v>
      </c>
      <c r="N2087">
        <v>74</v>
      </c>
      <c r="O2087">
        <v>1</v>
      </c>
      <c r="P2087" t="str">
        <f t="shared" si="64"/>
        <v>10</v>
      </c>
      <c r="Q2087" s="118">
        <f>VLOOKUP(M2087,WeightWhite!A$10:B$12,2,FALSE)*I2087</f>
        <v>1</v>
      </c>
      <c r="R2087">
        <f t="shared" si="65"/>
        <v>3</v>
      </c>
    </row>
    <row r="2088" spans="1:18" hidden="1">
      <c r="A2088" s="134">
        <v>9402700054</v>
      </c>
      <c r="B2088">
        <v>2005</v>
      </c>
      <c r="C2088">
        <v>20051005</v>
      </c>
      <c r="D2088">
        <v>50</v>
      </c>
      <c r="E2088">
        <v>50</v>
      </c>
      <c r="G2088" t="s">
        <v>308</v>
      </c>
      <c r="H2088">
        <v>210512</v>
      </c>
      <c r="I2088">
        <v>1</v>
      </c>
      <c r="J2088" t="s">
        <v>77</v>
      </c>
      <c r="K2088" t="s">
        <v>77</v>
      </c>
      <c r="L2088" t="s">
        <v>896</v>
      </c>
      <c r="M2088">
        <v>2002</v>
      </c>
      <c r="N2088">
        <v>74</v>
      </c>
      <c r="O2088">
        <v>1</v>
      </c>
      <c r="P2088" t="str">
        <f t="shared" si="64"/>
        <v>10</v>
      </c>
      <c r="Q2088" s="118">
        <f>VLOOKUP(M2088,WeightWhite!A$10:B$12,2,FALSE)*I2088</f>
        <v>1</v>
      </c>
      <c r="R2088">
        <f t="shared" si="65"/>
        <v>3</v>
      </c>
    </row>
    <row r="2089" spans="1:18" hidden="1">
      <c r="A2089" s="134">
        <v>9402700055</v>
      </c>
      <c r="B2089">
        <v>2005</v>
      </c>
      <c r="C2089">
        <v>20051005</v>
      </c>
      <c r="D2089">
        <v>50</v>
      </c>
      <c r="E2089">
        <v>50</v>
      </c>
      <c r="G2089" t="s">
        <v>308</v>
      </c>
      <c r="H2089">
        <v>210512</v>
      </c>
      <c r="I2089">
        <v>1</v>
      </c>
      <c r="J2089" t="s">
        <v>77</v>
      </c>
      <c r="K2089" t="s">
        <v>77</v>
      </c>
      <c r="L2089" t="s">
        <v>896</v>
      </c>
      <c r="M2089">
        <v>2002</v>
      </c>
      <c r="N2089">
        <v>74</v>
      </c>
      <c r="O2089">
        <v>1</v>
      </c>
      <c r="P2089" t="str">
        <f t="shared" si="64"/>
        <v>10</v>
      </c>
      <c r="Q2089" s="118">
        <f>VLOOKUP(M2089,WeightWhite!A$10:B$12,2,FALSE)*I2089</f>
        <v>1</v>
      </c>
      <c r="R2089">
        <f t="shared" si="65"/>
        <v>3</v>
      </c>
    </row>
    <row r="2090" spans="1:18" hidden="1">
      <c r="A2090" s="134">
        <v>9402700056</v>
      </c>
      <c r="B2090">
        <v>2005</v>
      </c>
      <c r="C2090">
        <v>20051005</v>
      </c>
      <c r="D2090">
        <v>50</v>
      </c>
      <c r="E2090">
        <v>50</v>
      </c>
      <c r="G2090" t="s">
        <v>308</v>
      </c>
      <c r="H2090">
        <v>210512</v>
      </c>
      <c r="I2090">
        <v>1</v>
      </c>
      <c r="J2090" t="s">
        <v>77</v>
      </c>
      <c r="K2090" t="s">
        <v>77</v>
      </c>
      <c r="L2090" t="s">
        <v>896</v>
      </c>
      <c r="M2090">
        <v>2002</v>
      </c>
      <c r="N2090">
        <v>74</v>
      </c>
      <c r="O2090">
        <v>1</v>
      </c>
      <c r="P2090" t="str">
        <f t="shared" si="64"/>
        <v>10</v>
      </c>
      <c r="Q2090" s="118">
        <f>VLOOKUP(M2090,WeightWhite!A$10:B$12,2,FALSE)*I2090</f>
        <v>1</v>
      </c>
      <c r="R2090">
        <f t="shared" si="65"/>
        <v>3</v>
      </c>
    </row>
    <row r="2091" spans="1:18" hidden="1">
      <c r="A2091" s="134">
        <v>9402700057</v>
      </c>
      <c r="B2091">
        <v>2005</v>
      </c>
      <c r="C2091">
        <v>20051005</v>
      </c>
      <c r="D2091">
        <v>50</v>
      </c>
      <c r="E2091">
        <v>50</v>
      </c>
      <c r="G2091" t="s">
        <v>308</v>
      </c>
      <c r="H2091">
        <v>210512</v>
      </c>
      <c r="I2091">
        <v>1</v>
      </c>
      <c r="J2091" t="s">
        <v>77</v>
      </c>
      <c r="K2091" t="s">
        <v>77</v>
      </c>
      <c r="L2091" t="s">
        <v>896</v>
      </c>
      <c r="M2091">
        <v>2002</v>
      </c>
      <c r="N2091">
        <v>74</v>
      </c>
      <c r="O2091">
        <v>1</v>
      </c>
      <c r="P2091" t="str">
        <f t="shared" si="64"/>
        <v>10</v>
      </c>
      <c r="Q2091" s="118">
        <f>VLOOKUP(M2091,WeightWhite!A$10:B$12,2,FALSE)*I2091</f>
        <v>1</v>
      </c>
      <c r="R2091">
        <f t="shared" si="65"/>
        <v>3</v>
      </c>
    </row>
    <row r="2092" spans="1:18" hidden="1">
      <c r="A2092" s="134">
        <v>9402700059</v>
      </c>
      <c r="B2092">
        <v>2005</v>
      </c>
      <c r="C2092">
        <v>20051005</v>
      </c>
      <c r="D2092">
        <v>50</v>
      </c>
      <c r="E2092">
        <v>50</v>
      </c>
      <c r="G2092" t="s">
        <v>308</v>
      </c>
      <c r="H2092">
        <v>210512</v>
      </c>
      <c r="I2092">
        <v>1.04</v>
      </c>
      <c r="J2092" t="s">
        <v>77</v>
      </c>
      <c r="K2092" t="s">
        <v>77</v>
      </c>
      <c r="L2092" t="s">
        <v>896</v>
      </c>
      <c r="M2092">
        <v>2002</v>
      </c>
      <c r="N2092">
        <v>74</v>
      </c>
      <c r="O2092">
        <v>1</v>
      </c>
      <c r="P2092" t="str">
        <f t="shared" si="64"/>
        <v>10</v>
      </c>
      <c r="Q2092" s="118">
        <f>VLOOKUP(M2092,WeightWhite!A$10:B$12,2,FALSE)*I2092</f>
        <v>1.04</v>
      </c>
      <c r="R2092">
        <f t="shared" si="65"/>
        <v>3</v>
      </c>
    </row>
    <row r="2093" spans="1:18" hidden="1">
      <c r="A2093" s="134">
        <v>9402700060</v>
      </c>
      <c r="B2093">
        <v>2005</v>
      </c>
      <c r="C2093">
        <v>20051005</v>
      </c>
      <c r="D2093">
        <v>50</v>
      </c>
      <c r="E2093">
        <v>50</v>
      </c>
      <c r="G2093" t="s">
        <v>308</v>
      </c>
      <c r="H2093">
        <v>210512</v>
      </c>
      <c r="I2093">
        <v>1</v>
      </c>
      <c r="J2093" t="s">
        <v>77</v>
      </c>
      <c r="K2093" t="s">
        <v>77</v>
      </c>
      <c r="L2093" t="s">
        <v>896</v>
      </c>
      <c r="M2093">
        <v>2002</v>
      </c>
      <c r="N2093">
        <v>74</v>
      </c>
      <c r="O2093">
        <v>1</v>
      </c>
      <c r="P2093" t="str">
        <f t="shared" si="64"/>
        <v>10</v>
      </c>
      <c r="Q2093" s="118">
        <f>VLOOKUP(M2093,WeightWhite!A$10:B$12,2,FALSE)*I2093</f>
        <v>1</v>
      </c>
      <c r="R2093">
        <f t="shared" si="65"/>
        <v>3</v>
      </c>
    </row>
    <row r="2094" spans="1:18" hidden="1">
      <c r="A2094" s="134">
        <v>9402700061</v>
      </c>
      <c r="B2094">
        <v>2005</v>
      </c>
      <c r="C2094">
        <v>20051005</v>
      </c>
      <c r="D2094">
        <v>50</v>
      </c>
      <c r="E2094">
        <v>50</v>
      </c>
      <c r="G2094" t="s">
        <v>308</v>
      </c>
      <c r="H2094">
        <v>210512</v>
      </c>
      <c r="I2094">
        <v>1</v>
      </c>
      <c r="J2094" t="s">
        <v>77</v>
      </c>
      <c r="K2094" t="s">
        <v>77</v>
      </c>
      <c r="L2094" t="s">
        <v>896</v>
      </c>
      <c r="M2094">
        <v>2002</v>
      </c>
      <c r="N2094">
        <v>74</v>
      </c>
      <c r="O2094">
        <v>1</v>
      </c>
      <c r="P2094" t="str">
        <f t="shared" si="64"/>
        <v>10</v>
      </c>
      <c r="Q2094" s="118">
        <f>VLOOKUP(M2094,WeightWhite!A$10:B$12,2,FALSE)*I2094</f>
        <v>1</v>
      </c>
      <c r="R2094">
        <f t="shared" si="65"/>
        <v>3</v>
      </c>
    </row>
    <row r="2095" spans="1:18" hidden="1">
      <c r="A2095" s="134">
        <v>9402700062</v>
      </c>
      <c r="B2095">
        <v>2005</v>
      </c>
      <c r="C2095">
        <v>20051005</v>
      </c>
      <c r="D2095">
        <v>50</v>
      </c>
      <c r="E2095">
        <v>50</v>
      </c>
      <c r="G2095" t="s">
        <v>308</v>
      </c>
      <c r="H2095">
        <v>210512</v>
      </c>
      <c r="I2095">
        <v>1</v>
      </c>
      <c r="J2095" t="s">
        <v>77</v>
      </c>
      <c r="K2095" t="s">
        <v>77</v>
      </c>
      <c r="L2095" t="s">
        <v>896</v>
      </c>
      <c r="M2095">
        <v>2002</v>
      </c>
      <c r="N2095">
        <v>74</v>
      </c>
      <c r="O2095">
        <v>1</v>
      </c>
      <c r="P2095" t="str">
        <f t="shared" si="64"/>
        <v>10</v>
      </c>
      <c r="Q2095" s="118">
        <f>VLOOKUP(M2095,WeightWhite!A$10:B$12,2,FALSE)*I2095</f>
        <v>1</v>
      </c>
      <c r="R2095">
        <f t="shared" si="65"/>
        <v>3</v>
      </c>
    </row>
    <row r="2096" spans="1:18" hidden="1">
      <c r="A2096" s="134">
        <v>9402700063</v>
      </c>
      <c r="B2096">
        <v>2005</v>
      </c>
      <c r="C2096">
        <v>20051005</v>
      </c>
      <c r="D2096">
        <v>50</v>
      </c>
      <c r="E2096">
        <v>50</v>
      </c>
      <c r="G2096" t="s">
        <v>308</v>
      </c>
      <c r="H2096">
        <v>210512</v>
      </c>
      <c r="I2096">
        <v>1</v>
      </c>
      <c r="J2096" t="s">
        <v>77</v>
      </c>
      <c r="K2096" t="s">
        <v>77</v>
      </c>
      <c r="L2096" t="s">
        <v>896</v>
      </c>
      <c r="M2096">
        <v>2002</v>
      </c>
      <c r="N2096">
        <v>74</v>
      </c>
      <c r="O2096">
        <v>1</v>
      </c>
      <c r="P2096" t="str">
        <f t="shared" si="64"/>
        <v>10</v>
      </c>
      <c r="Q2096" s="118">
        <f>VLOOKUP(M2096,WeightWhite!A$10:B$12,2,FALSE)*I2096</f>
        <v>1</v>
      </c>
      <c r="R2096">
        <f t="shared" si="65"/>
        <v>3</v>
      </c>
    </row>
    <row r="2097" spans="1:18" hidden="1">
      <c r="A2097" s="134">
        <v>9402700065</v>
      </c>
      <c r="B2097">
        <v>2005</v>
      </c>
      <c r="C2097">
        <v>20051005</v>
      </c>
      <c r="D2097">
        <v>50</v>
      </c>
      <c r="E2097">
        <v>50</v>
      </c>
      <c r="G2097" t="s">
        <v>308</v>
      </c>
      <c r="H2097">
        <v>210512</v>
      </c>
      <c r="I2097">
        <v>1</v>
      </c>
      <c r="J2097" t="s">
        <v>77</v>
      </c>
      <c r="K2097" t="s">
        <v>77</v>
      </c>
      <c r="L2097" t="s">
        <v>896</v>
      </c>
      <c r="M2097">
        <v>2002</v>
      </c>
      <c r="N2097">
        <v>74</v>
      </c>
      <c r="O2097">
        <v>1</v>
      </c>
      <c r="P2097" t="str">
        <f t="shared" si="64"/>
        <v>10</v>
      </c>
      <c r="Q2097" s="118">
        <f>VLOOKUP(M2097,WeightWhite!A$10:B$12,2,FALSE)*I2097</f>
        <v>1</v>
      </c>
      <c r="R2097">
        <f t="shared" si="65"/>
        <v>3</v>
      </c>
    </row>
    <row r="2098" spans="1:18" hidden="1">
      <c r="A2098" s="134">
        <v>9402700067</v>
      </c>
      <c r="B2098">
        <v>2005</v>
      </c>
      <c r="C2098">
        <v>20051005</v>
      </c>
      <c r="D2098">
        <v>50</v>
      </c>
      <c r="E2098">
        <v>50</v>
      </c>
      <c r="G2098" t="s">
        <v>308</v>
      </c>
      <c r="H2098">
        <v>210512</v>
      </c>
      <c r="I2098">
        <v>1</v>
      </c>
      <c r="J2098" t="s">
        <v>77</v>
      </c>
      <c r="K2098" t="s">
        <v>77</v>
      </c>
      <c r="L2098" t="s">
        <v>896</v>
      </c>
      <c r="M2098">
        <v>2002</v>
      </c>
      <c r="N2098">
        <v>74</v>
      </c>
      <c r="O2098">
        <v>1</v>
      </c>
      <c r="P2098" t="str">
        <f t="shared" si="64"/>
        <v>10</v>
      </c>
      <c r="Q2098" s="118">
        <f>VLOOKUP(M2098,WeightWhite!A$10:B$12,2,FALSE)*I2098</f>
        <v>1</v>
      </c>
      <c r="R2098">
        <f t="shared" si="65"/>
        <v>3</v>
      </c>
    </row>
    <row r="2099" spans="1:18" hidden="1">
      <c r="A2099" s="134">
        <v>9402700068</v>
      </c>
      <c r="B2099">
        <v>2005</v>
      </c>
      <c r="C2099">
        <v>20051005</v>
      </c>
      <c r="D2099">
        <v>50</v>
      </c>
      <c r="E2099">
        <v>50</v>
      </c>
      <c r="G2099" t="s">
        <v>308</v>
      </c>
      <c r="H2099">
        <v>210512</v>
      </c>
      <c r="I2099">
        <v>1</v>
      </c>
      <c r="J2099" t="s">
        <v>77</v>
      </c>
      <c r="K2099" t="s">
        <v>77</v>
      </c>
      <c r="L2099" t="s">
        <v>896</v>
      </c>
      <c r="M2099">
        <v>2002</v>
      </c>
      <c r="N2099">
        <v>74</v>
      </c>
      <c r="O2099">
        <v>1</v>
      </c>
      <c r="P2099" t="str">
        <f t="shared" si="64"/>
        <v>10</v>
      </c>
      <c r="Q2099" s="118">
        <f>VLOOKUP(M2099,WeightWhite!A$10:B$12,2,FALSE)*I2099</f>
        <v>1</v>
      </c>
      <c r="R2099">
        <f t="shared" si="65"/>
        <v>3</v>
      </c>
    </row>
    <row r="2100" spans="1:18" hidden="1">
      <c r="A2100" s="134">
        <v>9402700069</v>
      </c>
      <c r="B2100">
        <v>2005</v>
      </c>
      <c r="C2100">
        <v>20051005</v>
      </c>
      <c r="D2100">
        <v>50</v>
      </c>
      <c r="E2100">
        <v>50</v>
      </c>
      <c r="G2100" t="s">
        <v>308</v>
      </c>
      <c r="H2100">
        <v>210512</v>
      </c>
      <c r="I2100">
        <v>1</v>
      </c>
      <c r="J2100" t="s">
        <v>77</v>
      </c>
      <c r="K2100" t="s">
        <v>77</v>
      </c>
      <c r="L2100" t="s">
        <v>896</v>
      </c>
      <c r="M2100">
        <v>2002</v>
      </c>
      <c r="N2100">
        <v>74</v>
      </c>
      <c r="O2100">
        <v>1</v>
      </c>
      <c r="P2100" t="str">
        <f t="shared" si="64"/>
        <v>10</v>
      </c>
      <c r="Q2100" s="118">
        <f>VLOOKUP(M2100,WeightWhite!A$10:B$12,2,FALSE)*I2100</f>
        <v>1</v>
      </c>
      <c r="R2100">
        <f t="shared" si="65"/>
        <v>3</v>
      </c>
    </row>
    <row r="2101" spans="1:18" hidden="1">
      <c r="A2101" s="134">
        <v>9402700070</v>
      </c>
      <c r="B2101">
        <v>2005</v>
      </c>
      <c r="C2101">
        <v>20051005</v>
      </c>
      <c r="D2101">
        <v>50</v>
      </c>
      <c r="E2101">
        <v>50</v>
      </c>
      <c r="G2101" t="s">
        <v>308</v>
      </c>
      <c r="H2101">
        <v>210512</v>
      </c>
      <c r="I2101">
        <v>1</v>
      </c>
      <c r="J2101" t="s">
        <v>77</v>
      </c>
      <c r="K2101" t="s">
        <v>77</v>
      </c>
      <c r="L2101" t="s">
        <v>896</v>
      </c>
      <c r="M2101">
        <v>2002</v>
      </c>
      <c r="N2101">
        <v>74</v>
      </c>
      <c r="O2101">
        <v>1</v>
      </c>
      <c r="P2101" t="str">
        <f t="shared" si="64"/>
        <v>10</v>
      </c>
      <c r="Q2101" s="118">
        <f>VLOOKUP(M2101,WeightWhite!A$10:B$12,2,FALSE)*I2101</f>
        <v>1</v>
      </c>
      <c r="R2101">
        <f t="shared" si="65"/>
        <v>3</v>
      </c>
    </row>
    <row r="2102" spans="1:18" hidden="1">
      <c r="A2102" s="134">
        <v>9402700072</v>
      </c>
      <c r="B2102">
        <v>2005</v>
      </c>
      <c r="C2102">
        <v>20051005</v>
      </c>
      <c r="D2102">
        <v>50</v>
      </c>
      <c r="E2102">
        <v>50</v>
      </c>
      <c r="G2102" t="s">
        <v>308</v>
      </c>
      <c r="H2102">
        <v>210512</v>
      </c>
      <c r="I2102">
        <v>1</v>
      </c>
      <c r="J2102" t="s">
        <v>77</v>
      </c>
      <c r="K2102" t="s">
        <v>77</v>
      </c>
      <c r="L2102" t="s">
        <v>896</v>
      </c>
      <c r="M2102">
        <v>2002</v>
      </c>
      <c r="N2102">
        <v>74</v>
      </c>
      <c r="O2102">
        <v>1</v>
      </c>
      <c r="P2102" t="str">
        <f t="shared" si="64"/>
        <v>10</v>
      </c>
      <c r="Q2102" s="118">
        <f>VLOOKUP(M2102,WeightWhite!A$10:B$12,2,FALSE)*I2102</f>
        <v>1</v>
      </c>
      <c r="R2102">
        <f t="shared" si="65"/>
        <v>3</v>
      </c>
    </row>
    <row r="2103" spans="1:18" hidden="1">
      <c r="A2103" s="134">
        <v>9402700073</v>
      </c>
      <c r="B2103">
        <v>2005</v>
      </c>
      <c r="C2103">
        <v>20051005</v>
      </c>
      <c r="D2103">
        <v>50</v>
      </c>
      <c r="E2103">
        <v>50</v>
      </c>
      <c r="G2103" t="s">
        <v>308</v>
      </c>
      <c r="H2103">
        <v>210512</v>
      </c>
      <c r="I2103">
        <v>1</v>
      </c>
      <c r="J2103" t="s">
        <v>77</v>
      </c>
      <c r="K2103" t="s">
        <v>77</v>
      </c>
      <c r="L2103" t="s">
        <v>896</v>
      </c>
      <c r="M2103">
        <v>2002</v>
      </c>
      <c r="N2103">
        <v>74</v>
      </c>
      <c r="O2103">
        <v>1</v>
      </c>
      <c r="P2103" t="str">
        <f t="shared" si="64"/>
        <v>10</v>
      </c>
      <c r="Q2103" s="118">
        <f>VLOOKUP(M2103,WeightWhite!A$10:B$12,2,FALSE)*I2103</f>
        <v>1</v>
      </c>
      <c r="R2103">
        <f t="shared" si="65"/>
        <v>3</v>
      </c>
    </row>
    <row r="2104" spans="1:18" hidden="1">
      <c r="A2104" s="134">
        <v>9402700074</v>
      </c>
      <c r="B2104">
        <v>2005</v>
      </c>
      <c r="C2104">
        <v>20051005</v>
      </c>
      <c r="D2104">
        <v>50</v>
      </c>
      <c r="E2104">
        <v>50</v>
      </c>
      <c r="G2104" t="s">
        <v>308</v>
      </c>
      <c r="H2104">
        <v>210512</v>
      </c>
      <c r="I2104">
        <v>1</v>
      </c>
      <c r="J2104" t="s">
        <v>77</v>
      </c>
      <c r="K2104" t="s">
        <v>77</v>
      </c>
      <c r="L2104" t="s">
        <v>896</v>
      </c>
      <c r="M2104">
        <v>2002</v>
      </c>
      <c r="N2104">
        <v>74</v>
      </c>
      <c r="O2104">
        <v>1</v>
      </c>
      <c r="P2104" t="str">
        <f t="shared" si="64"/>
        <v>10</v>
      </c>
      <c r="Q2104" s="118">
        <f>VLOOKUP(M2104,WeightWhite!A$10:B$12,2,FALSE)*I2104</f>
        <v>1</v>
      </c>
      <c r="R2104">
        <f t="shared" si="65"/>
        <v>3</v>
      </c>
    </row>
    <row r="2105" spans="1:18" hidden="1">
      <c r="A2105" s="134">
        <v>9402700075</v>
      </c>
      <c r="B2105">
        <v>2005</v>
      </c>
      <c r="C2105">
        <v>20051005</v>
      </c>
      <c r="D2105">
        <v>50</v>
      </c>
      <c r="E2105">
        <v>50</v>
      </c>
      <c r="G2105" t="s">
        <v>308</v>
      </c>
      <c r="H2105">
        <v>210512</v>
      </c>
      <c r="I2105">
        <v>1</v>
      </c>
      <c r="J2105" t="s">
        <v>77</v>
      </c>
      <c r="K2105" t="s">
        <v>77</v>
      </c>
      <c r="L2105" t="s">
        <v>896</v>
      </c>
      <c r="M2105">
        <v>2002</v>
      </c>
      <c r="N2105">
        <v>74</v>
      </c>
      <c r="O2105">
        <v>1</v>
      </c>
      <c r="P2105" t="str">
        <f t="shared" si="64"/>
        <v>10</v>
      </c>
      <c r="Q2105" s="118">
        <f>VLOOKUP(M2105,WeightWhite!A$10:B$12,2,FALSE)*I2105</f>
        <v>1</v>
      </c>
      <c r="R2105">
        <f t="shared" si="65"/>
        <v>3</v>
      </c>
    </row>
    <row r="2106" spans="1:18" hidden="1">
      <c r="A2106" s="134">
        <v>9402700076</v>
      </c>
      <c r="B2106">
        <v>2005</v>
      </c>
      <c r="C2106">
        <v>20051005</v>
      </c>
      <c r="D2106">
        <v>50</v>
      </c>
      <c r="E2106">
        <v>50</v>
      </c>
      <c r="G2106" t="s">
        <v>308</v>
      </c>
      <c r="H2106">
        <v>210512</v>
      </c>
      <c r="I2106">
        <v>1</v>
      </c>
      <c r="J2106" t="s">
        <v>77</v>
      </c>
      <c r="K2106" t="s">
        <v>77</v>
      </c>
      <c r="L2106" t="s">
        <v>896</v>
      </c>
      <c r="M2106">
        <v>2002</v>
      </c>
      <c r="N2106">
        <v>74</v>
      </c>
      <c r="O2106">
        <v>1</v>
      </c>
      <c r="P2106" t="str">
        <f t="shared" si="64"/>
        <v>10</v>
      </c>
      <c r="Q2106" s="118">
        <f>VLOOKUP(M2106,WeightWhite!A$10:B$12,2,FALSE)*I2106</f>
        <v>1</v>
      </c>
      <c r="R2106">
        <f t="shared" si="65"/>
        <v>3</v>
      </c>
    </row>
    <row r="2107" spans="1:18" hidden="1">
      <c r="A2107" s="134">
        <v>9402700077</v>
      </c>
      <c r="B2107">
        <v>2005</v>
      </c>
      <c r="C2107">
        <v>20051005</v>
      </c>
      <c r="D2107">
        <v>50</v>
      </c>
      <c r="E2107">
        <v>50</v>
      </c>
      <c r="G2107" t="s">
        <v>308</v>
      </c>
      <c r="H2107">
        <v>210512</v>
      </c>
      <c r="I2107">
        <v>1</v>
      </c>
      <c r="J2107" t="s">
        <v>77</v>
      </c>
      <c r="K2107" t="s">
        <v>77</v>
      </c>
      <c r="L2107" t="s">
        <v>896</v>
      </c>
      <c r="M2107">
        <v>2002</v>
      </c>
      <c r="N2107">
        <v>74</v>
      </c>
      <c r="O2107">
        <v>1</v>
      </c>
      <c r="P2107" t="str">
        <f t="shared" si="64"/>
        <v>10</v>
      </c>
      <c r="Q2107" s="118">
        <f>VLOOKUP(M2107,WeightWhite!A$10:B$12,2,FALSE)*I2107</f>
        <v>1</v>
      </c>
      <c r="R2107">
        <f t="shared" si="65"/>
        <v>3</v>
      </c>
    </row>
    <row r="2108" spans="1:18" hidden="1">
      <c r="A2108" s="134">
        <v>9402700079</v>
      </c>
      <c r="B2108">
        <v>2005</v>
      </c>
      <c r="C2108">
        <v>20051005</v>
      </c>
      <c r="D2108">
        <v>50</v>
      </c>
      <c r="E2108">
        <v>50</v>
      </c>
      <c r="G2108" t="s">
        <v>308</v>
      </c>
      <c r="H2108">
        <v>210512</v>
      </c>
      <c r="I2108">
        <v>1</v>
      </c>
      <c r="J2108" t="s">
        <v>77</v>
      </c>
      <c r="K2108" t="s">
        <v>77</v>
      </c>
      <c r="L2108" t="s">
        <v>896</v>
      </c>
      <c r="M2108">
        <v>2002</v>
      </c>
      <c r="N2108">
        <v>74</v>
      </c>
      <c r="O2108">
        <v>1</v>
      </c>
      <c r="P2108" t="str">
        <f t="shared" si="64"/>
        <v>10</v>
      </c>
      <c r="Q2108" s="118">
        <f>VLOOKUP(M2108,WeightWhite!A$10:B$12,2,FALSE)*I2108</f>
        <v>1</v>
      </c>
      <c r="R2108">
        <f t="shared" si="65"/>
        <v>3</v>
      </c>
    </row>
    <row r="2109" spans="1:18" hidden="1">
      <c r="A2109" s="134">
        <v>9402700080</v>
      </c>
      <c r="B2109">
        <v>2005</v>
      </c>
      <c r="C2109">
        <v>20051005</v>
      </c>
      <c r="D2109">
        <v>50</v>
      </c>
      <c r="E2109">
        <v>50</v>
      </c>
      <c r="G2109" t="s">
        <v>308</v>
      </c>
      <c r="H2109">
        <v>210512</v>
      </c>
      <c r="I2109">
        <v>1</v>
      </c>
      <c r="J2109" t="s">
        <v>77</v>
      </c>
      <c r="K2109" t="s">
        <v>77</v>
      </c>
      <c r="L2109" t="s">
        <v>896</v>
      </c>
      <c r="M2109">
        <v>2002</v>
      </c>
      <c r="N2109">
        <v>74</v>
      </c>
      <c r="O2109">
        <v>1</v>
      </c>
      <c r="P2109" t="str">
        <f t="shared" si="64"/>
        <v>10</v>
      </c>
      <c r="Q2109" s="118">
        <f>VLOOKUP(M2109,WeightWhite!A$10:B$12,2,FALSE)*I2109</f>
        <v>1</v>
      </c>
      <c r="R2109">
        <f t="shared" si="65"/>
        <v>3</v>
      </c>
    </row>
    <row r="2110" spans="1:18" hidden="1">
      <c r="A2110" s="134">
        <v>9402700081</v>
      </c>
      <c r="B2110">
        <v>2005</v>
      </c>
      <c r="C2110">
        <v>20051005</v>
      </c>
      <c r="D2110">
        <v>50</v>
      </c>
      <c r="E2110">
        <v>50</v>
      </c>
      <c r="G2110" t="s">
        <v>308</v>
      </c>
      <c r="H2110">
        <v>210512</v>
      </c>
      <c r="I2110">
        <v>1</v>
      </c>
      <c r="J2110" t="s">
        <v>77</v>
      </c>
      <c r="K2110" t="s">
        <v>77</v>
      </c>
      <c r="L2110" t="s">
        <v>896</v>
      </c>
      <c r="M2110">
        <v>2002</v>
      </c>
      <c r="N2110">
        <v>74</v>
      </c>
      <c r="O2110">
        <v>1</v>
      </c>
      <c r="P2110" t="str">
        <f t="shared" si="64"/>
        <v>10</v>
      </c>
      <c r="Q2110" s="118">
        <f>VLOOKUP(M2110,WeightWhite!A$10:B$12,2,FALSE)*I2110</f>
        <v>1</v>
      </c>
      <c r="R2110">
        <f t="shared" si="65"/>
        <v>3</v>
      </c>
    </row>
    <row r="2111" spans="1:18" hidden="1">
      <c r="A2111" s="134">
        <v>9402700084</v>
      </c>
      <c r="B2111">
        <v>2005</v>
      </c>
      <c r="C2111">
        <v>20051005</v>
      </c>
      <c r="D2111">
        <v>50</v>
      </c>
      <c r="E2111">
        <v>50</v>
      </c>
      <c r="G2111" t="s">
        <v>308</v>
      </c>
      <c r="H2111">
        <v>210512</v>
      </c>
      <c r="I2111">
        <v>1</v>
      </c>
      <c r="J2111" t="s">
        <v>77</v>
      </c>
      <c r="K2111" t="s">
        <v>77</v>
      </c>
      <c r="L2111" t="s">
        <v>896</v>
      </c>
      <c r="M2111">
        <v>2002</v>
      </c>
      <c r="N2111">
        <v>74</v>
      </c>
      <c r="O2111">
        <v>1</v>
      </c>
      <c r="P2111" t="str">
        <f t="shared" si="64"/>
        <v>10</v>
      </c>
      <c r="Q2111" s="118">
        <f>VLOOKUP(M2111,WeightWhite!A$10:B$12,2,FALSE)*I2111</f>
        <v>1</v>
      </c>
      <c r="R2111">
        <f t="shared" si="65"/>
        <v>3</v>
      </c>
    </row>
    <row r="2112" spans="1:18" hidden="1">
      <c r="A2112" s="134">
        <v>9402700085</v>
      </c>
      <c r="B2112">
        <v>2005</v>
      </c>
      <c r="C2112">
        <v>20051005</v>
      </c>
      <c r="D2112">
        <v>50</v>
      </c>
      <c r="E2112">
        <v>50</v>
      </c>
      <c r="G2112" t="s">
        <v>308</v>
      </c>
      <c r="H2112">
        <v>210512</v>
      </c>
      <c r="I2112">
        <v>1.04</v>
      </c>
      <c r="J2112" t="s">
        <v>77</v>
      </c>
      <c r="K2112" t="s">
        <v>77</v>
      </c>
      <c r="L2112" t="s">
        <v>896</v>
      </c>
      <c r="M2112">
        <v>2002</v>
      </c>
      <c r="N2112">
        <v>74</v>
      </c>
      <c r="O2112">
        <v>1</v>
      </c>
      <c r="P2112" t="str">
        <f t="shared" si="64"/>
        <v>10</v>
      </c>
      <c r="Q2112" s="118">
        <f>VLOOKUP(M2112,WeightWhite!A$10:B$12,2,FALSE)*I2112</f>
        <v>1.04</v>
      </c>
      <c r="R2112">
        <f t="shared" si="65"/>
        <v>3</v>
      </c>
    </row>
    <row r="2113" spans="1:18" hidden="1">
      <c r="A2113" s="134">
        <v>9402700086</v>
      </c>
      <c r="B2113">
        <v>2005</v>
      </c>
      <c r="C2113">
        <v>20051005</v>
      </c>
      <c r="D2113">
        <v>50</v>
      </c>
      <c r="E2113">
        <v>50</v>
      </c>
      <c r="G2113" t="s">
        <v>308</v>
      </c>
      <c r="H2113">
        <v>210512</v>
      </c>
      <c r="I2113">
        <v>1</v>
      </c>
      <c r="J2113" t="s">
        <v>77</v>
      </c>
      <c r="K2113" t="s">
        <v>77</v>
      </c>
      <c r="L2113" t="s">
        <v>896</v>
      </c>
      <c r="M2113">
        <v>2002</v>
      </c>
      <c r="N2113">
        <v>74</v>
      </c>
      <c r="O2113">
        <v>1</v>
      </c>
      <c r="P2113" t="str">
        <f t="shared" si="64"/>
        <v>10</v>
      </c>
      <c r="Q2113" s="118">
        <f>VLOOKUP(M2113,WeightWhite!A$10:B$12,2,FALSE)*I2113</f>
        <v>1</v>
      </c>
      <c r="R2113">
        <f t="shared" si="65"/>
        <v>3</v>
      </c>
    </row>
    <row r="2114" spans="1:18" hidden="1">
      <c r="A2114" s="134">
        <v>9402700087</v>
      </c>
      <c r="B2114">
        <v>2005</v>
      </c>
      <c r="C2114">
        <v>20051005</v>
      </c>
      <c r="D2114">
        <v>50</v>
      </c>
      <c r="E2114">
        <v>50</v>
      </c>
      <c r="G2114" t="s">
        <v>308</v>
      </c>
      <c r="H2114">
        <v>210512</v>
      </c>
      <c r="I2114">
        <v>1</v>
      </c>
      <c r="J2114" t="s">
        <v>77</v>
      </c>
      <c r="K2114" t="s">
        <v>77</v>
      </c>
      <c r="L2114" t="s">
        <v>896</v>
      </c>
      <c r="M2114">
        <v>2002</v>
      </c>
      <c r="N2114">
        <v>74</v>
      </c>
      <c r="O2114">
        <v>1</v>
      </c>
      <c r="P2114" t="str">
        <f t="shared" ref="P2114:P2177" si="66">MID(C2114,5,2)</f>
        <v>10</v>
      </c>
      <c r="Q2114" s="118">
        <f>VLOOKUP(M2114,WeightWhite!A$10:B$12,2,FALSE)*I2114</f>
        <v>1</v>
      </c>
      <c r="R2114">
        <f t="shared" si="65"/>
        <v>3</v>
      </c>
    </row>
    <row r="2115" spans="1:18" hidden="1">
      <c r="A2115" s="134">
        <v>9402700088</v>
      </c>
      <c r="B2115">
        <v>2005</v>
      </c>
      <c r="C2115">
        <v>20051005</v>
      </c>
      <c r="D2115">
        <v>50</v>
      </c>
      <c r="E2115">
        <v>50</v>
      </c>
      <c r="G2115" t="s">
        <v>308</v>
      </c>
      <c r="H2115">
        <v>210512</v>
      </c>
      <c r="I2115">
        <v>1</v>
      </c>
      <c r="J2115" t="s">
        <v>77</v>
      </c>
      <c r="K2115" t="s">
        <v>77</v>
      </c>
      <c r="L2115" t="s">
        <v>896</v>
      </c>
      <c r="M2115">
        <v>2002</v>
      </c>
      <c r="N2115">
        <v>74</v>
      </c>
      <c r="O2115">
        <v>1</v>
      </c>
      <c r="P2115" t="str">
        <f t="shared" si="66"/>
        <v>10</v>
      </c>
      <c r="Q2115" s="118">
        <f>VLOOKUP(M2115,WeightWhite!A$10:B$12,2,FALSE)*I2115</f>
        <v>1</v>
      </c>
      <c r="R2115">
        <f t="shared" ref="R2115:R2178" si="67">B2115-M2115</f>
        <v>3</v>
      </c>
    </row>
    <row r="2116" spans="1:18" hidden="1">
      <c r="A2116" s="134">
        <v>9402700089</v>
      </c>
      <c r="B2116">
        <v>2005</v>
      </c>
      <c r="C2116">
        <v>20051005</v>
      </c>
      <c r="D2116">
        <v>50</v>
      </c>
      <c r="E2116">
        <v>50</v>
      </c>
      <c r="G2116" t="s">
        <v>308</v>
      </c>
      <c r="H2116">
        <v>210512</v>
      </c>
      <c r="I2116">
        <v>1</v>
      </c>
      <c r="J2116" t="s">
        <v>77</v>
      </c>
      <c r="K2116" t="s">
        <v>77</v>
      </c>
      <c r="L2116" t="s">
        <v>896</v>
      </c>
      <c r="M2116">
        <v>2002</v>
      </c>
      <c r="N2116">
        <v>74</v>
      </c>
      <c r="O2116">
        <v>1</v>
      </c>
      <c r="P2116" t="str">
        <f t="shared" si="66"/>
        <v>10</v>
      </c>
      <c r="Q2116" s="118">
        <f>VLOOKUP(M2116,WeightWhite!A$10:B$12,2,FALSE)*I2116</f>
        <v>1</v>
      </c>
      <c r="R2116">
        <f t="shared" si="67"/>
        <v>3</v>
      </c>
    </row>
    <row r="2117" spans="1:18" hidden="1">
      <c r="A2117" s="134">
        <v>9402700090</v>
      </c>
      <c r="B2117">
        <v>2005</v>
      </c>
      <c r="C2117">
        <v>20051005</v>
      </c>
      <c r="D2117">
        <v>50</v>
      </c>
      <c r="E2117">
        <v>50</v>
      </c>
      <c r="G2117" t="s">
        <v>308</v>
      </c>
      <c r="H2117">
        <v>210512</v>
      </c>
      <c r="I2117">
        <v>1</v>
      </c>
      <c r="J2117" t="s">
        <v>77</v>
      </c>
      <c r="K2117" t="s">
        <v>77</v>
      </c>
      <c r="L2117" t="s">
        <v>896</v>
      </c>
      <c r="M2117">
        <v>2002</v>
      </c>
      <c r="N2117">
        <v>74</v>
      </c>
      <c r="O2117">
        <v>1</v>
      </c>
      <c r="P2117" t="str">
        <f t="shared" si="66"/>
        <v>10</v>
      </c>
      <c r="Q2117" s="118">
        <f>VLOOKUP(M2117,WeightWhite!A$10:B$12,2,FALSE)*I2117</f>
        <v>1</v>
      </c>
      <c r="R2117">
        <f t="shared" si="67"/>
        <v>3</v>
      </c>
    </row>
    <row r="2118" spans="1:18" hidden="1">
      <c r="A2118" s="134">
        <v>9402700092</v>
      </c>
      <c r="B2118">
        <v>2005</v>
      </c>
      <c r="C2118">
        <v>20051005</v>
      </c>
      <c r="D2118">
        <v>50</v>
      </c>
      <c r="E2118">
        <v>50</v>
      </c>
      <c r="G2118" t="s">
        <v>308</v>
      </c>
      <c r="H2118">
        <v>210512</v>
      </c>
      <c r="I2118">
        <v>1</v>
      </c>
      <c r="J2118" t="s">
        <v>77</v>
      </c>
      <c r="K2118" t="s">
        <v>77</v>
      </c>
      <c r="L2118" t="s">
        <v>896</v>
      </c>
      <c r="M2118">
        <v>2002</v>
      </c>
      <c r="N2118">
        <v>74</v>
      </c>
      <c r="O2118">
        <v>1</v>
      </c>
      <c r="P2118" t="str">
        <f t="shared" si="66"/>
        <v>10</v>
      </c>
      <c r="Q2118" s="118">
        <f>VLOOKUP(M2118,WeightWhite!A$10:B$12,2,FALSE)*I2118</f>
        <v>1</v>
      </c>
      <c r="R2118">
        <f t="shared" si="67"/>
        <v>3</v>
      </c>
    </row>
    <row r="2119" spans="1:18" hidden="1">
      <c r="A2119" s="134">
        <v>9402700096</v>
      </c>
      <c r="B2119">
        <v>2005</v>
      </c>
      <c r="C2119">
        <v>20051005</v>
      </c>
      <c r="D2119">
        <v>50</v>
      </c>
      <c r="E2119">
        <v>50</v>
      </c>
      <c r="G2119" t="s">
        <v>308</v>
      </c>
      <c r="H2119">
        <v>210512</v>
      </c>
      <c r="I2119">
        <v>1</v>
      </c>
      <c r="J2119" t="s">
        <v>77</v>
      </c>
      <c r="K2119" t="s">
        <v>77</v>
      </c>
      <c r="L2119" t="s">
        <v>896</v>
      </c>
      <c r="M2119">
        <v>2002</v>
      </c>
      <c r="N2119">
        <v>74</v>
      </c>
      <c r="O2119">
        <v>1</v>
      </c>
      <c r="P2119" t="str">
        <f t="shared" si="66"/>
        <v>10</v>
      </c>
      <c r="Q2119" s="118">
        <f>VLOOKUP(M2119,WeightWhite!A$10:B$12,2,FALSE)*I2119</f>
        <v>1</v>
      </c>
      <c r="R2119">
        <f t="shared" si="67"/>
        <v>3</v>
      </c>
    </row>
    <row r="2120" spans="1:18" hidden="1">
      <c r="A2120" s="134">
        <v>9402700097</v>
      </c>
      <c r="B2120">
        <v>2005</v>
      </c>
      <c r="C2120">
        <v>20051005</v>
      </c>
      <c r="D2120">
        <v>50</v>
      </c>
      <c r="E2120">
        <v>50</v>
      </c>
      <c r="G2120" t="s">
        <v>308</v>
      </c>
      <c r="H2120">
        <v>210512</v>
      </c>
      <c r="I2120">
        <v>1</v>
      </c>
      <c r="J2120" t="s">
        <v>77</v>
      </c>
      <c r="K2120" t="s">
        <v>77</v>
      </c>
      <c r="L2120" t="s">
        <v>896</v>
      </c>
      <c r="M2120">
        <v>2002</v>
      </c>
      <c r="N2120">
        <v>74</v>
      </c>
      <c r="O2120">
        <v>1</v>
      </c>
      <c r="P2120" t="str">
        <f t="shared" si="66"/>
        <v>10</v>
      </c>
      <c r="Q2120" s="118">
        <f>VLOOKUP(M2120,WeightWhite!A$10:B$12,2,FALSE)*I2120</f>
        <v>1</v>
      </c>
      <c r="R2120">
        <f t="shared" si="67"/>
        <v>3</v>
      </c>
    </row>
    <row r="2121" spans="1:18" hidden="1">
      <c r="A2121" s="134">
        <v>9402700098</v>
      </c>
      <c r="B2121">
        <v>2005</v>
      </c>
      <c r="C2121">
        <v>20051005</v>
      </c>
      <c r="D2121">
        <v>50</v>
      </c>
      <c r="E2121">
        <v>50</v>
      </c>
      <c r="G2121" t="s">
        <v>308</v>
      </c>
      <c r="H2121">
        <v>210512</v>
      </c>
      <c r="I2121">
        <v>1</v>
      </c>
      <c r="J2121" t="s">
        <v>77</v>
      </c>
      <c r="K2121" t="s">
        <v>77</v>
      </c>
      <c r="L2121" t="s">
        <v>896</v>
      </c>
      <c r="M2121">
        <v>2002</v>
      </c>
      <c r="N2121">
        <v>74</v>
      </c>
      <c r="O2121">
        <v>1</v>
      </c>
      <c r="P2121" t="str">
        <f t="shared" si="66"/>
        <v>10</v>
      </c>
      <c r="Q2121" s="118">
        <f>VLOOKUP(M2121,WeightWhite!A$10:B$12,2,FALSE)*I2121</f>
        <v>1</v>
      </c>
      <c r="R2121">
        <f t="shared" si="67"/>
        <v>3</v>
      </c>
    </row>
    <row r="2122" spans="1:18" hidden="1">
      <c r="A2122" s="134">
        <v>9402700099</v>
      </c>
      <c r="B2122">
        <v>2005</v>
      </c>
      <c r="C2122">
        <v>20051005</v>
      </c>
      <c r="D2122">
        <v>50</v>
      </c>
      <c r="E2122">
        <v>50</v>
      </c>
      <c r="G2122" t="s">
        <v>308</v>
      </c>
      <c r="H2122">
        <v>210512</v>
      </c>
      <c r="I2122">
        <v>1</v>
      </c>
      <c r="J2122" t="s">
        <v>77</v>
      </c>
      <c r="K2122" t="s">
        <v>77</v>
      </c>
      <c r="L2122" t="s">
        <v>896</v>
      </c>
      <c r="M2122">
        <v>2002</v>
      </c>
      <c r="N2122">
        <v>74</v>
      </c>
      <c r="O2122">
        <v>1</v>
      </c>
      <c r="P2122" t="str">
        <f t="shared" si="66"/>
        <v>10</v>
      </c>
      <c r="Q2122" s="118">
        <f>VLOOKUP(M2122,WeightWhite!A$10:B$12,2,FALSE)*I2122</f>
        <v>1</v>
      </c>
      <c r="R2122">
        <f t="shared" si="67"/>
        <v>3</v>
      </c>
    </row>
    <row r="2123" spans="1:18" hidden="1">
      <c r="A2123" s="134">
        <v>9402700101</v>
      </c>
      <c r="B2123">
        <v>2005</v>
      </c>
      <c r="C2123">
        <v>20051005</v>
      </c>
      <c r="D2123">
        <v>50</v>
      </c>
      <c r="E2123">
        <v>50</v>
      </c>
      <c r="G2123" t="s">
        <v>308</v>
      </c>
      <c r="H2123">
        <v>210512</v>
      </c>
      <c r="I2123">
        <v>1</v>
      </c>
      <c r="J2123" t="s">
        <v>77</v>
      </c>
      <c r="K2123" t="s">
        <v>77</v>
      </c>
      <c r="L2123" t="s">
        <v>896</v>
      </c>
      <c r="M2123">
        <v>2002</v>
      </c>
      <c r="N2123">
        <v>74</v>
      </c>
      <c r="O2123">
        <v>1</v>
      </c>
      <c r="P2123" t="str">
        <f t="shared" si="66"/>
        <v>10</v>
      </c>
      <c r="Q2123" s="118">
        <f>VLOOKUP(M2123,WeightWhite!A$10:B$12,2,FALSE)*I2123</f>
        <v>1</v>
      </c>
      <c r="R2123">
        <f t="shared" si="67"/>
        <v>3</v>
      </c>
    </row>
    <row r="2124" spans="1:18" hidden="1">
      <c r="A2124" s="134">
        <v>9402700102</v>
      </c>
      <c r="B2124">
        <v>2005</v>
      </c>
      <c r="C2124">
        <v>20051005</v>
      </c>
      <c r="D2124">
        <v>50</v>
      </c>
      <c r="E2124">
        <v>50</v>
      </c>
      <c r="G2124" t="s">
        <v>308</v>
      </c>
      <c r="H2124">
        <v>210512</v>
      </c>
      <c r="I2124">
        <v>1</v>
      </c>
      <c r="J2124" t="s">
        <v>77</v>
      </c>
      <c r="K2124" t="s">
        <v>77</v>
      </c>
      <c r="L2124" t="s">
        <v>896</v>
      </c>
      <c r="M2124">
        <v>2002</v>
      </c>
      <c r="N2124">
        <v>74</v>
      </c>
      <c r="O2124">
        <v>1</v>
      </c>
      <c r="P2124" t="str">
        <f t="shared" si="66"/>
        <v>10</v>
      </c>
      <c r="Q2124" s="118">
        <f>VLOOKUP(M2124,WeightWhite!A$10:B$12,2,FALSE)*I2124</f>
        <v>1</v>
      </c>
      <c r="R2124">
        <f t="shared" si="67"/>
        <v>3</v>
      </c>
    </row>
    <row r="2125" spans="1:18" hidden="1">
      <c r="A2125" s="134">
        <v>9402700103</v>
      </c>
      <c r="B2125">
        <v>2005</v>
      </c>
      <c r="C2125">
        <v>20051005</v>
      </c>
      <c r="D2125">
        <v>50</v>
      </c>
      <c r="E2125">
        <v>50</v>
      </c>
      <c r="G2125" t="s">
        <v>308</v>
      </c>
      <c r="H2125">
        <v>210512</v>
      </c>
      <c r="I2125">
        <v>1</v>
      </c>
      <c r="J2125" t="s">
        <v>77</v>
      </c>
      <c r="K2125" t="s">
        <v>77</v>
      </c>
      <c r="L2125" t="s">
        <v>896</v>
      </c>
      <c r="M2125">
        <v>2002</v>
      </c>
      <c r="N2125">
        <v>74</v>
      </c>
      <c r="O2125">
        <v>1</v>
      </c>
      <c r="P2125" t="str">
        <f t="shared" si="66"/>
        <v>10</v>
      </c>
      <c r="Q2125" s="118">
        <f>VLOOKUP(M2125,WeightWhite!A$10:B$12,2,FALSE)*I2125</f>
        <v>1</v>
      </c>
      <c r="R2125">
        <f t="shared" si="67"/>
        <v>3</v>
      </c>
    </row>
    <row r="2126" spans="1:18" hidden="1">
      <c r="A2126" s="134">
        <v>9402700104</v>
      </c>
      <c r="B2126">
        <v>2005</v>
      </c>
      <c r="C2126">
        <v>20051005</v>
      </c>
      <c r="D2126">
        <v>50</v>
      </c>
      <c r="E2126">
        <v>50</v>
      </c>
      <c r="G2126" t="s">
        <v>308</v>
      </c>
      <c r="H2126">
        <v>210512</v>
      </c>
      <c r="I2126">
        <v>1</v>
      </c>
      <c r="J2126" t="s">
        <v>77</v>
      </c>
      <c r="K2126" t="s">
        <v>77</v>
      </c>
      <c r="L2126" t="s">
        <v>896</v>
      </c>
      <c r="M2126">
        <v>2002</v>
      </c>
      <c r="N2126">
        <v>74</v>
      </c>
      <c r="O2126">
        <v>1</v>
      </c>
      <c r="P2126" t="str">
        <f t="shared" si="66"/>
        <v>10</v>
      </c>
      <c r="Q2126" s="118">
        <f>VLOOKUP(M2126,WeightWhite!A$10:B$12,2,FALSE)*I2126</f>
        <v>1</v>
      </c>
      <c r="R2126">
        <f t="shared" si="67"/>
        <v>3</v>
      </c>
    </row>
    <row r="2127" spans="1:18" hidden="1">
      <c r="A2127" s="134">
        <v>9402700105</v>
      </c>
      <c r="B2127">
        <v>2005</v>
      </c>
      <c r="C2127">
        <v>20051005</v>
      </c>
      <c r="D2127">
        <v>50</v>
      </c>
      <c r="E2127">
        <v>50</v>
      </c>
      <c r="G2127" t="s">
        <v>308</v>
      </c>
      <c r="H2127">
        <v>210512</v>
      </c>
      <c r="I2127">
        <v>1</v>
      </c>
      <c r="J2127" t="s">
        <v>77</v>
      </c>
      <c r="K2127" t="s">
        <v>77</v>
      </c>
      <c r="L2127" t="s">
        <v>896</v>
      </c>
      <c r="M2127">
        <v>2002</v>
      </c>
      <c r="N2127">
        <v>74</v>
      </c>
      <c r="O2127">
        <v>1</v>
      </c>
      <c r="P2127" t="str">
        <f t="shared" si="66"/>
        <v>10</v>
      </c>
      <c r="Q2127" s="118">
        <f>VLOOKUP(M2127,WeightWhite!A$10:B$12,2,FALSE)*I2127</f>
        <v>1</v>
      </c>
      <c r="R2127">
        <f t="shared" si="67"/>
        <v>3</v>
      </c>
    </row>
    <row r="2128" spans="1:18" hidden="1">
      <c r="A2128" s="134">
        <v>9402700106</v>
      </c>
      <c r="B2128">
        <v>2005</v>
      </c>
      <c r="C2128">
        <v>20051005</v>
      </c>
      <c r="D2128">
        <v>50</v>
      </c>
      <c r="E2128">
        <v>50</v>
      </c>
      <c r="G2128" t="s">
        <v>308</v>
      </c>
      <c r="H2128">
        <v>210512</v>
      </c>
      <c r="I2128">
        <v>1</v>
      </c>
      <c r="J2128" t="s">
        <v>77</v>
      </c>
      <c r="K2128" t="s">
        <v>77</v>
      </c>
      <c r="L2128" t="s">
        <v>896</v>
      </c>
      <c r="M2128">
        <v>2002</v>
      </c>
      <c r="N2128">
        <v>74</v>
      </c>
      <c r="O2128">
        <v>1</v>
      </c>
      <c r="P2128" t="str">
        <f t="shared" si="66"/>
        <v>10</v>
      </c>
      <c r="Q2128" s="118">
        <f>VLOOKUP(M2128,WeightWhite!A$10:B$12,2,FALSE)*I2128</f>
        <v>1</v>
      </c>
      <c r="R2128">
        <f t="shared" si="67"/>
        <v>3</v>
      </c>
    </row>
    <row r="2129" spans="1:18" hidden="1">
      <c r="A2129" s="134">
        <v>9402700107</v>
      </c>
      <c r="B2129">
        <v>2005</v>
      </c>
      <c r="C2129">
        <v>20051005</v>
      </c>
      <c r="D2129">
        <v>50</v>
      </c>
      <c r="E2129">
        <v>50</v>
      </c>
      <c r="G2129" t="s">
        <v>308</v>
      </c>
      <c r="H2129">
        <v>210512</v>
      </c>
      <c r="I2129">
        <v>1</v>
      </c>
      <c r="J2129" t="s">
        <v>77</v>
      </c>
      <c r="K2129" t="s">
        <v>77</v>
      </c>
      <c r="L2129" t="s">
        <v>896</v>
      </c>
      <c r="M2129">
        <v>2002</v>
      </c>
      <c r="N2129">
        <v>74</v>
      </c>
      <c r="O2129">
        <v>1</v>
      </c>
      <c r="P2129" t="str">
        <f t="shared" si="66"/>
        <v>10</v>
      </c>
      <c r="Q2129" s="118">
        <f>VLOOKUP(M2129,WeightWhite!A$10:B$12,2,FALSE)*I2129</f>
        <v>1</v>
      </c>
      <c r="R2129">
        <f t="shared" si="67"/>
        <v>3</v>
      </c>
    </row>
    <row r="2130" spans="1:18" hidden="1">
      <c r="A2130" s="134">
        <v>9402700108</v>
      </c>
      <c r="B2130">
        <v>2005</v>
      </c>
      <c r="C2130">
        <v>20051005</v>
      </c>
      <c r="D2130">
        <v>50</v>
      </c>
      <c r="E2130">
        <v>50</v>
      </c>
      <c r="G2130" t="s">
        <v>308</v>
      </c>
      <c r="H2130">
        <v>210512</v>
      </c>
      <c r="I2130">
        <v>1</v>
      </c>
      <c r="J2130" t="s">
        <v>77</v>
      </c>
      <c r="K2130" t="s">
        <v>77</v>
      </c>
      <c r="L2130" t="s">
        <v>896</v>
      </c>
      <c r="M2130">
        <v>2002</v>
      </c>
      <c r="N2130">
        <v>74</v>
      </c>
      <c r="O2130">
        <v>1</v>
      </c>
      <c r="P2130" t="str">
        <f t="shared" si="66"/>
        <v>10</v>
      </c>
      <c r="Q2130" s="118">
        <f>VLOOKUP(M2130,WeightWhite!A$10:B$12,2,FALSE)*I2130</f>
        <v>1</v>
      </c>
      <c r="R2130">
        <f t="shared" si="67"/>
        <v>3</v>
      </c>
    </row>
    <row r="2131" spans="1:18" hidden="1">
      <c r="A2131" s="134">
        <v>9402700109</v>
      </c>
      <c r="B2131">
        <v>2005</v>
      </c>
      <c r="C2131">
        <v>20051005</v>
      </c>
      <c r="D2131">
        <v>50</v>
      </c>
      <c r="E2131">
        <v>50</v>
      </c>
      <c r="G2131" t="s">
        <v>308</v>
      </c>
      <c r="H2131">
        <v>210512</v>
      </c>
      <c r="I2131">
        <v>1</v>
      </c>
      <c r="J2131" t="s">
        <v>77</v>
      </c>
      <c r="K2131" t="s">
        <v>77</v>
      </c>
      <c r="L2131" t="s">
        <v>896</v>
      </c>
      <c r="M2131">
        <v>2002</v>
      </c>
      <c r="N2131">
        <v>74</v>
      </c>
      <c r="O2131">
        <v>1</v>
      </c>
      <c r="P2131" t="str">
        <f t="shared" si="66"/>
        <v>10</v>
      </c>
      <c r="Q2131" s="118">
        <f>VLOOKUP(M2131,WeightWhite!A$10:B$12,2,FALSE)*I2131</f>
        <v>1</v>
      </c>
      <c r="R2131">
        <f t="shared" si="67"/>
        <v>3</v>
      </c>
    </row>
    <row r="2132" spans="1:18" hidden="1">
      <c r="A2132" s="134">
        <v>9402700110</v>
      </c>
      <c r="B2132">
        <v>2005</v>
      </c>
      <c r="C2132">
        <v>20051005</v>
      </c>
      <c r="D2132">
        <v>50</v>
      </c>
      <c r="E2132">
        <v>50</v>
      </c>
      <c r="G2132" t="s">
        <v>308</v>
      </c>
      <c r="H2132">
        <v>210512</v>
      </c>
      <c r="I2132">
        <v>1</v>
      </c>
      <c r="J2132" t="s">
        <v>77</v>
      </c>
      <c r="K2132" t="s">
        <v>77</v>
      </c>
      <c r="L2132" t="s">
        <v>896</v>
      </c>
      <c r="M2132">
        <v>2002</v>
      </c>
      <c r="N2132">
        <v>74</v>
      </c>
      <c r="O2132">
        <v>1</v>
      </c>
      <c r="P2132" t="str">
        <f t="shared" si="66"/>
        <v>10</v>
      </c>
      <c r="Q2132" s="118">
        <f>VLOOKUP(M2132,WeightWhite!A$10:B$12,2,FALSE)*I2132</f>
        <v>1</v>
      </c>
      <c r="R2132">
        <f t="shared" si="67"/>
        <v>3</v>
      </c>
    </row>
    <row r="2133" spans="1:18" hidden="1">
      <c r="A2133" s="134">
        <v>9402780005</v>
      </c>
      <c r="B2133">
        <v>2005</v>
      </c>
      <c r="C2133">
        <v>20051005</v>
      </c>
      <c r="D2133">
        <v>50</v>
      </c>
      <c r="E2133">
        <v>50</v>
      </c>
      <c r="G2133" t="s">
        <v>308</v>
      </c>
      <c r="H2133">
        <v>210512</v>
      </c>
      <c r="I2133">
        <v>1</v>
      </c>
      <c r="J2133" t="s">
        <v>77</v>
      </c>
      <c r="K2133" t="s">
        <v>77</v>
      </c>
      <c r="L2133" t="s">
        <v>896</v>
      </c>
      <c r="M2133">
        <v>2002</v>
      </c>
      <c r="N2133">
        <v>74</v>
      </c>
      <c r="O2133">
        <v>1</v>
      </c>
      <c r="P2133" t="str">
        <f t="shared" si="66"/>
        <v>10</v>
      </c>
      <c r="Q2133" s="118">
        <f>VLOOKUP(M2133,WeightWhite!A$10:B$12,2,FALSE)*I2133</f>
        <v>1</v>
      </c>
      <c r="R2133">
        <f t="shared" si="67"/>
        <v>3</v>
      </c>
    </row>
    <row r="2134" spans="1:18" hidden="1">
      <c r="A2134" s="134">
        <v>9402780006</v>
      </c>
      <c r="B2134">
        <v>2005</v>
      </c>
      <c r="C2134">
        <v>20051005</v>
      </c>
      <c r="D2134">
        <v>50</v>
      </c>
      <c r="E2134">
        <v>50</v>
      </c>
      <c r="G2134" t="s">
        <v>308</v>
      </c>
      <c r="H2134">
        <v>210512</v>
      </c>
      <c r="I2134">
        <v>1</v>
      </c>
      <c r="J2134" t="s">
        <v>77</v>
      </c>
      <c r="K2134" t="s">
        <v>77</v>
      </c>
      <c r="L2134" t="s">
        <v>896</v>
      </c>
      <c r="M2134">
        <v>2002</v>
      </c>
      <c r="N2134">
        <v>74</v>
      </c>
      <c r="O2134">
        <v>1</v>
      </c>
      <c r="P2134" t="str">
        <f t="shared" si="66"/>
        <v>10</v>
      </c>
      <c r="Q2134" s="118">
        <f>VLOOKUP(M2134,WeightWhite!A$10:B$12,2,FALSE)*I2134</f>
        <v>1</v>
      </c>
      <c r="R2134">
        <f t="shared" si="67"/>
        <v>3</v>
      </c>
    </row>
    <row r="2135" spans="1:18" hidden="1">
      <c r="A2135" s="134">
        <v>9402780007</v>
      </c>
      <c r="B2135">
        <v>2005</v>
      </c>
      <c r="C2135">
        <v>20051005</v>
      </c>
      <c r="D2135">
        <v>50</v>
      </c>
      <c r="E2135">
        <v>50</v>
      </c>
      <c r="G2135" t="s">
        <v>308</v>
      </c>
      <c r="H2135">
        <v>210512</v>
      </c>
      <c r="I2135">
        <v>1</v>
      </c>
      <c r="J2135" t="s">
        <v>77</v>
      </c>
      <c r="K2135" t="s">
        <v>77</v>
      </c>
      <c r="L2135" t="s">
        <v>896</v>
      </c>
      <c r="M2135">
        <v>2002</v>
      </c>
      <c r="N2135">
        <v>74</v>
      </c>
      <c r="O2135">
        <v>1</v>
      </c>
      <c r="P2135" t="str">
        <f t="shared" si="66"/>
        <v>10</v>
      </c>
      <c r="Q2135" s="118">
        <f>VLOOKUP(M2135,WeightWhite!A$10:B$12,2,FALSE)*I2135</f>
        <v>1</v>
      </c>
      <c r="R2135">
        <f t="shared" si="67"/>
        <v>3</v>
      </c>
    </row>
    <row r="2136" spans="1:18" hidden="1">
      <c r="A2136" s="134">
        <v>9402780008</v>
      </c>
      <c r="B2136">
        <v>2005</v>
      </c>
      <c r="C2136">
        <v>20051005</v>
      </c>
      <c r="D2136">
        <v>50</v>
      </c>
      <c r="E2136">
        <v>50</v>
      </c>
      <c r="G2136" t="s">
        <v>308</v>
      </c>
      <c r="H2136">
        <v>210512</v>
      </c>
      <c r="I2136">
        <v>1</v>
      </c>
      <c r="J2136" t="s">
        <v>77</v>
      </c>
      <c r="K2136" t="s">
        <v>77</v>
      </c>
      <c r="L2136" t="s">
        <v>896</v>
      </c>
      <c r="M2136">
        <v>2002</v>
      </c>
      <c r="N2136">
        <v>74</v>
      </c>
      <c r="O2136">
        <v>1</v>
      </c>
      <c r="P2136" t="str">
        <f t="shared" si="66"/>
        <v>10</v>
      </c>
      <c r="Q2136" s="118">
        <f>VLOOKUP(M2136,WeightWhite!A$10:B$12,2,FALSE)*I2136</f>
        <v>1</v>
      </c>
      <c r="R2136">
        <f t="shared" si="67"/>
        <v>3</v>
      </c>
    </row>
    <row r="2137" spans="1:18" hidden="1">
      <c r="A2137" s="134">
        <v>9402780009</v>
      </c>
      <c r="B2137">
        <v>2005</v>
      </c>
      <c r="C2137">
        <v>20051005</v>
      </c>
      <c r="D2137">
        <v>50</v>
      </c>
      <c r="E2137">
        <v>50</v>
      </c>
      <c r="G2137" t="s">
        <v>308</v>
      </c>
      <c r="H2137">
        <v>210512</v>
      </c>
      <c r="I2137">
        <v>1</v>
      </c>
      <c r="J2137" t="s">
        <v>77</v>
      </c>
      <c r="K2137" t="s">
        <v>77</v>
      </c>
      <c r="L2137" t="s">
        <v>896</v>
      </c>
      <c r="M2137">
        <v>2002</v>
      </c>
      <c r="N2137">
        <v>74</v>
      </c>
      <c r="O2137">
        <v>1</v>
      </c>
      <c r="P2137" t="str">
        <f t="shared" si="66"/>
        <v>10</v>
      </c>
      <c r="Q2137" s="118">
        <f>VLOOKUP(M2137,WeightWhite!A$10:B$12,2,FALSE)*I2137</f>
        <v>1</v>
      </c>
      <c r="R2137">
        <f t="shared" si="67"/>
        <v>3</v>
      </c>
    </row>
    <row r="2138" spans="1:18" hidden="1">
      <c r="A2138" s="134">
        <v>9402780010</v>
      </c>
      <c r="B2138">
        <v>2005</v>
      </c>
      <c r="C2138">
        <v>20051005</v>
      </c>
      <c r="D2138">
        <v>50</v>
      </c>
      <c r="E2138">
        <v>50</v>
      </c>
      <c r="G2138" t="s">
        <v>308</v>
      </c>
      <c r="H2138">
        <v>210512</v>
      </c>
      <c r="I2138">
        <v>1</v>
      </c>
      <c r="J2138" t="s">
        <v>77</v>
      </c>
      <c r="K2138" t="s">
        <v>77</v>
      </c>
      <c r="L2138" t="s">
        <v>896</v>
      </c>
      <c r="M2138">
        <v>2002</v>
      </c>
      <c r="N2138">
        <v>74</v>
      </c>
      <c r="O2138">
        <v>1</v>
      </c>
      <c r="P2138" t="str">
        <f t="shared" si="66"/>
        <v>10</v>
      </c>
      <c r="Q2138" s="118">
        <f>VLOOKUP(M2138,WeightWhite!A$10:B$12,2,FALSE)*I2138</f>
        <v>1</v>
      </c>
      <c r="R2138">
        <f t="shared" si="67"/>
        <v>3</v>
      </c>
    </row>
    <row r="2139" spans="1:18" hidden="1">
      <c r="A2139" s="134">
        <v>9402780013</v>
      </c>
      <c r="B2139">
        <v>2005</v>
      </c>
      <c r="C2139">
        <v>20051005</v>
      </c>
      <c r="D2139">
        <v>50</v>
      </c>
      <c r="E2139">
        <v>50</v>
      </c>
      <c r="G2139" t="s">
        <v>308</v>
      </c>
      <c r="H2139">
        <v>210512</v>
      </c>
      <c r="I2139">
        <v>1</v>
      </c>
      <c r="J2139" t="s">
        <v>77</v>
      </c>
      <c r="K2139" t="s">
        <v>77</v>
      </c>
      <c r="L2139" t="s">
        <v>896</v>
      </c>
      <c r="M2139">
        <v>2002</v>
      </c>
      <c r="N2139">
        <v>74</v>
      </c>
      <c r="O2139">
        <v>1</v>
      </c>
      <c r="P2139" t="str">
        <f t="shared" si="66"/>
        <v>10</v>
      </c>
      <c r="Q2139" s="118">
        <f>VLOOKUP(M2139,WeightWhite!A$10:B$12,2,FALSE)*I2139</f>
        <v>1</v>
      </c>
      <c r="R2139">
        <f t="shared" si="67"/>
        <v>3</v>
      </c>
    </row>
    <row r="2140" spans="1:18" hidden="1">
      <c r="A2140" s="134">
        <v>9402780017</v>
      </c>
      <c r="B2140">
        <v>2005</v>
      </c>
      <c r="C2140">
        <v>20051005</v>
      </c>
      <c r="D2140">
        <v>50</v>
      </c>
      <c r="E2140">
        <v>50</v>
      </c>
      <c r="G2140" t="s">
        <v>308</v>
      </c>
      <c r="H2140">
        <v>210512</v>
      </c>
      <c r="I2140">
        <v>1</v>
      </c>
      <c r="J2140" t="s">
        <v>77</v>
      </c>
      <c r="K2140" t="s">
        <v>77</v>
      </c>
      <c r="L2140" t="s">
        <v>896</v>
      </c>
      <c r="M2140">
        <v>2002</v>
      </c>
      <c r="N2140">
        <v>74</v>
      </c>
      <c r="O2140">
        <v>1</v>
      </c>
      <c r="P2140" t="str">
        <f t="shared" si="66"/>
        <v>10</v>
      </c>
      <c r="Q2140" s="118">
        <f>VLOOKUP(M2140,WeightWhite!A$10:B$12,2,FALSE)*I2140</f>
        <v>1</v>
      </c>
      <c r="R2140">
        <f t="shared" si="67"/>
        <v>3</v>
      </c>
    </row>
    <row r="2141" spans="1:18" hidden="1">
      <c r="A2141" s="134">
        <v>9402780018</v>
      </c>
      <c r="B2141">
        <v>2005</v>
      </c>
      <c r="C2141">
        <v>20051005</v>
      </c>
      <c r="D2141">
        <v>50</v>
      </c>
      <c r="E2141">
        <v>50</v>
      </c>
      <c r="G2141" t="s">
        <v>308</v>
      </c>
      <c r="H2141">
        <v>210512</v>
      </c>
      <c r="I2141">
        <v>1</v>
      </c>
      <c r="J2141" t="s">
        <v>77</v>
      </c>
      <c r="K2141" t="s">
        <v>77</v>
      </c>
      <c r="L2141" t="s">
        <v>896</v>
      </c>
      <c r="M2141">
        <v>2002</v>
      </c>
      <c r="N2141">
        <v>74</v>
      </c>
      <c r="O2141">
        <v>1</v>
      </c>
      <c r="P2141" t="str">
        <f t="shared" si="66"/>
        <v>10</v>
      </c>
      <c r="Q2141" s="118">
        <f>VLOOKUP(M2141,WeightWhite!A$10:B$12,2,FALSE)*I2141</f>
        <v>1</v>
      </c>
      <c r="R2141">
        <f t="shared" si="67"/>
        <v>3</v>
      </c>
    </row>
    <row r="2142" spans="1:18" hidden="1">
      <c r="A2142" s="134">
        <v>9402780019</v>
      </c>
      <c r="B2142">
        <v>2005</v>
      </c>
      <c r="C2142">
        <v>20051005</v>
      </c>
      <c r="D2142">
        <v>50</v>
      </c>
      <c r="E2142">
        <v>50</v>
      </c>
      <c r="G2142" t="s">
        <v>308</v>
      </c>
      <c r="H2142">
        <v>210512</v>
      </c>
      <c r="I2142">
        <v>1</v>
      </c>
      <c r="J2142" t="s">
        <v>77</v>
      </c>
      <c r="K2142" t="s">
        <v>77</v>
      </c>
      <c r="L2142" t="s">
        <v>896</v>
      </c>
      <c r="M2142">
        <v>2002</v>
      </c>
      <c r="N2142">
        <v>74</v>
      </c>
      <c r="O2142">
        <v>1</v>
      </c>
      <c r="P2142" t="str">
        <f t="shared" si="66"/>
        <v>10</v>
      </c>
      <c r="Q2142" s="118">
        <f>VLOOKUP(M2142,WeightWhite!A$10:B$12,2,FALSE)*I2142</f>
        <v>1</v>
      </c>
      <c r="R2142">
        <f t="shared" si="67"/>
        <v>3</v>
      </c>
    </row>
    <row r="2143" spans="1:18" hidden="1">
      <c r="A2143" s="134">
        <v>9402780020</v>
      </c>
      <c r="B2143">
        <v>2005</v>
      </c>
      <c r="C2143">
        <v>20051005</v>
      </c>
      <c r="D2143">
        <v>50</v>
      </c>
      <c r="E2143">
        <v>50</v>
      </c>
      <c r="G2143" t="s">
        <v>308</v>
      </c>
      <c r="H2143">
        <v>210512</v>
      </c>
      <c r="I2143">
        <v>1</v>
      </c>
      <c r="J2143" t="s">
        <v>77</v>
      </c>
      <c r="K2143" t="s">
        <v>77</v>
      </c>
      <c r="L2143" t="s">
        <v>896</v>
      </c>
      <c r="M2143">
        <v>2002</v>
      </c>
      <c r="N2143">
        <v>74</v>
      </c>
      <c r="O2143">
        <v>1</v>
      </c>
      <c r="P2143" t="str">
        <f t="shared" si="66"/>
        <v>10</v>
      </c>
      <c r="Q2143" s="118">
        <f>VLOOKUP(M2143,WeightWhite!A$10:B$12,2,FALSE)*I2143</f>
        <v>1</v>
      </c>
      <c r="R2143">
        <f t="shared" si="67"/>
        <v>3</v>
      </c>
    </row>
    <row r="2144" spans="1:18" hidden="1">
      <c r="A2144" s="134">
        <v>9402780021</v>
      </c>
      <c r="B2144">
        <v>2005</v>
      </c>
      <c r="C2144">
        <v>20051005</v>
      </c>
      <c r="D2144">
        <v>50</v>
      </c>
      <c r="E2144">
        <v>50</v>
      </c>
      <c r="G2144" t="s">
        <v>308</v>
      </c>
      <c r="H2144">
        <v>210512</v>
      </c>
      <c r="I2144">
        <v>1</v>
      </c>
      <c r="J2144" t="s">
        <v>77</v>
      </c>
      <c r="K2144" t="s">
        <v>77</v>
      </c>
      <c r="L2144" t="s">
        <v>896</v>
      </c>
      <c r="M2144">
        <v>2002</v>
      </c>
      <c r="N2144">
        <v>74</v>
      </c>
      <c r="O2144">
        <v>1</v>
      </c>
      <c r="P2144" t="str">
        <f t="shared" si="66"/>
        <v>10</v>
      </c>
      <c r="Q2144" s="118">
        <f>VLOOKUP(M2144,WeightWhite!A$10:B$12,2,FALSE)*I2144</f>
        <v>1</v>
      </c>
      <c r="R2144">
        <f t="shared" si="67"/>
        <v>3</v>
      </c>
    </row>
    <row r="2145" spans="1:18" hidden="1">
      <c r="A2145" s="134">
        <v>9402780022</v>
      </c>
      <c r="B2145">
        <v>2005</v>
      </c>
      <c r="C2145">
        <v>20051005</v>
      </c>
      <c r="D2145">
        <v>50</v>
      </c>
      <c r="E2145">
        <v>50</v>
      </c>
      <c r="G2145" t="s">
        <v>308</v>
      </c>
      <c r="H2145">
        <v>210512</v>
      </c>
      <c r="I2145">
        <v>1</v>
      </c>
      <c r="J2145" t="s">
        <v>77</v>
      </c>
      <c r="K2145" t="s">
        <v>77</v>
      </c>
      <c r="L2145" t="s">
        <v>896</v>
      </c>
      <c r="M2145">
        <v>2002</v>
      </c>
      <c r="N2145">
        <v>74</v>
      </c>
      <c r="O2145">
        <v>1</v>
      </c>
      <c r="P2145" t="str">
        <f t="shared" si="66"/>
        <v>10</v>
      </c>
      <c r="Q2145" s="118">
        <f>VLOOKUP(M2145,WeightWhite!A$10:B$12,2,FALSE)*I2145</f>
        <v>1</v>
      </c>
      <c r="R2145">
        <f t="shared" si="67"/>
        <v>3</v>
      </c>
    </row>
    <row r="2146" spans="1:18" hidden="1">
      <c r="A2146" s="134">
        <v>9402780023</v>
      </c>
      <c r="B2146">
        <v>2005</v>
      </c>
      <c r="C2146">
        <v>20051005</v>
      </c>
      <c r="D2146">
        <v>50</v>
      </c>
      <c r="E2146">
        <v>50</v>
      </c>
      <c r="G2146" t="s">
        <v>308</v>
      </c>
      <c r="H2146">
        <v>210512</v>
      </c>
      <c r="I2146">
        <v>1</v>
      </c>
      <c r="J2146" t="s">
        <v>77</v>
      </c>
      <c r="K2146" t="s">
        <v>77</v>
      </c>
      <c r="L2146" t="s">
        <v>896</v>
      </c>
      <c r="M2146">
        <v>2002</v>
      </c>
      <c r="N2146">
        <v>74</v>
      </c>
      <c r="O2146">
        <v>1</v>
      </c>
      <c r="P2146" t="str">
        <f t="shared" si="66"/>
        <v>10</v>
      </c>
      <c r="Q2146" s="118">
        <f>VLOOKUP(M2146,WeightWhite!A$10:B$12,2,FALSE)*I2146</f>
        <v>1</v>
      </c>
      <c r="R2146">
        <f t="shared" si="67"/>
        <v>3</v>
      </c>
    </row>
    <row r="2147" spans="1:18" hidden="1">
      <c r="A2147" s="134">
        <v>9402780024</v>
      </c>
      <c r="B2147">
        <v>2005</v>
      </c>
      <c r="C2147">
        <v>20051005</v>
      </c>
      <c r="D2147">
        <v>50</v>
      </c>
      <c r="E2147">
        <v>50</v>
      </c>
      <c r="G2147" t="s">
        <v>308</v>
      </c>
      <c r="H2147">
        <v>210512</v>
      </c>
      <c r="I2147">
        <v>1</v>
      </c>
      <c r="J2147" t="s">
        <v>77</v>
      </c>
      <c r="K2147" t="s">
        <v>77</v>
      </c>
      <c r="L2147" t="s">
        <v>896</v>
      </c>
      <c r="M2147">
        <v>2002</v>
      </c>
      <c r="N2147">
        <v>74</v>
      </c>
      <c r="O2147">
        <v>1</v>
      </c>
      <c r="P2147" t="str">
        <f t="shared" si="66"/>
        <v>10</v>
      </c>
      <c r="Q2147" s="118">
        <f>VLOOKUP(M2147,WeightWhite!A$10:B$12,2,FALSE)*I2147</f>
        <v>1</v>
      </c>
      <c r="R2147">
        <f t="shared" si="67"/>
        <v>3</v>
      </c>
    </row>
    <row r="2148" spans="1:18" hidden="1">
      <c r="A2148" s="134">
        <v>9402780026</v>
      </c>
      <c r="B2148">
        <v>2005</v>
      </c>
      <c r="C2148">
        <v>20051005</v>
      </c>
      <c r="D2148">
        <v>50</v>
      </c>
      <c r="E2148">
        <v>50</v>
      </c>
      <c r="G2148" t="s">
        <v>308</v>
      </c>
      <c r="H2148">
        <v>210512</v>
      </c>
      <c r="I2148">
        <v>1</v>
      </c>
      <c r="J2148" t="s">
        <v>77</v>
      </c>
      <c r="K2148" t="s">
        <v>77</v>
      </c>
      <c r="L2148" t="s">
        <v>896</v>
      </c>
      <c r="M2148">
        <v>2002</v>
      </c>
      <c r="N2148">
        <v>74</v>
      </c>
      <c r="O2148">
        <v>1</v>
      </c>
      <c r="P2148" t="str">
        <f t="shared" si="66"/>
        <v>10</v>
      </c>
      <c r="Q2148" s="118">
        <f>VLOOKUP(M2148,WeightWhite!A$10:B$12,2,FALSE)*I2148</f>
        <v>1</v>
      </c>
      <c r="R2148">
        <f t="shared" si="67"/>
        <v>3</v>
      </c>
    </row>
    <row r="2149" spans="1:18" hidden="1">
      <c r="A2149" s="134">
        <v>9402780027</v>
      </c>
      <c r="B2149">
        <v>2005</v>
      </c>
      <c r="C2149">
        <v>20051005</v>
      </c>
      <c r="D2149">
        <v>50</v>
      </c>
      <c r="E2149">
        <v>50</v>
      </c>
      <c r="G2149" t="s">
        <v>308</v>
      </c>
      <c r="H2149">
        <v>210512</v>
      </c>
      <c r="I2149">
        <v>1</v>
      </c>
      <c r="J2149" t="s">
        <v>77</v>
      </c>
      <c r="K2149" t="s">
        <v>77</v>
      </c>
      <c r="L2149" t="s">
        <v>896</v>
      </c>
      <c r="M2149">
        <v>2002</v>
      </c>
      <c r="N2149">
        <v>74</v>
      </c>
      <c r="O2149">
        <v>1</v>
      </c>
      <c r="P2149" t="str">
        <f t="shared" si="66"/>
        <v>10</v>
      </c>
      <c r="Q2149" s="118">
        <f>VLOOKUP(M2149,WeightWhite!A$10:B$12,2,FALSE)*I2149</f>
        <v>1</v>
      </c>
      <c r="R2149">
        <f t="shared" si="67"/>
        <v>3</v>
      </c>
    </row>
    <row r="2150" spans="1:18" hidden="1">
      <c r="A2150" s="134">
        <v>9402780028</v>
      </c>
      <c r="B2150">
        <v>2005</v>
      </c>
      <c r="C2150">
        <v>20051005</v>
      </c>
      <c r="D2150">
        <v>50</v>
      </c>
      <c r="E2150">
        <v>50</v>
      </c>
      <c r="G2150" t="s">
        <v>308</v>
      </c>
      <c r="H2150">
        <v>210512</v>
      </c>
      <c r="I2150">
        <v>1</v>
      </c>
      <c r="J2150" t="s">
        <v>77</v>
      </c>
      <c r="K2150" t="s">
        <v>77</v>
      </c>
      <c r="L2150" t="s">
        <v>896</v>
      </c>
      <c r="M2150">
        <v>2002</v>
      </c>
      <c r="N2150">
        <v>74</v>
      </c>
      <c r="O2150">
        <v>1</v>
      </c>
      <c r="P2150" t="str">
        <f t="shared" si="66"/>
        <v>10</v>
      </c>
      <c r="Q2150" s="118">
        <f>VLOOKUP(M2150,WeightWhite!A$10:B$12,2,FALSE)*I2150</f>
        <v>1</v>
      </c>
      <c r="R2150">
        <f t="shared" si="67"/>
        <v>3</v>
      </c>
    </row>
    <row r="2151" spans="1:18" hidden="1">
      <c r="A2151" s="134">
        <v>9402780029</v>
      </c>
      <c r="B2151">
        <v>2005</v>
      </c>
      <c r="C2151">
        <v>20051005</v>
      </c>
      <c r="D2151">
        <v>50</v>
      </c>
      <c r="E2151">
        <v>50</v>
      </c>
      <c r="G2151" t="s">
        <v>308</v>
      </c>
      <c r="H2151">
        <v>210512</v>
      </c>
      <c r="I2151">
        <v>1</v>
      </c>
      <c r="J2151" t="s">
        <v>77</v>
      </c>
      <c r="K2151" t="s">
        <v>77</v>
      </c>
      <c r="L2151" t="s">
        <v>896</v>
      </c>
      <c r="M2151">
        <v>2002</v>
      </c>
      <c r="N2151">
        <v>74</v>
      </c>
      <c r="O2151">
        <v>1</v>
      </c>
      <c r="P2151" t="str">
        <f t="shared" si="66"/>
        <v>10</v>
      </c>
      <c r="Q2151" s="118">
        <f>VLOOKUP(M2151,WeightWhite!A$10:B$12,2,FALSE)*I2151</f>
        <v>1</v>
      </c>
      <c r="R2151">
        <f t="shared" si="67"/>
        <v>3</v>
      </c>
    </row>
    <row r="2152" spans="1:18" hidden="1">
      <c r="A2152" s="134">
        <v>9402780030</v>
      </c>
      <c r="B2152">
        <v>2005</v>
      </c>
      <c r="C2152">
        <v>20051005</v>
      </c>
      <c r="D2152">
        <v>50</v>
      </c>
      <c r="E2152">
        <v>50</v>
      </c>
      <c r="G2152" t="s">
        <v>308</v>
      </c>
      <c r="H2152">
        <v>210512</v>
      </c>
      <c r="I2152">
        <v>1</v>
      </c>
      <c r="J2152" t="s">
        <v>77</v>
      </c>
      <c r="K2152" t="s">
        <v>77</v>
      </c>
      <c r="L2152" t="s">
        <v>896</v>
      </c>
      <c r="M2152">
        <v>2002</v>
      </c>
      <c r="N2152">
        <v>74</v>
      </c>
      <c r="O2152">
        <v>1</v>
      </c>
      <c r="P2152" t="str">
        <f t="shared" si="66"/>
        <v>10</v>
      </c>
      <c r="Q2152" s="118">
        <f>VLOOKUP(M2152,WeightWhite!A$10:B$12,2,FALSE)*I2152</f>
        <v>1</v>
      </c>
      <c r="R2152">
        <f t="shared" si="67"/>
        <v>3</v>
      </c>
    </row>
    <row r="2153" spans="1:18" hidden="1">
      <c r="A2153" s="134">
        <v>9402780033</v>
      </c>
      <c r="B2153">
        <v>2005</v>
      </c>
      <c r="C2153">
        <v>20051005</v>
      </c>
      <c r="D2153">
        <v>50</v>
      </c>
      <c r="E2153">
        <v>50</v>
      </c>
      <c r="G2153" t="s">
        <v>308</v>
      </c>
      <c r="H2153">
        <v>210512</v>
      </c>
      <c r="I2153">
        <v>1</v>
      </c>
      <c r="J2153" t="s">
        <v>77</v>
      </c>
      <c r="K2153" t="s">
        <v>77</v>
      </c>
      <c r="L2153" t="s">
        <v>896</v>
      </c>
      <c r="M2153">
        <v>2002</v>
      </c>
      <c r="N2153">
        <v>74</v>
      </c>
      <c r="O2153">
        <v>1</v>
      </c>
      <c r="P2153" t="str">
        <f t="shared" si="66"/>
        <v>10</v>
      </c>
      <c r="Q2153" s="118">
        <f>VLOOKUP(M2153,WeightWhite!A$10:B$12,2,FALSE)*I2153</f>
        <v>1</v>
      </c>
      <c r="R2153">
        <f t="shared" si="67"/>
        <v>3</v>
      </c>
    </row>
    <row r="2154" spans="1:18" hidden="1">
      <c r="A2154" s="134">
        <v>9402780034</v>
      </c>
      <c r="B2154">
        <v>2005</v>
      </c>
      <c r="C2154">
        <v>20051005</v>
      </c>
      <c r="D2154">
        <v>50</v>
      </c>
      <c r="E2154">
        <v>50</v>
      </c>
      <c r="G2154" t="s">
        <v>308</v>
      </c>
      <c r="H2154">
        <v>210512</v>
      </c>
      <c r="I2154">
        <v>1</v>
      </c>
      <c r="J2154" t="s">
        <v>77</v>
      </c>
      <c r="K2154" t="s">
        <v>77</v>
      </c>
      <c r="L2154" t="s">
        <v>896</v>
      </c>
      <c r="M2154">
        <v>2002</v>
      </c>
      <c r="N2154">
        <v>74</v>
      </c>
      <c r="O2154">
        <v>1</v>
      </c>
      <c r="P2154" t="str">
        <f t="shared" si="66"/>
        <v>10</v>
      </c>
      <c r="Q2154" s="118">
        <f>VLOOKUP(M2154,WeightWhite!A$10:B$12,2,FALSE)*I2154</f>
        <v>1</v>
      </c>
      <c r="R2154">
        <f t="shared" si="67"/>
        <v>3</v>
      </c>
    </row>
    <row r="2155" spans="1:18" hidden="1">
      <c r="A2155" s="134">
        <v>9402780035</v>
      </c>
      <c r="B2155">
        <v>2005</v>
      </c>
      <c r="C2155">
        <v>20051005</v>
      </c>
      <c r="D2155">
        <v>50</v>
      </c>
      <c r="E2155">
        <v>50</v>
      </c>
      <c r="G2155" t="s">
        <v>308</v>
      </c>
      <c r="H2155">
        <v>210512</v>
      </c>
      <c r="I2155">
        <v>1</v>
      </c>
      <c r="J2155" t="s">
        <v>77</v>
      </c>
      <c r="K2155" t="s">
        <v>77</v>
      </c>
      <c r="L2155" t="s">
        <v>896</v>
      </c>
      <c r="M2155">
        <v>2002</v>
      </c>
      <c r="N2155">
        <v>74</v>
      </c>
      <c r="O2155">
        <v>1</v>
      </c>
      <c r="P2155" t="str">
        <f t="shared" si="66"/>
        <v>10</v>
      </c>
      <c r="Q2155" s="118">
        <f>VLOOKUP(M2155,WeightWhite!A$10:B$12,2,FALSE)*I2155</f>
        <v>1</v>
      </c>
      <c r="R2155">
        <f t="shared" si="67"/>
        <v>3</v>
      </c>
    </row>
    <row r="2156" spans="1:18" hidden="1">
      <c r="A2156" s="134">
        <v>9402780036</v>
      </c>
      <c r="B2156">
        <v>2005</v>
      </c>
      <c r="C2156">
        <v>20051005</v>
      </c>
      <c r="D2156">
        <v>50</v>
      </c>
      <c r="E2156">
        <v>50</v>
      </c>
      <c r="G2156" t="s">
        <v>308</v>
      </c>
      <c r="H2156">
        <v>210512</v>
      </c>
      <c r="I2156">
        <v>1</v>
      </c>
      <c r="J2156" t="s">
        <v>77</v>
      </c>
      <c r="K2156" t="s">
        <v>77</v>
      </c>
      <c r="L2156" t="s">
        <v>896</v>
      </c>
      <c r="M2156">
        <v>2002</v>
      </c>
      <c r="N2156">
        <v>74</v>
      </c>
      <c r="O2156">
        <v>1</v>
      </c>
      <c r="P2156" t="str">
        <f t="shared" si="66"/>
        <v>10</v>
      </c>
      <c r="Q2156" s="118">
        <f>VLOOKUP(M2156,WeightWhite!A$10:B$12,2,FALSE)*I2156</f>
        <v>1</v>
      </c>
      <c r="R2156">
        <f t="shared" si="67"/>
        <v>3</v>
      </c>
    </row>
    <row r="2157" spans="1:18" hidden="1">
      <c r="A2157" s="134">
        <v>9402780037</v>
      </c>
      <c r="B2157">
        <v>2005</v>
      </c>
      <c r="C2157">
        <v>20051005</v>
      </c>
      <c r="D2157">
        <v>50</v>
      </c>
      <c r="E2157">
        <v>50</v>
      </c>
      <c r="G2157" t="s">
        <v>308</v>
      </c>
      <c r="H2157">
        <v>210512</v>
      </c>
      <c r="I2157">
        <v>1</v>
      </c>
      <c r="J2157" t="s">
        <v>77</v>
      </c>
      <c r="K2157" t="s">
        <v>77</v>
      </c>
      <c r="L2157" t="s">
        <v>896</v>
      </c>
      <c r="M2157">
        <v>2002</v>
      </c>
      <c r="N2157">
        <v>74</v>
      </c>
      <c r="O2157">
        <v>1</v>
      </c>
      <c r="P2157" t="str">
        <f t="shared" si="66"/>
        <v>10</v>
      </c>
      <c r="Q2157" s="118">
        <f>VLOOKUP(M2157,WeightWhite!A$10:B$12,2,FALSE)*I2157</f>
        <v>1</v>
      </c>
      <c r="R2157">
        <f t="shared" si="67"/>
        <v>3</v>
      </c>
    </row>
    <row r="2158" spans="1:18" hidden="1">
      <c r="A2158" s="134">
        <v>9402780038</v>
      </c>
      <c r="B2158">
        <v>2005</v>
      </c>
      <c r="C2158">
        <v>20051005</v>
      </c>
      <c r="D2158">
        <v>50</v>
      </c>
      <c r="E2158">
        <v>50</v>
      </c>
      <c r="G2158" t="s">
        <v>308</v>
      </c>
      <c r="H2158">
        <v>210512</v>
      </c>
      <c r="I2158">
        <v>1</v>
      </c>
      <c r="J2158" t="s">
        <v>77</v>
      </c>
      <c r="K2158" t="s">
        <v>77</v>
      </c>
      <c r="L2158" t="s">
        <v>896</v>
      </c>
      <c r="M2158">
        <v>2002</v>
      </c>
      <c r="N2158">
        <v>74</v>
      </c>
      <c r="O2158">
        <v>1</v>
      </c>
      <c r="P2158" t="str">
        <f t="shared" si="66"/>
        <v>10</v>
      </c>
      <c r="Q2158" s="118">
        <f>VLOOKUP(M2158,WeightWhite!A$10:B$12,2,FALSE)*I2158</f>
        <v>1</v>
      </c>
      <c r="R2158">
        <f t="shared" si="67"/>
        <v>3</v>
      </c>
    </row>
    <row r="2159" spans="1:18" hidden="1">
      <c r="A2159" s="134">
        <v>9402780040</v>
      </c>
      <c r="B2159">
        <v>2005</v>
      </c>
      <c r="C2159">
        <v>20051005</v>
      </c>
      <c r="D2159">
        <v>50</v>
      </c>
      <c r="E2159">
        <v>50</v>
      </c>
      <c r="G2159" t="s">
        <v>308</v>
      </c>
      <c r="H2159">
        <v>210512</v>
      </c>
      <c r="I2159">
        <v>1</v>
      </c>
      <c r="J2159" t="s">
        <v>77</v>
      </c>
      <c r="K2159" t="s">
        <v>77</v>
      </c>
      <c r="L2159" t="s">
        <v>896</v>
      </c>
      <c r="M2159">
        <v>2002</v>
      </c>
      <c r="N2159">
        <v>74</v>
      </c>
      <c r="O2159">
        <v>1</v>
      </c>
      <c r="P2159" t="str">
        <f t="shared" si="66"/>
        <v>10</v>
      </c>
      <c r="Q2159" s="118">
        <f>VLOOKUP(M2159,WeightWhite!A$10:B$12,2,FALSE)*I2159</f>
        <v>1</v>
      </c>
      <c r="R2159">
        <f t="shared" si="67"/>
        <v>3</v>
      </c>
    </row>
    <row r="2160" spans="1:18" hidden="1">
      <c r="A2160" s="134">
        <v>9402780041</v>
      </c>
      <c r="B2160">
        <v>2005</v>
      </c>
      <c r="C2160">
        <v>20051005</v>
      </c>
      <c r="D2160">
        <v>50</v>
      </c>
      <c r="E2160">
        <v>50</v>
      </c>
      <c r="G2160" t="s">
        <v>308</v>
      </c>
      <c r="H2160">
        <v>210512</v>
      </c>
      <c r="I2160">
        <v>1</v>
      </c>
      <c r="J2160" t="s">
        <v>77</v>
      </c>
      <c r="K2160" t="s">
        <v>77</v>
      </c>
      <c r="L2160" t="s">
        <v>896</v>
      </c>
      <c r="M2160">
        <v>2002</v>
      </c>
      <c r="N2160">
        <v>74</v>
      </c>
      <c r="O2160">
        <v>1</v>
      </c>
      <c r="P2160" t="str">
        <f t="shared" si="66"/>
        <v>10</v>
      </c>
      <c r="Q2160" s="118">
        <f>VLOOKUP(M2160,WeightWhite!A$10:B$12,2,FALSE)*I2160</f>
        <v>1</v>
      </c>
      <c r="R2160">
        <f t="shared" si="67"/>
        <v>3</v>
      </c>
    </row>
    <row r="2161" spans="1:18" hidden="1">
      <c r="A2161" s="134">
        <v>9402780042</v>
      </c>
      <c r="B2161">
        <v>2005</v>
      </c>
      <c r="C2161">
        <v>20051005</v>
      </c>
      <c r="D2161">
        <v>50</v>
      </c>
      <c r="E2161">
        <v>50</v>
      </c>
      <c r="G2161" t="s">
        <v>308</v>
      </c>
      <c r="H2161">
        <v>210512</v>
      </c>
      <c r="I2161">
        <v>1</v>
      </c>
      <c r="J2161" t="s">
        <v>77</v>
      </c>
      <c r="K2161" t="s">
        <v>77</v>
      </c>
      <c r="L2161" t="s">
        <v>896</v>
      </c>
      <c r="M2161">
        <v>2002</v>
      </c>
      <c r="N2161">
        <v>74</v>
      </c>
      <c r="O2161">
        <v>1</v>
      </c>
      <c r="P2161" t="str">
        <f t="shared" si="66"/>
        <v>10</v>
      </c>
      <c r="Q2161" s="118">
        <f>VLOOKUP(M2161,WeightWhite!A$10:B$12,2,FALSE)*I2161</f>
        <v>1</v>
      </c>
      <c r="R2161">
        <f t="shared" si="67"/>
        <v>3</v>
      </c>
    </row>
    <row r="2162" spans="1:18" hidden="1">
      <c r="A2162" s="134">
        <v>9402780043</v>
      </c>
      <c r="B2162">
        <v>2005</v>
      </c>
      <c r="C2162">
        <v>20051005</v>
      </c>
      <c r="D2162">
        <v>50</v>
      </c>
      <c r="E2162">
        <v>50</v>
      </c>
      <c r="G2162" t="s">
        <v>308</v>
      </c>
      <c r="H2162">
        <v>210512</v>
      </c>
      <c r="I2162">
        <v>1</v>
      </c>
      <c r="J2162" t="s">
        <v>77</v>
      </c>
      <c r="K2162" t="s">
        <v>77</v>
      </c>
      <c r="L2162" t="s">
        <v>896</v>
      </c>
      <c r="M2162">
        <v>2002</v>
      </c>
      <c r="N2162">
        <v>74</v>
      </c>
      <c r="O2162">
        <v>1</v>
      </c>
      <c r="P2162" t="str">
        <f t="shared" si="66"/>
        <v>10</v>
      </c>
      <c r="Q2162" s="118">
        <f>VLOOKUP(M2162,WeightWhite!A$10:B$12,2,FALSE)*I2162</f>
        <v>1</v>
      </c>
      <c r="R2162">
        <f t="shared" si="67"/>
        <v>3</v>
      </c>
    </row>
    <row r="2163" spans="1:18" hidden="1">
      <c r="A2163" s="134">
        <v>9402780044</v>
      </c>
      <c r="B2163">
        <v>2005</v>
      </c>
      <c r="C2163">
        <v>20051005</v>
      </c>
      <c r="D2163">
        <v>50</v>
      </c>
      <c r="E2163">
        <v>50</v>
      </c>
      <c r="G2163" t="s">
        <v>308</v>
      </c>
      <c r="H2163">
        <v>210512</v>
      </c>
      <c r="I2163">
        <v>1</v>
      </c>
      <c r="J2163" t="s">
        <v>77</v>
      </c>
      <c r="K2163" t="s">
        <v>77</v>
      </c>
      <c r="L2163" t="s">
        <v>896</v>
      </c>
      <c r="M2163">
        <v>2002</v>
      </c>
      <c r="N2163">
        <v>74</v>
      </c>
      <c r="O2163">
        <v>1</v>
      </c>
      <c r="P2163" t="str">
        <f t="shared" si="66"/>
        <v>10</v>
      </c>
      <c r="Q2163" s="118">
        <f>VLOOKUP(M2163,WeightWhite!A$10:B$12,2,FALSE)*I2163</f>
        <v>1</v>
      </c>
      <c r="R2163">
        <f t="shared" si="67"/>
        <v>3</v>
      </c>
    </row>
    <row r="2164" spans="1:18" hidden="1">
      <c r="A2164" s="134">
        <v>9402780046</v>
      </c>
      <c r="B2164">
        <v>2005</v>
      </c>
      <c r="C2164">
        <v>20051005</v>
      </c>
      <c r="D2164">
        <v>50</v>
      </c>
      <c r="E2164">
        <v>50</v>
      </c>
      <c r="G2164" t="s">
        <v>308</v>
      </c>
      <c r="H2164">
        <v>210512</v>
      </c>
      <c r="I2164">
        <v>1</v>
      </c>
      <c r="J2164" t="s">
        <v>77</v>
      </c>
      <c r="K2164" t="s">
        <v>77</v>
      </c>
      <c r="L2164" t="s">
        <v>896</v>
      </c>
      <c r="M2164">
        <v>2002</v>
      </c>
      <c r="N2164">
        <v>74</v>
      </c>
      <c r="O2164">
        <v>1</v>
      </c>
      <c r="P2164" t="str">
        <f t="shared" si="66"/>
        <v>10</v>
      </c>
      <c r="Q2164" s="118">
        <f>VLOOKUP(M2164,WeightWhite!A$10:B$12,2,FALSE)*I2164</f>
        <v>1</v>
      </c>
      <c r="R2164">
        <f t="shared" si="67"/>
        <v>3</v>
      </c>
    </row>
    <row r="2165" spans="1:18" hidden="1">
      <c r="A2165" s="134">
        <v>9402780001</v>
      </c>
      <c r="B2165">
        <v>2005</v>
      </c>
      <c r="C2165">
        <v>20051005</v>
      </c>
      <c r="D2165">
        <v>50</v>
      </c>
      <c r="E2165">
        <v>50</v>
      </c>
      <c r="G2165" t="s">
        <v>308</v>
      </c>
      <c r="H2165">
        <v>210512</v>
      </c>
      <c r="I2165">
        <v>1</v>
      </c>
      <c r="J2165" t="s">
        <v>77</v>
      </c>
      <c r="K2165" t="s">
        <v>77</v>
      </c>
      <c r="L2165" t="s">
        <v>896</v>
      </c>
      <c r="M2165">
        <v>2002</v>
      </c>
      <c r="N2165">
        <v>74</v>
      </c>
      <c r="O2165">
        <v>1</v>
      </c>
      <c r="P2165" t="str">
        <f t="shared" si="66"/>
        <v>10</v>
      </c>
      <c r="Q2165" s="118">
        <f>VLOOKUP(M2165,WeightWhite!A$10:B$12,2,FALSE)*I2165</f>
        <v>1</v>
      </c>
      <c r="R2165">
        <f t="shared" si="67"/>
        <v>3</v>
      </c>
    </row>
    <row r="2166" spans="1:18" hidden="1">
      <c r="A2166" s="134">
        <v>9402780002</v>
      </c>
      <c r="B2166">
        <v>2005</v>
      </c>
      <c r="C2166">
        <v>20051005</v>
      </c>
      <c r="D2166">
        <v>50</v>
      </c>
      <c r="E2166">
        <v>50</v>
      </c>
      <c r="G2166" t="s">
        <v>308</v>
      </c>
      <c r="H2166">
        <v>210512</v>
      </c>
      <c r="I2166">
        <v>1</v>
      </c>
      <c r="J2166" t="s">
        <v>77</v>
      </c>
      <c r="K2166" t="s">
        <v>77</v>
      </c>
      <c r="L2166" t="s">
        <v>896</v>
      </c>
      <c r="M2166">
        <v>2002</v>
      </c>
      <c r="N2166">
        <v>74</v>
      </c>
      <c r="O2166">
        <v>1</v>
      </c>
      <c r="P2166" t="str">
        <f t="shared" si="66"/>
        <v>10</v>
      </c>
      <c r="Q2166" s="118">
        <f>VLOOKUP(M2166,WeightWhite!A$10:B$12,2,FALSE)*I2166</f>
        <v>1</v>
      </c>
      <c r="R2166">
        <f t="shared" si="67"/>
        <v>3</v>
      </c>
    </row>
    <row r="2167" spans="1:18" hidden="1">
      <c r="A2167" s="134">
        <v>9402780003</v>
      </c>
      <c r="B2167">
        <v>2005</v>
      </c>
      <c r="C2167">
        <v>20051005</v>
      </c>
      <c r="D2167">
        <v>50</v>
      </c>
      <c r="E2167">
        <v>50</v>
      </c>
      <c r="G2167" t="s">
        <v>308</v>
      </c>
      <c r="H2167">
        <v>210512</v>
      </c>
      <c r="I2167">
        <v>1</v>
      </c>
      <c r="J2167" t="s">
        <v>77</v>
      </c>
      <c r="K2167" t="s">
        <v>77</v>
      </c>
      <c r="L2167" t="s">
        <v>896</v>
      </c>
      <c r="M2167">
        <v>2002</v>
      </c>
      <c r="N2167">
        <v>74</v>
      </c>
      <c r="O2167">
        <v>1</v>
      </c>
      <c r="P2167" t="str">
        <f t="shared" si="66"/>
        <v>10</v>
      </c>
      <c r="Q2167" s="118">
        <f>VLOOKUP(M2167,WeightWhite!A$10:B$12,2,FALSE)*I2167</f>
        <v>1</v>
      </c>
      <c r="R2167">
        <f t="shared" si="67"/>
        <v>3</v>
      </c>
    </row>
    <row r="2168" spans="1:18" hidden="1">
      <c r="A2168" s="134">
        <v>9402780004</v>
      </c>
      <c r="B2168">
        <v>2005</v>
      </c>
      <c r="C2168">
        <v>20051005</v>
      </c>
      <c r="D2168">
        <v>50</v>
      </c>
      <c r="E2168">
        <v>50</v>
      </c>
      <c r="G2168" t="s">
        <v>308</v>
      </c>
      <c r="H2168">
        <v>210512</v>
      </c>
      <c r="I2168">
        <v>1</v>
      </c>
      <c r="J2168" t="s">
        <v>77</v>
      </c>
      <c r="K2168" t="s">
        <v>77</v>
      </c>
      <c r="L2168" t="s">
        <v>896</v>
      </c>
      <c r="M2168">
        <v>2002</v>
      </c>
      <c r="N2168">
        <v>74</v>
      </c>
      <c r="O2168">
        <v>1</v>
      </c>
      <c r="P2168" t="str">
        <f t="shared" si="66"/>
        <v>10</v>
      </c>
      <c r="Q2168" s="118">
        <f>VLOOKUP(M2168,WeightWhite!A$10:B$12,2,FALSE)*I2168</f>
        <v>1</v>
      </c>
      <c r="R2168">
        <f t="shared" si="67"/>
        <v>3</v>
      </c>
    </row>
    <row r="2169" spans="1:18" hidden="1">
      <c r="A2169" s="134">
        <v>9402780047</v>
      </c>
      <c r="B2169">
        <v>2005</v>
      </c>
      <c r="C2169">
        <v>20051005</v>
      </c>
      <c r="D2169">
        <v>50</v>
      </c>
      <c r="E2169">
        <v>50</v>
      </c>
      <c r="G2169" t="s">
        <v>308</v>
      </c>
      <c r="H2169">
        <v>210512</v>
      </c>
      <c r="I2169">
        <v>1</v>
      </c>
      <c r="J2169" t="s">
        <v>77</v>
      </c>
      <c r="K2169" t="s">
        <v>77</v>
      </c>
      <c r="L2169" t="s">
        <v>896</v>
      </c>
      <c r="M2169">
        <v>2002</v>
      </c>
      <c r="N2169">
        <v>74</v>
      </c>
      <c r="O2169">
        <v>1</v>
      </c>
      <c r="P2169" t="str">
        <f t="shared" si="66"/>
        <v>10</v>
      </c>
      <c r="Q2169" s="118">
        <f>VLOOKUP(M2169,WeightWhite!A$10:B$12,2,FALSE)*I2169</f>
        <v>1</v>
      </c>
      <c r="R2169">
        <f t="shared" si="67"/>
        <v>3</v>
      </c>
    </row>
    <row r="2170" spans="1:18" hidden="1">
      <c r="A2170" s="134">
        <v>9402780048</v>
      </c>
      <c r="B2170">
        <v>2005</v>
      </c>
      <c r="C2170">
        <v>20051005</v>
      </c>
      <c r="D2170">
        <v>50</v>
      </c>
      <c r="E2170">
        <v>50</v>
      </c>
      <c r="G2170" t="s">
        <v>308</v>
      </c>
      <c r="H2170">
        <v>210512</v>
      </c>
      <c r="I2170">
        <v>1</v>
      </c>
      <c r="J2170" t="s">
        <v>77</v>
      </c>
      <c r="K2170" t="s">
        <v>77</v>
      </c>
      <c r="L2170" t="s">
        <v>896</v>
      </c>
      <c r="M2170">
        <v>2002</v>
      </c>
      <c r="N2170">
        <v>74</v>
      </c>
      <c r="O2170">
        <v>1</v>
      </c>
      <c r="P2170" t="str">
        <f t="shared" si="66"/>
        <v>10</v>
      </c>
      <c r="Q2170" s="118">
        <f>VLOOKUP(M2170,WeightWhite!A$10:B$12,2,FALSE)*I2170</f>
        <v>1</v>
      </c>
      <c r="R2170">
        <f t="shared" si="67"/>
        <v>3</v>
      </c>
    </row>
    <row r="2171" spans="1:18" hidden="1">
      <c r="A2171" s="134">
        <v>9402780051</v>
      </c>
      <c r="B2171">
        <v>2005</v>
      </c>
      <c r="C2171">
        <v>20051005</v>
      </c>
      <c r="D2171">
        <v>50</v>
      </c>
      <c r="E2171">
        <v>50</v>
      </c>
      <c r="G2171" t="s">
        <v>308</v>
      </c>
      <c r="H2171">
        <v>210512</v>
      </c>
      <c r="I2171">
        <v>1</v>
      </c>
      <c r="J2171" t="s">
        <v>77</v>
      </c>
      <c r="K2171" t="s">
        <v>77</v>
      </c>
      <c r="L2171" t="s">
        <v>896</v>
      </c>
      <c r="M2171">
        <v>2002</v>
      </c>
      <c r="N2171">
        <v>74</v>
      </c>
      <c r="O2171">
        <v>1</v>
      </c>
      <c r="P2171" t="str">
        <f t="shared" si="66"/>
        <v>10</v>
      </c>
      <c r="Q2171" s="118">
        <f>VLOOKUP(M2171,WeightWhite!A$10:B$12,2,FALSE)*I2171</f>
        <v>1</v>
      </c>
      <c r="R2171">
        <f t="shared" si="67"/>
        <v>3</v>
      </c>
    </row>
    <row r="2172" spans="1:18" hidden="1">
      <c r="A2172" s="134">
        <v>9402780052</v>
      </c>
      <c r="B2172">
        <v>2005</v>
      </c>
      <c r="C2172">
        <v>20051005</v>
      </c>
      <c r="D2172">
        <v>50</v>
      </c>
      <c r="E2172">
        <v>50</v>
      </c>
      <c r="G2172" t="s">
        <v>308</v>
      </c>
      <c r="H2172">
        <v>210512</v>
      </c>
      <c r="I2172">
        <v>1</v>
      </c>
      <c r="J2172" t="s">
        <v>77</v>
      </c>
      <c r="K2172" t="s">
        <v>77</v>
      </c>
      <c r="L2172" t="s">
        <v>896</v>
      </c>
      <c r="M2172">
        <v>2002</v>
      </c>
      <c r="N2172">
        <v>74</v>
      </c>
      <c r="O2172">
        <v>1</v>
      </c>
      <c r="P2172" t="str">
        <f t="shared" si="66"/>
        <v>10</v>
      </c>
      <c r="Q2172" s="118">
        <f>VLOOKUP(M2172,WeightWhite!A$10:B$12,2,FALSE)*I2172</f>
        <v>1</v>
      </c>
      <c r="R2172">
        <f t="shared" si="67"/>
        <v>3</v>
      </c>
    </row>
    <row r="2173" spans="1:18" hidden="1">
      <c r="A2173" s="134">
        <v>9402780053</v>
      </c>
      <c r="B2173">
        <v>2005</v>
      </c>
      <c r="C2173">
        <v>20051005</v>
      </c>
      <c r="D2173">
        <v>50</v>
      </c>
      <c r="E2173">
        <v>50</v>
      </c>
      <c r="G2173" t="s">
        <v>308</v>
      </c>
      <c r="H2173">
        <v>210512</v>
      </c>
      <c r="I2173">
        <v>1</v>
      </c>
      <c r="J2173" t="s">
        <v>77</v>
      </c>
      <c r="K2173" t="s">
        <v>77</v>
      </c>
      <c r="L2173" t="s">
        <v>896</v>
      </c>
      <c r="M2173">
        <v>2002</v>
      </c>
      <c r="N2173">
        <v>74</v>
      </c>
      <c r="O2173">
        <v>1</v>
      </c>
      <c r="P2173" t="str">
        <f t="shared" si="66"/>
        <v>10</v>
      </c>
      <c r="Q2173" s="118">
        <f>VLOOKUP(M2173,WeightWhite!A$10:B$12,2,FALSE)*I2173</f>
        <v>1</v>
      </c>
      <c r="R2173">
        <f t="shared" si="67"/>
        <v>3</v>
      </c>
    </row>
    <row r="2174" spans="1:18" hidden="1">
      <c r="A2174" s="134">
        <v>9402780054</v>
      </c>
      <c r="B2174">
        <v>2005</v>
      </c>
      <c r="C2174">
        <v>20051005</v>
      </c>
      <c r="D2174">
        <v>50</v>
      </c>
      <c r="E2174">
        <v>50</v>
      </c>
      <c r="G2174" t="s">
        <v>308</v>
      </c>
      <c r="H2174">
        <v>210512</v>
      </c>
      <c r="I2174">
        <v>1</v>
      </c>
      <c r="J2174" t="s">
        <v>77</v>
      </c>
      <c r="K2174" t="s">
        <v>77</v>
      </c>
      <c r="L2174" t="s">
        <v>896</v>
      </c>
      <c r="M2174">
        <v>2002</v>
      </c>
      <c r="N2174">
        <v>74</v>
      </c>
      <c r="O2174">
        <v>1</v>
      </c>
      <c r="P2174" t="str">
        <f t="shared" si="66"/>
        <v>10</v>
      </c>
      <c r="Q2174" s="118">
        <f>VLOOKUP(M2174,WeightWhite!A$10:B$12,2,FALSE)*I2174</f>
        <v>1</v>
      </c>
      <c r="R2174">
        <f t="shared" si="67"/>
        <v>3</v>
      </c>
    </row>
    <row r="2175" spans="1:18" hidden="1">
      <c r="A2175" s="134">
        <v>9402780055</v>
      </c>
      <c r="B2175">
        <v>2005</v>
      </c>
      <c r="C2175">
        <v>20051005</v>
      </c>
      <c r="D2175">
        <v>50</v>
      </c>
      <c r="E2175">
        <v>50</v>
      </c>
      <c r="G2175" t="s">
        <v>308</v>
      </c>
      <c r="H2175">
        <v>210512</v>
      </c>
      <c r="I2175">
        <v>1</v>
      </c>
      <c r="J2175" t="s">
        <v>77</v>
      </c>
      <c r="K2175" t="s">
        <v>77</v>
      </c>
      <c r="L2175" t="s">
        <v>896</v>
      </c>
      <c r="M2175">
        <v>2002</v>
      </c>
      <c r="N2175">
        <v>74</v>
      </c>
      <c r="O2175">
        <v>1</v>
      </c>
      <c r="P2175" t="str">
        <f t="shared" si="66"/>
        <v>10</v>
      </c>
      <c r="Q2175" s="118">
        <f>VLOOKUP(M2175,WeightWhite!A$10:B$12,2,FALSE)*I2175</f>
        <v>1</v>
      </c>
      <c r="R2175">
        <f t="shared" si="67"/>
        <v>3</v>
      </c>
    </row>
    <row r="2176" spans="1:18" hidden="1">
      <c r="A2176" s="134">
        <v>9402780056</v>
      </c>
      <c r="B2176">
        <v>2005</v>
      </c>
      <c r="C2176">
        <v>20051005</v>
      </c>
      <c r="D2176">
        <v>50</v>
      </c>
      <c r="E2176">
        <v>50</v>
      </c>
      <c r="G2176" t="s">
        <v>308</v>
      </c>
      <c r="H2176">
        <v>210512</v>
      </c>
      <c r="I2176">
        <v>1</v>
      </c>
      <c r="J2176" t="s">
        <v>77</v>
      </c>
      <c r="K2176" t="s">
        <v>77</v>
      </c>
      <c r="L2176" t="s">
        <v>896</v>
      </c>
      <c r="M2176">
        <v>2002</v>
      </c>
      <c r="N2176">
        <v>74</v>
      </c>
      <c r="O2176">
        <v>1</v>
      </c>
      <c r="P2176" t="str">
        <f t="shared" si="66"/>
        <v>10</v>
      </c>
      <c r="Q2176" s="118">
        <f>VLOOKUP(M2176,WeightWhite!A$10:B$12,2,FALSE)*I2176</f>
        <v>1</v>
      </c>
      <c r="R2176">
        <f t="shared" si="67"/>
        <v>3</v>
      </c>
    </row>
    <row r="2177" spans="1:18" hidden="1">
      <c r="A2177" s="134">
        <v>9402780058</v>
      </c>
      <c r="B2177">
        <v>2005</v>
      </c>
      <c r="C2177">
        <v>20051005</v>
      </c>
      <c r="D2177">
        <v>50</v>
      </c>
      <c r="E2177">
        <v>50</v>
      </c>
      <c r="G2177" t="s">
        <v>308</v>
      </c>
      <c r="H2177">
        <v>210512</v>
      </c>
      <c r="I2177">
        <v>1</v>
      </c>
      <c r="J2177" t="s">
        <v>77</v>
      </c>
      <c r="K2177" t="s">
        <v>77</v>
      </c>
      <c r="L2177" t="s">
        <v>896</v>
      </c>
      <c r="M2177">
        <v>2002</v>
      </c>
      <c r="N2177">
        <v>74</v>
      </c>
      <c r="O2177">
        <v>1</v>
      </c>
      <c r="P2177" t="str">
        <f t="shared" si="66"/>
        <v>10</v>
      </c>
      <c r="Q2177" s="118">
        <f>VLOOKUP(M2177,WeightWhite!A$10:B$12,2,FALSE)*I2177</f>
        <v>1</v>
      </c>
      <c r="R2177">
        <f t="shared" si="67"/>
        <v>3</v>
      </c>
    </row>
    <row r="2178" spans="1:18" hidden="1">
      <c r="A2178" s="134">
        <v>9402780059</v>
      </c>
      <c r="B2178">
        <v>2005</v>
      </c>
      <c r="C2178">
        <v>20051005</v>
      </c>
      <c r="D2178">
        <v>50</v>
      </c>
      <c r="E2178">
        <v>50</v>
      </c>
      <c r="G2178" t="s">
        <v>308</v>
      </c>
      <c r="H2178">
        <v>210512</v>
      </c>
      <c r="I2178">
        <v>1</v>
      </c>
      <c r="J2178" t="s">
        <v>77</v>
      </c>
      <c r="K2178" t="s">
        <v>77</v>
      </c>
      <c r="L2178" t="s">
        <v>896</v>
      </c>
      <c r="M2178">
        <v>2002</v>
      </c>
      <c r="N2178">
        <v>74</v>
      </c>
      <c r="O2178">
        <v>1</v>
      </c>
      <c r="P2178" t="str">
        <f t="shared" ref="P2178:P2241" si="68">MID(C2178,5,2)</f>
        <v>10</v>
      </c>
      <c r="Q2178" s="118">
        <f>VLOOKUP(M2178,WeightWhite!A$10:B$12,2,FALSE)*I2178</f>
        <v>1</v>
      </c>
      <c r="R2178">
        <f t="shared" si="67"/>
        <v>3</v>
      </c>
    </row>
    <row r="2179" spans="1:18" hidden="1">
      <c r="A2179" s="134">
        <v>9402780060</v>
      </c>
      <c r="B2179">
        <v>2005</v>
      </c>
      <c r="C2179">
        <v>20051005</v>
      </c>
      <c r="D2179">
        <v>50</v>
      </c>
      <c r="E2179">
        <v>50</v>
      </c>
      <c r="G2179" t="s">
        <v>308</v>
      </c>
      <c r="H2179">
        <v>210512</v>
      </c>
      <c r="I2179">
        <v>1</v>
      </c>
      <c r="J2179" t="s">
        <v>77</v>
      </c>
      <c r="K2179" t="s">
        <v>77</v>
      </c>
      <c r="L2179" t="s">
        <v>896</v>
      </c>
      <c r="M2179">
        <v>2002</v>
      </c>
      <c r="N2179">
        <v>74</v>
      </c>
      <c r="O2179">
        <v>1</v>
      </c>
      <c r="P2179" t="str">
        <f t="shared" si="68"/>
        <v>10</v>
      </c>
      <c r="Q2179" s="118">
        <f>VLOOKUP(M2179,WeightWhite!A$10:B$12,2,FALSE)*I2179</f>
        <v>1</v>
      </c>
      <c r="R2179">
        <f t="shared" ref="R2179:R2242" si="69">B2179-M2179</f>
        <v>3</v>
      </c>
    </row>
    <row r="2180" spans="1:18" hidden="1">
      <c r="A2180" s="134">
        <v>9402790002</v>
      </c>
      <c r="B2180">
        <v>2005</v>
      </c>
      <c r="C2180">
        <v>20051005</v>
      </c>
      <c r="D2180">
        <v>50</v>
      </c>
      <c r="E2180">
        <v>50</v>
      </c>
      <c r="G2180" t="s">
        <v>308</v>
      </c>
      <c r="H2180">
        <v>210512</v>
      </c>
      <c r="I2180">
        <v>1</v>
      </c>
      <c r="J2180" t="s">
        <v>77</v>
      </c>
      <c r="K2180" t="s">
        <v>77</v>
      </c>
      <c r="L2180" t="s">
        <v>896</v>
      </c>
      <c r="M2180">
        <v>2002</v>
      </c>
      <c r="N2180">
        <v>74</v>
      </c>
      <c r="O2180">
        <v>1</v>
      </c>
      <c r="P2180" t="str">
        <f t="shared" si="68"/>
        <v>10</v>
      </c>
      <c r="Q2180" s="118">
        <f>VLOOKUP(M2180,WeightWhite!A$10:B$12,2,FALSE)*I2180</f>
        <v>1</v>
      </c>
      <c r="R2180">
        <f t="shared" si="69"/>
        <v>3</v>
      </c>
    </row>
    <row r="2181" spans="1:18" hidden="1">
      <c r="A2181" s="134">
        <v>9402790003</v>
      </c>
      <c r="B2181">
        <v>2005</v>
      </c>
      <c r="C2181">
        <v>20051005</v>
      </c>
      <c r="D2181">
        <v>50</v>
      </c>
      <c r="E2181">
        <v>50</v>
      </c>
      <c r="G2181" t="s">
        <v>308</v>
      </c>
      <c r="H2181">
        <v>210512</v>
      </c>
      <c r="I2181">
        <v>1</v>
      </c>
      <c r="J2181" t="s">
        <v>77</v>
      </c>
      <c r="K2181" t="s">
        <v>77</v>
      </c>
      <c r="L2181" t="s">
        <v>896</v>
      </c>
      <c r="M2181">
        <v>2002</v>
      </c>
      <c r="N2181">
        <v>74</v>
      </c>
      <c r="O2181">
        <v>1</v>
      </c>
      <c r="P2181" t="str">
        <f t="shared" si="68"/>
        <v>10</v>
      </c>
      <c r="Q2181" s="118">
        <f>VLOOKUP(M2181,WeightWhite!A$10:B$12,2,FALSE)*I2181</f>
        <v>1</v>
      </c>
      <c r="R2181">
        <f t="shared" si="69"/>
        <v>3</v>
      </c>
    </row>
    <row r="2182" spans="1:18" hidden="1">
      <c r="A2182" s="134">
        <v>9402790004</v>
      </c>
      <c r="B2182">
        <v>2005</v>
      </c>
      <c r="C2182">
        <v>20051005</v>
      </c>
      <c r="D2182">
        <v>50</v>
      </c>
      <c r="E2182">
        <v>50</v>
      </c>
      <c r="G2182" t="s">
        <v>308</v>
      </c>
      <c r="H2182">
        <v>210512</v>
      </c>
      <c r="I2182">
        <v>1</v>
      </c>
      <c r="J2182" t="s">
        <v>77</v>
      </c>
      <c r="K2182" t="s">
        <v>77</v>
      </c>
      <c r="L2182" t="s">
        <v>896</v>
      </c>
      <c r="M2182">
        <v>2002</v>
      </c>
      <c r="N2182">
        <v>74</v>
      </c>
      <c r="O2182">
        <v>1</v>
      </c>
      <c r="P2182" t="str">
        <f t="shared" si="68"/>
        <v>10</v>
      </c>
      <c r="Q2182" s="118">
        <f>VLOOKUP(M2182,WeightWhite!A$10:B$12,2,FALSE)*I2182</f>
        <v>1</v>
      </c>
      <c r="R2182">
        <f t="shared" si="69"/>
        <v>3</v>
      </c>
    </row>
    <row r="2183" spans="1:18" hidden="1">
      <c r="A2183" s="134">
        <v>9402790006</v>
      </c>
      <c r="B2183">
        <v>2005</v>
      </c>
      <c r="C2183">
        <v>20051005</v>
      </c>
      <c r="D2183">
        <v>50</v>
      </c>
      <c r="E2183">
        <v>50</v>
      </c>
      <c r="G2183" t="s">
        <v>308</v>
      </c>
      <c r="H2183">
        <v>210512</v>
      </c>
      <c r="I2183">
        <v>1</v>
      </c>
      <c r="J2183" t="s">
        <v>77</v>
      </c>
      <c r="K2183" t="s">
        <v>77</v>
      </c>
      <c r="L2183" t="s">
        <v>896</v>
      </c>
      <c r="M2183">
        <v>2002</v>
      </c>
      <c r="N2183">
        <v>74</v>
      </c>
      <c r="O2183">
        <v>1</v>
      </c>
      <c r="P2183" t="str">
        <f t="shared" si="68"/>
        <v>10</v>
      </c>
      <c r="Q2183" s="118">
        <f>VLOOKUP(M2183,WeightWhite!A$10:B$12,2,FALSE)*I2183</f>
        <v>1</v>
      </c>
      <c r="R2183">
        <f t="shared" si="69"/>
        <v>3</v>
      </c>
    </row>
    <row r="2184" spans="1:18" hidden="1">
      <c r="A2184" s="134">
        <v>9402790011</v>
      </c>
      <c r="B2184">
        <v>2005</v>
      </c>
      <c r="C2184">
        <v>20051005</v>
      </c>
      <c r="D2184">
        <v>50</v>
      </c>
      <c r="E2184">
        <v>50</v>
      </c>
      <c r="G2184" t="s">
        <v>308</v>
      </c>
      <c r="H2184">
        <v>210512</v>
      </c>
      <c r="I2184">
        <v>1</v>
      </c>
      <c r="J2184" t="s">
        <v>77</v>
      </c>
      <c r="K2184" t="s">
        <v>77</v>
      </c>
      <c r="L2184" t="s">
        <v>896</v>
      </c>
      <c r="M2184">
        <v>2002</v>
      </c>
      <c r="N2184">
        <v>74</v>
      </c>
      <c r="O2184">
        <v>1</v>
      </c>
      <c r="P2184" t="str">
        <f t="shared" si="68"/>
        <v>10</v>
      </c>
      <c r="Q2184" s="118">
        <f>VLOOKUP(M2184,WeightWhite!A$10:B$12,2,FALSE)*I2184</f>
        <v>1</v>
      </c>
      <c r="R2184">
        <f t="shared" si="69"/>
        <v>3</v>
      </c>
    </row>
    <row r="2185" spans="1:18" hidden="1">
      <c r="A2185" s="134">
        <v>9402790012</v>
      </c>
      <c r="B2185">
        <v>2005</v>
      </c>
      <c r="C2185">
        <v>20051005</v>
      </c>
      <c r="D2185">
        <v>50</v>
      </c>
      <c r="E2185">
        <v>50</v>
      </c>
      <c r="G2185" t="s">
        <v>308</v>
      </c>
      <c r="H2185">
        <v>210512</v>
      </c>
      <c r="I2185">
        <v>1</v>
      </c>
      <c r="J2185" t="s">
        <v>77</v>
      </c>
      <c r="K2185" t="s">
        <v>77</v>
      </c>
      <c r="L2185" t="s">
        <v>896</v>
      </c>
      <c r="M2185">
        <v>2002</v>
      </c>
      <c r="N2185">
        <v>74</v>
      </c>
      <c r="O2185">
        <v>1</v>
      </c>
      <c r="P2185" t="str">
        <f t="shared" si="68"/>
        <v>10</v>
      </c>
      <c r="Q2185" s="118">
        <f>VLOOKUP(M2185,WeightWhite!A$10:B$12,2,FALSE)*I2185</f>
        <v>1</v>
      </c>
      <c r="R2185">
        <f t="shared" si="69"/>
        <v>3</v>
      </c>
    </row>
    <row r="2186" spans="1:18" hidden="1">
      <c r="A2186" s="134">
        <v>9402790013</v>
      </c>
      <c r="B2186">
        <v>2005</v>
      </c>
      <c r="C2186">
        <v>20051005</v>
      </c>
      <c r="D2186">
        <v>50</v>
      </c>
      <c r="E2186">
        <v>50</v>
      </c>
      <c r="G2186" t="s">
        <v>308</v>
      </c>
      <c r="H2186">
        <v>210512</v>
      </c>
      <c r="I2186">
        <v>1</v>
      </c>
      <c r="J2186" t="s">
        <v>77</v>
      </c>
      <c r="K2186" t="s">
        <v>77</v>
      </c>
      <c r="L2186" t="s">
        <v>896</v>
      </c>
      <c r="M2186">
        <v>2002</v>
      </c>
      <c r="N2186">
        <v>74</v>
      </c>
      <c r="O2186">
        <v>1</v>
      </c>
      <c r="P2186" t="str">
        <f t="shared" si="68"/>
        <v>10</v>
      </c>
      <c r="Q2186" s="118">
        <f>VLOOKUP(M2186,WeightWhite!A$10:B$12,2,FALSE)*I2186</f>
        <v>1</v>
      </c>
      <c r="R2186">
        <f t="shared" si="69"/>
        <v>3</v>
      </c>
    </row>
    <row r="2187" spans="1:18" hidden="1">
      <c r="A2187" s="134">
        <v>9402790029</v>
      </c>
      <c r="B2187">
        <v>2005</v>
      </c>
      <c r="C2187">
        <v>20051005</v>
      </c>
      <c r="D2187">
        <v>50</v>
      </c>
      <c r="E2187">
        <v>50</v>
      </c>
      <c r="G2187" t="s">
        <v>308</v>
      </c>
      <c r="H2187">
        <v>210512</v>
      </c>
      <c r="I2187">
        <v>1</v>
      </c>
      <c r="J2187" t="s">
        <v>77</v>
      </c>
      <c r="K2187" t="s">
        <v>77</v>
      </c>
      <c r="L2187" t="s">
        <v>896</v>
      </c>
      <c r="M2187">
        <v>2002</v>
      </c>
      <c r="N2187">
        <v>74</v>
      </c>
      <c r="O2187">
        <v>1</v>
      </c>
      <c r="P2187" t="str">
        <f t="shared" si="68"/>
        <v>10</v>
      </c>
      <c r="Q2187" s="118">
        <f>VLOOKUP(M2187,WeightWhite!A$10:B$12,2,FALSE)*I2187</f>
        <v>1</v>
      </c>
      <c r="R2187">
        <f t="shared" si="69"/>
        <v>3</v>
      </c>
    </row>
    <row r="2188" spans="1:18" hidden="1">
      <c r="A2188" s="134">
        <v>9402790034</v>
      </c>
      <c r="B2188">
        <v>2005</v>
      </c>
      <c r="C2188">
        <v>20051005</v>
      </c>
      <c r="D2188">
        <v>50</v>
      </c>
      <c r="E2188">
        <v>50</v>
      </c>
      <c r="G2188" t="s">
        <v>308</v>
      </c>
      <c r="H2188">
        <v>210512</v>
      </c>
      <c r="I2188">
        <v>1</v>
      </c>
      <c r="J2188" t="s">
        <v>77</v>
      </c>
      <c r="K2188" t="s">
        <v>77</v>
      </c>
      <c r="L2188" t="s">
        <v>896</v>
      </c>
      <c r="M2188">
        <v>2002</v>
      </c>
      <c r="N2188">
        <v>74</v>
      </c>
      <c r="O2188">
        <v>1</v>
      </c>
      <c r="P2188" t="str">
        <f t="shared" si="68"/>
        <v>10</v>
      </c>
      <c r="Q2188" s="118">
        <f>VLOOKUP(M2188,WeightWhite!A$10:B$12,2,FALSE)*I2188</f>
        <v>1</v>
      </c>
      <c r="R2188">
        <f t="shared" si="69"/>
        <v>3</v>
      </c>
    </row>
    <row r="2189" spans="1:18" hidden="1">
      <c r="A2189" s="134">
        <v>9402790036</v>
      </c>
      <c r="B2189">
        <v>2005</v>
      </c>
      <c r="C2189">
        <v>20051005</v>
      </c>
      <c r="D2189">
        <v>50</v>
      </c>
      <c r="E2189">
        <v>50</v>
      </c>
      <c r="G2189" t="s">
        <v>308</v>
      </c>
      <c r="H2189">
        <v>210512</v>
      </c>
      <c r="I2189">
        <v>1</v>
      </c>
      <c r="J2189" t="s">
        <v>77</v>
      </c>
      <c r="K2189" t="s">
        <v>77</v>
      </c>
      <c r="L2189" t="s">
        <v>896</v>
      </c>
      <c r="M2189">
        <v>2002</v>
      </c>
      <c r="N2189">
        <v>74</v>
      </c>
      <c r="O2189">
        <v>1</v>
      </c>
      <c r="P2189" t="str">
        <f t="shared" si="68"/>
        <v>10</v>
      </c>
      <c r="Q2189" s="118">
        <f>VLOOKUP(M2189,WeightWhite!A$10:B$12,2,FALSE)*I2189</f>
        <v>1</v>
      </c>
      <c r="R2189">
        <f t="shared" si="69"/>
        <v>3</v>
      </c>
    </row>
    <row r="2190" spans="1:18" hidden="1">
      <c r="A2190" s="134">
        <v>9402790037</v>
      </c>
      <c r="B2190">
        <v>2005</v>
      </c>
      <c r="C2190">
        <v>20051005</v>
      </c>
      <c r="D2190">
        <v>50</v>
      </c>
      <c r="E2190">
        <v>50</v>
      </c>
      <c r="G2190" t="s">
        <v>308</v>
      </c>
      <c r="H2190">
        <v>210512</v>
      </c>
      <c r="I2190">
        <v>1</v>
      </c>
      <c r="J2190" t="s">
        <v>77</v>
      </c>
      <c r="K2190" t="s">
        <v>77</v>
      </c>
      <c r="L2190" t="s">
        <v>896</v>
      </c>
      <c r="M2190">
        <v>2002</v>
      </c>
      <c r="N2190">
        <v>74</v>
      </c>
      <c r="O2190">
        <v>1</v>
      </c>
      <c r="P2190" t="str">
        <f t="shared" si="68"/>
        <v>10</v>
      </c>
      <c r="Q2190" s="118">
        <f>VLOOKUP(M2190,WeightWhite!A$10:B$12,2,FALSE)*I2190</f>
        <v>1</v>
      </c>
      <c r="R2190">
        <f t="shared" si="69"/>
        <v>3</v>
      </c>
    </row>
    <row r="2191" spans="1:18" hidden="1">
      <c r="A2191" s="134">
        <v>9402790050</v>
      </c>
      <c r="B2191">
        <v>2005</v>
      </c>
      <c r="C2191">
        <v>20051005</v>
      </c>
      <c r="D2191">
        <v>50</v>
      </c>
      <c r="E2191">
        <v>50</v>
      </c>
      <c r="G2191" t="s">
        <v>308</v>
      </c>
      <c r="H2191">
        <v>210512</v>
      </c>
      <c r="I2191">
        <v>1</v>
      </c>
      <c r="J2191" t="s">
        <v>77</v>
      </c>
      <c r="K2191" t="s">
        <v>77</v>
      </c>
      <c r="L2191" t="s">
        <v>896</v>
      </c>
      <c r="M2191">
        <v>2002</v>
      </c>
      <c r="N2191">
        <v>74</v>
      </c>
      <c r="O2191">
        <v>1</v>
      </c>
      <c r="P2191" t="str">
        <f t="shared" si="68"/>
        <v>10</v>
      </c>
      <c r="Q2191" s="118">
        <f>VLOOKUP(M2191,WeightWhite!A$10:B$12,2,FALSE)*I2191</f>
        <v>1</v>
      </c>
      <c r="R2191">
        <f t="shared" si="69"/>
        <v>3</v>
      </c>
    </row>
    <row r="2192" spans="1:18" hidden="1">
      <c r="A2192" s="134">
        <v>9402790052</v>
      </c>
      <c r="B2192">
        <v>2005</v>
      </c>
      <c r="C2192">
        <v>20051005</v>
      </c>
      <c r="D2192">
        <v>50</v>
      </c>
      <c r="E2192">
        <v>50</v>
      </c>
      <c r="G2192" t="s">
        <v>308</v>
      </c>
      <c r="H2192">
        <v>210512</v>
      </c>
      <c r="I2192">
        <v>1</v>
      </c>
      <c r="J2192" t="s">
        <v>77</v>
      </c>
      <c r="K2192" t="s">
        <v>77</v>
      </c>
      <c r="L2192" t="s">
        <v>896</v>
      </c>
      <c r="M2192">
        <v>2002</v>
      </c>
      <c r="N2192">
        <v>74</v>
      </c>
      <c r="O2192">
        <v>1</v>
      </c>
      <c r="P2192" t="str">
        <f t="shared" si="68"/>
        <v>10</v>
      </c>
      <c r="Q2192" s="118">
        <f>VLOOKUP(M2192,WeightWhite!A$10:B$12,2,FALSE)*I2192</f>
        <v>1</v>
      </c>
      <c r="R2192">
        <f t="shared" si="69"/>
        <v>3</v>
      </c>
    </row>
    <row r="2193" spans="1:18" hidden="1">
      <c r="A2193" s="134">
        <v>9402790055</v>
      </c>
      <c r="B2193">
        <v>2005</v>
      </c>
      <c r="C2193">
        <v>20051005</v>
      </c>
      <c r="D2193">
        <v>50</v>
      </c>
      <c r="E2193">
        <v>50</v>
      </c>
      <c r="G2193" t="s">
        <v>308</v>
      </c>
      <c r="H2193">
        <v>210512</v>
      </c>
      <c r="I2193">
        <v>1</v>
      </c>
      <c r="J2193" t="s">
        <v>77</v>
      </c>
      <c r="K2193" t="s">
        <v>77</v>
      </c>
      <c r="L2193" t="s">
        <v>896</v>
      </c>
      <c r="M2193">
        <v>2002</v>
      </c>
      <c r="N2193">
        <v>74</v>
      </c>
      <c r="O2193">
        <v>1</v>
      </c>
      <c r="P2193" t="str">
        <f t="shared" si="68"/>
        <v>10</v>
      </c>
      <c r="Q2193" s="118">
        <f>VLOOKUP(M2193,WeightWhite!A$10:B$12,2,FALSE)*I2193</f>
        <v>1</v>
      </c>
      <c r="R2193">
        <f t="shared" si="69"/>
        <v>3</v>
      </c>
    </row>
    <row r="2194" spans="1:18" hidden="1">
      <c r="A2194" s="134">
        <v>9402790057</v>
      </c>
      <c r="B2194">
        <v>2005</v>
      </c>
      <c r="C2194">
        <v>20051005</v>
      </c>
      <c r="D2194">
        <v>50</v>
      </c>
      <c r="E2194">
        <v>50</v>
      </c>
      <c r="G2194" t="s">
        <v>308</v>
      </c>
      <c r="H2194">
        <v>210512</v>
      </c>
      <c r="I2194">
        <v>1</v>
      </c>
      <c r="J2194" t="s">
        <v>77</v>
      </c>
      <c r="K2194" t="s">
        <v>77</v>
      </c>
      <c r="L2194" t="s">
        <v>896</v>
      </c>
      <c r="M2194">
        <v>2002</v>
      </c>
      <c r="N2194">
        <v>74</v>
      </c>
      <c r="O2194">
        <v>1</v>
      </c>
      <c r="P2194" t="str">
        <f t="shared" si="68"/>
        <v>10</v>
      </c>
      <c r="Q2194" s="118">
        <f>VLOOKUP(M2194,WeightWhite!A$10:B$12,2,FALSE)*I2194</f>
        <v>1</v>
      </c>
      <c r="R2194">
        <f t="shared" si="69"/>
        <v>3</v>
      </c>
    </row>
    <row r="2195" spans="1:18" hidden="1">
      <c r="A2195" s="134">
        <v>9402790059</v>
      </c>
      <c r="B2195">
        <v>2005</v>
      </c>
      <c r="C2195">
        <v>20051005</v>
      </c>
      <c r="D2195">
        <v>50</v>
      </c>
      <c r="E2195">
        <v>50</v>
      </c>
      <c r="G2195" t="s">
        <v>308</v>
      </c>
      <c r="H2195">
        <v>210512</v>
      </c>
      <c r="I2195">
        <v>1</v>
      </c>
      <c r="J2195" t="s">
        <v>77</v>
      </c>
      <c r="K2195" t="s">
        <v>77</v>
      </c>
      <c r="L2195" t="s">
        <v>896</v>
      </c>
      <c r="M2195">
        <v>2002</v>
      </c>
      <c r="N2195">
        <v>74</v>
      </c>
      <c r="O2195">
        <v>1</v>
      </c>
      <c r="P2195" t="str">
        <f t="shared" si="68"/>
        <v>10</v>
      </c>
      <c r="Q2195" s="118">
        <f>VLOOKUP(M2195,WeightWhite!A$10:B$12,2,FALSE)*I2195</f>
        <v>1</v>
      </c>
      <c r="R2195">
        <f t="shared" si="69"/>
        <v>3</v>
      </c>
    </row>
    <row r="2196" spans="1:18" hidden="1">
      <c r="A2196" s="134">
        <v>9402800001</v>
      </c>
      <c r="B2196">
        <v>2005</v>
      </c>
      <c r="C2196">
        <v>20051007</v>
      </c>
      <c r="D2196">
        <v>50</v>
      </c>
      <c r="E2196">
        <v>50</v>
      </c>
      <c r="G2196" t="s">
        <v>308</v>
      </c>
      <c r="H2196">
        <v>210512</v>
      </c>
      <c r="I2196">
        <v>1</v>
      </c>
      <c r="J2196" t="s">
        <v>77</v>
      </c>
      <c r="K2196" t="s">
        <v>77</v>
      </c>
      <c r="L2196" t="s">
        <v>896</v>
      </c>
      <c r="M2196">
        <v>2002</v>
      </c>
      <c r="N2196">
        <v>74</v>
      </c>
      <c r="O2196">
        <v>1</v>
      </c>
      <c r="P2196" t="str">
        <f t="shared" si="68"/>
        <v>10</v>
      </c>
      <c r="Q2196" s="118">
        <f>VLOOKUP(M2196,WeightWhite!A$10:B$12,2,FALSE)*I2196</f>
        <v>1</v>
      </c>
      <c r="R2196">
        <f t="shared" si="69"/>
        <v>3</v>
      </c>
    </row>
    <row r="2197" spans="1:18" hidden="1">
      <c r="A2197" s="134">
        <v>9402800002</v>
      </c>
      <c r="B2197">
        <v>2005</v>
      </c>
      <c r="C2197">
        <v>20051007</v>
      </c>
      <c r="D2197">
        <v>50</v>
      </c>
      <c r="E2197">
        <v>50</v>
      </c>
      <c r="G2197" t="s">
        <v>308</v>
      </c>
      <c r="H2197">
        <v>210512</v>
      </c>
      <c r="I2197">
        <v>1</v>
      </c>
      <c r="J2197" t="s">
        <v>77</v>
      </c>
      <c r="K2197" t="s">
        <v>77</v>
      </c>
      <c r="L2197" t="s">
        <v>896</v>
      </c>
      <c r="M2197">
        <v>2002</v>
      </c>
      <c r="N2197">
        <v>74</v>
      </c>
      <c r="O2197">
        <v>1</v>
      </c>
      <c r="P2197" t="str">
        <f t="shared" si="68"/>
        <v>10</v>
      </c>
      <c r="Q2197" s="118">
        <f>VLOOKUP(M2197,WeightWhite!A$10:B$12,2,FALSE)*I2197</f>
        <v>1</v>
      </c>
      <c r="R2197">
        <f t="shared" si="69"/>
        <v>3</v>
      </c>
    </row>
    <row r="2198" spans="1:18" hidden="1">
      <c r="A2198" s="134">
        <v>9402780062</v>
      </c>
      <c r="B2198">
        <v>2005</v>
      </c>
      <c r="C2198">
        <v>20051005</v>
      </c>
      <c r="D2198">
        <v>50</v>
      </c>
      <c r="E2198">
        <v>50</v>
      </c>
      <c r="G2198" t="s">
        <v>308</v>
      </c>
      <c r="H2198">
        <v>210512</v>
      </c>
      <c r="I2198">
        <v>1</v>
      </c>
      <c r="J2198" t="s">
        <v>77</v>
      </c>
      <c r="K2198" t="s">
        <v>77</v>
      </c>
      <c r="L2198" t="s">
        <v>896</v>
      </c>
      <c r="M2198">
        <v>2002</v>
      </c>
      <c r="N2198">
        <v>74</v>
      </c>
      <c r="O2198">
        <v>1</v>
      </c>
      <c r="P2198" t="str">
        <f t="shared" si="68"/>
        <v>10</v>
      </c>
      <c r="Q2198" s="118">
        <f>VLOOKUP(M2198,WeightWhite!A$10:B$12,2,FALSE)*I2198</f>
        <v>1</v>
      </c>
      <c r="R2198">
        <f t="shared" si="69"/>
        <v>3</v>
      </c>
    </row>
    <row r="2199" spans="1:18" hidden="1">
      <c r="A2199" s="134">
        <v>9402780063</v>
      </c>
      <c r="B2199">
        <v>2005</v>
      </c>
      <c r="C2199">
        <v>20051005</v>
      </c>
      <c r="D2199">
        <v>50</v>
      </c>
      <c r="E2199">
        <v>50</v>
      </c>
      <c r="G2199" t="s">
        <v>308</v>
      </c>
      <c r="H2199">
        <v>210512</v>
      </c>
      <c r="I2199">
        <v>1</v>
      </c>
      <c r="J2199" t="s">
        <v>77</v>
      </c>
      <c r="K2199" t="s">
        <v>77</v>
      </c>
      <c r="L2199" t="s">
        <v>896</v>
      </c>
      <c r="M2199">
        <v>2002</v>
      </c>
      <c r="N2199">
        <v>74</v>
      </c>
      <c r="O2199">
        <v>1</v>
      </c>
      <c r="P2199" t="str">
        <f t="shared" si="68"/>
        <v>10</v>
      </c>
      <c r="Q2199" s="118">
        <f>VLOOKUP(M2199,WeightWhite!A$10:B$12,2,FALSE)*I2199</f>
        <v>1</v>
      </c>
      <c r="R2199">
        <f t="shared" si="69"/>
        <v>3</v>
      </c>
    </row>
    <row r="2200" spans="1:18" hidden="1">
      <c r="A2200" s="134">
        <v>9402780064</v>
      </c>
      <c r="B2200">
        <v>2005</v>
      </c>
      <c r="C2200">
        <v>20051005</v>
      </c>
      <c r="D2200">
        <v>50</v>
      </c>
      <c r="E2200">
        <v>50</v>
      </c>
      <c r="G2200" t="s">
        <v>308</v>
      </c>
      <c r="H2200">
        <v>210512</v>
      </c>
      <c r="I2200">
        <v>1</v>
      </c>
      <c r="J2200" t="s">
        <v>77</v>
      </c>
      <c r="K2200" t="s">
        <v>77</v>
      </c>
      <c r="L2200" t="s">
        <v>896</v>
      </c>
      <c r="M2200">
        <v>2002</v>
      </c>
      <c r="N2200">
        <v>74</v>
      </c>
      <c r="O2200">
        <v>1</v>
      </c>
      <c r="P2200" t="str">
        <f t="shared" si="68"/>
        <v>10</v>
      </c>
      <c r="Q2200" s="118">
        <f>VLOOKUP(M2200,WeightWhite!A$10:B$12,2,FALSE)*I2200</f>
        <v>1</v>
      </c>
      <c r="R2200">
        <f t="shared" si="69"/>
        <v>3</v>
      </c>
    </row>
    <row r="2201" spans="1:18" hidden="1">
      <c r="A2201" s="134">
        <v>9402780065</v>
      </c>
      <c r="B2201">
        <v>2005</v>
      </c>
      <c r="C2201">
        <v>20051005</v>
      </c>
      <c r="D2201">
        <v>50</v>
      </c>
      <c r="E2201">
        <v>50</v>
      </c>
      <c r="G2201" t="s">
        <v>308</v>
      </c>
      <c r="H2201">
        <v>210512</v>
      </c>
      <c r="I2201">
        <v>1</v>
      </c>
      <c r="J2201" t="s">
        <v>77</v>
      </c>
      <c r="K2201" t="s">
        <v>77</v>
      </c>
      <c r="L2201" t="s">
        <v>896</v>
      </c>
      <c r="M2201">
        <v>2002</v>
      </c>
      <c r="N2201">
        <v>74</v>
      </c>
      <c r="O2201">
        <v>1</v>
      </c>
      <c r="P2201" t="str">
        <f t="shared" si="68"/>
        <v>10</v>
      </c>
      <c r="Q2201" s="118">
        <f>VLOOKUP(M2201,WeightWhite!A$10:B$12,2,FALSE)*I2201</f>
        <v>1</v>
      </c>
      <c r="R2201">
        <f t="shared" si="69"/>
        <v>3</v>
      </c>
    </row>
    <row r="2202" spans="1:18" hidden="1">
      <c r="A2202" s="134">
        <v>9402780066</v>
      </c>
      <c r="B2202">
        <v>2005</v>
      </c>
      <c r="C2202">
        <v>20051005</v>
      </c>
      <c r="D2202">
        <v>50</v>
      </c>
      <c r="E2202">
        <v>50</v>
      </c>
      <c r="G2202" t="s">
        <v>308</v>
      </c>
      <c r="H2202">
        <v>210512</v>
      </c>
      <c r="I2202">
        <v>1</v>
      </c>
      <c r="J2202" t="s">
        <v>77</v>
      </c>
      <c r="K2202" t="s">
        <v>77</v>
      </c>
      <c r="L2202" t="s">
        <v>896</v>
      </c>
      <c r="M2202">
        <v>2002</v>
      </c>
      <c r="N2202">
        <v>74</v>
      </c>
      <c r="O2202">
        <v>1</v>
      </c>
      <c r="P2202" t="str">
        <f t="shared" si="68"/>
        <v>10</v>
      </c>
      <c r="Q2202" s="118">
        <f>VLOOKUP(M2202,WeightWhite!A$10:B$12,2,FALSE)*I2202</f>
        <v>1</v>
      </c>
      <c r="R2202">
        <f t="shared" si="69"/>
        <v>3</v>
      </c>
    </row>
    <row r="2203" spans="1:18" hidden="1">
      <c r="A2203" s="134">
        <v>9402780068</v>
      </c>
      <c r="B2203">
        <v>2005</v>
      </c>
      <c r="C2203">
        <v>20051005</v>
      </c>
      <c r="D2203">
        <v>50</v>
      </c>
      <c r="E2203">
        <v>50</v>
      </c>
      <c r="G2203" t="s">
        <v>308</v>
      </c>
      <c r="H2203">
        <v>210512</v>
      </c>
      <c r="I2203">
        <v>1</v>
      </c>
      <c r="J2203" t="s">
        <v>77</v>
      </c>
      <c r="K2203" t="s">
        <v>77</v>
      </c>
      <c r="L2203" t="s">
        <v>896</v>
      </c>
      <c r="M2203">
        <v>2002</v>
      </c>
      <c r="N2203">
        <v>74</v>
      </c>
      <c r="O2203">
        <v>1</v>
      </c>
      <c r="P2203" t="str">
        <f t="shared" si="68"/>
        <v>10</v>
      </c>
      <c r="Q2203" s="118">
        <f>VLOOKUP(M2203,WeightWhite!A$10:B$12,2,FALSE)*I2203</f>
        <v>1</v>
      </c>
      <c r="R2203">
        <f t="shared" si="69"/>
        <v>3</v>
      </c>
    </row>
    <row r="2204" spans="1:18" hidden="1">
      <c r="A2204" s="134">
        <v>9402780070</v>
      </c>
      <c r="B2204">
        <v>2005</v>
      </c>
      <c r="C2204">
        <v>20051005</v>
      </c>
      <c r="D2204">
        <v>50</v>
      </c>
      <c r="E2204">
        <v>50</v>
      </c>
      <c r="G2204" t="s">
        <v>308</v>
      </c>
      <c r="H2204">
        <v>210512</v>
      </c>
      <c r="I2204">
        <v>1</v>
      </c>
      <c r="J2204" t="s">
        <v>77</v>
      </c>
      <c r="K2204" t="s">
        <v>77</v>
      </c>
      <c r="L2204" t="s">
        <v>896</v>
      </c>
      <c r="M2204">
        <v>2002</v>
      </c>
      <c r="N2204">
        <v>74</v>
      </c>
      <c r="O2204">
        <v>1</v>
      </c>
      <c r="P2204" t="str">
        <f t="shared" si="68"/>
        <v>10</v>
      </c>
      <c r="Q2204" s="118">
        <f>VLOOKUP(M2204,WeightWhite!A$10:B$12,2,FALSE)*I2204</f>
        <v>1</v>
      </c>
      <c r="R2204">
        <f t="shared" si="69"/>
        <v>3</v>
      </c>
    </row>
    <row r="2205" spans="1:18" hidden="1">
      <c r="A2205" s="134">
        <v>9402790016</v>
      </c>
      <c r="B2205">
        <v>2005</v>
      </c>
      <c r="C2205">
        <v>20051005</v>
      </c>
      <c r="D2205">
        <v>50</v>
      </c>
      <c r="E2205">
        <v>50</v>
      </c>
      <c r="G2205" t="s">
        <v>308</v>
      </c>
      <c r="H2205">
        <v>210512</v>
      </c>
      <c r="I2205">
        <v>1</v>
      </c>
      <c r="J2205" t="s">
        <v>77</v>
      </c>
      <c r="K2205" t="s">
        <v>77</v>
      </c>
      <c r="L2205" t="s">
        <v>896</v>
      </c>
      <c r="M2205">
        <v>2002</v>
      </c>
      <c r="N2205">
        <v>74</v>
      </c>
      <c r="O2205">
        <v>1</v>
      </c>
      <c r="P2205" t="str">
        <f t="shared" si="68"/>
        <v>10</v>
      </c>
      <c r="Q2205" s="118">
        <f>VLOOKUP(M2205,WeightWhite!A$10:B$12,2,FALSE)*I2205</f>
        <v>1</v>
      </c>
      <c r="R2205">
        <f t="shared" si="69"/>
        <v>3</v>
      </c>
    </row>
    <row r="2206" spans="1:18" hidden="1">
      <c r="A2206" s="134">
        <v>9402790018</v>
      </c>
      <c r="B2206">
        <v>2005</v>
      </c>
      <c r="C2206">
        <v>20051005</v>
      </c>
      <c r="D2206">
        <v>50</v>
      </c>
      <c r="E2206">
        <v>50</v>
      </c>
      <c r="G2206" t="s">
        <v>308</v>
      </c>
      <c r="H2206">
        <v>210512</v>
      </c>
      <c r="I2206">
        <v>1</v>
      </c>
      <c r="J2206" t="s">
        <v>77</v>
      </c>
      <c r="K2206" t="s">
        <v>77</v>
      </c>
      <c r="L2206" t="s">
        <v>896</v>
      </c>
      <c r="M2206">
        <v>2002</v>
      </c>
      <c r="N2206">
        <v>74</v>
      </c>
      <c r="O2206">
        <v>1</v>
      </c>
      <c r="P2206" t="str">
        <f t="shared" si="68"/>
        <v>10</v>
      </c>
      <c r="Q2206" s="118">
        <f>VLOOKUP(M2206,WeightWhite!A$10:B$12,2,FALSE)*I2206</f>
        <v>1</v>
      </c>
      <c r="R2206">
        <f t="shared" si="69"/>
        <v>3</v>
      </c>
    </row>
    <row r="2207" spans="1:18" hidden="1">
      <c r="A2207" s="134">
        <v>9402790019</v>
      </c>
      <c r="B2207">
        <v>2005</v>
      </c>
      <c r="C2207">
        <v>20051005</v>
      </c>
      <c r="D2207">
        <v>50</v>
      </c>
      <c r="E2207">
        <v>50</v>
      </c>
      <c r="G2207" t="s">
        <v>308</v>
      </c>
      <c r="H2207">
        <v>210512</v>
      </c>
      <c r="I2207">
        <v>1</v>
      </c>
      <c r="J2207" t="s">
        <v>77</v>
      </c>
      <c r="K2207" t="s">
        <v>77</v>
      </c>
      <c r="L2207" t="s">
        <v>896</v>
      </c>
      <c r="M2207">
        <v>2002</v>
      </c>
      <c r="N2207">
        <v>74</v>
      </c>
      <c r="O2207">
        <v>1</v>
      </c>
      <c r="P2207" t="str">
        <f t="shared" si="68"/>
        <v>10</v>
      </c>
      <c r="Q2207" s="118">
        <f>VLOOKUP(M2207,WeightWhite!A$10:B$12,2,FALSE)*I2207</f>
        <v>1</v>
      </c>
      <c r="R2207">
        <f t="shared" si="69"/>
        <v>3</v>
      </c>
    </row>
    <row r="2208" spans="1:18" hidden="1">
      <c r="A2208" s="134">
        <v>9402790022</v>
      </c>
      <c r="B2208">
        <v>2005</v>
      </c>
      <c r="C2208">
        <v>20051005</v>
      </c>
      <c r="D2208">
        <v>50</v>
      </c>
      <c r="E2208">
        <v>50</v>
      </c>
      <c r="G2208" t="s">
        <v>308</v>
      </c>
      <c r="H2208">
        <v>210512</v>
      </c>
      <c r="I2208">
        <v>1.04</v>
      </c>
      <c r="J2208" t="s">
        <v>77</v>
      </c>
      <c r="K2208" t="s">
        <v>77</v>
      </c>
      <c r="L2208" t="s">
        <v>896</v>
      </c>
      <c r="M2208">
        <v>2002</v>
      </c>
      <c r="N2208">
        <v>74</v>
      </c>
      <c r="O2208">
        <v>1</v>
      </c>
      <c r="P2208" t="str">
        <f t="shared" si="68"/>
        <v>10</v>
      </c>
      <c r="Q2208" s="118">
        <f>VLOOKUP(M2208,WeightWhite!A$10:B$12,2,FALSE)*I2208</f>
        <v>1.04</v>
      </c>
      <c r="R2208">
        <f t="shared" si="69"/>
        <v>3</v>
      </c>
    </row>
    <row r="2209" spans="1:18" hidden="1">
      <c r="A2209" s="134">
        <v>9402790023</v>
      </c>
      <c r="B2209">
        <v>2005</v>
      </c>
      <c r="C2209">
        <v>20051005</v>
      </c>
      <c r="D2209">
        <v>50</v>
      </c>
      <c r="E2209">
        <v>50</v>
      </c>
      <c r="G2209" t="s">
        <v>308</v>
      </c>
      <c r="H2209">
        <v>210512</v>
      </c>
      <c r="I2209">
        <v>1</v>
      </c>
      <c r="J2209" t="s">
        <v>77</v>
      </c>
      <c r="K2209" t="s">
        <v>77</v>
      </c>
      <c r="L2209" t="s">
        <v>896</v>
      </c>
      <c r="M2209">
        <v>2002</v>
      </c>
      <c r="N2209">
        <v>74</v>
      </c>
      <c r="O2209">
        <v>1</v>
      </c>
      <c r="P2209" t="str">
        <f t="shared" si="68"/>
        <v>10</v>
      </c>
      <c r="Q2209" s="118">
        <f>VLOOKUP(M2209,WeightWhite!A$10:B$12,2,FALSE)*I2209</f>
        <v>1</v>
      </c>
      <c r="R2209">
        <f t="shared" si="69"/>
        <v>3</v>
      </c>
    </row>
    <row r="2210" spans="1:18" hidden="1">
      <c r="A2210" s="134">
        <v>9402790024</v>
      </c>
      <c r="B2210">
        <v>2005</v>
      </c>
      <c r="C2210">
        <v>20051005</v>
      </c>
      <c r="D2210">
        <v>50</v>
      </c>
      <c r="E2210">
        <v>50</v>
      </c>
      <c r="G2210" t="s">
        <v>308</v>
      </c>
      <c r="H2210">
        <v>210512</v>
      </c>
      <c r="I2210">
        <v>1</v>
      </c>
      <c r="J2210" t="s">
        <v>77</v>
      </c>
      <c r="K2210" t="s">
        <v>77</v>
      </c>
      <c r="L2210" t="s">
        <v>896</v>
      </c>
      <c r="M2210">
        <v>2002</v>
      </c>
      <c r="N2210">
        <v>74</v>
      </c>
      <c r="O2210">
        <v>1</v>
      </c>
      <c r="P2210" t="str">
        <f t="shared" si="68"/>
        <v>10</v>
      </c>
      <c r="Q2210" s="118">
        <f>VLOOKUP(M2210,WeightWhite!A$10:B$12,2,FALSE)*I2210</f>
        <v>1</v>
      </c>
      <c r="R2210">
        <f t="shared" si="69"/>
        <v>3</v>
      </c>
    </row>
    <row r="2211" spans="1:18" hidden="1">
      <c r="A2211" s="134">
        <v>9402790025</v>
      </c>
      <c r="B2211">
        <v>2005</v>
      </c>
      <c r="C2211">
        <v>20051005</v>
      </c>
      <c r="D2211">
        <v>50</v>
      </c>
      <c r="E2211">
        <v>50</v>
      </c>
      <c r="G2211" t="s">
        <v>308</v>
      </c>
      <c r="H2211">
        <v>210512</v>
      </c>
      <c r="I2211">
        <v>1</v>
      </c>
      <c r="J2211" t="s">
        <v>77</v>
      </c>
      <c r="K2211" t="s">
        <v>77</v>
      </c>
      <c r="L2211" t="s">
        <v>896</v>
      </c>
      <c r="M2211">
        <v>2002</v>
      </c>
      <c r="N2211">
        <v>74</v>
      </c>
      <c r="O2211">
        <v>1</v>
      </c>
      <c r="P2211" t="str">
        <f t="shared" si="68"/>
        <v>10</v>
      </c>
      <c r="Q2211" s="118">
        <f>VLOOKUP(M2211,WeightWhite!A$10:B$12,2,FALSE)*I2211</f>
        <v>1</v>
      </c>
      <c r="R2211">
        <f t="shared" si="69"/>
        <v>3</v>
      </c>
    </row>
    <row r="2212" spans="1:18" hidden="1">
      <c r="A2212" s="134">
        <v>9402790040</v>
      </c>
      <c r="B2212">
        <v>2005</v>
      </c>
      <c r="C2212">
        <v>20051005</v>
      </c>
      <c r="D2212">
        <v>50</v>
      </c>
      <c r="E2212">
        <v>50</v>
      </c>
      <c r="G2212" t="s">
        <v>308</v>
      </c>
      <c r="H2212">
        <v>210512</v>
      </c>
      <c r="I2212">
        <v>1</v>
      </c>
      <c r="J2212" t="s">
        <v>77</v>
      </c>
      <c r="K2212" t="s">
        <v>77</v>
      </c>
      <c r="L2212" t="s">
        <v>896</v>
      </c>
      <c r="M2212">
        <v>2002</v>
      </c>
      <c r="N2212">
        <v>74</v>
      </c>
      <c r="O2212">
        <v>1</v>
      </c>
      <c r="P2212" t="str">
        <f t="shared" si="68"/>
        <v>10</v>
      </c>
      <c r="Q2212" s="118">
        <f>VLOOKUP(M2212,WeightWhite!A$10:B$12,2,FALSE)*I2212</f>
        <v>1</v>
      </c>
      <c r="R2212">
        <f t="shared" si="69"/>
        <v>3</v>
      </c>
    </row>
    <row r="2213" spans="1:18" hidden="1">
      <c r="A2213" s="134">
        <v>9402790041</v>
      </c>
      <c r="B2213">
        <v>2005</v>
      </c>
      <c r="C2213">
        <v>20051005</v>
      </c>
      <c r="D2213">
        <v>50</v>
      </c>
      <c r="E2213">
        <v>50</v>
      </c>
      <c r="G2213" t="s">
        <v>308</v>
      </c>
      <c r="H2213">
        <v>210512</v>
      </c>
      <c r="I2213">
        <v>1</v>
      </c>
      <c r="J2213" t="s">
        <v>77</v>
      </c>
      <c r="K2213" t="s">
        <v>77</v>
      </c>
      <c r="L2213" t="s">
        <v>896</v>
      </c>
      <c r="M2213">
        <v>2002</v>
      </c>
      <c r="N2213">
        <v>74</v>
      </c>
      <c r="O2213">
        <v>1</v>
      </c>
      <c r="P2213" t="str">
        <f t="shared" si="68"/>
        <v>10</v>
      </c>
      <c r="Q2213" s="118">
        <f>VLOOKUP(M2213,WeightWhite!A$10:B$12,2,FALSE)*I2213</f>
        <v>1</v>
      </c>
      <c r="R2213">
        <f t="shared" si="69"/>
        <v>3</v>
      </c>
    </row>
    <row r="2214" spans="1:18" hidden="1">
      <c r="A2214" s="134">
        <v>9402800003</v>
      </c>
      <c r="B2214">
        <v>2005</v>
      </c>
      <c r="C2214">
        <v>20051007</v>
      </c>
      <c r="D2214">
        <v>50</v>
      </c>
      <c r="E2214">
        <v>50</v>
      </c>
      <c r="G2214" t="s">
        <v>308</v>
      </c>
      <c r="H2214">
        <v>210512</v>
      </c>
      <c r="I2214">
        <v>1</v>
      </c>
      <c r="J2214" t="s">
        <v>77</v>
      </c>
      <c r="K2214" t="s">
        <v>77</v>
      </c>
      <c r="L2214" t="s">
        <v>896</v>
      </c>
      <c r="M2214">
        <v>2002</v>
      </c>
      <c r="N2214">
        <v>74</v>
      </c>
      <c r="O2214">
        <v>1</v>
      </c>
      <c r="P2214" t="str">
        <f t="shared" si="68"/>
        <v>10</v>
      </c>
      <c r="Q2214" s="118">
        <f>VLOOKUP(M2214,WeightWhite!A$10:B$12,2,FALSE)*I2214</f>
        <v>1</v>
      </c>
      <c r="R2214">
        <f t="shared" si="69"/>
        <v>3</v>
      </c>
    </row>
    <row r="2215" spans="1:18" hidden="1">
      <c r="A2215" s="134">
        <v>9402800008</v>
      </c>
      <c r="B2215">
        <v>2005</v>
      </c>
      <c r="C2215">
        <v>20051007</v>
      </c>
      <c r="D2215">
        <v>50</v>
      </c>
      <c r="E2215">
        <v>50</v>
      </c>
      <c r="G2215" t="s">
        <v>308</v>
      </c>
      <c r="H2215">
        <v>210512</v>
      </c>
      <c r="I2215">
        <v>1</v>
      </c>
      <c r="J2215" t="s">
        <v>77</v>
      </c>
      <c r="K2215" t="s">
        <v>77</v>
      </c>
      <c r="L2215" t="s">
        <v>896</v>
      </c>
      <c r="M2215">
        <v>2002</v>
      </c>
      <c r="N2215">
        <v>74</v>
      </c>
      <c r="O2215">
        <v>1</v>
      </c>
      <c r="P2215" t="str">
        <f t="shared" si="68"/>
        <v>10</v>
      </c>
      <c r="Q2215" s="118">
        <f>VLOOKUP(M2215,WeightWhite!A$10:B$12,2,FALSE)*I2215</f>
        <v>1</v>
      </c>
      <c r="R2215">
        <f t="shared" si="69"/>
        <v>3</v>
      </c>
    </row>
    <row r="2216" spans="1:18" hidden="1">
      <c r="A2216" s="134">
        <v>9402800009</v>
      </c>
      <c r="B2216">
        <v>2005</v>
      </c>
      <c r="C2216">
        <v>20051007</v>
      </c>
      <c r="D2216">
        <v>50</v>
      </c>
      <c r="E2216">
        <v>50</v>
      </c>
      <c r="G2216" t="s">
        <v>308</v>
      </c>
      <c r="H2216">
        <v>210512</v>
      </c>
      <c r="I2216">
        <v>1</v>
      </c>
      <c r="J2216" t="s">
        <v>77</v>
      </c>
      <c r="K2216" t="s">
        <v>77</v>
      </c>
      <c r="L2216" t="s">
        <v>896</v>
      </c>
      <c r="M2216">
        <v>2002</v>
      </c>
      <c r="N2216">
        <v>74</v>
      </c>
      <c r="O2216">
        <v>1</v>
      </c>
      <c r="P2216" t="str">
        <f t="shared" si="68"/>
        <v>10</v>
      </c>
      <c r="Q2216" s="118">
        <f>VLOOKUP(M2216,WeightWhite!A$10:B$12,2,FALSE)*I2216</f>
        <v>1</v>
      </c>
      <c r="R2216">
        <f t="shared" si="69"/>
        <v>3</v>
      </c>
    </row>
    <row r="2217" spans="1:18" hidden="1">
      <c r="A2217" s="134">
        <v>9402800010</v>
      </c>
      <c r="B2217">
        <v>2005</v>
      </c>
      <c r="C2217">
        <v>20051007</v>
      </c>
      <c r="D2217">
        <v>50</v>
      </c>
      <c r="E2217">
        <v>50</v>
      </c>
      <c r="G2217" t="s">
        <v>308</v>
      </c>
      <c r="H2217">
        <v>210512</v>
      </c>
      <c r="I2217">
        <v>1</v>
      </c>
      <c r="J2217" t="s">
        <v>77</v>
      </c>
      <c r="K2217" t="s">
        <v>77</v>
      </c>
      <c r="L2217" t="s">
        <v>896</v>
      </c>
      <c r="M2217">
        <v>2002</v>
      </c>
      <c r="N2217">
        <v>74</v>
      </c>
      <c r="O2217">
        <v>1</v>
      </c>
      <c r="P2217" t="str">
        <f t="shared" si="68"/>
        <v>10</v>
      </c>
      <c r="Q2217" s="118">
        <f>VLOOKUP(M2217,WeightWhite!A$10:B$12,2,FALSE)*I2217</f>
        <v>1</v>
      </c>
      <c r="R2217">
        <f t="shared" si="69"/>
        <v>3</v>
      </c>
    </row>
    <row r="2218" spans="1:18" hidden="1">
      <c r="A2218" s="134">
        <v>9402800011</v>
      </c>
      <c r="B2218">
        <v>2005</v>
      </c>
      <c r="C2218">
        <v>20051007</v>
      </c>
      <c r="D2218">
        <v>50</v>
      </c>
      <c r="E2218">
        <v>50</v>
      </c>
      <c r="G2218" t="s">
        <v>308</v>
      </c>
      <c r="H2218">
        <v>210512</v>
      </c>
      <c r="I2218">
        <v>1</v>
      </c>
      <c r="J2218" t="s">
        <v>77</v>
      </c>
      <c r="K2218" t="s">
        <v>77</v>
      </c>
      <c r="L2218" t="s">
        <v>896</v>
      </c>
      <c r="M2218">
        <v>2002</v>
      </c>
      <c r="N2218">
        <v>74</v>
      </c>
      <c r="O2218">
        <v>1</v>
      </c>
      <c r="P2218" t="str">
        <f t="shared" si="68"/>
        <v>10</v>
      </c>
      <c r="Q2218" s="118">
        <f>VLOOKUP(M2218,WeightWhite!A$10:B$12,2,FALSE)*I2218</f>
        <v>1</v>
      </c>
      <c r="R2218">
        <f t="shared" si="69"/>
        <v>3</v>
      </c>
    </row>
    <row r="2219" spans="1:18" hidden="1">
      <c r="A2219" s="134">
        <v>9402800012</v>
      </c>
      <c r="B2219">
        <v>2005</v>
      </c>
      <c r="C2219">
        <v>20051007</v>
      </c>
      <c r="D2219">
        <v>50</v>
      </c>
      <c r="E2219">
        <v>50</v>
      </c>
      <c r="G2219" t="s">
        <v>308</v>
      </c>
      <c r="H2219">
        <v>210512</v>
      </c>
      <c r="I2219">
        <v>1</v>
      </c>
      <c r="J2219" t="s">
        <v>77</v>
      </c>
      <c r="K2219" t="s">
        <v>77</v>
      </c>
      <c r="L2219" t="s">
        <v>896</v>
      </c>
      <c r="M2219">
        <v>2002</v>
      </c>
      <c r="N2219">
        <v>74</v>
      </c>
      <c r="O2219">
        <v>1</v>
      </c>
      <c r="P2219" t="str">
        <f t="shared" si="68"/>
        <v>10</v>
      </c>
      <c r="Q2219" s="118">
        <f>VLOOKUP(M2219,WeightWhite!A$10:B$12,2,FALSE)*I2219</f>
        <v>1</v>
      </c>
      <c r="R2219">
        <f t="shared" si="69"/>
        <v>3</v>
      </c>
    </row>
    <row r="2220" spans="1:18" hidden="1">
      <c r="A2220" s="134">
        <v>9402800014</v>
      </c>
      <c r="B2220">
        <v>2005</v>
      </c>
      <c r="C2220">
        <v>20051007</v>
      </c>
      <c r="D2220">
        <v>50</v>
      </c>
      <c r="E2220">
        <v>50</v>
      </c>
      <c r="G2220" t="s">
        <v>308</v>
      </c>
      <c r="H2220">
        <v>210512</v>
      </c>
      <c r="I2220">
        <v>1</v>
      </c>
      <c r="J2220" t="s">
        <v>77</v>
      </c>
      <c r="K2220" t="s">
        <v>77</v>
      </c>
      <c r="L2220" t="s">
        <v>896</v>
      </c>
      <c r="M2220">
        <v>2002</v>
      </c>
      <c r="N2220">
        <v>74</v>
      </c>
      <c r="O2220">
        <v>1</v>
      </c>
      <c r="P2220" t="str">
        <f t="shared" si="68"/>
        <v>10</v>
      </c>
      <c r="Q2220" s="118">
        <f>VLOOKUP(M2220,WeightWhite!A$10:B$12,2,FALSE)*I2220</f>
        <v>1</v>
      </c>
      <c r="R2220">
        <f t="shared" si="69"/>
        <v>3</v>
      </c>
    </row>
    <row r="2221" spans="1:18" hidden="1">
      <c r="A2221" s="134">
        <v>9402800087</v>
      </c>
      <c r="B2221">
        <v>2005</v>
      </c>
      <c r="C2221">
        <v>20051007</v>
      </c>
      <c r="D2221">
        <v>50</v>
      </c>
      <c r="E2221">
        <v>50</v>
      </c>
      <c r="G2221" t="s">
        <v>308</v>
      </c>
      <c r="H2221">
        <v>210512</v>
      </c>
      <c r="I2221">
        <v>1</v>
      </c>
      <c r="J2221" t="s">
        <v>77</v>
      </c>
      <c r="K2221" t="s">
        <v>77</v>
      </c>
      <c r="L2221" t="s">
        <v>896</v>
      </c>
      <c r="M2221">
        <v>2002</v>
      </c>
      <c r="N2221">
        <v>74</v>
      </c>
      <c r="O2221">
        <v>1</v>
      </c>
      <c r="P2221" t="str">
        <f t="shared" si="68"/>
        <v>10</v>
      </c>
      <c r="Q2221" s="118">
        <f>VLOOKUP(M2221,WeightWhite!A$10:B$12,2,FALSE)*I2221</f>
        <v>1</v>
      </c>
      <c r="R2221">
        <f t="shared" si="69"/>
        <v>3</v>
      </c>
    </row>
    <row r="2222" spans="1:18" hidden="1">
      <c r="A2222" s="134">
        <v>9402800088</v>
      </c>
      <c r="B2222">
        <v>2005</v>
      </c>
      <c r="C2222">
        <v>20051007</v>
      </c>
      <c r="D2222">
        <v>50</v>
      </c>
      <c r="E2222">
        <v>50</v>
      </c>
      <c r="G2222" t="s">
        <v>308</v>
      </c>
      <c r="H2222">
        <v>210512</v>
      </c>
      <c r="I2222">
        <v>1.04</v>
      </c>
      <c r="J2222" t="s">
        <v>77</v>
      </c>
      <c r="K2222" t="s">
        <v>77</v>
      </c>
      <c r="L2222" t="s">
        <v>896</v>
      </c>
      <c r="M2222">
        <v>2002</v>
      </c>
      <c r="N2222">
        <v>74</v>
      </c>
      <c r="O2222">
        <v>1</v>
      </c>
      <c r="P2222" t="str">
        <f t="shared" si="68"/>
        <v>10</v>
      </c>
      <c r="Q2222" s="118">
        <f>VLOOKUP(M2222,WeightWhite!A$10:B$12,2,FALSE)*I2222</f>
        <v>1.04</v>
      </c>
      <c r="R2222">
        <f t="shared" si="69"/>
        <v>3</v>
      </c>
    </row>
    <row r="2223" spans="1:18" hidden="1">
      <c r="A2223" s="134">
        <v>9402810001</v>
      </c>
      <c r="B2223">
        <v>2005</v>
      </c>
      <c r="C2223">
        <v>20051007</v>
      </c>
      <c r="D2223">
        <v>50</v>
      </c>
      <c r="E2223">
        <v>50</v>
      </c>
      <c r="G2223" t="s">
        <v>308</v>
      </c>
      <c r="H2223">
        <v>210512</v>
      </c>
      <c r="I2223">
        <v>1</v>
      </c>
      <c r="J2223" t="s">
        <v>77</v>
      </c>
      <c r="K2223" t="s">
        <v>77</v>
      </c>
      <c r="L2223" t="s">
        <v>896</v>
      </c>
      <c r="M2223">
        <v>2002</v>
      </c>
      <c r="N2223">
        <v>74</v>
      </c>
      <c r="O2223">
        <v>1</v>
      </c>
      <c r="P2223" t="str">
        <f t="shared" si="68"/>
        <v>10</v>
      </c>
      <c r="Q2223" s="118">
        <f>VLOOKUP(M2223,WeightWhite!A$10:B$12,2,FALSE)*I2223</f>
        <v>1</v>
      </c>
      <c r="R2223">
        <f t="shared" si="69"/>
        <v>3</v>
      </c>
    </row>
    <row r="2224" spans="1:18" hidden="1">
      <c r="A2224" s="134">
        <v>9402810002</v>
      </c>
      <c r="B2224">
        <v>2005</v>
      </c>
      <c r="C2224">
        <v>20051007</v>
      </c>
      <c r="D2224">
        <v>50</v>
      </c>
      <c r="E2224">
        <v>50</v>
      </c>
      <c r="G2224" t="s">
        <v>308</v>
      </c>
      <c r="H2224">
        <v>210512</v>
      </c>
      <c r="I2224">
        <v>1</v>
      </c>
      <c r="J2224" t="s">
        <v>77</v>
      </c>
      <c r="K2224" t="s">
        <v>77</v>
      </c>
      <c r="L2224" t="s">
        <v>896</v>
      </c>
      <c r="M2224">
        <v>2002</v>
      </c>
      <c r="N2224">
        <v>74</v>
      </c>
      <c r="O2224">
        <v>1</v>
      </c>
      <c r="P2224" t="str">
        <f t="shared" si="68"/>
        <v>10</v>
      </c>
      <c r="Q2224" s="118">
        <f>VLOOKUP(M2224,WeightWhite!A$10:B$12,2,FALSE)*I2224</f>
        <v>1</v>
      </c>
      <c r="R2224">
        <f t="shared" si="69"/>
        <v>3</v>
      </c>
    </row>
    <row r="2225" spans="1:18" hidden="1">
      <c r="A2225" s="134">
        <v>9402800017</v>
      </c>
      <c r="B2225">
        <v>2005</v>
      </c>
      <c r="C2225">
        <v>20051007</v>
      </c>
      <c r="D2225">
        <v>50</v>
      </c>
      <c r="E2225">
        <v>50</v>
      </c>
      <c r="G2225" t="s">
        <v>308</v>
      </c>
      <c r="H2225">
        <v>210512</v>
      </c>
      <c r="I2225">
        <v>1</v>
      </c>
      <c r="J2225" t="s">
        <v>77</v>
      </c>
      <c r="K2225" t="s">
        <v>77</v>
      </c>
      <c r="L2225" t="s">
        <v>896</v>
      </c>
      <c r="M2225">
        <v>2002</v>
      </c>
      <c r="N2225">
        <v>74</v>
      </c>
      <c r="O2225">
        <v>1</v>
      </c>
      <c r="P2225" t="str">
        <f t="shared" si="68"/>
        <v>10</v>
      </c>
      <c r="Q2225" s="118">
        <f>VLOOKUP(M2225,WeightWhite!A$10:B$12,2,FALSE)*I2225</f>
        <v>1</v>
      </c>
      <c r="R2225">
        <f t="shared" si="69"/>
        <v>3</v>
      </c>
    </row>
    <row r="2226" spans="1:18" hidden="1">
      <c r="A2226" s="134">
        <v>9402800021</v>
      </c>
      <c r="B2226">
        <v>2005</v>
      </c>
      <c r="C2226">
        <v>20051007</v>
      </c>
      <c r="D2226">
        <v>50</v>
      </c>
      <c r="E2226">
        <v>50</v>
      </c>
      <c r="G2226" t="s">
        <v>308</v>
      </c>
      <c r="H2226">
        <v>210512</v>
      </c>
      <c r="I2226">
        <v>1</v>
      </c>
      <c r="J2226" t="s">
        <v>77</v>
      </c>
      <c r="K2226" t="s">
        <v>77</v>
      </c>
      <c r="L2226" t="s">
        <v>896</v>
      </c>
      <c r="M2226">
        <v>2002</v>
      </c>
      <c r="N2226">
        <v>74</v>
      </c>
      <c r="O2226">
        <v>1</v>
      </c>
      <c r="P2226" t="str">
        <f t="shared" si="68"/>
        <v>10</v>
      </c>
      <c r="Q2226" s="118">
        <f>VLOOKUP(M2226,WeightWhite!A$10:B$12,2,FALSE)*I2226</f>
        <v>1</v>
      </c>
      <c r="R2226">
        <f t="shared" si="69"/>
        <v>3</v>
      </c>
    </row>
    <row r="2227" spans="1:18" hidden="1">
      <c r="A2227" s="134">
        <v>9402800022</v>
      </c>
      <c r="B2227">
        <v>2005</v>
      </c>
      <c r="C2227">
        <v>20051007</v>
      </c>
      <c r="D2227">
        <v>50</v>
      </c>
      <c r="E2227">
        <v>50</v>
      </c>
      <c r="G2227" t="s">
        <v>308</v>
      </c>
      <c r="H2227">
        <v>210512</v>
      </c>
      <c r="I2227">
        <v>1</v>
      </c>
      <c r="J2227" t="s">
        <v>77</v>
      </c>
      <c r="K2227" t="s">
        <v>77</v>
      </c>
      <c r="L2227" t="s">
        <v>896</v>
      </c>
      <c r="M2227">
        <v>2002</v>
      </c>
      <c r="N2227">
        <v>74</v>
      </c>
      <c r="O2227">
        <v>1</v>
      </c>
      <c r="P2227" t="str">
        <f t="shared" si="68"/>
        <v>10</v>
      </c>
      <c r="Q2227" s="118">
        <f>VLOOKUP(M2227,WeightWhite!A$10:B$12,2,FALSE)*I2227</f>
        <v>1</v>
      </c>
      <c r="R2227">
        <f t="shared" si="69"/>
        <v>3</v>
      </c>
    </row>
    <row r="2228" spans="1:18" hidden="1">
      <c r="A2228" s="134">
        <v>9402800023</v>
      </c>
      <c r="B2228">
        <v>2005</v>
      </c>
      <c r="C2228">
        <v>20051007</v>
      </c>
      <c r="D2228">
        <v>50</v>
      </c>
      <c r="E2228">
        <v>50</v>
      </c>
      <c r="G2228" t="s">
        <v>308</v>
      </c>
      <c r="H2228">
        <v>210512</v>
      </c>
      <c r="I2228">
        <v>1</v>
      </c>
      <c r="J2228" t="s">
        <v>77</v>
      </c>
      <c r="K2228" t="s">
        <v>77</v>
      </c>
      <c r="L2228" t="s">
        <v>896</v>
      </c>
      <c r="M2228">
        <v>2002</v>
      </c>
      <c r="N2228">
        <v>74</v>
      </c>
      <c r="O2228">
        <v>1</v>
      </c>
      <c r="P2228" t="str">
        <f t="shared" si="68"/>
        <v>10</v>
      </c>
      <c r="Q2228" s="118">
        <f>VLOOKUP(M2228,WeightWhite!A$10:B$12,2,FALSE)*I2228</f>
        <v>1</v>
      </c>
      <c r="R2228">
        <f t="shared" si="69"/>
        <v>3</v>
      </c>
    </row>
    <row r="2229" spans="1:18" hidden="1">
      <c r="A2229" s="134">
        <v>9402800024</v>
      </c>
      <c r="B2229">
        <v>2005</v>
      </c>
      <c r="C2229">
        <v>20051007</v>
      </c>
      <c r="D2229">
        <v>50</v>
      </c>
      <c r="E2229">
        <v>50</v>
      </c>
      <c r="G2229" t="s">
        <v>308</v>
      </c>
      <c r="H2229">
        <v>210512</v>
      </c>
      <c r="I2229">
        <v>1</v>
      </c>
      <c r="J2229" t="s">
        <v>77</v>
      </c>
      <c r="K2229" t="s">
        <v>77</v>
      </c>
      <c r="L2229" t="s">
        <v>896</v>
      </c>
      <c r="M2229">
        <v>2002</v>
      </c>
      <c r="N2229">
        <v>74</v>
      </c>
      <c r="O2229">
        <v>1</v>
      </c>
      <c r="P2229" t="str">
        <f t="shared" si="68"/>
        <v>10</v>
      </c>
      <c r="Q2229" s="118">
        <f>VLOOKUP(M2229,WeightWhite!A$10:B$12,2,FALSE)*I2229</f>
        <v>1</v>
      </c>
      <c r="R2229">
        <f t="shared" si="69"/>
        <v>3</v>
      </c>
    </row>
    <row r="2230" spans="1:18" hidden="1">
      <c r="A2230" s="134">
        <v>9402800025</v>
      </c>
      <c r="B2230">
        <v>2005</v>
      </c>
      <c r="C2230">
        <v>20051007</v>
      </c>
      <c r="D2230">
        <v>50</v>
      </c>
      <c r="E2230">
        <v>50</v>
      </c>
      <c r="G2230" t="s">
        <v>308</v>
      </c>
      <c r="H2230">
        <v>210512</v>
      </c>
      <c r="I2230">
        <v>1</v>
      </c>
      <c r="J2230" t="s">
        <v>77</v>
      </c>
      <c r="K2230" t="s">
        <v>77</v>
      </c>
      <c r="L2230" t="s">
        <v>896</v>
      </c>
      <c r="M2230">
        <v>2002</v>
      </c>
      <c r="N2230">
        <v>74</v>
      </c>
      <c r="O2230">
        <v>1</v>
      </c>
      <c r="P2230" t="str">
        <f t="shared" si="68"/>
        <v>10</v>
      </c>
      <c r="Q2230" s="118">
        <f>VLOOKUP(M2230,WeightWhite!A$10:B$12,2,FALSE)*I2230</f>
        <v>1</v>
      </c>
      <c r="R2230">
        <f t="shared" si="69"/>
        <v>3</v>
      </c>
    </row>
    <row r="2231" spans="1:18" hidden="1">
      <c r="A2231" s="134">
        <v>9402800028</v>
      </c>
      <c r="B2231">
        <v>2005</v>
      </c>
      <c r="C2231">
        <v>20051007</v>
      </c>
      <c r="D2231">
        <v>50</v>
      </c>
      <c r="E2231">
        <v>50</v>
      </c>
      <c r="G2231" t="s">
        <v>308</v>
      </c>
      <c r="H2231">
        <v>210512</v>
      </c>
      <c r="I2231">
        <v>1</v>
      </c>
      <c r="J2231" t="s">
        <v>77</v>
      </c>
      <c r="K2231" t="s">
        <v>77</v>
      </c>
      <c r="L2231" t="s">
        <v>896</v>
      </c>
      <c r="M2231">
        <v>2002</v>
      </c>
      <c r="N2231">
        <v>74</v>
      </c>
      <c r="O2231">
        <v>1</v>
      </c>
      <c r="P2231" t="str">
        <f t="shared" si="68"/>
        <v>10</v>
      </c>
      <c r="Q2231" s="118">
        <f>VLOOKUP(M2231,WeightWhite!A$10:B$12,2,FALSE)*I2231</f>
        <v>1</v>
      </c>
      <c r="R2231">
        <f t="shared" si="69"/>
        <v>3</v>
      </c>
    </row>
    <row r="2232" spans="1:18" hidden="1">
      <c r="A2232" s="134">
        <v>9402800037</v>
      </c>
      <c r="B2232">
        <v>2005</v>
      </c>
      <c r="C2232">
        <v>20051007</v>
      </c>
      <c r="D2232">
        <v>50</v>
      </c>
      <c r="E2232">
        <v>50</v>
      </c>
      <c r="G2232" t="s">
        <v>308</v>
      </c>
      <c r="H2232">
        <v>210512</v>
      </c>
      <c r="I2232">
        <v>1</v>
      </c>
      <c r="J2232" t="s">
        <v>77</v>
      </c>
      <c r="K2232" t="s">
        <v>77</v>
      </c>
      <c r="L2232" t="s">
        <v>896</v>
      </c>
      <c r="M2232">
        <v>2002</v>
      </c>
      <c r="N2232">
        <v>74</v>
      </c>
      <c r="O2232">
        <v>1</v>
      </c>
      <c r="P2232" t="str">
        <f t="shared" si="68"/>
        <v>10</v>
      </c>
      <c r="Q2232" s="118">
        <f>VLOOKUP(M2232,WeightWhite!A$10:B$12,2,FALSE)*I2232</f>
        <v>1</v>
      </c>
      <c r="R2232">
        <f t="shared" si="69"/>
        <v>3</v>
      </c>
    </row>
    <row r="2233" spans="1:18" hidden="1">
      <c r="A2233" s="134">
        <v>9402800039</v>
      </c>
      <c r="B2233">
        <v>2005</v>
      </c>
      <c r="C2233">
        <v>20051007</v>
      </c>
      <c r="D2233">
        <v>50</v>
      </c>
      <c r="E2233">
        <v>50</v>
      </c>
      <c r="G2233" t="s">
        <v>308</v>
      </c>
      <c r="H2233">
        <v>210512</v>
      </c>
      <c r="I2233">
        <v>1</v>
      </c>
      <c r="J2233" t="s">
        <v>77</v>
      </c>
      <c r="K2233" t="s">
        <v>77</v>
      </c>
      <c r="L2233" t="s">
        <v>896</v>
      </c>
      <c r="M2233">
        <v>2002</v>
      </c>
      <c r="N2233">
        <v>74</v>
      </c>
      <c r="O2233">
        <v>1</v>
      </c>
      <c r="P2233" t="str">
        <f t="shared" si="68"/>
        <v>10</v>
      </c>
      <c r="Q2233" s="118">
        <f>VLOOKUP(M2233,WeightWhite!A$10:B$12,2,FALSE)*I2233</f>
        <v>1</v>
      </c>
      <c r="R2233">
        <f t="shared" si="69"/>
        <v>3</v>
      </c>
    </row>
    <row r="2234" spans="1:18" hidden="1">
      <c r="A2234" s="134">
        <v>9402800040</v>
      </c>
      <c r="B2234">
        <v>2005</v>
      </c>
      <c r="C2234">
        <v>20051007</v>
      </c>
      <c r="D2234">
        <v>50</v>
      </c>
      <c r="E2234">
        <v>50</v>
      </c>
      <c r="G2234" t="s">
        <v>308</v>
      </c>
      <c r="H2234">
        <v>210512</v>
      </c>
      <c r="I2234">
        <v>1</v>
      </c>
      <c r="J2234" t="s">
        <v>77</v>
      </c>
      <c r="K2234" t="s">
        <v>77</v>
      </c>
      <c r="L2234" t="s">
        <v>896</v>
      </c>
      <c r="M2234">
        <v>2002</v>
      </c>
      <c r="N2234">
        <v>74</v>
      </c>
      <c r="O2234">
        <v>1</v>
      </c>
      <c r="P2234" t="str">
        <f t="shared" si="68"/>
        <v>10</v>
      </c>
      <c r="Q2234" s="118">
        <f>VLOOKUP(M2234,WeightWhite!A$10:B$12,2,FALSE)*I2234</f>
        <v>1</v>
      </c>
      <c r="R2234">
        <f t="shared" si="69"/>
        <v>3</v>
      </c>
    </row>
    <row r="2235" spans="1:18" hidden="1">
      <c r="A2235" s="134">
        <v>9402800042</v>
      </c>
      <c r="B2235">
        <v>2005</v>
      </c>
      <c r="C2235">
        <v>20051007</v>
      </c>
      <c r="D2235">
        <v>50</v>
      </c>
      <c r="E2235">
        <v>50</v>
      </c>
      <c r="G2235" t="s">
        <v>308</v>
      </c>
      <c r="H2235">
        <v>210512</v>
      </c>
      <c r="I2235">
        <v>1</v>
      </c>
      <c r="J2235" t="s">
        <v>77</v>
      </c>
      <c r="K2235" t="s">
        <v>77</v>
      </c>
      <c r="L2235" t="s">
        <v>896</v>
      </c>
      <c r="M2235">
        <v>2002</v>
      </c>
      <c r="N2235">
        <v>74</v>
      </c>
      <c r="O2235">
        <v>1</v>
      </c>
      <c r="P2235" t="str">
        <f t="shared" si="68"/>
        <v>10</v>
      </c>
      <c r="Q2235" s="118">
        <f>VLOOKUP(M2235,WeightWhite!A$10:B$12,2,FALSE)*I2235</f>
        <v>1</v>
      </c>
      <c r="R2235">
        <f t="shared" si="69"/>
        <v>3</v>
      </c>
    </row>
    <row r="2236" spans="1:18" hidden="1">
      <c r="A2236" s="134">
        <v>9402800043</v>
      </c>
      <c r="B2236">
        <v>2005</v>
      </c>
      <c r="C2236">
        <v>20051007</v>
      </c>
      <c r="D2236">
        <v>50</v>
      </c>
      <c r="E2236">
        <v>50</v>
      </c>
      <c r="G2236" t="s">
        <v>308</v>
      </c>
      <c r="H2236">
        <v>210512</v>
      </c>
      <c r="I2236">
        <v>1</v>
      </c>
      <c r="J2236" t="s">
        <v>77</v>
      </c>
      <c r="K2236" t="s">
        <v>77</v>
      </c>
      <c r="L2236" t="s">
        <v>896</v>
      </c>
      <c r="M2236">
        <v>2002</v>
      </c>
      <c r="N2236">
        <v>74</v>
      </c>
      <c r="O2236">
        <v>1</v>
      </c>
      <c r="P2236" t="str">
        <f t="shared" si="68"/>
        <v>10</v>
      </c>
      <c r="Q2236" s="118">
        <f>VLOOKUP(M2236,WeightWhite!A$10:B$12,2,FALSE)*I2236</f>
        <v>1</v>
      </c>
      <c r="R2236">
        <f t="shared" si="69"/>
        <v>3</v>
      </c>
    </row>
    <row r="2237" spans="1:18" hidden="1">
      <c r="A2237" s="134">
        <v>9402800044</v>
      </c>
      <c r="B2237">
        <v>2005</v>
      </c>
      <c r="C2237">
        <v>20051007</v>
      </c>
      <c r="D2237">
        <v>50</v>
      </c>
      <c r="E2237">
        <v>50</v>
      </c>
      <c r="G2237" t="s">
        <v>308</v>
      </c>
      <c r="H2237">
        <v>210512</v>
      </c>
      <c r="I2237">
        <v>1</v>
      </c>
      <c r="J2237" t="s">
        <v>77</v>
      </c>
      <c r="K2237" t="s">
        <v>77</v>
      </c>
      <c r="L2237" t="s">
        <v>896</v>
      </c>
      <c r="M2237">
        <v>2002</v>
      </c>
      <c r="N2237">
        <v>74</v>
      </c>
      <c r="O2237">
        <v>1</v>
      </c>
      <c r="P2237" t="str">
        <f t="shared" si="68"/>
        <v>10</v>
      </c>
      <c r="Q2237" s="118">
        <f>VLOOKUP(M2237,WeightWhite!A$10:B$12,2,FALSE)*I2237</f>
        <v>1</v>
      </c>
      <c r="R2237">
        <f t="shared" si="69"/>
        <v>3</v>
      </c>
    </row>
    <row r="2238" spans="1:18" hidden="1">
      <c r="A2238" s="134">
        <v>9402800046</v>
      </c>
      <c r="B2238">
        <v>2005</v>
      </c>
      <c r="C2238">
        <v>20051007</v>
      </c>
      <c r="D2238">
        <v>50</v>
      </c>
      <c r="E2238">
        <v>50</v>
      </c>
      <c r="G2238" t="s">
        <v>308</v>
      </c>
      <c r="H2238">
        <v>210512</v>
      </c>
      <c r="I2238">
        <v>1</v>
      </c>
      <c r="J2238" t="s">
        <v>77</v>
      </c>
      <c r="K2238" t="s">
        <v>77</v>
      </c>
      <c r="L2238" t="s">
        <v>896</v>
      </c>
      <c r="M2238">
        <v>2002</v>
      </c>
      <c r="N2238">
        <v>74</v>
      </c>
      <c r="O2238">
        <v>1</v>
      </c>
      <c r="P2238" t="str">
        <f t="shared" si="68"/>
        <v>10</v>
      </c>
      <c r="Q2238" s="118">
        <f>VLOOKUP(M2238,WeightWhite!A$10:B$12,2,FALSE)*I2238</f>
        <v>1</v>
      </c>
      <c r="R2238">
        <f t="shared" si="69"/>
        <v>3</v>
      </c>
    </row>
    <row r="2239" spans="1:18" hidden="1">
      <c r="A2239" s="134">
        <v>9402800047</v>
      </c>
      <c r="B2239">
        <v>2005</v>
      </c>
      <c r="C2239">
        <v>20051007</v>
      </c>
      <c r="D2239">
        <v>50</v>
      </c>
      <c r="E2239">
        <v>50</v>
      </c>
      <c r="G2239" t="s">
        <v>308</v>
      </c>
      <c r="H2239">
        <v>210512</v>
      </c>
      <c r="I2239">
        <v>1</v>
      </c>
      <c r="J2239" t="s">
        <v>77</v>
      </c>
      <c r="K2239" t="s">
        <v>77</v>
      </c>
      <c r="L2239" t="s">
        <v>896</v>
      </c>
      <c r="M2239">
        <v>2002</v>
      </c>
      <c r="N2239">
        <v>74</v>
      </c>
      <c r="O2239">
        <v>1</v>
      </c>
      <c r="P2239" t="str">
        <f t="shared" si="68"/>
        <v>10</v>
      </c>
      <c r="Q2239" s="118">
        <f>VLOOKUP(M2239,WeightWhite!A$10:B$12,2,FALSE)*I2239</f>
        <v>1</v>
      </c>
      <c r="R2239">
        <f t="shared" si="69"/>
        <v>3</v>
      </c>
    </row>
    <row r="2240" spans="1:18" hidden="1">
      <c r="A2240" s="134">
        <v>9402800049</v>
      </c>
      <c r="B2240">
        <v>2005</v>
      </c>
      <c r="C2240">
        <v>20051007</v>
      </c>
      <c r="D2240">
        <v>50</v>
      </c>
      <c r="E2240">
        <v>50</v>
      </c>
      <c r="G2240" t="s">
        <v>308</v>
      </c>
      <c r="H2240">
        <v>210512</v>
      </c>
      <c r="I2240">
        <v>1</v>
      </c>
      <c r="J2240" t="s">
        <v>77</v>
      </c>
      <c r="K2240" t="s">
        <v>77</v>
      </c>
      <c r="L2240" t="s">
        <v>896</v>
      </c>
      <c r="M2240">
        <v>2002</v>
      </c>
      <c r="N2240">
        <v>74</v>
      </c>
      <c r="O2240">
        <v>1</v>
      </c>
      <c r="P2240" t="str">
        <f t="shared" si="68"/>
        <v>10</v>
      </c>
      <c r="Q2240" s="118">
        <f>VLOOKUP(M2240,WeightWhite!A$10:B$12,2,FALSE)*I2240</f>
        <v>1</v>
      </c>
      <c r="R2240">
        <f t="shared" si="69"/>
        <v>3</v>
      </c>
    </row>
    <row r="2241" spans="1:18" hidden="1">
      <c r="A2241" s="134">
        <v>9402800051</v>
      </c>
      <c r="B2241">
        <v>2005</v>
      </c>
      <c r="C2241">
        <v>20051007</v>
      </c>
      <c r="D2241">
        <v>50</v>
      </c>
      <c r="E2241">
        <v>50</v>
      </c>
      <c r="G2241" t="s">
        <v>308</v>
      </c>
      <c r="H2241">
        <v>210512</v>
      </c>
      <c r="I2241">
        <v>1</v>
      </c>
      <c r="J2241" t="s">
        <v>77</v>
      </c>
      <c r="K2241" t="s">
        <v>77</v>
      </c>
      <c r="L2241" t="s">
        <v>896</v>
      </c>
      <c r="M2241">
        <v>2002</v>
      </c>
      <c r="N2241">
        <v>74</v>
      </c>
      <c r="O2241">
        <v>1</v>
      </c>
      <c r="P2241" t="str">
        <f t="shared" si="68"/>
        <v>10</v>
      </c>
      <c r="Q2241" s="118">
        <f>VLOOKUP(M2241,WeightWhite!A$10:B$12,2,FALSE)*I2241</f>
        <v>1</v>
      </c>
      <c r="R2241">
        <f t="shared" si="69"/>
        <v>3</v>
      </c>
    </row>
    <row r="2242" spans="1:18" hidden="1">
      <c r="A2242" s="134">
        <v>9402800052</v>
      </c>
      <c r="B2242">
        <v>2005</v>
      </c>
      <c r="C2242">
        <v>20051007</v>
      </c>
      <c r="D2242">
        <v>50</v>
      </c>
      <c r="E2242">
        <v>50</v>
      </c>
      <c r="G2242" t="s">
        <v>308</v>
      </c>
      <c r="H2242">
        <v>210512</v>
      </c>
      <c r="I2242">
        <v>1</v>
      </c>
      <c r="J2242" t="s">
        <v>77</v>
      </c>
      <c r="K2242" t="s">
        <v>77</v>
      </c>
      <c r="L2242" t="s">
        <v>896</v>
      </c>
      <c r="M2242">
        <v>2002</v>
      </c>
      <c r="N2242">
        <v>74</v>
      </c>
      <c r="O2242">
        <v>1</v>
      </c>
      <c r="P2242" t="str">
        <f t="shared" ref="P2242:P2305" si="70">MID(C2242,5,2)</f>
        <v>10</v>
      </c>
      <c r="Q2242" s="118">
        <f>VLOOKUP(M2242,WeightWhite!A$10:B$12,2,FALSE)*I2242</f>
        <v>1</v>
      </c>
      <c r="R2242">
        <f t="shared" si="69"/>
        <v>3</v>
      </c>
    </row>
    <row r="2243" spans="1:18" hidden="1">
      <c r="A2243" s="134">
        <v>9402800054</v>
      </c>
      <c r="B2243">
        <v>2005</v>
      </c>
      <c r="C2243">
        <v>20051007</v>
      </c>
      <c r="D2243">
        <v>50</v>
      </c>
      <c r="E2243">
        <v>50</v>
      </c>
      <c r="G2243" t="s">
        <v>308</v>
      </c>
      <c r="H2243">
        <v>210512</v>
      </c>
      <c r="I2243">
        <v>1</v>
      </c>
      <c r="J2243" t="s">
        <v>77</v>
      </c>
      <c r="K2243" t="s">
        <v>77</v>
      </c>
      <c r="L2243" t="s">
        <v>896</v>
      </c>
      <c r="M2243">
        <v>2002</v>
      </c>
      <c r="N2243">
        <v>74</v>
      </c>
      <c r="O2243">
        <v>1</v>
      </c>
      <c r="P2243" t="str">
        <f t="shared" si="70"/>
        <v>10</v>
      </c>
      <c r="Q2243" s="118">
        <f>VLOOKUP(M2243,WeightWhite!A$10:B$12,2,FALSE)*I2243</f>
        <v>1</v>
      </c>
      <c r="R2243">
        <f t="shared" ref="R2243:R2306" si="71">B2243-M2243</f>
        <v>3</v>
      </c>
    </row>
    <row r="2244" spans="1:18" hidden="1">
      <c r="A2244" s="134">
        <v>9402800056</v>
      </c>
      <c r="B2244">
        <v>2005</v>
      </c>
      <c r="C2244">
        <v>20051007</v>
      </c>
      <c r="D2244">
        <v>50</v>
      </c>
      <c r="E2244">
        <v>50</v>
      </c>
      <c r="G2244" t="s">
        <v>308</v>
      </c>
      <c r="H2244">
        <v>210512</v>
      </c>
      <c r="I2244">
        <v>1</v>
      </c>
      <c r="J2244" t="s">
        <v>77</v>
      </c>
      <c r="K2244" t="s">
        <v>77</v>
      </c>
      <c r="L2244" t="s">
        <v>896</v>
      </c>
      <c r="M2244">
        <v>2002</v>
      </c>
      <c r="N2244">
        <v>74</v>
      </c>
      <c r="O2244">
        <v>1</v>
      </c>
      <c r="P2244" t="str">
        <f t="shared" si="70"/>
        <v>10</v>
      </c>
      <c r="Q2244" s="118">
        <f>VLOOKUP(M2244,WeightWhite!A$10:B$12,2,FALSE)*I2244</f>
        <v>1</v>
      </c>
      <c r="R2244">
        <f t="shared" si="71"/>
        <v>3</v>
      </c>
    </row>
    <row r="2245" spans="1:18" hidden="1">
      <c r="A2245" s="134">
        <v>9402800057</v>
      </c>
      <c r="B2245">
        <v>2005</v>
      </c>
      <c r="C2245">
        <v>20051007</v>
      </c>
      <c r="D2245">
        <v>50</v>
      </c>
      <c r="E2245">
        <v>50</v>
      </c>
      <c r="G2245" t="s">
        <v>308</v>
      </c>
      <c r="H2245">
        <v>210512</v>
      </c>
      <c r="I2245">
        <v>1</v>
      </c>
      <c r="J2245" t="s">
        <v>77</v>
      </c>
      <c r="K2245" t="s">
        <v>77</v>
      </c>
      <c r="L2245" t="s">
        <v>896</v>
      </c>
      <c r="M2245">
        <v>2002</v>
      </c>
      <c r="N2245">
        <v>74</v>
      </c>
      <c r="O2245">
        <v>1</v>
      </c>
      <c r="P2245" t="str">
        <f t="shared" si="70"/>
        <v>10</v>
      </c>
      <c r="Q2245" s="118">
        <f>VLOOKUP(M2245,WeightWhite!A$10:B$12,2,FALSE)*I2245</f>
        <v>1</v>
      </c>
      <c r="R2245">
        <f t="shared" si="71"/>
        <v>3</v>
      </c>
    </row>
    <row r="2246" spans="1:18" hidden="1">
      <c r="A2246" s="134">
        <v>9402800060</v>
      </c>
      <c r="B2246">
        <v>2005</v>
      </c>
      <c r="C2246">
        <v>20051007</v>
      </c>
      <c r="D2246">
        <v>50</v>
      </c>
      <c r="E2246">
        <v>50</v>
      </c>
      <c r="G2246" t="s">
        <v>308</v>
      </c>
      <c r="H2246">
        <v>210512</v>
      </c>
      <c r="I2246">
        <v>1</v>
      </c>
      <c r="J2246" t="s">
        <v>77</v>
      </c>
      <c r="K2246" t="s">
        <v>77</v>
      </c>
      <c r="L2246" t="s">
        <v>896</v>
      </c>
      <c r="M2246">
        <v>2002</v>
      </c>
      <c r="N2246">
        <v>74</v>
      </c>
      <c r="O2246">
        <v>1</v>
      </c>
      <c r="P2246" t="str">
        <f t="shared" si="70"/>
        <v>10</v>
      </c>
      <c r="Q2246" s="118">
        <f>VLOOKUP(M2246,WeightWhite!A$10:B$12,2,FALSE)*I2246</f>
        <v>1</v>
      </c>
      <c r="R2246">
        <f t="shared" si="71"/>
        <v>3</v>
      </c>
    </row>
    <row r="2247" spans="1:18" hidden="1">
      <c r="A2247" s="134">
        <v>9402800063</v>
      </c>
      <c r="B2247">
        <v>2005</v>
      </c>
      <c r="C2247">
        <v>20051007</v>
      </c>
      <c r="D2247">
        <v>50</v>
      </c>
      <c r="E2247">
        <v>50</v>
      </c>
      <c r="G2247" t="s">
        <v>308</v>
      </c>
      <c r="H2247">
        <v>210512</v>
      </c>
      <c r="I2247">
        <v>1</v>
      </c>
      <c r="J2247" t="s">
        <v>77</v>
      </c>
      <c r="K2247" t="s">
        <v>77</v>
      </c>
      <c r="L2247" t="s">
        <v>896</v>
      </c>
      <c r="M2247">
        <v>2002</v>
      </c>
      <c r="N2247">
        <v>74</v>
      </c>
      <c r="O2247">
        <v>1</v>
      </c>
      <c r="P2247" t="str">
        <f t="shared" si="70"/>
        <v>10</v>
      </c>
      <c r="Q2247" s="118">
        <f>VLOOKUP(M2247,WeightWhite!A$10:B$12,2,FALSE)*I2247</f>
        <v>1</v>
      </c>
      <c r="R2247">
        <f t="shared" si="71"/>
        <v>3</v>
      </c>
    </row>
    <row r="2248" spans="1:18" hidden="1">
      <c r="A2248" s="134">
        <v>9402800065</v>
      </c>
      <c r="B2248">
        <v>2005</v>
      </c>
      <c r="C2248">
        <v>20051007</v>
      </c>
      <c r="D2248">
        <v>50</v>
      </c>
      <c r="E2248">
        <v>50</v>
      </c>
      <c r="G2248" t="s">
        <v>308</v>
      </c>
      <c r="H2248">
        <v>210512</v>
      </c>
      <c r="I2248">
        <v>1</v>
      </c>
      <c r="J2248" t="s">
        <v>77</v>
      </c>
      <c r="K2248" t="s">
        <v>77</v>
      </c>
      <c r="L2248" t="s">
        <v>896</v>
      </c>
      <c r="M2248">
        <v>2002</v>
      </c>
      <c r="N2248">
        <v>74</v>
      </c>
      <c r="O2248">
        <v>1</v>
      </c>
      <c r="P2248" t="str">
        <f t="shared" si="70"/>
        <v>10</v>
      </c>
      <c r="Q2248" s="118">
        <f>VLOOKUP(M2248,WeightWhite!A$10:B$12,2,FALSE)*I2248</f>
        <v>1</v>
      </c>
      <c r="R2248">
        <f t="shared" si="71"/>
        <v>3</v>
      </c>
    </row>
    <row r="2249" spans="1:18" hidden="1">
      <c r="A2249" s="134">
        <v>9402800066</v>
      </c>
      <c r="B2249">
        <v>2005</v>
      </c>
      <c r="C2249">
        <v>20051007</v>
      </c>
      <c r="D2249">
        <v>50</v>
      </c>
      <c r="E2249">
        <v>50</v>
      </c>
      <c r="G2249" t="s">
        <v>308</v>
      </c>
      <c r="H2249">
        <v>210512</v>
      </c>
      <c r="I2249">
        <v>1</v>
      </c>
      <c r="J2249" t="s">
        <v>77</v>
      </c>
      <c r="K2249" t="s">
        <v>77</v>
      </c>
      <c r="L2249" t="s">
        <v>896</v>
      </c>
      <c r="M2249">
        <v>2002</v>
      </c>
      <c r="N2249">
        <v>74</v>
      </c>
      <c r="O2249">
        <v>1</v>
      </c>
      <c r="P2249" t="str">
        <f t="shared" si="70"/>
        <v>10</v>
      </c>
      <c r="Q2249" s="118">
        <f>VLOOKUP(M2249,WeightWhite!A$10:B$12,2,FALSE)*I2249</f>
        <v>1</v>
      </c>
      <c r="R2249">
        <f t="shared" si="71"/>
        <v>3</v>
      </c>
    </row>
    <row r="2250" spans="1:18" hidden="1">
      <c r="A2250" s="134">
        <v>9402800069</v>
      </c>
      <c r="B2250">
        <v>2005</v>
      </c>
      <c r="C2250">
        <v>20051007</v>
      </c>
      <c r="D2250">
        <v>50</v>
      </c>
      <c r="E2250">
        <v>50</v>
      </c>
      <c r="G2250" t="s">
        <v>308</v>
      </c>
      <c r="H2250">
        <v>210512</v>
      </c>
      <c r="I2250">
        <v>1</v>
      </c>
      <c r="J2250" t="s">
        <v>77</v>
      </c>
      <c r="K2250" t="s">
        <v>77</v>
      </c>
      <c r="L2250" t="s">
        <v>896</v>
      </c>
      <c r="M2250">
        <v>2002</v>
      </c>
      <c r="N2250">
        <v>74</v>
      </c>
      <c r="O2250">
        <v>1</v>
      </c>
      <c r="P2250" t="str">
        <f t="shared" si="70"/>
        <v>10</v>
      </c>
      <c r="Q2250" s="118">
        <f>VLOOKUP(M2250,WeightWhite!A$10:B$12,2,FALSE)*I2250</f>
        <v>1</v>
      </c>
      <c r="R2250">
        <f t="shared" si="71"/>
        <v>3</v>
      </c>
    </row>
    <row r="2251" spans="1:18" hidden="1">
      <c r="A2251" s="134">
        <v>9402800070</v>
      </c>
      <c r="B2251">
        <v>2005</v>
      </c>
      <c r="C2251">
        <v>20051007</v>
      </c>
      <c r="D2251">
        <v>50</v>
      </c>
      <c r="E2251">
        <v>50</v>
      </c>
      <c r="G2251" t="s">
        <v>308</v>
      </c>
      <c r="H2251">
        <v>210512</v>
      </c>
      <c r="I2251">
        <v>1</v>
      </c>
      <c r="J2251" t="s">
        <v>77</v>
      </c>
      <c r="K2251" t="s">
        <v>77</v>
      </c>
      <c r="L2251" t="s">
        <v>896</v>
      </c>
      <c r="M2251">
        <v>2002</v>
      </c>
      <c r="N2251">
        <v>74</v>
      </c>
      <c r="O2251">
        <v>1</v>
      </c>
      <c r="P2251" t="str">
        <f t="shared" si="70"/>
        <v>10</v>
      </c>
      <c r="Q2251" s="118">
        <f>VLOOKUP(M2251,WeightWhite!A$10:B$12,2,FALSE)*I2251</f>
        <v>1</v>
      </c>
      <c r="R2251">
        <f t="shared" si="71"/>
        <v>3</v>
      </c>
    </row>
    <row r="2252" spans="1:18" hidden="1">
      <c r="A2252" s="134">
        <v>9402800071</v>
      </c>
      <c r="B2252">
        <v>2005</v>
      </c>
      <c r="C2252">
        <v>20051007</v>
      </c>
      <c r="D2252">
        <v>50</v>
      </c>
      <c r="E2252">
        <v>50</v>
      </c>
      <c r="G2252" t="s">
        <v>308</v>
      </c>
      <c r="H2252">
        <v>210512</v>
      </c>
      <c r="I2252">
        <v>1</v>
      </c>
      <c r="J2252" t="s">
        <v>77</v>
      </c>
      <c r="K2252" t="s">
        <v>77</v>
      </c>
      <c r="L2252" t="s">
        <v>896</v>
      </c>
      <c r="M2252">
        <v>2002</v>
      </c>
      <c r="N2252">
        <v>74</v>
      </c>
      <c r="O2252">
        <v>1</v>
      </c>
      <c r="P2252" t="str">
        <f t="shared" si="70"/>
        <v>10</v>
      </c>
      <c r="Q2252" s="118">
        <f>VLOOKUP(M2252,WeightWhite!A$10:B$12,2,FALSE)*I2252</f>
        <v>1</v>
      </c>
      <c r="R2252">
        <f t="shared" si="71"/>
        <v>3</v>
      </c>
    </row>
    <row r="2253" spans="1:18" hidden="1">
      <c r="A2253" s="134">
        <v>9402800072</v>
      </c>
      <c r="B2253">
        <v>2005</v>
      </c>
      <c r="C2253">
        <v>20051007</v>
      </c>
      <c r="D2253">
        <v>50</v>
      </c>
      <c r="E2253">
        <v>50</v>
      </c>
      <c r="G2253" t="s">
        <v>308</v>
      </c>
      <c r="H2253">
        <v>210512</v>
      </c>
      <c r="I2253">
        <v>1</v>
      </c>
      <c r="J2253" t="s">
        <v>77</v>
      </c>
      <c r="K2253" t="s">
        <v>77</v>
      </c>
      <c r="L2253" t="s">
        <v>896</v>
      </c>
      <c r="M2253">
        <v>2002</v>
      </c>
      <c r="N2253">
        <v>74</v>
      </c>
      <c r="O2253">
        <v>1</v>
      </c>
      <c r="P2253" t="str">
        <f t="shared" si="70"/>
        <v>10</v>
      </c>
      <c r="Q2253" s="118">
        <f>VLOOKUP(M2253,WeightWhite!A$10:B$12,2,FALSE)*I2253</f>
        <v>1</v>
      </c>
      <c r="R2253">
        <f t="shared" si="71"/>
        <v>3</v>
      </c>
    </row>
    <row r="2254" spans="1:18" hidden="1">
      <c r="A2254" s="134">
        <v>9402800077</v>
      </c>
      <c r="B2254">
        <v>2005</v>
      </c>
      <c r="C2254">
        <v>20051007</v>
      </c>
      <c r="D2254">
        <v>50</v>
      </c>
      <c r="E2254">
        <v>50</v>
      </c>
      <c r="G2254" t="s">
        <v>308</v>
      </c>
      <c r="H2254">
        <v>210512</v>
      </c>
      <c r="I2254">
        <v>1</v>
      </c>
      <c r="J2254" t="s">
        <v>77</v>
      </c>
      <c r="K2254" t="s">
        <v>77</v>
      </c>
      <c r="L2254" t="s">
        <v>896</v>
      </c>
      <c r="M2254">
        <v>2002</v>
      </c>
      <c r="N2254">
        <v>74</v>
      </c>
      <c r="O2254">
        <v>1</v>
      </c>
      <c r="P2254" t="str">
        <f t="shared" si="70"/>
        <v>10</v>
      </c>
      <c r="Q2254" s="118">
        <f>VLOOKUP(M2254,WeightWhite!A$10:B$12,2,FALSE)*I2254</f>
        <v>1</v>
      </c>
      <c r="R2254">
        <f t="shared" si="71"/>
        <v>3</v>
      </c>
    </row>
    <row r="2255" spans="1:18" hidden="1">
      <c r="A2255" s="134">
        <v>9402800078</v>
      </c>
      <c r="B2255">
        <v>2005</v>
      </c>
      <c r="C2255">
        <v>20051007</v>
      </c>
      <c r="D2255">
        <v>50</v>
      </c>
      <c r="E2255">
        <v>50</v>
      </c>
      <c r="G2255" t="s">
        <v>308</v>
      </c>
      <c r="H2255">
        <v>210512</v>
      </c>
      <c r="I2255">
        <v>1</v>
      </c>
      <c r="J2255" t="s">
        <v>77</v>
      </c>
      <c r="K2255" t="s">
        <v>77</v>
      </c>
      <c r="L2255" t="s">
        <v>896</v>
      </c>
      <c r="M2255">
        <v>2002</v>
      </c>
      <c r="N2255">
        <v>74</v>
      </c>
      <c r="O2255">
        <v>1</v>
      </c>
      <c r="P2255" t="str">
        <f t="shared" si="70"/>
        <v>10</v>
      </c>
      <c r="Q2255" s="118">
        <f>VLOOKUP(M2255,WeightWhite!A$10:B$12,2,FALSE)*I2255</f>
        <v>1</v>
      </c>
      <c r="R2255">
        <f t="shared" si="71"/>
        <v>3</v>
      </c>
    </row>
    <row r="2256" spans="1:18" hidden="1">
      <c r="A2256" s="134">
        <v>9402800080</v>
      </c>
      <c r="B2256">
        <v>2005</v>
      </c>
      <c r="C2256">
        <v>20051007</v>
      </c>
      <c r="D2256">
        <v>50</v>
      </c>
      <c r="E2256">
        <v>50</v>
      </c>
      <c r="G2256" t="s">
        <v>308</v>
      </c>
      <c r="H2256">
        <v>210512</v>
      </c>
      <c r="I2256">
        <v>1</v>
      </c>
      <c r="J2256" t="s">
        <v>77</v>
      </c>
      <c r="K2256" t="s">
        <v>77</v>
      </c>
      <c r="L2256" t="s">
        <v>896</v>
      </c>
      <c r="M2256">
        <v>2002</v>
      </c>
      <c r="N2256">
        <v>74</v>
      </c>
      <c r="O2256">
        <v>1</v>
      </c>
      <c r="P2256" t="str">
        <f t="shared" si="70"/>
        <v>10</v>
      </c>
      <c r="Q2256" s="118">
        <f>VLOOKUP(M2256,WeightWhite!A$10:B$12,2,FALSE)*I2256</f>
        <v>1</v>
      </c>
      <c r="R2256">
        <f t="shared" si="71"/>
        <v>3</v>
      </c>
    </row>
    <row r="2257" spans="1:18" hidden="1">
      <c r="A2257" s="134">
        <v>9402800082</v>
      </c>
      <c r="B2257">
        <v>2005</v>
      </c>
      <c r="C2257">
        <v>20051007</v>
      </c>
      <c r="D2257">
        <v>50</v>
      </c>
      <c r="E2257">
        <v>50</v>
      </c>
      <c r="G2257" t="s">
        <v>308</v>
      </c>
      <c r="H2257">
        <v>210512</v>
      </c>
      <c r="I2257">
        <v>1</v>
      </c>
      <c r="J2257" t="s">
        <v>77</v>
      </c>
      <c r="K2257" t="s">
        <v>77</v>
      </c>
      <c r="L2257" t="s">
        <v>896</v>
      </c>
      <c r="M2257">
        <v>2002</v>
      </c>
      <c r="N2257">
        <v>74</v>
      </c>
      <c r="O2257">
        <v>1</v>
      </c>
      <c r="P2257" t="str">
        <f t="shared" si="70"/>
        <v>10</v>
      </c>
      <c r="Q2257" s="118">
        <f>VLOOKUP(M2257,WeightWhite!A$10:B$12,2,FALSE)*I2257</f>
        <v>1</v>
      </c>
      <c r="R2257">
        <f t="shared" si="71"/>
        <v>3</v>
      </c>
    </row>
    <row r="2258" spans="1:18" hidden="1">
      <c r="A2258" s="134">
        <v>9402800083</v>
      </c>
      <c r="B2258">
        <v>2005</v>
      </c>
      <c r="C2258">
        <v>20051007</v>
      </c>
      <c r="D2258">
        <v>50</v>
      </c>
      <c r="E2258">
        <v>50</v>
      </c>
      <c r="G2258" t="s">
        <v>308</v>
      </c>
      <c r="H2258">
        <v>210512</v>
      </c>
      <c r="I2258">
        <v>1</v>
      </c>
      <c r="J2258" t="s">
        <v>77</v>
      </c>
      <c r="K2258" t="s">
        <v>77</v>
      </c>
      <c r="L2258" t="s">
        <v>896</v>
      </c>
      <c r="M2258">
        <v>2002</v>
      </c>
      <c r="N2258">
        <v>74</v>
      </c>
      <c r="O2258">
        <v>1</v>
      </c>
      <c r="P2258" t="str">
        <f t="shared" si="70"/>
        <v>10</v>
      </c>
      <c r="Q2258" s="118">
        <f>VLOOKUP(M2258,WeightWhite!A$10:B$12,2,FALSE)*I2258</f>
        <v>1</v>
      </c>
      <c r="R2258">
        <f t="shared" si="71"/>
        <v>3</v>
      </c>
    </row>
    <row r="2259" spans="1:18" hidden="1">
      <c r="A2259" s="134">
        <v>9402800084</v>
      </c>
      <c r="B2259">
        <v>2005</v>
      </c>
      <c r="C2259">
        <v>20051007</v>
      </c>
      <c r="D2259">
        <v>50</v>
      </c>
      <c r="E2259">
        <v>50</v>
      </c>
      <c r="G2259" t="s">
        <v>308</v>
      </c>
      <c r="H2259">
        <v>210512</v>
      </c>
      <c r="I2259">
        <v>1</v>
      </c>
      <c r="J2259" t="s">
        <v>77</v>
      </c>
      <c r="K2259" t="s">
        <v>77</v>
      </c>
      <c r="L2259" t="s">
        <v>896</v>
      </c>
      <c r="M2259">
        <v>2002</v>
      </c>
      <c r="N2259">
        <v>74</v>
      </c>
      <c r="O2259">
        <v>1</v>
      </c>
      <c r="P2259" t="str">
        <f t="shared" si="70"/>
        <v>10</v>
      </c>
      <c r="Q2259" s="118">
        <f>VLOOKUP(M2259,WeightWhite!A$10:B$12,2,FALSE)*I2259</f>
        <v>1</v>
      </c>
      <c r="R2259">
        <f t="shared" si="71"/>
        <v>3</v>
      </c>
    </row>
    <row r="2260" spans="1:18" hidden="1">
      <c r="A2260" s="134">
        <v>9402800085</v>
      </c>
      <c r="B2260">
        <v>2005</v>
      </c>
      <c r="C2260">
        <v>20051007</v>
      </c>
      <c r="D2260">
        <v>50</v>
      </c>
      <c r="E2260">
        <v>50</v>
      </c>
      <c r="G2260" t="s">
        <v>308</v>
      </c>
      <c r="H2260">
        <v>210512</v>
      </c>
      <c r="I2260">
        <v>1</v>
      </c>
      <c r="J2260" t="s">
        <v>77</v>
      </c>
      <c r="K2260" t="s">
        <v>77</v>
      </c>
      <c r="L2260" t="s">
        <v>896</v>
      </c>
      <c r="M2260">
        <v>2002</v>
      </c>
      <c r="N2260">
        <v>74</v>
      </c>
      <c r="O2260">
        <v>1</v>
      </c>
      <c r="P2260" t="str">
        <f t="shared" si="70"/>
        <v>10</v>
      </c>
      <c r="Q2260" s="118">
        <f>VLOOKUP(M2260,WeightWhite!A$10:B$12,2,FALSE)*I2260</f>
        <v>1</v>
      </c>
      <c r="R2260">
        <f t="shared" si="71"/>
        <v>3</v>
      </c>
    </row>
    <row r="2261" spans="1:18" hidden="1">
      <c r="A2261" s="134">
        <v>9402810007</v>
      </c>
      <c r="B2261">
        <v>2005</v>
      </c>
      <c r="C2261">
        <v>20051007</v>
      </c>
      <c r="D2261">
        <v>50</v>
      </c>
      <c r="E2261">
        <v>50</v>
      </c>
      <c r="G2261" t="s">
        <v>308</v>
      </c>
      <c r="H2261">
        <v>210512</v>
      </c>
      <c r="I2261">
        <v>1</v>
      </c>
      <c r="J2261" t="s">
        <v>77</v>
      </c>
      <c r="K2261" t="s">
        <v>77</v>
      </c>
      <c r="L2261" t="s">
        <v>896</v>
      </c>
      <c r="M2261">
        <v>2002</v>
      </c>
      <c r="N2261">
        <v>74</v>
      </c>
      <c r="O2261">
        <v>1</v>
      </c>
      <c r="P2261" t="str">
        <f t="shared" si="70"/>
        <v>10</v>
      </c>
      <c r="Q2261" s="118">
        <f>VLOOKUP(M2261,WeightWhite!A$10:B$12,2,FALSE)*I2261</f>
        <v>1</v>
      </c>
      <c r="R2261">
        <f t="shared" si="71"/>
        <v>3</v>
      </c>
    </row>
    <row r="2262" spans="1:18" hidden="1">
      <c r="A2262" s="134">
        <v>9402810008</v>
      </c>
      <c r="B2262">
        <v>2005</v>
      </c>
      <c r="C2262">
        <v>20051007</v>
      </c>
      <c r="D2262">
        <v>50</v>
      </c>
      <c r="E2262">
        <v>50</v>
      </c>
      <c r="G2262" t="s">
        <v>308</v>
      </c>
      <c r="H2262">
        <v>210512</v>
      </c>
      <c r="I2262">
        <v>1</v>
      </c>
      <c r="J2262" t="s">
        <v>77</v>
      </c>
      <c r="K2262" t="s">
        <v>77</v>
      </c>
      <c r="L2262" t="s">
        <v>896</v>
      </c>
      <c r="M2262">
        <v>2002</v>
      </c>
      <c r="N2262">
        <v>74</v>
      </c>
      <c r="O2262">
        <v>1</v>
      </c>
      <c r="P2262" t="str">
        <f t="shared" si="70"/>
        <v>10</v>
      </c>
      <c r="Q2262" s="118">
        <f>VLOOKUP(M2262,WeightWhite!A$10:B$12,2,FALSE)*I2262</f>
        <v>1</v>
      </c>
      <c r="R2262">
        <f t="shared" si="71"/>
        <v>3</v>
      </c>
    </row>
    <row r="2263" spans="1:18" hidden="1">
      <c r="A2263" s="134">
        <v>9402810009</v>
      </c>
      <c r="B2263">
        <v>2005</v>
      </c>
      <c r="C2263">
        <v>20051007</v>
      </c>
      <c r="D2263">
        <v>50</v>
      </c>
      <c r="E2263">
        <v>50</v>
      </c>
      <c r="G2263" t="s">
        <v>308</v>
      </c>
      <c r="H2263">
        <v>210512</v>
      </c>
      <c r="I2263">
        <v>1</v>
      </c>
      <c r="J2263" t="s">
        <v>77</v>
      </c>
      <c r="K2263" t="s">
        <v>77</v>
      </c>
      <c r="L2263" t="s">
        <v>896</v>
      </c>
      <c r="M2263">
        <v>2002</v>
      </c>
      <c r="N2263">
        <v>74</v>
      </c>
      <c r="O2263">
        <v>1</v>
      </c>
      <c r="P2263" t="str">
        <f t="shared" si="70"/>
        <v>10</v>
      </c>
      <c r="Q2263" s="118">
        <f>VLOOKUP(M2263,WeightWhite!A$10:B$12,2,FALSE)*I2263</f>
        <v>1</v>
      </c>
      <c r="R2263">
        <f t="shared" si="71"/>
        <v>3</v>
      </c>
    </row>
    <row r="2264" spans="1:18" hidden="1">
      <c r="A2264" s="134">
        <v>9402810010</v>
      </c>
      <c r="B2264">
        <v>2005</v>
      </c>
      <c r="C2264">
        <v>20051007</v>
      </c>
      <c r="D2264">
        <v>50</v>
      </c>
      <c r="E2264">
        <v>50</v>
      </c>
      <c r="G2264" t="s">
        <v>308</v>
      </c>
      <c r="H2264">
        <v>210512</v>
      </c>
      <c r="I2264">
        <v>1</v>
      </c>
      <c r="J2264" t="s">
        <v>77</v>
      </c>
      <c r="K2264" t="s">
        <v>77</v>
      </c>
      <c r="L2264" t="s">
        <v>896</v>
      </c>
      <c r="M2264">
        <v>2002</v>
      </c>
      <c r="N2264">
        <v>74</v>
      </c>
      <c r="O2264">
        <v>1</v>
      </c>
      <c r="P2264" t="str">
        <f t="shared" si="70"/>
        <v>10</v>
      </c>
      <c r="Q2264" s="118">
        <f>VLOOKUP(M2264,WeightWhite!A$10:B$12,2,FALSE)*I2264</f>
        <v>1</v>
      </c>
      <c r="R2264">
        <f t="shared" si="71"/>
        <v>3</v>
      </c>
    </row>
    <row r="2265" spans="1:18" hidden="1">
      <c r="A2265" s="134">
        <v>9402810011</v>
      </c>
      <c r="B2265">
        <v>2005</v>
      </c>
      <c r="C2265">
        <v>20051007</v>
      </c>
      <c r="D2265">
        <v>50</v>
      </c>
      <c r="E2265">
        <v>50</v>
      </c>
      <c r="G2265" t="s">
        <v>308</v>
      </c>
      <c r="H2265">
        <v>210512</v>
      </c>
      <c r="I2265">
        <v>1</v>
      </c>
      <c r="J2265" t="s">
        <v>77</v>
      </c>
      <c r="K2265" t="s">
        <v>77</v>
      </c>
      <c r="L2265" t="s">
        <v>896</v>
      </c>
      <c r="M2265">
        <v>2002</v>
      </c>
      <c r="N2265">
        <v>74</v>
      </c>
      <c r="O2265">
        <v>1</v>
      </c>
      <c r="P2265" t="str">
        <f t="shared" si="70"/>
        <v>10</v>
      </c>
      <c r="Q2265" s="118">
        <f>VLOOKUP(M2265,WeightWhite!A$10:B$12,2,FALSE)*I2265</f>
        <v>1</v>
      </c>
      <c r="R2265">
        <f t="shared" si="71"/>
        <v>3</v>
      </c>
    </row>
    <row r="2266" spans="1:18" hidden="1">
      <c r="A2266" s="134">
        <v>9402810013</v>
      </c>
      <c r="B2266">
        <v>2005</v>
      </c>
      <c r="C2266">
        <v>20051007</v>
      </c>
      <c r="D2266">
        <v>50</v>
      </c>
      <c r="E2266">
        <v>50</v>
      </c>
      <c r="G2266" t="s">
        <v>308</v>
      </c>
      <c r="H2266">
        <v>210512</v>
      </c>
      <c r="I2266">
        <v>1</v>
      </c>
      <c r="J2266" t="s">
        <v>77</v>
      </c>
      <c r="K2266" t="s">
        <v>77</v>
      </c>
      <c r="L2266" t="s">
        <v>896</v>
      </c>
      <c r="M2266">
        <v>2002</v>
      </c>
      <c r="N2266">
        <v>74</v>
      </c>
      <c r="O2266">
        <v>1</v>
      </c>
      <c r="P2266" t="str">
        <f t="shared" si="70"/>
        <v>10</v>
      </c>
      <c r="Q2266" s="118">
        <f>VLOOKUP(M2266,WeightWhite!A$10:B$12,2,FALSE)*I2266</f>
        <v>1</v>
      </c>
      <c r="R2266">
        <f t="shared" si="71"/>
        <v>3</v>
      </c>
    </row>
    <row r="2267" spans="1:18" hidden="1">
      <c r="A2267" s="134">
        <v>9402810014</v>
      </c>
      <c r="B2267">
        <v>2005</v>
      </c>
      <c r="C2267">
        <v>20051007</v>
      </c>
      <c r="D2267">
        <v>50</v>
      </c>
      <c r="E2267">
        <v>50</v>
      </c>
      <c r="G2267" t="s">
        <v>308</v>
      </c>
      <c r="H2267">
        <v>210512</v>
      </c>
      <c r="I2267">
        <v>1</v>
      </c>
      <c r="J2267" t="s">
        <v>77</v>
      </c>
      <c r="K2267" t="s">
        <v>77</v>
      </c>
      <c r="L2267" t="s">
        <v>896</v>
      </c>
      <c r="M2267">
        <v>2002</v>
      </c>
      <c r="N2267">
        <v>74</v>
      </c>
      <c r="O2267">
        <v>1</v>
      </c>
      <c r="P2267" t="str">
        <f t="shared" si="70"/>
        <v>10</v>
      </c>
      <c r="Q2267" s="118">
        <f>VLOOKUP(M2267,WeightWhite!A$10:B$12,2,FALSE)*I2267</f>
        <v>1</v>
      </c>
      <c r="R2267">
        <f t="shared" si="71"/>
        <v>3</v>
      </c>
    </row>
    <row r="2268" spans="1:18" hidden="1">
      <c r="A2268" s="134">
        <v>9402810015</v>
      </c>
      <c r="B2268">
        <v>2005</v>
      </c>
      <c r="C2268">
        <v>20051007</v>
      </c>
      <c r="D2268">
        <v>50</v>
      </c>
      <c r="E2268">
        <v>50</v>
      </c>
      <c r="G2268" t="s">
        <v>308</v>
      </c>
      <c r="H2268">
        <v>210512</v>
      </c>
      <c r="I2268">
        <v>1</v>
      </c>
      <c r="J2268" t="s">
        <v>77</v>
      </c>
      <c r="K2268" t="s">
        <v>77</v>
      </c>
      <c r="L2268" t="s">
        <v>896</v>
      </c>
      <c r="M2268">
        <v>2002</v>
      </c>
      <c r="N2268">
        <v>74</v>
      </c>
      <c r="O2268">
        <v>1</v>
      </c>
      <c r="P2268" t="str">
        <f t="shared" si="70"/>
        <v>10</v>
      </c>
      <c r="Q2268" s="118">
        <f>VLOOKUP(M2268,WeightWhite!A$10:B$12,2,FALSE)*I2268</f>
        <v>1</v>
      </c>
      <c r="R2268">
        <f t="shared" si="71"/>
        <v>3</v>
      </c>
    </row>
    <row r="2269" spans="1:18" hidden="1">
      <c r="A2269" s="134">
        <v>9402810017</v>
      </c>
      <c r="B2269">
        <v>2005</v>
      </c>
      <c r="C2269">
        <v>20051007</v>
      </c>
      <c r="D2269">
        <v>50</v>
      </c>
      <c r="E2269">
        <v>50</v>
      </c>
      <c r="G2269" t="s">
        <v>308</v>
      </c>
      <c r="H2269">
        <v>210512</v>
      </c>
      <c r="I2269">
        <v>1</v>
      </c>
      <c r="J2269" t="s">
        <v>77</v>
      </c>
      <c r="K2269" t="s">
        <v>77</v>
      </c>
      <c r="L2269" t="s">
        <v>896</v>
      </c>
      <c r="M2269">
        <v>2002</v>
      </c>
      <c r="N2269">
        <v>74</v>
      </c>
      <c r="O2269">
        <v>1</v>
      </c>
      <c r="P2269" t="str">
        <f t="shared" si="70"/>
        <v>10</v>
      </c>
      <c r="Q2269" s="118">
        <f>VLOOKUP(M2269,WeightWhite!A$10:B$12,2,FALSE)*I2269</f>
        <v>1</v>
      </c>
      <c r="R2269">
        <f t="shared" si="71"/>
        <v>3</v>
      </c>
    </row>
    <row r="2270" spans="1:18" hidden="1">
      <c r="A2270" s="134">
        <v>9402810018</v>
      </c>
      <c r="B2270">
        <v>2005</v>
      </c>
      <c r="C2270">
        <v>20051007</v>
      </c>
      <c r="D2270">
        <v>50</v>
      </c>
      <c r="E2270">
        <v>50</v>
      </c>
      <c r="G2270" t="s">
        <v>308</v>
      </c>
      <c r="H2270">
        <v>210512</v>
      </c>
      <c r="I2270">
        <v>1</v>
      </c>
      <c r="J2270" t="s">
        <v>77</v>
      </c>
      <c r="K2270" t="s">
        <v>77</v>
      </c>
      <c r="L2270" t="s">
        <v>896</v>
      </c>
      <c r="M2270">
        <v>2002</v>
      </c>
      <c r="N2270">
        <v>74</v>
      </c>
      <c r="O2270">
        <v>1</v>
      </c>
      <c r="P2270" t="str">
        <f t="shared" si="70"/>
        <v>10</v>
      </c>
      <c r="Q2270" s="118">
        <f>VLOOKUP(M2270,WeightWhite!A$10:B$12,2,FALSE)*I2270</f>
        <v>1</v>
      </c>
      <c r="R2270">
        <f t="shared" si="71"/>
        <v>3</v>
      </c>
    </row>
    <row r="2271" spans="1:18" hidden="1">
      <c r="A2271" s="134">
        <v>9402810019</v>
      </c>
      <c r="B2271">
        <v>2005</v>
      </c>
      <c r="C2271">
        <v>20051007</v>
      </c>
      <c r="D2271">
        <v>50</v>
      </c>
      <c r="E2271">
        <v>50</v>
      </c>
      <c r="G2271" t="s">
        <v>308</v>
      </c>
      <c r="H2271">
        <v>210512</v>
      </c>
      <c r="I2271">
        <v>1</v>
      </c>
      <c r="J2271" t="s">
        <v>77</v>
      </c>
      <c r="K2271" t="s">
        <v>77</v>
      </c>
      <c r="L2271" t="s">
        <v>896</v>
      </c>
      <c r="M2271">
        <v>2002</v>
      </c>
      <c r="N2271">
        <v>74</v>
      </c>
      <c r="O2271">
        <v>1</v>
      </c>
      <c r="P2271" t="str">
        <f t="shared" si="70"/>
        <v>10</v>
      </c>
      <c r="Q2271" s="118">
        <f>VLOOKUP(M2271,WeightWhite!A$10:B$12,2,FALSE)*I2271</f>
        <v>1</v>
      </c>
      <c r="R2271">
        <f t="shared" si="71"/>
        <v>3</v>
      </c>
    </row>
    <row r="2272" spans="1:18" hidden="1">
      <c r="A2272" s="134">
        <v>9402810020</v>
      </c>
      <c r="B2272">
        <v>2005</v>
      </c>
      <c r="C2272">
        <v>20051007</v>
      </c>
      <c r="D2272">
        <v>50</v>
      </c>
      <c r="E2272">
        <v>50</v>
      </c>
      <c r="G2272" t="s">
        <v>308</v>
      </c>
      <c r="H2272">
        <v>210512</v>
      </c>
      <c r="I2272">
        <v>1</v>
      </c>
      <c r="J2272" t="s">
        <v>77</v>
      </c>
      <c r="K2272" t="s">
        <v>77</v>
      </c>
      <c r="L2272" t="s">
        <v>896</v>
      </c>
      <c r="M2272">
        <v>2002</v>
      </c>
      <c r="N2272">
        <v>74</v>
      </c>
      <c r="O2272">
        <v>1</v>
      </c>
      <c r="P2272" t="str">
        <f t="shared" si="70"/>
        <v>10</v>
      </c>
      <c r="Q2272" s="118">
        <f>VLOOKUP(M2272,WeightWhite!A$10:B$12,2,FALSE)*I2272</f>
        <v>1</v>
      </c>
      <c r="R2272">
        <f t="shared" si="71"/>
        <v>3</v>
      </c>
    </row>
    <row r="2273" spans="1:18" hidden="1">
      <c r="A2273" s="134">
        <v>9402810022</v>
      </c>
      <c r="B2273">
        <v>2005</v>
      </c>
      <c r="C2273">
        <v>20051007</v>
      </c>
      <c r="D2273">
        <v>50</v>
      </c>
      <c r="E2273">
        <v>50</v>
      </c>
      <c r="G2273" t="s">
        <v>308</v>
      </c>
      <c r="H2273">
        <v>210512</v>
      </c>
      <c r="I2273">
        <v>1</v>
      </c>
      <c r="J2273" t="s">
        <v>77</v>
      </c>
      <c r="K2273" t="s">
        <v>77</v>
      </c>
      <c r="L2273" t="s">
        <v>896</v>
      </c>
      <c r="M2273">
        <v>2002</v>
      </c>
      <c r="N2273">
        <v>74</v>
      </c>
      <c r="O2273">
        <v>1</v>
      </c>
      <c r="P2273" t="str">
        <f t="shared" si="70"/>
        <v>10</v>
      </c>
      <c r="Q2273" s="118">
        <f>VLOOKUP(M2273,WeightWhite!A$10:B$12,2,FALSE)*I2273</f>
        <v>1</v>
      </c>
      <c r="R2273">
        <f t="shared" si="71"/>
        <v>3</v>
      </c>
    </row>
    <row r="2274" spans="1:18" hidden="1">
      <c r="A2274" s="134">
        <v>9402810025</v>
      </c>
      <c r="B2274">
        <v>2005</v>
      </c>
      <c r="C2274">
        <v>20051007</v>
      </c>
      <c r="D2274">
        <v>50</v>
      </c>
      <c r="E2274">
        <v>50</v>
      </c>
      <c r="G2274" t="s">
        <v>308</v>
      </c>
      <c r="H2274">
        <v>210512</v>
      </c>
      <c r="I2274">
        <v>1</v>
      </c>
      <c r="J2274" t="s">
        <v>77</v>
      </c>
      <c r="K2274" t="s">
        <v>77</v>
      </c>
      <c r="L2274" t="s">
        <v>896</v>
      </c>
      <c r="M2274">
        <v>2002</v>
      </c>
      <c r="N2274">
        <v>74</v>
      </c>
      <c r="O2274">
        <v>1</v>
      </c>
      <c r="P2274" t="str">
        <f t="shared" si="70"/>
        <v>10</v>
      </c>
      <c r="Q2274" s="118">
        <f>VLOOKUP(M2274,WeightWhite!A$10:B$12,2,FALSE)*I2274</f>
        <v>1</v>
      </c>
      <c r="R2274">
        <f t="shared" si="71"/>
        <v>3</v>
      </c>
    </row>
    <row r="2275" spans="1:18" hidden="1">
      <c r="A2275" s="134">
        <v>9402810030</v>
      </c>
      <c r="B2275">
        <v>2005</v>
      </c>
      <c r="C2275">
        <v>20051007</v>
      </c>
      <c r="D2275">
        <v>50</v>
      </c>
      <c r="E2275">
        <v>50</v>
      </c>
      <c r="G2275" t="s">
        <v>308</v>
      </c>
      <c r="H2275">
        <v>210512</v>
      </c>
      <c r="I2275">
        <v>1</v>
      </c>
      <c r="J2275" t="s">
        <v>77</v>
      </c>
      <c r="K2275" t="s">
        <v>77</v>
      </c>
      <c r="L2275" t="s">
        <v>896</v>
      </c>
      <c r="M2275">
        <v>2002</v>
      </c>
      <c r="N2275">
        <v>74</v>
      </c>
      <c r="O2275">
        <v>1</v>
      </c>
      <c r="P2275" t="str">
        <f t="shared" si="70"/>
        <v>10</v>
      </c>
      <c r="Q2275" s="118">
        <f>VLOOKUP(M2275,WeightWhite!A$10:B$12,2,FALSE)*I2275</f>
        <v>1</v>
      </c>
      <c r="R2275">
        <f t="shared" si="71"/>
        <v>3</v>
      </c>
    </row>
    <row r="2276" spans="1:18" hidden="1">
      <c r="A2276" s="134">
        <v>9402810031</v>
      </c>
      <c r="B2276">
        <v>2005</v>
      </c>
      <c r="C2276">
        <v>20051007</v>
      </c>
      <c r="D2276">
        <v>50</v>
      </c>
      <c r="E2276">
        <v>50</v>
      </c>
      <c r="G2276" t="s">
        <v>308</v>
      </c>
      <c r="H2276">
        <v>210512</v>
      </c>
      <c r="I2276">
        <v>1.04</v>
      </c>
      <c r="J2276" t="s">
        <v>77</v>
      </c>
      <c r="K2276" t="s">
        <v>77</v>
      </c>
      <c r="L2276" t="s">
        <v>896</v>
      </c>
      <c r="M2276">
        <v>2002</v>
      </c>
      <c r="N2276">
        <v>74</v>
      </c>
      <c r="O2276">
        <v>1</v>
      </c>
      <c r="P2276" t="str">
        <f t="shared" si="70"/>
        <v>10</v>
      </c>
      <c r="Q2276" s="118">
        <f>VLOOKUP(M2276,WeightWhite!A$10:B$12,2,FALSE)*I2276</f>
        <v>1.04</v>
      </c>
      <c r="R2276">
        <f t="shared" si="71"/>
        <v>3</v>
      </c>
    </row>
    <row r="2277" spans="1:18" hidden="1">
      <c r="A2277" s="134">
        <v>9402810032</v>
      </c>
      <c r="B2277">
        <v>2005</v>
      </c>
      <c r="C2277">
        <v>20051007</v>
      </c>
      <c r="D2277">
        <v>50</v>
      </c>
      <c r="E2277">
        <v>50</v>
      </c>
      <c r="G2277" t="s">
        <v>308</v>
      </c>
      <c r="H2277">
        <v>210512</v>
      </c>
      <c r="I2277">
        <v>1.04</v>
      </c>
      <c r="J2277" t="s">
        <v>77</v>
      </c>
      <c r="K2277" t="s">
        <v>77</v>
      </c>
      <c r="L2277" t="s">
        <v>896</v>
      </c>
      <c r="M2277">
        <v>2002</v>
      </c>
      <c r="N2277">
        <v>74</v>
      </c>
      <c r="O2277">
        <v>1</v>
      </c>
      <c r="P2277" t="str">
        <f t="shared" si="70"/>
        <v>10</v>
      </c>
      <c r="Q2277" s="118">
        <f>VLOOKUP(M2277,WeightWhite!A$10:B$12,2,FALSE)*I2277</f>
        <v>1.04</v>
      </c>
      <c r="R2277">
        <f t="shared" si="71"/>
        <v>3</v>
      </c>
    </row>
    <row r="2278" spans="1:18" hidden="1">
      <c r="A2278" s="134">
        <v>9402810035</v>
      </c>
      <c r="B2278">
        <v>2005</v>
      </c>
      <c r="C2278">
        <v>20051007</v>
      </c>
      <c r="D2278">
        <v>50</v>
      </c>
      <c r="E2278">
        <v>50</v>
      </c>
      <c r="G2278" t="s">
        <v>308</v>
      </c>
      <c r="H2278">
        <v>210512</v>
      </c>
      <c r="I2278">
        <v>1.04</v>
      </c>
      <c r="J2278" t="s">
        <v>77</v>
      </c>
      <c r="K2278" t="s">
        <v>77</v>
      </c>
      <c r="L2278" t="s">
        <v>896</v>
      </c>
      <c r="M2278">
        <v>2002</v>
      </c>
      <c r="N2278">
        <v>74</v>
      </c>
      <c r="O2278">
        <v>1</v>
      </c>
      <c r="P2278" t="str">
        <f t="shared" si="70"/>
        <v>10</v>
      </c>
      <c r="Q2278" s="118">
        <f>VLOOKUP(M2278,WeightWhite!A$10:B$12,2,FALSE)*I2278</f>
        <v>1.04</v>
      </c>
      <c r="R2278">
        <f t="shared" si="71"/>
        <v>3</v>
      </c>
    </row>
    <row r="2279" spans="1:18" hidden="1">
      <c r="A2279" s="134">
        <v>9402810036</v>
      </c>
      <c r="B2279">
        <v>2005</v>
      </c>
      <c r="C2279">
        <v>20051007</v>
      </c>
      <c r="D2279">
        <v>50</v>
      </c>
      <c r="E2279">
        <v>50</v>
      </c>
      <c r="G2279" t="s">
        <v>308</v>
      </c>
      <c r="H2279">
        <v>210512</v>
      </c>
      <c r="I2279">
        <v>1.04</v>
      </c>
      <c r="J2279" t="s">
        <v>77</v>
      </c>
      <c r="K2279" t="s">
        <v>77</v>
      </c>
      <c r="L2279" t="s">
        <v>896</v>
      </c>
      <c r="M2279">
        <v>2002</v>
      </c>
      <c r="N2279">
        <v>74</v>
      </c>
      <c r="O2279">
        <v>1</v>
      </c>
      <c r="P2279" t="str">
        <f t="shared" si="70"/>
        <v>10</v>
      </c>
      <c r="Q2279" s="118">
        <f>VLOOKUP(M2279,WeightWhite!A$10:B$12,2,FALSE)*I2279</f>
        <v>1.04</v>
      </c>
      <c r="R2279">
        <f t="shared" si="71"/>
        <v>3</v>
      </c>
    </row>
    <row r="2280" spans="1:18" hidden="1">
      <c r="A2280" s="134">
        <v>9402810038</v>
      </c>
      <c r="B2280">
        <v>2005</v>
      </c>
      <c r="C2280">
        <v>20051007</v>
      </c>
      <c r="D2280">
        <v>50</v>
      </c>
      <c r="E2280">
        <v>50</v>
      </c>
      <c r="G2280" t="s">
        <v>308</v>
      </c>
      <c r="H2280">
        <v>210512</v>
      </c>
      <c r="I2280">
        <v>1</v>
      </c>
      <c r="J2280" t="s">
        <v>77</v>
      </c>
      <c r="K2280" t="s">
        <v>77</v>
      </c>
      <c r="L2280" t="s">
        <v>896</v>
      </c>
      <c r="M2280">
        <v>2002</v>
      </c>
      <c r="N2280">
        <v>74</v>
      </c>
      <c r="O2280">
        <v>1</v>
      </c>
      <c r="P2280" t="str">
        <f t="shared" si="70"/>
        <v>10</v>
      </c>
      <c r="Q2280" s="118">
        <f>VLOOKUP(M2280,WeightWhite!A$10:B$12,2,FALSE)*I2280</f>
        <v>1</v>
      </c>
      <c r="R2280">
        <f t="shared" si="71"/>
        <v>3</v>
      </c>
    </row>
    <row r="2281" spans="1:18" hidden="1">
      <c r="A2281" s="134">
        <v>9402810039</v>
      </c>
      <c r="B2281">
        <v>2005</v>
      </c>
      <c r="C2281">
        <v>20051007</v>
      </c>
      <c r="D2281">
        <v>50</v>
      </c>
      <c r="E2281">
        <v>50</v>
      </c>
      <c r="G2281" t="s">
        <v>308</v>
      </c>
      <c r="H2281">
        <v>210512</v>
      </c>
      <c r="I2281">
        <v>1</v>
      </c>
      <c r="J2281" t="s">
        <v>77</v>
      </c>
      <c r="K2281" t="s">
        <v>77</v>
      </c>
      <c r="L2281" t="s">
        <v>896</v>
      </c>
      <c r="M2281">
        <v>2002</v>
      </c>
      <c r="N2281">
        <v>74</v>
      </c>
      <c r="O2281">
        <v>1</v>
      </c>
      <c r="P2281" t="str">
        <f t="shared" si="70"/>
        <v>10</v>
      </c>
      <c r="Q2281" s="118">
        <f>VLOOKUP(M2281,WeightWhite!A$10:B$12,2,FALSE)*I2281</f>
        <v>1</v>
      </c>
      <c r="R2281">
        <f t="shared" si="71"/>
        <v>3</v>
      </c>
    </row>
    <row r="2282" spans="1:18" hidden="1">
      <c r="A2282" s="134">
        <v>9402810040</v>
      </c>
      <c r="B2282">
        <v>2005</v>
      </c>
      <c r="C2282">
        <v>20051007</v>
      </c>
      <c r="D2282">
        <v>50</v>
      </c>
      <c r="E2282">
        <v>50</v>
      </c>
      <c r="G2282" t="s">
        <v>308</v>
      </c>
      <c r="H2282">
        <v>210512</v>
      </c>
      <c r="I2282">
        <v>1</v>
      </c>
      <c r="J2282" t="s">
        <v>77</v>
      </c>
      <c r="K2282" t="s">
        <v>77</v>
      </c>
      <c r="L2282" t="s">
        <v>896</v>
      </c>
      <c r="M2282">
        <v>2002</v>
      </c>
      <c r="N2282">
        <v>74</v>
      </c>
      <c r="O2282">
        <v>1</v>
      </c>
      <c r="P2282" t="str">
        <f t="shared" si="70"/>
        <v>10</v>
      </c>
      <c r="Q2282" s="118">
        <f>VLOOKUP(M2282,WeightWhite!A$10:B$12,2,FALSE)*I2282</f>
        <v>1</v>
      </c>
      <c r="R2282">
        <f t="shared" si="71"/>
        <v>3</v>
      </c>
    </row>
    <row r="2283" spans="1:18" hidden="1">
      <c r="A2283" s="134">
        <v>9402810041</v>
      </c>
      <c r="B2283">
        <v>2005</v>
      </c>
      <c r="C2283">
        <v>20051007</v>
      </c>
      <c r="D2283">
        <v>50</v>
      </c>
      <c r="E2283">
        <v>50</v>
      </c>
      <c r="G2283" t="s">
        <v>308</v>
      </c>
      <c r="H2283">
        <v>210512</v>
      </c>
      <c r="I2283">
        <v>1</v>
      </c>
      <c r="J2283" t="s">
        <v>77</v>
      </c>
      <c r="K2283" t="s">
        <v>77</v>
      </c>
      <c r="L2283" t="s">
        <v>896</v>
      </c>
      <c r="M2283">
        <v>2002</v>
      </c>
      <c r="N2283">
        <v>74</v>
      </c>
      <c r="O2283">
        <v>1</v>
      </c>
      <c r="P2283" t="str">
        <f t="shared" si="70"/>
        <v>10</v>
      </c>
      <c r="Q2283" s="118">
        <f>VLOOKUP(M2283,WeightWhite!A$10:B$12,2,FALSE)*I2283</f>
        <v>1</v>
      </c>
      <c r="R2283">
        <f t="shared" si="71"/>
        <v>3</v>
      </c>
    </row>
    <row r="2284" spans="1:18" hidden="1">
      <c r="A2284" s="134">
        <v>9402830001</v>
      </c>
      <c r="B2284">
        <v>2005</v>
      </c>
      <c r="C2284">
        <v>20051024</v>
      </c>
      <c r="D2284">
        <v>50</v>
      </c>
      <c r="E2284">
        <v>50</v>
      </c>
      <c r="G2284" t="s">
        <v>308</v>
      </c>
      <c r="H2284">
        <v>210512</v>
      </c>
      <c r="I2284">
        <v>1</v>
      </c>
      <c r="J2284" t="s">
        <v>77</v>
      </c>
      <c r="K2284" t="s">
        <v>77</v>
      </c>
      <c r="L2284" t="s">
        <v>896</v>
      </c>
      <c r="M2284">
        <v>2002</v>
      </c>
      <c r="N2284">
        <v>74</v>
      </c>
      <c r="O2284">
        <v>1</v>
      </c>
      <c r="P2284" t="str">
        <f t="shared" si="70"/>
        <v>10</v>
      </c>
      <c r="Q2284" s="118">
        <f>VLOOKUP(M2284,WeightWhite!A$10:B$12,2,FALSE)*I2284</f>
        <v>1</v>
      </c>
      <c r="R2284">
        <f t="shared" si="71"/>
        <v>3</v>
      </c>
    </row>
    <row r="2285" spans="1:18" hidden="1">
      <c r="A2285" s="134">
        <v>9402830002</v>
      </c>
      <c r="B2285">
        <v>2005</v>
      </c>
      <c r="C2285">
        <v>20051024</v>
      </c>
      <c r="D2285">
        <v>50</v>
      </c>
      <c r="E2285">
        <v>50</v>
      </c>
      <c r="G2285" t="s">
        <v>308</v>
      </c>
      <c r="H2285">
        <v>210512</v>
      </c>
      <c r="I2285">
        <v>1</v>
      </c>
      <c r="J2285" t="s">
        <v>77</v>
      </c>
      <c r="K2285" t="s">
        <v>77</v>
      </c>
      <c r="L2285" t="s">
        <v>896</v>
      </c>
      <c r="M2285">
        <v>2002</v>
      </c>
      <c r="N2285">
        <v>74</v>
      </c>
      <c r="O2285">
        <v>1</v>
      </c>
      <c r="P2285" t="str">
        <f t="shared" si="70"/>
        <v>10</v>
      </c>
      <c r="Q2285" s="118">
        <f>VLOOKUP(M2285,WeightWhite!A$10:B$12,2,FALSE)*I2285</f>
        <v>1</v>
      </c>
      <c r="R2285">
        <f t="shared" si="71"/>
        <v>3</v>
      </c>
    </row>
    <row r="2286" spans="1:18" hidden="1">
      <c r="A2286" s="134">
        <v>9402830003</v>
      </c>
      <c r="B2286">
        <v>2005</v>
      </c>
      <c r="C2286">
        <v>20051024</v>
      </c>
      <c r="D2286">
        <v>50</v>
      </c>
      <c r="E2286">
        <v>50</v>
      </c>
      <c r="G2286" t="s">
        <v>308</v>
      </c>
      <c r="H2286">
        <v>210512</v>
      </c>
      <c r="I2286">
        <v>1</v>
      </c>
      <c r="J2286" t="s">
        <v>77</v>
      </c>
      <c r="K2286" t="s">
        <v>77</v>
      </c>
      <c r="L2286" t="s">
        <v>896</v>
      </c>
      <c r="M2286">
        <v>2002</v>
      </c>
      <c r="N2286">
        <v>74</v>
      </c>
      <c r="O2286">
        <v>1</v>
      </c>
      <c r="P2286" t="str">
        <f t="shared" si="70"/>
        <v>10</v>
      </c>
      <c r="Q2286" s="118">
        <f>VLOOKUP(M2286,WeightWhite!A$10:B$12,2,FALSE)*I2286</f>
        <v>1</v>
      </c>
      <c r="R2286">
        <f t="shared" si="71"/>
        <v>3</v>
      </c>
    </row>
    <row r="2287" spans="1:18" hidden="1">
      <c r="A2287" s="134">
        <v>9402830004</v>
      </c>
      <c r="B2287">
        <v>2005</v>
      </c>
      <c r="C2287">
        <v>20051024</v>
      </c>
      <c r="D2287">
        <v>50</v>
      </c>
      <c r="E2287">
        <v>50</v>
      </c>
      <c r="G2287" t="s">
        <v>308</v>
      </c>
      <c r="H2287">
        <v>210512</v>
      </c>
      <c r="I2287">
        <v>1</v>
      </c>
      <c r="J2287" t="s">
        <v>77</v>
      </c>
      <c r="K2287" t="s">
        <v>77</v>
      </c>
      <c r="L2287" t="s">
        <v>896</v>
      </c>
      <c r="M2287">
        <v>2002</v>
      </c>
      <c r="N2287">
        <v>74</v>
      </c>
      <c r="O2287">
        <v>1</v>
      </c>
      <c r="P2287" t="str">
        <f t="shared" si="70"/>
        <v>10</v>
      </c>
      <c r="Q2287" s="118">
        <f>VLOOKUP(M2287,WeightWhite!A$10:B$12,2,FALSE)*I2287</f>
        <v>1</v>
      </c>
      <c r="R2287">
        <f t="shared" si="71"/>
        <v>3</v>
      </c>
    </row>
    <row r="2288" spans="1:18" hidden="1">
      <c r="A2288" s="134">
        <v>9402830006</v>
      </c>
      <c r="B2288">
        <v>2005</v>
      </c>
      <c r="C2288">
        <v>20051024</v>
      </c>
      <c r="D2288">
        <v>50</v>
      </c>
      <c r="E2288">
        <v>50</v>
      </c>
      <c r="G2288" t="s">
        <v>308</v>
      </c>
      <c r="H2288">
        <v>210512</v>
      </c>
      <c r="I2288">
        <v>1</v>
      </c>
      <c r="J2288" t="s">
        <v>77</v>
      </c>
      <c r="K2288" t="s">
        <v>77</v>
      </c>
      <c r="L2288" t="s">
        <v>896</v>
      </c>
      <c r="M2288">
        <v>2002</v>
      </c>
      <c r="N2288">
        <v>74</v>
      </c>
      <c r="O2288">
        <v>1</v>
      </c>
      <c r="P2288" t="str">
        <f t="shared" si="70"/>
        <v>10</v>
      </c>
      <c r="Q2288" s="118">
        <f>VLOOKUP(M2288,WeightWhite!A$10:B$12,2,FALSE)*I2288</f>
        <v>1</v>
      </c>
      <c r="R2288">
        <f t="shared" si="71"/>
        <v>3</v>
      </c>
    </row>
    <row r="2289" spans="1:18" hidden="1">
      <c r="A2289" s="134">
        <v>9402830007</v>
      </c>
      <c r="B2289">
        <v>2005</v>
      </c>
      <c r="C2289">
        <v>20051024</v>
      </c>
      <c r="D2289">
        <v>50</v>
      </c>
      <c r="E2289">
        <v>50</v>
      </c>
      <c r="G2289" t="s">
        <v>308</v>
      </c>
      <c r="H2289">
        <v>210512</v>
      </c>
      <c r="I2289">
        <v>1</v>
      </c>
      <c r="J2289" t="s">
        <v>77</v>
      </c>
      <c r="K2289" t="s">
        <v>77</v>
      </c>
      <c r="L2289" t="s">
        <v>896</v>
      </c>
      <c r="M2289">
        <v>2002</v>
      </c>
      <c r="N2289">
        <v>74</v>
      </c>
      <c r="O2289">
        <v>1</v>
      </c>
      <c r="P2289" t="str">
        <f t="shared" si="70"/>
        <v>10</v>
      </c>
      <c r="Q2289" s="118">
        <f>VLOOKUP(M2289,WeightWhite!A$10:B$12,2,FALSE)*I2289</f>
        <v>1</v>
      </c>
      <c r="R2289">
        <f t="shared" si="71"/>
        <v>3</v>
      </c>
    </row>
    <row r="2290" spans="1:18" hidden="1">
      <c r="A2290" s="134">
        <v>9402830009</v>
      </c>
      <c r="B2290">
        <v>2005</v>
      </c>
      <c r="C2290">
        <v>20051024</v>
      </c>
      <c r="D2290">
        <v>50</v>
      </c>
      <c r="E2290">
        <v>50</v>
      </c>
      <c r="G2290" t="s">
        <v>308</v>
      </c>
      <c r="H2290">
        <v>210512</v>
      </c>
      <c r="I2290">
        <v>1</v>
      </c>
      <c r="J2290" t="s">
        <v>77</v>
      </c>
      <c r="K2290" t="s">
        <v>77</v>
      </c>
      <c r="L2290" t="s">
        <v>896</v>
      </c>
      <c r="M2290">
        <v>2002</v>
      </c>
      <c r="N2290">
        <v>74</v>
      </c>
      <c r="O2290">
        <v>1</v>
      </c>
      <c r="P2290" t="str">
        <f t="shared" si="70"/>
        <v>10</v>
      </c>
      <c r="Q2290" s="118">
        <f>VLOOKUP(M2290,WeightWhite!A$10:B$12,2,FALSE)*I2290</f>
        <v>1</v>
      </c>
      <c r="R2290">
        <f t="shared" si="71"/>
        <v>3</v>
      </c>
    </row>
    <row r="2291" spans="1:18" hidden="1">
      <c r="A2291" s="134">
        <v>9402830012</v>
      </c>
      <c r="B2291">
        <v>2005</v>
      </c>
      <c r="C2291">
        <v>20051024</v>
      </c>
      <c r="D2291">
        <v>50</v>
      </c>
      <c r="E2291">
        <v>50</v>
      </c>
      <c r="G2291" t="s">
        <v>308</v>
      </c>
      <c r="H2291">
        <v>210512</v>
      </c>
      <c r="I2291">
        <v>1</v>
      </c>
      <c r="J2291" t="s">
        <v>77</v>
      </c>
      <c r="K2291" t="s">
        <v>77</v>
      </c>
      <c r="L2291" t="s">
        <v>896</v>
      </c>
      <c r="M2291">
        <v>2002</v>
      </c>
      <c r="N2291">
        <v>74</v>
      </c>
      <c r="O2291">
        <v>1</v>
      </c>
      <c r="P2291" t="str">
        <f t="shared" si="70"/>
        <v>10</v>
      </c>
      <c r="Q2291" s="118">
        <f>VLOOKUP(M2291,WeightWhite!A$10:B$12,2,FALSE)*I2291</f>
        <v>1</v>
      </c>
      <c r="R2291">
        <f t="shared" si="71"/>
        <v>3</v>
      </c>
    </row>
    <row r="2292" spans="1:18" hidden="1">
      <c r="A2292" s="134">
        <v>9402830013</v>
      </c>
      <c r="B2292">
        <v>2005</v>
      </c>
      <c r="C2292">
        <v>20051024</v>
      </c>
      <c r="D2292">
        <v>50</v>
      </c>
      <c r="E2292">
        <v>50</v>
      </c>
      <c r="G2292" t="s">
        <v>308</v>
      </c>
      <c r="H2292">
        <v>210512</v>
      </c>
      <c r="I2292">
        <v>1</v>
      </c>
      <c r="J2292" t="s">
        <v>77</v>
      </c>
      <c r="K2292" t="s">
        <v>77</v>
      </c>
      <c r="L2292" t="s">
        <v>896</v>
      </c>
      <c r="M2292">
        <v>2002</v>
      </c>
      <c r="N2292">
        <v>74</v>
      </c>
      <c r="O2292">
        <v>1</v>
      </c>
      <c r="P2292" t="str">
        <f t="shared" si="70"/>
        <v>10</v>
      </c>
      <c r="Q2292" s="118">
        <f>VLOOKUP(M2292,WeightWhite!A$10:B$12,2,FALSE)*I2292</f>
        <v>1</v>
      </c>
      <c r="R2292">
        <f t="shared" si="71"/>
        <v>3</v>
      </c>
    </row>
    <row r="2293" spans="1:18" hidden="1">
      <c r="A2293" s="134">
        <v>9402830014</v>
      </c>
      <c r="B2293">
        <v>2005</v>
      </c>
      <c r="C2293">
        <v>20051024</v>
      </c>
      <c r="D2293">
        <v>50</v>
      </c>
      <c r="E2293">
        <v>50</v>
      </c>
      <c r="G2293" t="s">
        <v>308</v>
      </c>
      <c r="H2293">
        <v>210512</v>
      </c>
      <c r="I2293">
        <v>1</v>
      </c>
      <c r="J2293" t="s">
        <v>77</v>
      </c>
      <c r="K2293" t="s">
        <v>77</v>
      </c>
      <c r="L2293" t="s">
        <v>896</v>
      </c>
      <c r="M2293">
        <v>2002</v>
      </c>
      <c r="N2293">
        <v>74</v>
      </c>
      <c r="O2293">
        <v>1</v>
      </c>
      <c r="P2293" t="str">
        <f t="shared" si="70"/>
        <v>10</v>
      </c>
      <c r="Q2293" s="118">
        <f>VLOOKUP(M2293,WeightWhite!A$10:B$12,2,FALSE)*I2293</f>
        <v>1</v>
      </c>
      <c r="R2293">
        <f t="shared" si="71"/>
        <v>3</v>
      </c>
    </row>
    <row r="2294" spans="1:18" hidden="1">
      <c r="A2294" s="134">
        <v>9402830015</v>
      </c>
      <c r="B2294">
        <v>2005</v>
      </c>
      <c r="C2294">
        <v>20051024</v>
      </c>
      <c r="D2294">
        <v>50</v>
      </c>
      <c r="E2294">
        <v>50</v>
      </c>
      <c r="G2294" t="s">
        <v>308</v>
      </c>
      <c r="H2294">
        <v>210512</v>
      </c>
      <c r="I2294">
        <v>1</v>
      </c>
      <c r="J2294" t="s">
        <v>77</v>
      </c>
      <c r="K2294" t="s">
        <v>77</v>
      </c>
      <c r="L2294" t="s">
        <v>896</v>
      </c>
      <c r="M2294">
        <v>2002</v>
      </c>
      <c r="N2294">
        <v>74</v>
      </c>
      <c r="O2294">
        <v>1</v>
      </c>
      <c r="P2294" t="str">
        <f t="shared" si="70"/>
        <v>10</v>
      </c>
      <c r="Q2294" s="118">
        <f>VLOOKUP(M2294,WeightWhite!A$10:B$12,2,FALSE)*I2294</f>
        <v>1</v>
      </c>
      <c r="R2294">
        <f t="shared" si="71"/>
        <v>3</v>
      </c>
    </row>
    <row r="2295" spans="1:18" hidden="1">
      <c r="A2295" s="134">
        <v>9402830016</v>
      </c>
      <c r="B2295">
        <v>2005</v>
      </c>
      <c r="C2295">
        <v>20051024</v>
      </c>
      <c r="D2295">
        <v>50</v>
      </c>
      <c r="E2295">
        <v>50</v>
      </c>
      <c r="G2295" t="s">
        <v>308</v>
      </c>
      <c r="H2295">
        <v>210512</v>
      </c>
      <c r="I2295">
        <v>1</v>
      </c>
      <c r="J2295" t="s">
        <v>77</v>
      </c>
      <c r="K2295" t="s">
        <v>77</v>
      </c>
      <c r="L2295" t="s">
        <v>896</v>
      </c>
      <c r="M2295">
        <v>2002</v>
      </c>
      <c r="N2295">
        <v>74</v>
      </c>
      <c r="O2295">
        <v>1</v>
      </c>
      <c r="P2295" t="str">
        <f t="shared" si="70"/>
        <v>10</v>
      </c>
      <c r="Q2295" s="118">
        <f>VLOOKUP(M2295,WeightWhite!A$10:B$12,2,FALSE)*I2295</f>
        <v>1</v>
      </c>
      <c r="R2295">
        <f t="shared" si="71"/>
        <v>3</v>
      </c>
    </row>
    <row r="2296" spans="1:18" hidden="1">
      <c r="A2296" s="134">
        <v>9402830017</v>
      </c>
      <c r="B2296">
        <v>2005</v>
      </c>
      <c r="C2296">
        <v>20051024</v>
      </c>
      <c r="D2296">
        <v>50</v>
      </c>
      <c r="E2296">
        <v>50</v>
      </c>
      <c r="G2296" t="s">
        <v>308</v>
      </c>
      <c r="H2296">
        <v>210512</v>
      </c>
      <c r="I2296">
        <v>1</v>
      </c>
      <c r="J2296" t="s">
        <v>77</v>
      </c>
      <c r="K2296" t="s">
        <v>77</v>
      </c>
      <c r="L2296" t="s">
        <v>896</v>
      </c>
      <c r="M2296">
        <v>2002</v>
      </c>
      <c r="N2296">
        <v>74</v>
      </c>
      <c r="O2296">
        <v>1</v>
      </c>
      <c r="P2296" t="str">
        <f t="shared" si="70"/>
        <v>10</v>
      </c>
      <c r="Q2296" s="118">
        <f>VLOOKUP(M2296,WeightWhite!A$10:B$12,2,FALSE)*I2296</f>
        <v>1</v>
      </c>
      <c r="R2296">
        <f t="shared" si="71"/>
        <v>3</v>
      </c>
    </row>
    <row r="2297" spans="1:18" hidden="1">
      <c r="A2297" s="134">
        <v>9402830018</v>
      </c>
      <c r="B2297">
        <v>2005</v>
      </c>
      <c r="C2297">
        <v>20051024</v>
      </c>
      <c r="D2297">
        <v>50</v>
      </c>
      <c r="E2297">
        <v>50</v>
      </c>
      <c r="G2297" t="s">
        <v>308</v>
      </c>
      <c r="H2297">
        <v>210512</v>
      </c>
      <c r="I2297">
        <v>1</v>
      </c>
      <c r="J2297" t="s">
        <v>77</v>
      </c>
      <c r="K2297" t="s">
        <v>77</v>
      </c>
      <c r="L2297" t="s">
        <v>896</v>
      </c>
      <c r="M2297">
        <v>2002</v>
      </c>
      <c r="N2297">
        <v>74</v>
      </c>
      <c r="O2297">
        <v>1</v>
      </c>
      <c r="P2297" t="str">
        <f t="shared" si="70"/>
        <v>10</v>
      </c>
      <c r="Q2297" s="118">
        <f>VLOOKUP(M2297,WeightWhite!A$10:B$12,2,FALSE)*I2297</f>
        <v>1</v>
      </c>
      <c r="R2297">
        <f t="shared" si="71"/>
        <v>3</v>
      </c>
    </row>
    <row r="2298" spans="1:18" hidden="1">
      <c r="A2298" s="134">
        <v>9402830020</v>
      </c>
      <c r="B2298">
        <v>2005</v>
      </c>
      <c r="C2298">
        <v>20051024</v>
      </c>
      <c r="D2298">
        <v>50</v>
      </c>
      <c r="E2298">
        <v>50</v>
      </c>
      <c r="G2298" t="s">
        <v>308</v>
      </c>
      <c r="H2298">
        <v>210512</v>
      </c>
      <c r="I2298">
        <v>1</v>
      </c>
      <c r="J2298" t="s">
        <v>77</v>
      </c>
      <c r="K2298" t="s">
        <v>77</v>
      </c>
      <c r="L2298" t="s">
        <v>896</v>
      </c>
      <c r="M2298">
        <v>2002</v>
      </c>
      <c r="N2298">
        <v>74</v>
      </c>
      <c r="O2298">
        <v>1</v>
      </c>
      <c r="P2298" t="str">
        <f t="shared" si="70"/>
        <v>10</v>
      </c>
      <c r="Q2298" s="118">
        <f>VLOOKUP(M2298,WeightWhite!A$10:B$12,2,FALSE)*I2298</f>
        <v>1</v>
      </c>
      <c r="R2298">
        <f t="shared" si="71"/>
        <v>3</v>
      </c>
    </row>
    <row r="2299" spans="1:18" hidden="1">
      <c r="A2299" s="134">
        <v>9402830023</v>
      </c>
      <c r="B2299">
        <v>2005</v>
      </c>
      <c r="C2299">
        <v>20051024</v>
      </c>
      <c r="D2299">
        <v>50</v>
      </c>
      <c r="E2299">
        <v>50</v>
      </c>
      <c r="G2299" t="s">
        <v>308</v>
      </c>
      <c r="H2299">
        <v>210512</v>
      </c>
      <c r="I2299">
        <v>1</v>
      </c>
      <c r="J2299" t="s">
        <v>77</v>
      </c>
      <c r="K2299" t="s">
        <v>77</v>
      </c>
      <c r="L2299" t="s">
        <v>896</v>
      </c>
      <c r="M2299">
        <v>2002</v>
      </c>
      <c r="N2299">
        <v>74</v>
      </c>
      <c r="O2299">
        <v>1</v>
      </c>
      <c r="P2299" t="str">
        <f t="shared" si="70"/>
        <v>10</v>
      </c>
      <c r="Q2299" s="118">
        <f>VLOOKUP(M2299,WeightWhite!A$10:B$12,2,FALSE)*I2299</f>
        <v>1</v>
      </c>
      <c r="R2299">
        <f t="shared" si="71"/>
        <v>3</v>
      </c>
    </row>
    <row r="2300" spans="1:18" hidden="1">
      <c r="A2300" s="134">
        <v>9402830026</v>
      </c>
      <c r="B2300">
        <v>2005</v>
      </c>
      <c r="C2300">
        <v>20051024</v>
      </c>
      <c r="D2300">
        <v>50</v>
      </c>
      <c r="E2300">
        <v>50</v>
      </c>
      <c r="G2300" t="s">
        <v>308</v>
      </c>
      <c r="H2300">
        <v>210512</v>
      </c>
      <c r="I2300">
        <v>1</v>
      </c>
      <c r="J2300" t="s">
        <v>77</v>
      </c>
      <c r="K2300" t="s">
        <v>77</v>
      </c>
      <c r="L2300" t="s">
        <v>896</v>
      </c>
      <c r="M2300">
        <v>2002</v>
      </c>
      <c r="N2300">
        <v>74</v>
      </c>
      <c r="O2300">
        <v>1</v>
      </c>
      <c r="P2300" t="str">
        <f t="shared" si="70"/>
        <v>10</v>
      </c>
      <c r="Q2300" s="118">
        <f>VLOOKUP(M2300,WeightWhite!A$10:B$12,2,FALSE)*I2300</f>
        <v>1</v>
      </c>
      <c r="R2300">
        <f t="shared" si="71"/>
        <v>3</v>
      </c>
    </row>
    <row r="2301" spans="1:18" hidden="1">
      <c r="A2301" s="134">
        <v>9402830028</v>
      </c>
      <c r="B2301">
        <v>2005</v>
      </c>
      <c r="C2301">
        <v>20051024</v>
      </c>
      <c r="D2301">
        <v>50</v>
      </c>
      <c r="E2301">
        <v>50</v>
      </c>
      <c r="G2301" t="s">
        <v>308</v>
      </c>
      <c r="H2301">
        <v>210512</v>
      </c>
      <c r="I2301">
        <v>1</v>
      </c>
      <c r="J2301" t="s">
        <v>77</v>
      </c>
      <c r="K2301" t="s">
        <v>77</v>
      </c>
      <c r="L2301" t="s">
        <v>896</v>
      </c>
      <c r="M2301">
        <v>2002</v>
      </c>
      <c r="N2301">
        <v>74</v>
      </c>
      <c r="O2301">
        <v>1</v>
      </c>
      <c r="P2301" t="str">
        <f t="shared" si="70"/>
        <v>10</v>
      </c>
      <c r="Q2301" s="118">
        <f>VLOOKUP(M2301,WeightWhite!A$10:B$12,2,FALSE)*I2301</f>
        <v>1</v>
      </c>
      <c r="R2301">
        <f t="shared" si="71"/>
        <v>3</v>
      </c>
    </row>
    <row r="2302" spans="1:18" hidden="1">
      <c r="A2302" s="134">
        <v>9406250016</v>
      </c>
      <c r="B2302">
        <v>2005</v>
      </c>
      <c r="C2302">
        <v>20051006</v>
      </c>
      <c r="D2302">
        <v>50</v>
      </c>
      <c r="E2302">
        <v>50</v>
      </c>
      <c r="G2302" t="s">
        <v>308</v>
      </c>
      <c r="H2302">
        <v>210512</v>
      </c>
      <c r="I2302">
        <v>1</v>
      </c>
      <c r="J2302" t="s">
        <v>77</v>
      </c>
      <c r="K2302" t="s">
        <v>77</v>
      </c>
      <c r="L2302" t="s">
        <v>896</v>
      </c>
      <c r="M2302">
        <v>2002</v>
      </c>
      <c r="N2302">
        <v>74</v>
      </c>
      <c r="O2302">
        <v>1</v>
      </c>
      <c r="P2302" t="str">
        <f t="shared" si="70"/>
        <v>10</v>
      </c>
      <c r="Q2302" s="118">
        <f>VLOOKUP(M2302,WeightWhite!A$10:B$12,2,FALSE)*I2302</f>
        <v>1</v>
      </c>
      <c r="R2302">
        <f t="shared" si="71"/>
        <v>3</v>
      </c>
    </row>
    <row r="2303" spans="1:18" hidden="1">
      <c r="A2303" s="134">
        <v>9406250017</v>
      </c>
      <c r="B2303">
        <v>2005</v>
      </c>
      <c r="C2303">
        <v>20051006</v>
      </c>
      <c r="D2303">
        <v>50</v>
      </c>
      <c r="E2303">
        <v>50</v>
      </c>
      <c r="G2303" t="s">
        <v>308</v>
      </c>
      <c r="H2303">
        <v>210512</v>
      </c>
      <c r="I2303">
        <v>1</v>
      </c>
      <c r="J2303" t="s">
        <v>77</v>
      </c>
      <c r="K2303" t="s">
        <v>77</v>
      </c>
      <c r="L2303" t="s">
        <v>896</v>
      </c>
      <c r="M2303">
        <v>2002</v>
      </c>
      <c r="N2303">
        <v>74</v>
      </c>
      <c r="O2303">
        <v>1</v>
      </c>
      <c r="P2303" t="str">
        <f t="shared" si="70"/>
        <v>10</v>
      </c>
      <c r="Q2303" s="118">
        <f>VLOOKUP(M2303,WeightWhite!A$10:B$12,2,FALSE)*I2303</f>
        <v>1</v>
      </c>
      <c r="R2303">
        <f t="shared" si="71"/>
        <v>3</v>
      </c>
    </row>
    <row r="2304" spans="1:18" hidden="1">
      <c r="A2304" s="134">
        <v>9406250021</v>
      </c>
      <c r="B2304">
        <v>2005</v>
      </c>
      <c r="C2304">
        <v>20051006</v>
      </c>
      <c r="D2304">
        <v>50</v>
      </c>
      <c r="E2304">
        <v>50</v>
      </c>
      <c r="G2304" t="s">
        <v>308</v>
      </c>
      <c r="H2304">
        <v>210512</v>
      </c>
      <c r="I2304">
        <v>1</v>
      </c>
      <c r="J2304" t="s">
        <v>77</v>
      </c>
      <c r="K2304" t="s">
        <v>77</v>
      </c>
      <c r="L2304" t="s">
        <v>896</v>
      </c>
      <c r="M2304">
        <v>2002</v>
      </c>
      <c r="N2304">
        <v>74</v>
      </c>
      <c r="O2304">
        <v>1</v>
      </c>
      <c r="P2304" t="str">
        <f t="shared" si="70"/>
        <v>10</v>
      </c>
      <c r="Q2304" s="118">
        <f>VLOOKUP(M2304,WeightWhite!A$10:B$12,2,FALSE)*I2304</f>
        <v>1</v>
      </c>
      <c r="R2304">
        <f t="shared" si="71"/>
        <v>3</v>
      </c>
    </row>
    <row r="2305" spans="1:18" hidden="1">
      <c r="A2305" s="134">
        <v>9406250023</v>
      </c>
      <c r="B2305">
        <v>2005</v>
      </c>
      <c r="C2305">
        <v>20051006</v>
      </c>
      <c r="D2305">
        <v>50</v>
      </c>
      <c r="E2305">
        <v>50</v>
      </c>
      <c r="G2305" t="s">
        <v>308</v>
      </c>
      <c r="H2305">
        <v>210512</v>
      </c>
      <c r="I2305">
        <v>1</v>
      </c>
      <c r="J2305" t="s">
        <v>77</v>
      </c>
      <c r="K2305" t="s">
        <v>77</v>
      </c>
      <c r="L2305" t="s">
        <v>896</v>
      </c>
      <c r="M2305">
        <v>2002</v>
      </c>
      <c r="N2305">
        <v>74</v>
      </c>
      <c r="O2305">
        <v>1</v>
      </c>
      <c r="P2305" t="str">
        <f t="shared" si="70"/>
        <v>10</v>
      </c>
      <c r="Q2305" s="118">
        <f>VLOOKUP(M2305,WeightWhite!A$10:B$12,2,FALSE)*I2305</f>
        <v>1</v>
      </c>
      <c r="R2305">
        <f t="shared" si="71"/>
        <v>3</v>
      </c>
    </row>
    <row r="2306" spans="1:18" hidden="1">
      <c r="A2306" s="134">
        <v>9406250024</v>
      </c>
      <c r="B2306">
        <v>2005</v>
      </c>
      <c r="C2306">
        <v>20051006</v>
      </c>
      <c r="D2306">
        <v>50</v>
      </c>
      <c r="E2306">
        <v>50</v>
      </c>
      <c r="G2306" t="s">
        <v>308</v>
      </c>
      <c r="H2306">
        <v>210512</v>
      </c>
      <c r="I2306">
        <v>1</v>
      </c>
      <c r="J2306" t="s">
        <v>77</v>
      </c>
      <c r="K2306" t="s">
        <v>77</v>
      </c>
      <c r="L2306" t="s">
        <v>896</v>
      </c>
      <c r="M2306">
        <v>2002</v>
      </c>
      <c r="N2306">
        <v>74</v>
      </c>
      <c r="O2306">
        <v>1</v>
      </c>
      <c r="P2306" t="str">
        <f t="shared" ref="P2306:P2369" si="72">MID(C2306,5,2)</f>
        <v>10</v>
      </c>
      <c r="Q2306" s="118">
        <f>VLOOKUP(M2306,WeightWhite!A$10:B$12,2,FALSE)*I2306</f>
        <v>1</v>
      </c>
      <c r="R2306">
        <f t="shared" si="71"/>
        <v>3</v>
      </c>
    </row>
    <row r="2307" spans="1:18" hidden="1">
      <c r="A2307" s="134">
        <v>9406250025</v>
      </c>
      <c r="B2307">
        <v>2005</v>
      </c>
      <c r="C2307">
        <v>20051006</v>
      </c>
      <c r="D2307">
        <v>50</v>
      </c>
      <c r="E2307">
        <v>50</v>
      </c>
      <c r="G2307" t="s">
        <v>308</v>
      </c>
      <c r="H2307">
        <v>210512</v>
      </c>
      <c r="I2307">
        <v>1</v>
      </c>
      <c r="J2307" t="s">
        <v>77</v>
      </c>
      <c r="K2307" t="s">
        <v>77</v>
      </c>
      <c r="L2307" t="s">
        <v>896</v>
      </c>
      <c r="M2307">
        <v>2002</v>
      </c>
      <c r="N2307">
        <v>74</v>
      </c>
      <c r="O2307">
        <v>1</v>
      </c>
      <c r="P2307" t="str">
        <f t="shared" si="72"/>
        <v>10</v>
      </c>
      <c r="Q2307" s="118">
        <f>VLOOKUP(M2307,WeightWhite!A$10:B$12,2,FALSE)*I2307</f>
        <v>1</v>
      </c>
      <c r="R2307">
        <f t="shared" ref="R2307:R2370" si="73">B2307-M2307</f>
        <v>3</v>
      </c>
    </row>
    <row r="2308" spans="1:18" hidden="1">
      <c r="A2308" s="134">
        <v>9406250026</v>
      </c>
      <c r="B2308">
        <v>2005</v>
      </c>
      <c r="C2308">
        <v>20051006</v>
      </c>
      <c r="D2308">
        <v>50</v>
      </c>
      <c r="E2308">
        <v>50</v>
      </c>
      <c r="G2308" t="s">
        <v>308</v>
      </c>
      <c r="H2308">
        <v>210512</v>
      </c>
      <c r="I2308">
        <v>1</v>
      </c>
      <c r="J2308" t="s">
        <v>77</v>
      </c>
      <c r="K2308" t="s">
        <v>77</v>
      </c>
      <c r="L2308" t="s">
        <v>896</v>
      </c>
      <c r="M2308">
        <v>2002</v>
      </c>
      <c r="N2308">
        <v>74</v>
      </c>
      <c r="O2308">
        <v>1</v>
      </c>
      <c r="P2308" t="str">
        <f t="shared" si="72"/>
        <v>10</v>
      </c>
      <c r="Q2308" s="118">
        <f>VLOOKUP(M2308,WeightWhite!A$10:B$12,2,FALSE)*I2308</f>
        <v>1</v>
      </c>
      <c r="R2308">
        <f t="shared" si="73"/>
        <v>3</v>
      </c>
    </row>
    <row r="2309" spans="1:18" hidden="1">
      <c r="A2309" s="134">
        <v>9406250027</v>
      </c>
      <c r="B2309">
        <v>2005</v>
      </c>
      <c r="C2309">
        <v>20051006</v>
      </c>
      <c r="D2309">
        <v>50</v>
      </c>
      <c r="E2309">
        <v>50</v>
      </c>
      <c r="G2309" t="s">
        <v>308</v>
      </c>
      <c r="H2309">
        <v>210512</v>
      </c>
      <c r="I2309">
        <v>1</v>
      </c>
      <c r="J2309" t="s">
        <v>77</v>
      </c>
      <c r="K2309" t="s">
        <v>77</v>
      </c>
      <c r="L2309" t="s">
        <v>896</v>
      </c>
      <c r="M2309">
        <v>2002</v>
      </c>
      <c r="N2309">
        <v>74</v>
      </c>
      <c r="O2309">
        <v>1</v>
      </c>
      <c r="P2309" t="str">
        <f t="shared" si="72"/>
        <v>10</v>
      </c>
      <c r="Q2309" s="118">
        <f>VLOOKUP(M2309,WeightWhite!A$10:B$12,2,FALSE)*I2309</f>
        <v>1</v>
      </c>
      <c r="R2309">
        <f t="shared" si="73"/>
        <v>3</v>
      </c>
    </row>
    <row r="2310" spans="1:18" hidden="1">
      <c r="A2310" s="134">
        <v>9406250029</v>
      </c>
      <c r="B2310">
        <v>2005</v>
      </c>
      <c r="C2310">
        <v>20051006</v>
      </c>
      <c r="D2310">
        <v>50</v>
      </c>
      <c r="E2310">
        <v>50</v>
      </c>
      <c r="G2310" t="s">
        <v>308</v>
      </c>
      <c r="H2310">
        <v>210512</v>
      </c>
      <c r="I2310">
        <v>1</v>
      </c>
      <c r="J2310" t="s">
        <v>77</v>
      </c>
      <c r="K2310" t="s">
        <v>77</v>
      </c>
      <c r="L2310" t="s">
        <v>896</v>
      </c>
      <c r="M2310">
        <v>2002</v>
      </c>
      <c r="N2310">
        <v>74</v>
      </c>
      <c r="O2310">
        <v>1</v>
      </c>
      <c r="P2310" t="str">
        <f t="shared" si="72"/>
        <v>10</v>
      </c>
      <c r="Q2310" s="118">
        <f>VLOOKUP(M2310,WeightWhite!A$10:B$12,2,FALSE)*I2310</f>
        <v>1</v>
      </c>
      <c r="R2310">
        <f t="shared" si="73"/>
        <v>3</v>
      </c>
    </row>
    <row r="2311" spans="1:18" hidden="1">
      <c r="A2311" s="134">
        <v>9406250038</v>
      </c>
      <c r="B2311">
        <v>2005</v>
      </c>
      <c r="C2311">
        <v>20051006</v>
      </c>
      <c r="D2311">
        <v>50</v>
      </c>
      <c r="E2311">
        <v>50</v>
      </c>
      <c r="G2311" t="s">
        <v>308</v>
      </c>
      <c r="H2311">
        <v>210512</v>
      </c>
      <c r="I2311">
        <v>1</v>
      </c>
      <c r="J2311" t="s">
        <v>77</v>
      </c>
      <c r="K2311" t="s">
        <v>77</v>
      </c>
      <c r="L2311" t="s">
        <v>896</v>
      </c>
      <c r="M2311">
        <v>2002</v>
      </c>
      <c r="N2311">
        <v>74</v>
      </c>
      <c r="O2311">
        <v>1</v>
      </c>
      <c r="P2311" t="str">
        <f t="shared" si="72"/>
        <v>10</v>
      </c>
      <c r="Q2311" s="118">
        <f>VLOOKUP(M2311,WeightWhite!A$10:B$12,2,FALSE)*I2311</f>
        <v>1</v>
      </c>
      <c r="R2311">
        <f t="shared" si="73"/>
        <v>3</v>
      </c>
    </row>
    <row r="2312" spans="1:18" hidden="1">
      <c r="A2312" s="134">
        <v>9401780035</v>
      </c>
      <c r="B2312">
        <v>2006</v>
      </c>
      <c r="C2312">
        <v>20061005</v>
      </c>
      <c r="D2312">
        <v>50</v>
      </c>
      <c r="E2312">
        <v>50</v>
      </c>
      <c r="G2312" t="s">
        <v>308</v>
      </c>
      <c r="H2312">
        <v>210512</v>
      </c>
      <c r="I2312">
        <v>1</v>
      </c>
      <c r="J2312" t="s">
        <v>77</v>
      </c>
      <c r="K2312" t="s">
        <v>77</v>
      </c>
      <c r="L2312" t="s">
        <v>896</v>
      </c>
      <c r="M2312">
        <v>2002</v>
      </c>
      <c r="N2312">
        <v>74</v>
      </c>
      <c r="O2312">
        <v>1</v>
      </c>
      <c r="P2312" t="str">
        <f t="shared" si="72"/>
        <v>10</v>
      </c>
      <c r="Q2312" s="118">
        <f>VLOOKUP(M2312,WeightWhite!A$10:B$12,2,FALSE)*I2312</f>
        <v>1</v>
      </c>
      <c r="R2312">
        <f t="shared" si="73"/>
        <v>4</v>
      </c>
    </row>
    <row r="2313" spans="1:18" hidden="1">
      <c r="A2313" s="134">
        <v>9401780069</v>
      </c>
      <c r="B2313">
        <v>2006</v>
      </c>
      <c r="C2313">
        <v>20061005</v>
      </c>
      <c r="D2313">
        <v>50</v>
      </c>
      <c r="E2313">
        <v>50</v>
      </c>
      <c r="G2313" t="s">
        <v>308</v>
      </c>
      <c r="H2313">
        <v>210512</v>
      </c>
      <c r="I2313">
        <v>1</v>
      </c>
      <c r="J2313" t="s">
        <v>77</v>
      </c>
      <c r="K2313" t="s">
        <v>77</v>
      </c>
      <c r="L2313" t="s">
        <v>896</v>
      </c>
      <c r="M2313">
        <v>2002</v>
      </c>
      <c r="N2313">
        <v>74</v>
      </c>
      <c r="O2313">
        <v>1</v>
      </c>
      <c r="P2313" t="str">
        <f t="shared" si="72"/>
        <v>10</v>
      </c>
      <c r="Q2313" s="118">
        <f>VLOOKUP(M2313,WeightWhite!A$10:B$12,2,FALSE)*I2313</f>
        <v>1</v>
      </c>
      <c r="R2313">
        <f t="shared" si="73"/>
        <v>4</v>
      </c>
    </row>
    <row r="2314" spans="1:18" hidden="1">
      <c r="A2314" s="134">
        <v>9401780070</v>
      </c>
      <c r="B2314">
        <v>2006</v>
      </c>
      <c r="C2314">
        <v>20061005</v>
      </c>
      <c r="D2314">
        <v>50</v>
      </c>
      <c r="E2314">
        <v>50</v>
      </c>
      <c r="G2314" t="s">
        <v>308</v>
      </c>
      <c r="H2314">
        <v>210512</v>
      </c>
      <c r="I2314">
        <v>1</v>
      </c>
      <c r="J2314" t="s">
        <v>77</v>
      </c>
      <c r="K2314" t="s">
        <v>77</v>
      </c>
      <c r="L2314" t="s">
        <v>896</v>
      </c>
      <c r="M2314">
        <v>2002</v>
      </c>
      <c r="N2314">
        <v>74</v>
      </c>
      <c r="O2314">
        <v>1</v>
      </c>
      <c r="P2314" t="str">
        <f t="shared" si="72"/>
        <v>10</v>
      </c>
      <c r="Q2314" s="118">
        <f>VLOOKUP(M2314,WeightWhite!A$10:B$12,2,FALSE)*I2314</f>
        <v>1</v>
      </c>
      <c r="R2314">
        <f t="shared" si="73"/>
        <v>4</v>
      </c>
    </row>
    <row r="2315" spans="1:18" hidden="1">
      <c r="A2315" s="134">
        <v>9401780072</v>
      </c>
      <c r="B2315">
        <v>2006</v>
      </c>
      <c r="C2315">
        <v>20061005</v>
      </c>
      <c r="D2315">
        <v>50</v>
      </c>
      <c r="E2315">
        <v>50</v>
      </c>
      <c r="G2315" t="s">
        <v>308</v>
      </c>
      <c r="H2315">
        <v>210512</v>
      </c>
      <c r="I2315">
        <v>1</v>
      </c>
      <c r="J2315" t="s">
        <v>77</v>
      </c>
      <c r="K2315" t="s">
        <v>77</v>
      </c>
      <c r="L2315" t="s">
        <v>896</v>
      </c>
      <c r="M2315">
        <v>2002</v>
      </c>
      <c r="N2315">
        <v>74</v>
      </c>
      <c r="O2315">
        <v>1</v>
      </c>
      <c r="P2315" t="str">
        <f t="shared" si="72"/>
        <v>10</v>
      </c>
      <c r="Q2315" s="118">
        <f>VLOOKUP(M2315,WeightWhite!A$10:B$12,2,FALSE)*I2315</f>
        <v>1</v>
      </c>
      <c r="R2315">
        <f t="shared" si="73"/>
        <v>4</v>
      </c>
    </row>
    <row r="2316" spans="1:18" hidden="1">
      <c r="A2316" s="134">
        <v>9401780087</v>
      </c>
      <c r="B2316">
        <v>2006</v>
      </c>
      <c r="C2316">
        <v>20061005</v>
      </c>
      <c r="D2316">
        <v>50</v>
      </c>
      <c r="E2316">
        <v>50</v>
      </c>
      <c r="G2316" t="s">
        <v>308</v>
      </c>
      <c r="H2316">
        <v>210512</v>
      </c>
      <c r="I2316">
        <v>1</v>
      </c>
      <c r="J2316" t="s">
        <v>77</v>
      </c>
      <c r="K2316" t="s">
        <v>77</v>
      </c>
      <c r="L2316" t="s">
        <v>896</v>
      </c>
      <c r="M2316">
        <v>2002</v>
      </c>
      <c r="N2316">
        <v>74</v>
      </c>
      <c r="O2316">
        <v>1</v>
      </c>
      <c r="P2316" t="str">
        <f t="shared" si="72"/>
        <v>10</v>
      </c>
      <c r="Q2316" s="118">
        <f>VLOOKUP(M2316,WeightWhite!A$10:B$12,2,FALSE)*I2316</f>
        <v>1</v>
      </c>
      <c r="R2316">
        <f t="shared" si="73"/>
        <v>4</v>
      </c>
    </row>
    <row r="2317" spans="1:18" hidden="1">
      <c r="A2317" s="134">
        <v>9401780088</v>
      </c>
      <c r="B2317">
        <v>2006</v>
      </c>
      <c r="C2317">
        <v>20061005</v>
      </c>
      <c r="D2317">
        <v>50</v>
      </c>
      <c r="E2317">
        <v>50</v>
      </c>
      <c r="G2317" t="s">
        <v>308</v>
      </c>
      <c r="H2317">
        <v>210512</v>
      </c>
      <c r="I2317">
        <v>1</v>
      </c>
      <c r="J2317" t="s">
        <v>77</v>
      </c>
      <c r="K2317" t="s">
        <v>77</v>
      </c>
      <c r="L2317" t="s">
        <v>896</v>
      </c>
      <c r="M2317">
        <v>2002</v>
      </c>
      <c r="N2317">
        <v>74</v>
      </c>
      <c r="O2317">
        <v>1</v>
      </c>
      <c r="P2317" t="str">
        <f t="shared" si="72"/>
        <v>10</v>
      </c>
      <c r="Q2317" s="118">
        <f>VLOOKUP(M2317,WeightWhite!A$10:B$12,2,FALSE)*I2317</f>
        <v>1</v>
      </c>
      <c r="R2317">
        <f t="shared" si="73"/>
        <v>4</v>
      </c>
    </row>
    <row r="2318" spans="1:18" hidden="1">
      <c r="A2318" s="134">
        <v>9401780089</v>
      </c>
      <c r="B2318">
        <v>2006</v>
      </c>
      <c r="C2318">
        <v>20061005</v>
      </c>
      <c r="D2318">
        <v>50</v>
      </c>
      <c r="E2318">
        <v>50</v>
      </c>
      <c r="G2318" t="s">
        <v>308</v>
      </c>
      <c r="H2318">
        <v>210512</v>
      </c>
      <c r="I2318">
        <v>1</v>
      </c>
      <c r="J2318" t="s">
        <v>77</v>
      </c>
      <c r="K2318" t="s">
        <v>77</v>
      </c>
      <c r="L2318" t="s">
        <v>896</v>
      </c>
      <c r="M2318">
        <v>2002</v>
      </c>
      <c r="N2318">
        <v>74</v>
      </c>
      <c r="O2318">
        <v>1</v>
      </c>
      <c r="P2318" t="str">
        <f t="shared" si="72"/>
        <v>10</v>
      </c>
      <c r="Q2318" s="118">
        <f>VLOOKUP(M2318,WeightWhite!A$10:B$12,2,FALSE)*I2318</f>
        <v>1</v>
      </c>
      <c r="R2318">
        <f t="shared" si="73"/>
        <v>4</v>
      </c>
    </row>
    <row r="2319" spans="1:18" hidden="1">
      <c r="A2319" s="134">
        <v>9401780090</v>
      </c>
      <c r="B2319">
        <v>2006</v>
      </c>
      <c r="C2319">
        <v>20061005</v>
      </c>
      <c r="D2319">
        <v>50</v>
      </c>
      <c r="E2319">
        <v>50</v>
      </c>
      <c r="G2319" t="s">
        <v>308</v>
      </c>
      <c r="H2319">
        <v>210512</v>
      </c>
      <c r="I2319">
        <v>1</v>
      </c>
      <c r="J2319" t="s">
        <v>77</v>
      </c>
      <c r="K2319" t="s">
        <v>77</v>
      </c>
      <c r="L2319" t="s">
        <v>896</v>
      </c>
      <c r="M2319">
        <v>2002</v>
      </c>
      <c r="N2319">
        <v>74</v>
      </c>
      <c r="O2319">
        <v>1</v>
      </c>
      <c r="P2319" t="str">
        <f t="shared" si="72"/>
        <v>10</v>
      </c>
      <c r="Q2319" s="118">
        <f>VLOOKUP(M2319,WeightWhite!A$10:B$12,2,FALSE)*I2319</f>
        <v>1</v>
      </c>
      <c r="R2319">
        <f t="shared" si="73"/>
        <v>4</v>
      </c>
    </row>
    <row r="2320" spans="1:18" hidden="1">
      <c r="A2320" s="134">
        <v>9401780092</v>
      </c>
      <c r="B2320">
        <v>2006</v>
      </c>
      <c r="C2320">
        <v>20061005</v>
      </c>
      <c r="D2320">
        <v>50</v>
      </c>
      <c r="E2320">
        <v>50</v>
      </c>
      <c r="G2320" t="s">
        <v>308</v>
      </c>
      <c r="H2320">
        <v>210512</v>
      </c>
      <c r="I2320">
        <v>1</v>
      </c>
      <c r="J2320" t="s">
        <v>77</v>
      </c>
      <c r="K2320" t="s">
        <v>77</v>
      </c>
      <c r="L2320" t="s">
        <v>896</v>
      </c>
      <c r="M2320">
        <v>2002</v>
      </c>
      <c r="N2320">
        <v>74</v>
      </c>
      <c r="O2320">
        <v>1</v>
      </c>
      <c r="P2320" t="str">
        <f t="shared" si="72"/>
        <v>10</v>
      </c>
      <c r="Q2320" s="118">
        <f>VLOOKUP(M2320,WeightWhite!A$10:B$12,2,FALSE)*I2320</f>
        <v>1</v>
      </c>
      <c r="R2320">
        <f t="shared" si="73"/>
        <v>4</v>
      </c>
    </row>
    <row r="2321" spans="1:18" hidden="1">
      <c r="A2321" s="134">
        <v>9401780098</v>
      </c>
      <c r="B2321">
        <v>2006</v>
      </c>
      <c r="C2321">
        <v>20061005</v>
      </c>
      <c r="D2321">
        <v>50</v>
      </c>
      <c r="E2321">
        <v>50</v>
      </c>
      <c r="G2321" t="s">
        <v>308</v>
      </c>
      <c r="H2321">
        <v>210512</v>
      </c>
      <c r="I2321">
        <v>1</v>
      </c>
      <c r="J2321" t="s">
        <v>77</v>
      </c>
      <c r="K2321" t="s">
        <v>77</v>
      </c>
      <c r="L2321" t="s">
        <v>896</v>
      </c>
      <c r="M2321">
        <v>2002</v>
      </c>
      <c r="N2321">
        <v>74</v>
      </c>
      <c r="O2321">
        <v>1</v>
      </c>
      <c r="P2321" t="str">
        <f t="shared" si="72"/>
        <v>10</v>
      </c>
      <c r="Q2321" s="118">
        <f>VLOOKUP(M2321,WeightWhite!A$10:B$12,2,FALSE)*I2321</f>
        <v>1</v>
      </c>
      <c r="R2321">
        <f t="shared" si="73"/>
        <v>4</v>
      </c>
    </row>
    <row r="2322" spans="1:18" hidden="1">
      <c r="A2322" s="134">
        <v>9401780099</v>
      </c>
      <c r="B2322">
        <v>2006</v>
      </c>
      <c r="C2322">
        <v>20061005</v>
      </c>
      <c r="D2322">
        <v>50</v>
      </c>
      <c r="E2322">
        <v>50</v>
      </c>
      <c r="G2322" t="s">
        <v>308</v>
      </c>
      <c r="H2322">
        <v>210512</v>
      </c>
      <c r="I2322">
        <v>1</v>
      </c>
      <c r="J2322" t="s">
        <v>77</v>
      </c>
      <c r="K2322" t="s">
        <v>77</v>
      </c>
      <c r="L2322" t="s">
        <v>896</v>
      </c>
      <c r="M2322">
        <v>2002</v>
      </c>
      <c r="N2322">
        <v>74</v>
      </c>
      <c r="O2322">
        <v>1</v>
      </c>
      <c r="P2322" t="str">
        <f t="shared" si="72"/>
        <v>10</v>
      </c>
      <c r="Q2322" s="118">
        <f>VLOOKUP(M2322,WeightWhite!A$10:B$12,2,FALSE)*I2322</f>
        <v>1</v>
      </c>
      <c r="R2322">
        <f t="shared" si="73"/>
        <v>4</v>
      </c>
    </row>
    <row r="2323" spans="1:18" hidden="1">
      <c r="A2323" s="134">
        <v>9401780100</v>
      </c>
      <c r="B2323">
        <v>2006</v>
      </c>
      <c r="C2323">
        <v>20061005</v>
      </c>
      <c r="D2323">
        <v>50</v>
      </c>
      <c r="E2323">
        <v>50</v>
      </c>
      <c r="G2323" t="s">
        <v>308</v>
      </c>
      <c r="H2323">
        <v>210512</v>
      </c>
      <c r="I2323">
        <v>1</v>
      </c>
      <c r="J2323" t="s">
        <v>77</v>
      </c>
      <c r="K2323" t="s">
        <v>77</v>
      </c>
      <c r="L2323" t="s">
        <v>896</v>
      </c>
      <c r="M2323">
        <v>2002</v>
      </c>
      <c r="N2323">
        <v>74</v>
      </c>
      <c r="O2323">
        <v>1</v>
      </c>
      <c r="P2323" t="str">
        <f t="shared" si="72"/>
        <v>10</v>
      </c>
      <c r="Q2323" s="118">
        <f>VLOOKUP(M2323,WeightWhite!A$10:B$12,2,FALSE)*I2323</f>
        <v>1</v>
      </c>
      <c r="R2323">
        <f t="shared" si="73"/>
        <v>4</v>
      </c>
    </row>
    <row r="2324" spans="1:18" hidden="1">
      <c r="A2324" s="134">
        <v>9401780115</v>
      </c>
      <c r="B2324">
        <v>2006</v>
      </c>
      <c r="C2324">
        <v>20061005</v>
      </c>
      <c r="D2324">
        <v>50</v>
      </c>
      <c r="E2324">
        <v>50</v>
      </c>
      <c r="G2324" t="s">
        <v>308</v>
      </c>
      <c r="H2324">
        <v>210512</v>
      </c>
      <c r="I2324">
        <v>1</v>
      </c>
      <c r="J2324" t="s">
        <v>77</v>
      </c>
      <c r="K2324" t="s">
        <v>77</v>
      </c>
      <c r="L2324" t="s">
        <v>896</v>
      </c>
      <c r="M2324">
        <v>2002</v>
      </c>
      <c r="N2324">
        <v>74</v>
      </c>
      <c r="O2324">
        <v>1</v>
      </c>
      <c r="P2324" t="str">
        <f t="shared" si="72"/>
        <v>10</v>
      </c>
      <c r="Q2324" s="118">
        <f>VLOOKUP(M2324,WeightWhite!A$10:B$12,2,FALSE)*I2324</f>
        <v>1</v>
      </c>
      <c r="R2324">
        <f t="shared" si="73"/>
        <v>4</v>
      </c>
    </row>
    <row r="2325" spans="1:18" hidden="1">
      <c r="A2325" s="134">
        <v>9401780117</v>
      </c>
      <c r="B2325">
        <v>2006</v>
      </c>
      <c r="C2325">
        <v>20061005</v>
      </c>
      <c r="D2325">
        <v>50</v>
      </c>
      <c r="E2325">
        <v>50</v>
      </c>
      <c r="G2325" t="s">
        <v>308</v>
      </c>
      <c r="H2325">
        <v>210512</v>
      </c>
      <c r="I2325">
        <v>1</v>
      </c>
      <c r="J2325" t="s">
        <v>77</v>
      </c>
      <c r="K2325" t="s">
        <v>77</v>
      </c>
      <c r="L2325" t="s">
        <v>896</v>
      </c>
      <c r="M2325">
        <v>2002</v>
      </c>
      <c r="N2325">
        <v>74</v>
      </c>
      <c r="O2325">
        <v>1</v>
      </c>
      <c r="P2325" t="str">
        <f t="shared" si="72"/>
        <v>10</v>
      </c>
      <c r="Q2325" s="118">
        <f>VLOOKUP(M2325,WeightWhite!A$10:B$12,2,FALSE)*I2325</f>
        <v>1</v>
      </c>
      <c r="R2325">
        <f t="shared" si="73"/>
        <v>4</v>
      </c>
    </row>
    <row r="2326" spans="1:18" hidden="1">
      <c r="A2326" s="134">
        <v>9401780118</v>
      </c>
      <c r="B2326">
        <v>2006</v>
      </c>
      <c r="C2326">
        <v>20061005</v>
      </c>
      <c r="D2326">
        <v>50</v>
      </c>
      <c r="E2326">
        <v>50</v>
      </c>
      <c r="G2326" t="s">
        <v>308</v>
      </c>
      <c r="H2326">
        <v>210512</v>
      </c>
      <c r="I2326">
        <v>1</v>
      </c>
      <c r="J2326" t="s">
        <v>77</v>
      </c>
      <c r="K2326" t="s">
        <v>77</v>
      </c>
      <c r="L2326" t="s">
        <v>896</v>
      </c>
      <c r="M2326">
        <v>2002</v>
      </c>
      <c r="N2326">
        <v>74</v>
      </c>
      <c r="O2326">
        <v>1</v>
      </c>
      <c r="P2326" t="str">
        <f t="shared" si="72"/>
        <v>10</v>
      </c>
      <c r="Q2326" s="118">
        <f>VLOOKUP(M2326,WeightWhite!A$10:B$12,2,FALSE)*I2326</f>
        <v>1</v>
      </c>
      <c r="R2326">
        <f t="shared" si="73"/>
        <v>4</v>
      </c>
    </row>
    <row r="2327" spans="1:18" hidden="1">
      <c r="A2327" s="134">
        <v>9401780119</v>
      </c>
      <c r="B2327">
        <v>2006</v>
      </c>
      <c r="C2327">
        <v>20061005</v>
      </c>
      <c r="D2327">
        <v>50</v>
      </c>
      <c r="E2327">
        <v>50</v>
      </c>
      <c r="G2327" t="s">
        <v>308</v>
      </c>
      <c r="H2327">
        <v>210512</v>
      </c>
      <c r="I2327">
        <v>1</v>
      </c>
      <c r="J2327" t="s">
        <v>77</v>
      </c>
      <c r="K2327" t="s">
        <v>77</v>
      </c>
      <c r="L2327" t="s">
        <v>896</v>
      </c>
      <c r="M2327">
        <v>2002</v>
      </c>
      <c r="N2327">
        <v>74</v>
      </c>
      <c r="O2327">
        <v>1</v>
      </c>
      <c r="P2327" t="str">
        <f t="shared" si="72"/>
        <v>10</v>
      </c>
      <c r="Q2327" s="118">
        <f>VLOOKUP(M2327,WeightWhite!A$10:B$12,2,FALSE)*I2327</f>
        <v>1</v>
      </c>
      <c r="R2327">
        <f t="shared" si="73"/>
        <v>4</v>
      </c>
    </row>
    <row r="2328" spans="1:18" hidden="1">
      <c r="A2328" s="134">
        <v>9401780123</v>
      </c>
      <c r="B2328">
        <v>2006</v>
      </c>
      <c r="C2328">
        <v>20061005</v>
      </c>
      <c r="D2328">
        <v>50</v>
      </c>
      <c r="E2328">
        <v>50</v>
      </c>
      <c r="G2328" t="s">
        <v>308</v>
      </c>
      <c r="H2328">
        <v>210512</v>
      </c>
      <c r="I2328">
        <v>1</v>
      </c>
      <c r="J2328" t="s">
        <v>77</v>
      </c>
      <c r="K2328" t="s">
        <v>77</v>
      </c>
      <c r="L2328" t="s">
        <v>896</v>
      </c>
      <c r="M2328">
        <v>2002</v>
      </c>
      <c r="N2328">
        <v>74</v>
      </c>
      <c r="O2328">
        <v>1</v>
      </c>
      <c r="P2328" t="str">
        <f t="shared" si="72"/>
        <v>10</v>
      </c>
      <c r="Q2328" s="118">
        <f>VLOOKUP(M2328,WeightWhite!A$10:B$12,2,FALSE)*I2328</f>
        <v>1</v>
      </c>
      <c r="R2328">
        <f t="shared" si="73"/>
        <v>4</v>
      </c>
    </row>
    <row r="2329" spans="1:18" hidden="1">
      <c r="A2329" s="134">
        <v>9401780124</v>
      </c>
      <c r="B2329">
        <v>2006</v>
      </c>
      <c r="C2329">
        <v>20061005</v>
      </c>
      <c r="D2329">
        <v>50</v>
      </c>
      <c r="E2329">
        <v>50</v>
      </c>
      <c r="G2329" t="s">
        <v>308</v>
      </c>
      <c r="H2329">
        <v>210512</v>
      </c>
      <c r="I2329">
        <v>1</v>
      </c>
      <c r="J2329" t="s">
        <v>77</v>
      </c>
      <c r="K2329" t="s">
        <v>77</v>
      </c>
      <c r="L2329" t="s">
        <v>896</v>
      </c>
      <c r="M2329">
        <v>2002</v>
      </c>
      <c r="N2329">
        <v>74</v>
      </c>
      <c r="O2329">
        <v>1</v>
      </c>
      <c r="P2329" t="str">
        <f t="shared" si="72"/>
        <v>10</v>
      </c>
      <c r="Q2329" s="118">
        <f>VLOOKUP(M2329,WeightWhite!A$10:B$12,2,FALSE)*I2329</f>
        <v>1</v>
      </c>
      <c r="R2329">
        <f t="shared" si="73"/>
        <v>4</v>
      </c>
    </row>
    <row r="2330" spans="1:18" hidden="1">
      <c r="A2330" s="134">
        <v>9401780128</v>
      </c>
      <c r="B2330">
        <v>2006</v>
      </c>
      <c r="C2330">
        <v>20061005</v>
      </c>
      <c r="D2330">
        <v>50</v>
      </c>
      <c r="E2330">
        <v>50</v>
      </c>
      <c r="G2330" t="s">
        <v>308</v>
      </c>
      <c r="H2330">
        <v>210512</v>
      </c>
      <c r="I2330">
        <v>1</v>
      </c>
      <c r="J2330" t="s">
        <v>77</v>
      </c>
      <c r="K2330" t="s">
        <v>77</v>
      </c>
      <c r="L2330" t="s">
        <v>896</v>
      </c>
      <c r="M2330">
        <v>2002</v>
      </c>
      <c r="N2330">
        <v>74</v>
      </c>
      <c r="O2330">
        <v>1</v>
      </c>
      <c r="P2330" t="str">
        <f t="shared" si="72"/>
        <v>10</v>
      </c>
      <c r="Q2330" s="118">
        <f>VLOOKUP(M2330,WeightWhite!A$10:B$12,2,FALSE)*I2330</f>
        <v>1</v>
      </c>
      <c r="R2330">
        <f t="shared" si="73"/>
        <v>4</v>
      </c>
    </row>
    <row r="2331" spans="1:18" hidden="1">
      <c r="A2331" s="134">
        <v>9401780029</v>
      </c>
      <c r="B2331">
        <v>2006</v>
      </c>
      <c r="C2331">
        <v>20061005</v>
      </c>
      <c r="D2331">
        <v>50</v>
      </c>
      <c r="E2331">
        <v>50</v>
      </c>
      <c r="G2331" t="s">
        <v>308</v>
      </c>
      <c r="H2331">
        <v>210512</v>
      </c>
      <c r="I2331">
        <v>1</v>
      </c>
      <c r="J2331" t="s">
        <v>77</v>
      </c>
      <c r="K2331" t="s">
        <v>77</v>
      </c>
      <c r="L2331" t="s">
        <v>896</v>
      </c>
      <c r="M2331">
        <v>2002</v>
      </c>
      <c r="N2331">
        <v>74</v>
      </c>
      <c r="O2331">
        <v>1</v>
      </c>
      <c r="P2331" t="str">
        <f t="shared" si="72"/>
        <v>10</v>
      </c>
      <c r="Q2331" s="118">
        <f>VLOOKUP(M2331,WeightWhite!A$10:B$12,2,FALSE)*I2331</f>
        <v>1</v>
      </c>
      <c r="R2331">
        <f t="shared" si="73"/>
        <v>4</v>
      </c>
    </row>
    <row r="2332" spans="1:18" hidden="1">
      <c r="A2332" s="134">
        <v>9401780074</v>
      </c>
      <c r="B2332">
        <v>2006</v>
      </c>
      <c r="C2332">
        <v>20061005</v>
      </c>
      <c r="D2332">
        <v>50</v>
      </c>
      <c r="E2332">
        <v>50</v>
      </c>
      <c r="G2332" t="s">
        <v>308</v>
      </c>
      <c r="H2332">
        <v>210512</v>
      </c>
      <c r="I2332">
        <v>1</v>
      </c>
      <c r="J2332" t="s">
        <v>77</v>
      </c>
      <c r="K2332" t="s">
        <v>77</v>
      </c>
      <c r="L2332" t="s">
        <v>896</v>
      </c>
      <c r="M2332">
        <v>2002</v>
      </c>
      <c r="N2332">
        <v>74</v>
      </c>
      <c r="O2332">
        <v>1</v>
      </c>
      <c r="P2332" t="str">
        <f t="shared" si="72"/>
        <v>10</v>
      </c>
      <c r="Q2332" s="118">
        <f>VLOOKUP(M2332,WeightWhite!A$10:B$12,2,FALSE)*I2332</f>
        <v>1</v>
      </c>
      <c r="R2332">
        <f t="shared" si="73"/>
        <v>4</v>
      </c>
    </row>
    <row r="2333" spans="1:18" hidden="1">
      <c r="A2333" s="134">
        <v>9401780079</v>
      </c>
      <c r="B2333">
        <v>2006</v>
      </c>
      <c r="C2333">
        <v>20061005</v>
      </c>
      <c r="D2333">
        <v>50</v>
      </c>
      <c r="E2333">
        <v>50</v>
      </c>
      <c r="G2333" t="s">
        <v>308</v>
      </c>
      <c r="H2333">
        <v>210512</v>
      </c>
      <c r="I2333">
        <v>1</v>
      </c>
      <c r="J2333" t="s">
        <v>77</v>
      </c>
      <c r="K2333" t="s">
        <v>77</v>
      </c>
      <c r="L2333" t="s">
        <v>896</v>
      </c>
      <c r="M2333">
        <v>2002</v>
      </c>
      <c r="N2333">
        <v>74</v>
      </c>
      <c r="O2333">
        <v>1</v>
      </c>
      <c r="P2333" t="str">
        <f t="shared" si="72"/>
        <v>10</v>
      </c>
      <c r="Q2333" s="118">
        <f>VLOOKUP(M2333,WeightWhite!A$10:B$12,2,FALSE)*I2333</f>
        <v>1</v>
      </c>
      <c r="R2333">
        <f t="shared" si="73"/>
        <v>4</v>
      </c>
    </row>
    <row r="2334" spans="1:18" hidden="1">
      <c r="A2334" s="134">
        <v>9401780082</v>
      </c>
      <c r="B2334">
        <v>2006</v>
      </c>
      <c r="C2334">
        <v>20061005</v>
      </c>
      <c r="D2334">
        <v>50</v>
      </c>
      <c r="E2334">
        <v>50</v>
      </c>
      <c r="G2334" t="s">
        <v>308</v>
      </c>
      <c r="H2334">
        <v>210512</v>
      </c>
      <c r="I2334">
        <v>1</v>
      </c>
      <c r="J2334" t="s">
        <v>77</v>
      </c>
      <c r="K2334" t="s">
        <v>77</v>
      </c>
      <c r="L2334" t="s">
        <v>896</v>
      </c>
      <c r="M2334">
        <v>2002</v>
      </c>
      <c r="N2334">
        <v>74</v>
      </c>
      <c r="O2334">
        <v>1</v>
      </c>
      <c r="P2334" t="str">
        <f t="shared" si="72"/>
        <v>10</v>
      </c>
      <c r="Q2334" s="118">
        <f>VLOOKUP(M2334,WeightWhite!A$10:B$12,2,FALSE)*I2334</f>
        <v>1</v>
      </c>
      <c r="R2334">
        <f t="shared" si="73"/>
        <v>4</v>
      </c>
    </row>
    <row r="2335" spans="1:18" hidden="1">
      <c r="A2335" s="134">
        <v>9401780084</v>
      </c>
      <c r="B2335">
        <v>2006</v>
      </c>
      <c r="C2335">
        <v>20061005</v>
      </c>
      <c r="D2335">
        <v>50</v>
      </c>
      <c r="E2335">
        <v>50</v>
      </c>
      <c r="G2335" t="s">
        <v>308</v>
      </c>
      <c r="H2335">
        <v>210512</v>
      </c>
      <c r="I2335">
        <v>1</v>
      </c>
      <c r="J2335" t="s">
        <v>77</v>
      </c>
      <c r="K2335" t="s">
        <v>77</v>
      </c>
      <c r="L2335" t="s">
        <v>896</v>
      </c>
      <c r="M2335">
        <v>2002</v>
      </c>
      <c r="N2335">
        <v>74</v>
      </c>
      <c r="O2335">
        <v>1</v>
      </c>
      <c r="P2335" t="str">
        <f t="shared" si="72"/>
        <v>10</v>
      </c>
      <c r="Q2335" s="118">
        <f>VLOOKUP(M2335,WeightWhite!A$10:B$12,2,FALSE)*I2335</f>
        <v>1</v>
      </c>
      <c r="R2335">
        <f t="shared" si="73"/>
        <v>4</v>
      </c>
    </row>
    <row r="2336" spans="1:18" hidden="1">
      <c r="A2336" s="134">
        <v>9401780101</v>
      </c>
      <c r="B2336">
        <v>2006</v>
      </c>
      <c r="C2336">
        <v>20061005</v>
      </c>
      <c r="D2336">
        <v>50</v>
      </c>
      <c r="E2336">
        <v>50</v>
      </c>
      <c r="G2336" t="s">
        <v>308</v>
      </c>
      <c r="H2336">
        <v>210512</v>
      </c>
      <c r="I2336">
        <v>1</v>
      </c>
      <c r="J2336" t="s">
        <v>77</v>
      </c>
      <c r="K2336" t="s">
        <v>77</v>
      </c>
      <c r="L2336" t="s">
        <v>896</v>
      </c>
      <c r="M2336">
        <v>2002</v>
      </c>
      <c r="N2336">
        <v>74</v>
      </c>
      <c r="O2336">
        <v>1</v>
      </c>
      <c r="P2336" t="str">
        <f t="shared" si="72"/>
        <v>10</v>
      </c>
      <c r="Q2336" s="118">
        <f>VLOOKUP(M2336,WeightWhite!A$10:B$12,2,FALSE)*I2336</f>
        <v>1</v>
      </c>
      <c r="R2336">
        <f t="shared" si="73"/>
        <v>4</v>
      </c>
    </row>
    <row r="2337" spans="1:18" hidden="1">
      <c r="A2337" s="134">
        <v>9401780104</v>
      </c>
      <c r="B2337">
        <v>2006</v>
      </c>
      <c r="C2337">
        <v>20061005</v>
      </c>
      <c r="D2337">
        <v>50</v>
      </c>
      <c r="E2337">
        <v>50</v>
      </c>
      <c r="G2337" t="s">
        <v>308</v>
      </c>
      <c r="H2337">
        <v>210512</v>
      </c>
      <c r="I2337">
        <v>1</v>
      </c>
      <c r="J2337" t="s">
        <v>77</v>
      </c>
      <c r="K2337" t="s">
        <v>77</v>
      </c>
      <c r="L2337" t="s">
        <v>896</v>
      </c>
      <c r="M2337">
        <v>2002</v>
      </c>
      <c r="N2337">
        <v>74</v>
      </c>
      <c r="O2337">
        <v>1</v>
      </c>
      <c r="P2337" t="str">
        <f t="shared" si="72"/>
        <v>10</v>
      </c>
      <c r="Q2337" s="118">
        <f>VLOOKUP(M2337,WeightWhite!A$10:B$12,2,FALSE)*I2337</f>
        <v>1</v>
      </c>
      <c r="R2337">
        <f t="shared" si="73"/>
        <v>4</v>
      </c>
    </row>
    <row r="2338" spans="1:18" hidden="1">
      <c r="A2338" s="134">
        <v>9401780107</v>
      </c>
      <c r="B2338">
        <v>2006</v>
      </c>
      <c r="C2338">
        <v>20061005</v>
      </c>
      <c r="D2338">
        <v>50</v>
      </c>
      <c r="E2338">
        <v>50</v>
      </c>
      <c r="G2338" t="s">
        <v>308</v>
      </c>
      <c r="H2338">
        <v>210512</v>
      </c>
      <c r="I2338">
        <v>1</v>
      </c>
      <c r="J2338" t="s">
        <v>77</v>
      </c>
      <c r="K2338" t="s">
        <v>77</v>
      </c>
      <c r="L2338" t="s">
        <v>896</v>
      </c>
      <c r="M2338">
        <v>2002</v>
      </c>
      <c r="N2338">
        <v>74</v>
      </c>
      <c r="O2338">
        <v>1</v>
      </c>
      <c r="P2338" t="str">
        <f t="shared" si="72"/>
        <v>10</v>
      </c>
      <c r="Q2338" s="118">
        <f>VLOOKUP(M2338,WeightWhite!A$10:B$12,2,FALSE)*I2338</f>
        <v>1</v>
      </c>
      <c r="R2338">
        <f t="shared" si="73"/>
        <v>4</v>
      </c>
    </row>
    <row r="2339" spans="1:18" hidden="1">
      <c r="A2339" s="134">
        <v>9401780108</v>
      </c>
      <c r="B2339">
        <v>2006</v>
      </c>
      <c r="C2339">
        <v>20061005</v>
      </c>
      <c r="D2339">
        <v>50</v>
      </c>
      <c r="E2339">
        <v>50</v>
      </c>
      <c r="G2339" t="s">
        <v>308</v>
      </c>
      <c r="H2339">
        <v>210512</v>
      </c>
      <c r="I2339">
        <v>1</v>
      </c>
      <c r="J2339" t="s">
        <v>77</v>
      </c>
      <c r="K2339" t="s">
        <v>77</v>
      </c>
      <c r="L2339" t="s">
        <v>896</v>
      </c>
      <c r="M2339">
        <v>2002</v>
      </c>
      <c r="N2339">
        <v>74</v>
      </c>
      <c r="O2339">
        <v>1</v>
      </c>
      <c r="P2339" t="str">
        <f t="shared" si="72"/>
        <v>10</v>
      </c>
      <c r="Q2339" s="118">
        <f>VLOOKUP(M2339,WeightWhite!A$10:B$12,2,FALSE)*I2339</f>
        <v>1</v>
      </c>
      <c r="R2339">
        <f t="shared" si="73"/>
        <v>4</v>
      </c>
    </row>
    <row r="2340" spans="1:18" hidden="1">
      <c r="A2340" s="134">
        <v>9401780110</v>
      </c>
      <c r="B2340">
        <v>2006</v>
      </c>
      <c r="C2340">
        <v>20061005</v>
      </c>
      <c r="D2340">
        <v>50</v>
      </c>
      <c r="E2340">
        <v>50</v>
      </c>
      <c r="G2340" t="s">
        <v>308</v>
      </c>
      <c r="H2340">
        <v>210512</v>
      </c>
      <c r="I2340">
        <v>1</v>
      </c>
      <c r="J2340" t="s">
        <v>77</v>
      </c>
      <c r="K2340" t="s">
        <v>77</v>
      </c>
      <c r="L2340" t="s">
        <v>896</v>
      </c>
      <c r="M2340">
        <v>2002</v>
      </c>
      <c r="N2340">
        <v>74</v>
      </c>
      <c r="O2340">
        <v>1</v>
      </c>
      <c r="P2340" t="str">
        <f t="shared" si="72"/>
        <v>10</v>
      </c>
      <c r="Q2340" s="118">
        <f>VLOOKUP(M2340,WeightWhite!A$10:B$12,2,FALSE)*I2340</f>
        <v>1</v>
      </c>
      <c r="R2340">
        <f t="shared" si="73"/>
        <v>4</v>
      </c>
    </row>
    <row r="2341" spans="1:18" hidden="1">
      <c r="A2341" s="134">
        <v>9401780112</v>
      </c>
      <c r="B2341">
        <v>2006</v>
      </c>
      <c r="C2341">
        <v>20061005</v>
      </c>
      <c r="D2341">
        <v>50</v>
      </c>
      <c r="E2341">
        <v>50</v>
      </c>
      <c r="G2341" t="s">
        <v>308</v>
      </c>
      <c r="H2341">
        <v>210512</v>
      </c>
      <c r="I2341">
        <v>1</v>
      </c>
      <c r="J2341" t="s">
        <v>77</v>
      </c>
      <c r="K2341" t="s">
        <v>77</v>
      </c>
      <c r="L2341" t="s">
        <v>896</v>
      </c>
      <c r="M2341">
        <v>2002</v>
      </c>
      <c r="N2341">
        <v>74</v>
      </c>
      <c r="O2341">
        <v>1</v>
      </c>
      <c r="P2341" t="str">
        <f t="shared" si="72"/>
        <v>10</v>
      </c>
      <c r="Q2341" s="118">
        <f>VLOOKUP(M2341,WeightWhite!A$10:B$12,2,FALSE)*I2341</f>
        <v>1</v>
      </c>
      <c r="R2341">
        <f t="shared" si="73"/>
        <v>4</v>
      </c>
    </row>
    <row r="2342" spans="1:18" hidden="1">
      <c r="A2342" s="134">
        <v>9401780113</v>
      </c>
      <c r="B2342">
        <v>2006</v>
      </c>
      <c r="C2342">
        <v>20061005</v>
      </c>
      <c r="D2342">
        <v>50</v>
      </c>
      <c r="E2342">
        <v>50</v>
      </c>
      <c r="G2342" t="s">
        <v>308</v>
      </c>
      <c r="H2342">
        <v>210512</v>
      </c>
      <c r="I2342">
        <v>1</v>
      </c>
      <c r="J2342" t="s">
        <v>77</v>
      </c>
      <c r="K2342" t="s">
        <v>77</v>
      </c>
      <c r="L2342" t="s">
        <v>896</v>
      </c>
      <c r="M2342">
        <v>2002</v>
      </c>
      <c r="N2342">
        <v>74</v>
      </c>
      <c r="O2342">
        <v>1</v>
      </c>
      <c r="P2342" t="str">
        <f t="shared" si="72"/>
        <v>10</v>
      </c>
      <c r="Q2342" s="118">
        <f>VLOOKUP(M2342,WeightWhite!A$10:B$12,2,FALSE)*I2342</f>
        <v>1</v>
      </c>
      <c r="R2342">
        <f t="shared" si="73"/>
        <v>4</v>
      </c>
    </row>
    <row r="2343" spans="1:18" hidden="1">
      <c r="A2343" s="134">
        <v>9401780130</v>
      </c>
      <c r="B2343">
        <v>2006</v>
      </c>
      <c r="C2343">
        <v>20061005</v>
      </c>
      <c r="D2343">
        <v>50</v>
      </c>
      <c r="E2343">
        <v>50</v>
      </c>
      <c r="G2343" t="s">
        <v>308</v>
      </c>
      <c r="H2343">
        <v>210512</v>
      </c>
      <c r="I2343">
        <v>1</v>
      </c>
      <c r="J2343" t="s">
        <v>77</v>
      </c>
      <c r="K2343" t="s">
        <v>77</v>
      </c>
      <c r="L2343" t="s">
        <v>896</v>
      </c>
      <c r="M2343">
        <v>2002</v>
      </c>
      <c r="N2343">
        <v>74</v>
      </c>
      <c r="O2343">
        <v>1</v>
      </c>
      <c r="P2343" t="str">
        <f t="shared" si="72"/>
        <v>10</v>
      </c>
      <c r="Q2343" s="118">
        <f>VLOOKUP(M2343,WeightWhite!A$10:B$12,2,FALSE)*I2343</f>
        <v>1</v>
      </c>
      <c r="R2343">
        <f t="shared" si="73"/>
        <v>4</v>
      </c>
    </row>
    <row r="2344" spans="1:18" hidden="1">
      <c r="A2344" s="134">
        <v>9401780133</v>
      </c>
      <c r="B2344">
        <v>2006</v>
      </c>
      <c r="C2344">
        <v>20061005</v>
      </c>
      <c r="D2344">
        <v>50</v>
      </c>
      <c r="E2344">
        <v>50</v>
      </c>
      <c r="G2344" t="s">
        <v>308</v>
      </c>
      <c r="H2344">
        <v>210512</v>
      </c>
      <c r="I2344">
        <v>1</v>
      </c>
      <c r="J2344" t="s">
        <v>77</v>
      </c>
      <c r="K2344" t="s">
        <v>77</v>
      </c>
      <c r="L2344" t="s">
        <v>896</v>
      </c>
      <c r="M2344">
        <v>2002</v>
      </c>
      <c r="N2344">
        <v>74</v>
      </c>
      <c r="O2344">
        <v>1</v>
      </c>
      <c r="P2344" t="str">
        <f t="shared" si="72"/>
        <v>10</v>
      </c>
      <c r="Q2344" s="118">
        <f>VLOOKUP(M2344,WeightWhite!A$10:B$12,2,FALSE)*I2344</f>
        <v>1</v>
      </c>
      <c r="R2344">
        <f t="shared" si="73"/>
        <v>4</v>
      </c>
    </row>
    <row r="2345" spans="1:18" hidden="1">
      <c r="A2345" s="134">
        <v>9401780134</v>
      </c>
      <c r="B2345">
        <v>2006</v>
      </c>
      <c r="C2345">
        <v>20061005</v>
      </c>
      <c r="D2345">
        <v>50</v>
      </c>
      <c r="E2345">
        <v>50</v>
      </c>
      <c r="G2345" t="s">
        <v>308</v>
      </c>
      <c r="H2345">
        <v>210512</v>
      </c>
      <c r="I2345">
        <v>1</v>
      </c>
      <c r="J2345" t="s">
        <v>77</v>
      </c>
      <c r="K2345" t="s">
        <v>77</v>
      </c>
      <c r="L2345" t="s">
        <v>896</v>
      </c>
      <c r="M2345">
        <v>2002</v>
      </c>
      <c r="N2345">
        <v>74</v>
      </c>
      <c r="O2345">
        <v>1</v>
      </c>
      <c r="P2345" t="str">
        <f t="shared" si="72"/>
        <v>10</v>
      </c>
      <c r="Q2345" s="118">
        <f>VLOOKUP(M2345,WeightWhite!A$10:B$12,2,FALSE)*I2345</f>
        <v>1</v>
      </c>
      <c r="R2345">
        <f t="shared" si="73"/>
        <v>4</v>
      </c>
    </row>
    <row r="2346" spans="1:18" hidden="1">
      <c r="A2346" s="134">
        <v>9401780135</v>
      </c>
      <c r="B2346">
        <v>2006</v>
      </c>
      <c r="C2346">
        <v>20061005</v>
      </c>
      <c r="D2346">
        <v>50</v>
      </c>
      <c r="E2346">
        <v>50</v>
      </c>
      <c r="G2346" t="s">
        <v>308</v>
      </c>
      <c r="H2346">
        <v>210512</v>
      </c>
      <c r="I2346">
        <v>1</v>
      </c>
      <c r="J2346" t="s">
        <v>77</v>
      </c>
      <c r="K2346" t="s">
        <v>77</v>
      </c>
      <c r="L2346" t="s">
        <v>896</v>
      </c>
      <c r="M2346">
        <v>2002</v>
      </c>
      <c r="N2346">
        <v>74</v>
      </c>
      <c r="O2346">
        <v>1</v>
      </c>
      <c r="P2346" t="str">
        <f t="shared" si="72"/>
        <v>10</v>
      </c>
      <c r="Q2346" s="118">
        <f>VLOOKUP(M2346,WeightWhite!A$10:B$12,2,FALSE)*I2346</f>
        <v>1</v>
      </c>
      <c r="R2346">
        <f t="shared" si="73"/>
        <v>4</v>
      </c>
    </row>
    <row r="2347" spans="1:18" hidden="1">
      <c r="A2347" s="134">
        <v>9402890003</v>
      </c>
      <c r="B2347">
        <v>2006</v>
      </c>
      <c r="C2347">
        <v>20061028</v>
      </c>
      <c r="D2347">
        <v>50</v>
      </c>
      <c r="E2347">
        <v>50</v>
      </c>
      <c r="G2347" t="s">
        <v>308</v>
      </c>
      <c r="H2347">
        <v>210512</v>
      </c>
      <c r="I2347">
        <v>1</v>
      </c>
      <c r="J2347" t="s">
        <v>77</v>
      </c>
      <c r="K2347" t="s">
        <v>77</v>
      </c>
      <c r="L2347" t="s">
        <v>896</v>
      </c>
      <c r="M2347">
        <v>2002</v>
      </c>
      <c r="N2347">
        <v>74</v>
      </c>
      <c r="O2347">
        <v>1</v>
      </c>
      <c r="P2347" t="str">
        <f t="shared" si="72"/>
        <v>10</v>
      </c>
      <c r="Q2347" s="118">
        <f>VLOOKUP(M2347,WeightWhite!A$10:B$12,2,FALSE)*I2347</f>
        <v>1</v>
      </c>
      <c r="R2347">
        <f t="shared" si="73"/>
        <v>4</v>
      </c>
    </row>
    <row r="2348" spans="1:18" hidden="1">
      <c r="A2348" s="134">
        <v>9402890006</v>
      </c>
      <c r="B2348">
        <v>2006</v>
      </c>
      <c r="C2348">
        <v>20061028</v>
      </c>
      <c r="D2348">
        <v>50</v>
      </c>
      <c r="E2348">
        <v>50</v>
      </c>
      <c r="G2348" t="s">
        <v>308</v>
      </c>
      <c r="H2348">
        <v>210512</v>
      </c>
      <c r="I2348">
        <v>1</v>
      </c>
      <c r="J2348" t="s">
        <v>77</v>
      </c>
      <c r="K2348" t="s">
        <v>77</v>
      </c>
      <c r="L2348" t="s">
        <v>896</v>
      </c>
      <c r="M2348">
        <v>2002</v>
      </c>
      <c r="N2348">
        <v>74</v>
      </c>
      <c r="O2348">
        <v>1</v>
      </c>
      <c r="P2348" t="str">
        <f t="shared" si="72"/>
        <v>10</v>
      </c>
      <c r="Q2348" s="118">
        <f>VLOOKUP(M2348,WeightWhite!A$10:B$12,2,FALSE)*I2348</f>
        <v>1</v>
      </c>
      <c r="R2348">
        <f t="shared" si="73"/>
        <v>4</v>
      </c>
    </row>
    <row r="2349" spans="1:18" hidden="1">
      <c r="A2349" s="134">
        <v>9402890008</v>
      </c>
      <c r="B2349">
        <v>2006</v>
      </c>
      <c r="C2349">
        <v>20061028</v>
      </c>
      <c r="D2349">
        <v>50</v>
      </c>
      <c r="E2349">
        <v>50</v>
      </c>
      <c r="G2349" t="s">
        <v>308</v>
      </c>
      <c r="H2349">
        <v>210512</v>
      </c>
      <c r="I2349">
        <v>1</v>
      </c>
      <c r="J2349" t="s">
        <v>77</v>
      </c>
      <c r="K2349" t="s">
        <v>77</v>
      </c>
      <c r="L2349" t="s">
        <v>896</v>
      </c>
      <c r="M2349">
        <v>2002</v>
      </c>
      <c r="N2349">
        <v>74</v>
      </c>
      <c r="O2349">
        <v>1</v>
      </c>
      <c r="P2349" t="str">
        <f t="shared" si="72"/>
        <v>10</v>
      </c>
      <c r="Q2349" s="118">
        <f>VLOOKUP(M2349,WeightWhite!A$10:B$12,2,FALSE)*I2349</f>
        <v>1</v>
      </c>
      <c r="R2349">
        <f t="shared" si="73"/>
        <v>4</v>
      </c>
    </row>
    <row r="2350" spans="1:18" hidden="1">
      <c r="A2350" s="134">
        <v>9402890009</v>
      </c>
      <c r="B2350">
        <v>2006</v>
      </c>
      <c r="C2350">
        <v>20061028</v>
      </c>
      <c r="D2350">
        <v>50</v>
      </c>
      <c r="E2350">
        <v>50</v>
      </c>
      <c r="G2350" t="s">
        <v>308</v>
      </c>
      <c r="H2350">
        <v>210512</v>
      </c>
      <c r="I2350">
        <v>1</v>
      </c>
      <c r="J2350" t="s">
        <v>77</v>
      </c>
      <c r="K2350" t="s">
        <v>77</v>
      </c>
      <c r="L2350" t="s">
        <v>896</v>
      </c>
      <c r="M2350">
        <v>2002</v>
      </c>
      <c r="N2350">
        <v>74</v>
      </c>
      <c r="O2350">
        <v>1</v>
      </c>
      <c r="P2350" t="str">
        <f t="shared" si="72"/>
        <v>10</v>
      </c>
      <c r="Q2350" s="118">
        <f>VLOOKUP(M2350,WeightWhite!A$10:B$12,2,FALSE)*I2350</f>
        <v>1</v>
      </c>
      <c r="R2350">
        <f t="shared" si="73"/>
        <v>4</v>
      </c>
    </row>
    <row r="2351" spans="1:18" hidden="1">
      <c r="A2351" s="134">
        <v>9402890025</v>
      </c>
      <c r="B2351">
        <v>2006</v>
      </c>
      <c r="C2351">
        <v>20061028</v>
      </c>
      <c r="D2351">
        <v>50</v>
      </c>
      <c r="E2351">
        <v>50</v>
      </c>
      <c r="G2351" t="s">
        <v>308</v>
      </c>
      <c r="H2351">
        <v>210512</v>
      </c>
      <c r="I2351">
        <v>1</v>
      </c>
      <c r="J2351" t="s">
        <v>77</v>
      </c>
      <c r="K2351" t="s">
        <v>77</v>
      </c>
      <c r="L2351" t="s">
        <v>896</v>
      </c>
      <c r="M2351">
        <v>2002</v>
      </c>
      <c r="N2351">
        <v>74</v>
      </c>
      <c r="O2351">
        <v>1</v>
      </c>
      <c r="P2351" t="str">
        <f t="shared" si="72"/>
        <v>10</v>
      </c>
      <c r="Q2351" s="118">
        <f>VLOOKUP(M2351,WeightWhite!A$10:B$12,2,FALSE)*I2351</f>
        <v>1</v>
      </c>
      <c r="R2351">
        <f t="shared" si="73"/>
        <v>4</v>
      </c>
    </row>
    <row r="2352" spans="1:18" hidden="1">
      <c r="A2352" s="134">
        <v>9402890034</v>
      </c>
      <c r="B2352">
        <v>2006</v>
      </c>
      <c r="C2352">
        <v>20061028</v>
      </c>
      <c r="D2352">
        <v>50</v>
      </c>
      <c r="E2352">
        <v>50</v>
      </c>
      <c r="G2352" t="s">
        <v>308</v>
      </c>
      <c r="H2352">
        <v>210512</v>
      </c>
      <c r="I2352">
        <v>1</v>
      </c>
      <c r="J2352" t="s">
        <v>77</v>
      </c>
      <c r="K2352" t="s">
        <v>77</v>
      </c>
      <c r="L2352" t="s">
        <v>896</v>
      </c>
      <c r="M2352">
        <v>2002</v>
      </c>
      <c r="N2352">
        <v>74</v>
      </c>
      <c r="O2352">
        <v>1</v>
      </c>
      <c r="P2352" t="str">
        <f t="shared" si="72"/>
        <v>10</v>
      </c>
      <c r="Q2352" s="118">
        <f>VLOOKUP(M2352,WeightWhite!A$10:B$12,2,FALSE)*I2352</f>
        <v>1</v>
      </c>
      <c r="R2352">
        <f t="shared" si="73"/>
        <v>4</v>
      </c>
    </row>
    <row r="2353" spans="1:18" hidden="1">
      <c r="A2353" s="134">
        <v>9402890012</v>
      </c>
      <c r="B2353">
        <v>2006</v>
      </c>
      <c r="C2353">
        <v>20061028</v>
      </c>
      <c r="D2353">
        <v>50</v>
      </c>
      <c r="E2353">
        <v>50</v>
      </c>
      <c r="G2353" t="s">
        <v>308</v>
      </c>
      <c r="H2353">
        <v>210512</v>
      </c>
      <c r="I2353">
        <v>1</v>
      </c>
      <c r="J2353" t="s">
        <v>77</v>
      </c>
      <c r="K2353" t="s">
        <v>77</v>
      </c>
      <c r="L2353" t="s">
        <v>896</v>
      </c>
      <c r="M2353">
        <v>2002</v>
      </c>
      <c r="N2353">
        <v>74</v>
      </c>
      <c r="O2353">
        <v>1</v>
      </c>
      <c r="P2353" t="str">
        <f t="shared" si="72"/>
        <v>10</v>
      </c>
      <c r="Q2353" s="118">
        <f>VLOOKUP(M2353,WeightWhite!A$10:B$12,2,FALSE)*I2353</f>
        <v>1</v>
      </c>
      <c r="R2353">
        <f t="shared" si="73"/>
        <v>4</v>
      </c>
    </row>
    <row r="2354" spans="1:18" hidden="1">
      <c r="A2354" s="134">
        <v>9402890013</v>
      </c>
      <c r="B2354">
        <v>2006</v>
      </c>
      <c r="C2354">
        <v>20061028</v>
      </c>
      <c r="D2354">
        <v>50</v>
      </c>
      <c r="E2354">
        <v>50</v>
      </c>
      <c r="G2354" t="s">
        <v>308</v>
      </c>
      <c r="H2354">
        <v>210512</v>
      </c>
      <c r="I2354">
        <v>1</v>
      </c>
      <c r="J2354" t="s">
        <v>77</v>
      </c>
      <c r="K2354" t="s">
        <v>77</v>
      </c>
      <c r="L2354" t="s">
        <v>896</v>
      </c>
      <c r="M2354">
        <v>2002</v>
      </c>
      <c r="N2354">
        <v>74</v>
      </c>
      <c r="O2354">
        <v>1</v>
      </c>
      <c r="P2354" t="str">
        <f t="shared" si="72"/>
        <v>10</v>
      </c>
      <c r="Q2354" s="118">
        <f>VLOOKUP(M2354,WeightWhite!A$10:B$12,2,FALSE)*I2354</f>
        <v>1</v>
      </c>
      <c r="R2354">
        <f t="shared" si="73"/>
        <v>4</v>
      </c>
    </row>
    <row r="2355" spans="1:18" hidden="1">
      <c r="A2355" s="134">
        <v>9402890015</v>
      </c>
      <c r="B2355">
        <v>2006</v>
      </c>
      <c r="C2355">
        <v>20061028</v>
      </c>
      <c r="D2355">
        <v>50</v>
      </c>
      <c r="E2355">
        <v>50</v>
      </c>
      <c r="G2355" t="s">
        <v>308</v>
      </c>
      <c r="H2355">
        <v>210512</v>
      </c>
      <c r="I2355">
        <v>1</v>
      </c>
      <c r="J2355" t="s">
        <v>77</v>
      </c>
      <c r="K2355" t="s">
        <v>77</v>
      </c>
      <c r="L2355" t="s">
        <v>896</v>
      </c>
      <c r="M2355">
        <v>2002</v>
      </c>
      <c r="N2355">
        <v>74</v>
      </c>
      <c r="O2355">
        <v>1</v>
      </c>
      <c r="P2355" t="str">
        <f t="shared" si="72"/>
        <v>10</v>
      </c>
      <c r="Q2355" s="118">
        <f>VLOOKUP(M2355,WeightWhite!A$10:B$12,2,FALSE)*I2355</f>
        <v>1</v>
      </c>
      <c r="R2355">
        <f t="shared" si="73"/>
        <v>4</v>
      </c>
    </row>
    <row r="2356" spans="1:18" hidden="1">
      <c r="A2356" s="134">
        <v>9408090001</v>
      </c>
      <c r="B2356">
        <v>2006</v>
      </c>
      <c r="C2356">
        <v>20061028</v>
      </c>
      <c r="D2356">
        <v>50</v>
      </c>
      <c r="E2356">
        <v>50</v>
      </c>
      <c r="G2356" t="s">
        <v>308</v>
      </c>
      <c r="H2356">
        <v>210512</v>
      </c>
      <c r="I2356">
        <v>1</v>
      </c>
      <c r="J2356" t="s">
        <v>77</v>
      </c>
      <c r="K2356" t="s">
        <v>77</v>
      </c>
      <c r="L2356" t="s">
        <v>896</v>
      </c>
      <c r="M2356">
        <v>2002</v>
      </c>
      <c r="N2356">
        <v>74</v>
      </c>
      <c r="O2356">
        <v>1</v>
      </c>
      <c r="P2356" t="str">
        <f t="shared" si="72"/>
        <v>10</v>
      </c>
      <c r="Q2356" s="118">
        <f>VLOOKUP(M2356,WeightWhite!A$10:B$12,2,FALSE)*I2356</f>
        <v>1</v>
      </c>
      <c r="R2356">
        <f t="shared" si="73"/>
        <v>4</v>
      </c>
    </row>
    <row r="2357" spans="1:18" hidden="1">
      <c r="A2357" s="134">
        <v>9408090003</v>
      </c>
      <c r="B2357">
        <v>2006</v>
      </c>
      <c r="C2357">
        <v>20061028</v>
      </c>
      <c r="D2357">
        <v>50</v>
      </c>
      <c r="E2357">
        <v>50</v>
      </c>
      <c r="G2357" t="s">
        <v>308</v>
      </c>
      <c r="H2357">
        <v>210512</v>
      </c>
      <c r="I2357">
        <v>1</v>
      </c>
      <c r="J2357" t="s">
        <v>77</v>
      </c>
      <c r="K2357" t="s">
        <v>77</v>
      </c>
      <c r="L2357" t="s">
        <v>896</v>
      </c>
      <c r="M2357">
        <v>2002</v>
      </c>
      <c r="N2357">
        <v>74</v>
      </c>
      <c r="O2357">
        <v>1</v>
      </c>
      <c r="P2357" t="str">
        <f t="shared" si="72"/>
        <v>10</v>
      </c>
      <c r="Q2357" s="118">
        <f>VLOOKUP(M2357,WeightWhite!A$10:B$12,2,FALSE)*I2357</f>
        <v>1</v>
      </c>
      <c r="R2357">
        <f t="shared" si="73"/>
        <v>4</v>
      </c>
    </row>
    <row r="2358" spans="1:18" hidden="1">
      <c r="A2358" s="134">
        <v>9408090022</v>
      </c>
      <c r="B2358">
        <v>2006</v>
      </c>
      <c r="C2358">
        <v>20061028</v>
      </c>
      <c r="D2358">
        <v>50</v>
      </c>
      <c r="E2358">
        <v>50</v>
      </c>
      <c r="G2358" t="s">
        <v>308</v>
      </c>
      <c r="H2358">
        <v>210512</v>
      </c>
      <c r="I2358">
        <v>1</v>
      </c>
      <c r="J2358" t="s">
        <v>77</v>
      </c>
      <c r="K2358" t="s">
        <v>77</v>
      </c>
      <c r="L2358" t="s">
        <v>896</v>
      </c>
      <c r="M2358">
        <v>2002</v>
      </c>
      <c r="N2358">
        <v>74</v>
      </c>
      <c r="O2358">
        <v>1</v>
      </c>
      <c r="P2358" t="str">
        <f t="shared" si="72"/>
        <v>10</v>
      </c>
      <c r="Q2358" s="118">
        <f>VLOOKUP(M2358,WeightWhite!A$10:B$12,2,FALSE)*I2358</f>
        <v>1</v>
      </c>
      <c r="R2358">
        <f t="shared" si="73"/>
        <v>4</v>
      </c>
    </row>
    <row r="2359" spans="1:18" hidden="1">
      <c r="A2359" s="134">
        <v>9408090024</v>
      </c>
      <c r="B2359">
        <v>2006</v>
      </c>
      <c r="C2359">
        <v>20061028</v>
      </c>
      <c r="D2359">
        <v>50</v>
      </c>
      <c r="E2359">
        <v>50</v>
      </c>
      <c r="G2359" t="s">
        <v>308</v>
      </c>
      <c r="H2359">
        <v>210512</v>
      </c>
      <c r="I2359">
        <v>1</v>
      </c>
      <c r="J2359" t="s">
        <v>77</v>
      </c>
      <c r="K2359" t="s">
        <v>77</v>
      </c>
      <c r="L2359" t="s">
        <v>896</v>
      </c>
      <c r="M2359">
        <v>2002</v>
      </c>
      <c r="N2359">
        <v>74</v>
      </c>
      <c r="O2359">
        <v>1</v>
      </c>
      <c r="P2359" t="str">
        <f t="shared" si="72"/>
        <v>10</v>
      </c>
      <c r="Q2359" s="118">
        <f>VLOOKUP(M2359,WeightWhite!A$10:B$12,2,FALSE)*I2359</f>
        <v>1</v>
      </c>
      <c r="R2359">
        <f t="shared" si="73"/>
        <v>4</v>
      </c>
    </row>
    <row r="2360" spans="1:18" hidden="1">
      <c r="A2360" s="134">
        <v>9408090027</v>
      </c>
      <c r="B2360">
        <v>2006</v>
      </c>
      <c r="C2360">
        <v>20061028</v>
      </c>
      <c r="D2360">
        <v>50</v>
      </c>
      <c r="E2360">
        <v>50</v>
      </c>
      <c r="G2360" t="s">
        <v>308</v>
      </c>
      <c r="H2360">
        <v>210512</v>
      </c>
      <c r="I2360">
        <v>1</v>
      </c>
      <c r="J2360" t="s">
        <v>77</v>
      </c>
      <c r="K2360" t="s">
        <v>77</v>
      </c>
      <c r="L2360" t="s">
        <v>896</v>
      </c>
      <c r="M2360">
        <v>2002</v>
      </c>
      <c r="N2360">
        <v>74</v>
      </c>
      <c r="O2360">
        <v>1</v>
      </c>
      <c r="P2360" t="str">
        <f t="shared" si="72"/>
        <v>10</v>
      </c>
      <c r="Q2360" s="118">
        <f>VLOOKUP(M2360,WeightWhite!A$10:B$12,2,FALSE)*I2360</f>
        <v>1</v>
      </c>
      <c r="R2360">
        <f t="shared" si="73"/>
        <v>4</v>
      </c>
    </row>
    <row r="2361" spans="1:18" hidden="1">
      <c r="A2361" s="134">
        <v>9408090032</v>
      </c>
      <c r="B2361">
        <v>2006</v>
      </c>
      <c r="C2361">
        <v>20061028</v>
      </c>
      <c r="D2361">
        <v>50</v>
      </c>
      <c r="E2361">
        <v>50</v>
      </c>
      <c r="G2361" t="s">
        <v>308</v>
      </c>
      <c r="H2361">
        <v>210512</v>
      </c>
      <c r="I2361">
        <v>1</v>
      </c>
      <c r="J2361" t="s">
        <v>77</v>
      </c>
      <c r="K2361" t="s">
        <v>77</v>
      </c>
      <c r="L2361" t="s">
        <v>896</v>
      </c>
      <c r="M2361">
        <v>2002</v>
      </c>
      <c r="N2361">
        <v>74</v>
      </c>
      <c r="O2361">
        <v>1</v>
      </c>
      <c r="P2361" t="str">
        <f t="shared" si="72"/>
        <v>10</v>
      </c>
      <c r="Q2361" s="118">
        <f>VLOOKUP(M2361,WeightWhite!A$10:B$12,2,FALSE)*I2361</f>
        <v>1</v>
      </c>
      <c r="R2361">
        <f t="shared" si="73"/>
        <v>4</v>
      </c>
    </row>
    <row r="2362" spans="1:18" hidden="1">
      <c r="A2362" s="134">
        <v>9408090015</v>
      </c>
      <c r="B2362">
        <v>2006</v>
      </c>
      <c r="C2362">
        <v>20061028</v>
      </c>
      <c r="D2362">
        <v>50</v>
      </c>
      <c r="E2362">
        <v>50</v>
      </c>
      <c r="G2362" t="s">
        <v>308</v>
      </c>
      <c r="H2362">
        <v>210512</v>
      </c>
      <c r="I2362">
        <v>1</v>
      </c>
      <c r="J2362" t="s">
        <v>77</v>
      </c>
      <c r="K2362" t="s">
        <v>77</v>
      </c>
      <c r="L2362" t="s">
        <v>896</v>
      </c>
      <c r="M2362">
        <v>2002</v>
      </c>
      <c r="N2362">
        <v>74</v>
      </c>
      <c r="O2362">
        <v>1</v>
      </c>
      <c r="P2362" t="str">
        <f t="shared" si="72"/>
        <v>10</v>
      </c>
      <c r="Q2362" s="118">
        <f>VLOOKUP(M2362,WeightWhite!A$10:B$12,2,FALSE)*I2362</f>
        <v>1</v>
      </c>
      <c r="R2362">
        <f t="shared" si="73"/>
        <v>4</v>
      </c>
    </row>
    <row r="2363" spans="1:18" hidden="1">
      <c r="A2363" s="134">
        <v>9408090018</v>
      </c>
      <c r="B2363">
        <v>2006</v>
      </c>
      <c r="C2363">
        <v>20061028</v>
      </c>
      <c r="D2363">
        <v>50</v>
      </c>
      <c r="E2363">
        <v>50</v>
      </c>
      <c r="G2363" t="s">
        <v>308</v>
      </c>
      <c r="H2363">
        <v>210512</v>
      </c>
      <c r="I2363">
        <v>1</v>
      </c>
      <c r="J2363" t="s">
        <v>77</v>
      </c>
      <c r="K2363" t="s">
        <v>77</v>
      </c>
      <c r="L2363" t="s">
        <v>896</v>
      </c>
      <c r="M2363">
        <v>2002</v>
      </c>
      <c r="N2363">
        <v>74</v>
      </c>
      <c r="O2363">
        <v>1</v>
      </c>
      <c r="P2363" t="str">
        <f t="shared" si="72"/>
        <v>10</v>
      </c>
      <c r="Q2363" s="118">
        <f>VLOOKUP(M2363,WeightWhite!A$10:B$12,2,FALSE)*I2363</f>
        <v>1</v>
      </c>
      <c r="R2363">
        <f t="shared" si="73"/>
        <v>4</v>
      </c>
    </row>
    <row r="2364" spans="1:18" hidden="1">
      <c r="A2364" s="134">
        <v>9408090033</v>
      </c>
      <c r="B2364">
        <v>2006</v>
      </c>
      <c r="C2364">
        <v>20061028</v>
      </c>
      <c r="D2364">
        <v>50</v>
      </c>
      <c r="E2364">
        <v>50</v>
      </c>
      <c r="G2364" t="s">
        <v>308</v>
      </c>
      <c r="H2364">
        <v>210512</v>
      </c>
      <c r="I2364">
        <v>1</v>
      </c>
      <c r="J2364" t="s">
        <v>77</v>
      </c>
      <c r="K2364" t="s">
        <v>77</v>
      </c>
      <c r="L2364" t="s">
        <v>896</v>
      </c>
      <c r="M2364">
        <v>2002</v>
      </c>
      <c r="N2364">
        <v>74</v>
      </c>
      <c r="O2364">
        <v>1</v>
      </c>
      <c r="P2364" t="str">
        <f t="shared" si="72"/>
        <v>10</v>
      </c>
      <c r="Q2364" s="118">
        <f>VLOOKUP(M2364,WeightWhite!A$10:B$12,2,FALSE)*I2364</f>
        <v>1</v>
      </c>
      <c r="R2364">
        <f t="shared" si="73"/>
        <v>4</v>
      </c>
    </row>
    <row r="2365" spans="1:18" hidden="1">
      <c r="A2365" s="134">
        <v>9408090034</v>
      </c>
      <c r="B2365">
        <v>2006</v>
      </c>
      <c r="C2365">
        <v>20061028</v>
      </c>
      <c r="D2365">
        <v>50</v>
      </c>
      <c r="E2365">
        <v>50</v>
      </c>
      <c r="G2365" t="s">
        <v>308</v>
      </c>
      <c r="H2365">
        <v>210512</v>
      </c>
      <c r="I2365">
        <v>1</v>
      </c>
      <c r="J2365" t="s">
        <v>77</v>
      </c>
      <c r="K2365" t="s">
        <v>77</v>
      </c>
      <c r="L2365" t="s">
        <v>896</v>
      </c>
      <c r="M2365">
        <v>2002</v>
      </c>
      <c r="N2365">
        <v>74</v>
      </c>
      <c r="O2365">
        <v>1</v>
      </c>
      <c r="P2365" t="str">
        <f t="shared" si="72"/>
        <v>10</v>
      </c>
      <c r="Q2365" s="118">
        <f>VLOOKUP(M2365,WeightWhite!A$10:B$12,2,FALSE)*I2365</f>
        <v>1</v>
      </c>
      <c r="R2365">
        <f t="shared" si="73"/>
        <v>4</v>
      </c>
    </row>
    <row r="2366" spans="1:18" hidden="1">
      <c r="A2366" s="134">
        <v>9408090035</v>
      </c>
      <c r="B2366">
        <v>2006</v>
      </c>
      <c r="C2366">
        <v>20061028</v>
      </c>
      <c r="D2366">
        <v>50</v>
      </c>
      <c r="E2366">
        <v>50</v>
      </c>
      <c r="G2366" t="s">
        <v>308</v>
      </c>
      <c r="H2366">
        <v>210512</v>
      </c>
      <c r="I2366">
        <v>1</v>
      </c>
      <c r="J2366" t="s">
        <v>77</v>
      </c>
      <c r="K2366" t="s">
        <v>77</v>
      </c>
      <c r="L2366" t="s">
        <v>896</v>
      </c>
      <c r="M2366">
        <v>2002</v>
      </c>
      <c r="N2366">
        <v>74</v>
      </c>
      <c r="O2366">
        <v>1</v>
      </c>
      <c r="P2366" t="str">
        <f t="shared" si="72"/>
        <v>10</v>
      </c>
      <c r="Q2366" s="118">
        <f>VLOOKUP(M2366,WeightWhite!A$10:B$12,2,FALSE)*I2366</f>
        <v>1</v>
      </c>
      <c r="R2366">
        <f t="shared" si="73"/>
        <v>4</v>
      </c>
    </row>
    <row r="2367" spans="1:18" hidden="1">
      <c r="A2367" s="134">
        <v>9408090036</v>
      </c>
      <c r="B2367">
        <v>2006</v>
      </c>
      <c r="C2367">
        <v>20061028</v>
      </c>
      <c r="D2367">
        <v>50</v>
      </c>
      <c r="E2367">
        <v>50</v>
      </c>
      <c r="G2367" t="s">
        <v>308</v>
      </c>
      <c r="H2367">
        <v>210512</v>
      </c>
      <c r="I2367">
        <v>1</v>
      </c>
      <c r="J2367" t="s">
        <v>77</v>
      </c>
      <c r="K2367" t="s">
        <v>77</v>
      </c>
      <c r="L2367" t="s">
        <v>896</v>
      </c>
      <c r="M2367">
        <v>2002</v>
      </c>
      <c r="N2367">
        <v>74</v>
      </c>
      <c r="O2367">
        <v>1</v>
      </c>
      <c r="P2367" t="str">
        <f t="shared" si="72"/>
        <v>10</v>
      </c>
      <c r="Q2367" s="118">
        <f>VLOOKUP(M2367,WeightWhite!A$10:B$12,2,FALSE)*I2367</f>
        <v>1</v>
      </c>
      <c r="R2367">
        <f t="shared" si="73"/>
        <v>4</v>
      </c>
    </row>
    <row r="2368" spans="1:18" hidden="1">
      <c r="A2368" s="134">
        <v>9408090037</v>
      </c>
      <c r="B2368">
        <v>2006</v>
      </c>
      <c r="C2368">
        <v>20061028</v>
      </c>
      <c r="D2368">
        <v>50</v>
      </c>
      <c r="E2368">
        <v>50</v>
      </c>
      <c r="G2368" t="s">
        <v>308</v>
      </c>
      <c r="H2368">
        <v>210512</v>
      </c>
      <c r="I2368">
        <v>1</v>
      </c>
      <c r="J2368" t="s">
        <v>77</v>
      </c>
      <c r="K2368" t="s">
        <v>77</v>
      </c>
      <c r="L2368" t="s">
        <v>896</v>
      </c>
      <c r="M2368">
        <v>2002</v>
      </c>
      <c r="N2368">
        <v>74</v>
      </c>
      <c r="O2368">
        <v>1</v>
      </c>
      <c r="P2368" t="str">
        <f t="shared" si="72"/>
        <v>10</v>
      </c>
      <c r="Q2368" s="118">
        <f>VLOOKUP(M2368,WeightWhite!A$10:B$12,2,FALSE)*I2368</f>
        <v>1</v>
      </c>
      <c r="R2368">
        <f t="shared" si="73"/>
        <v>4</v>
      </c>
    </row>
    <row r="2369" spans="1:18" hidden="1">
      <c r="A2369" s="134">
        <v>9408090038</v>
      </c>
      <c r="B2369">
        <v>2006</v>
      </c>
      <c r="C2369">
        <v>20061028</v>
      </c>
      <c r="D2369">
        <v>50</v>
      </c>
      <c r="E2369">
        <v>50</v>
      </c>
      <c r="G2369" t="s">
        <v>308</v>
      </c>
      <c r="H2369">
        <v>210512</v>
      </c>
      <c r="I2369">
        <v>1</v>
      </c>
      <c r="J2369" t="s">
        <v>77</v>
      </c>
      <c r="K2369" t="s">
        <v>77</v>
      </c>
      <c r="L2369" t="s">
        <v>896</v>
      </c>
      <c r="M2369">
        <v>2002</v>
      </c>
      <c r="N2369">
        <v>74</v>
      </c>
      <c r="O2369">
        <v>1</v>
      </c>
      <c r="P2369" t="str">
        <f t="shared" si="72"/>
        <v>10</v>
      </c>
      <c r="Q2369" s="118">
        <f>VLOOKUP(M2369,WeightWhite!A$10:B$12,2,FALSE)*I2369</f>
        <v>1</v>
      </c>
      <c r="R2369">
        <f t="shared" si="73"/>
        <v>4</v>
      </c>
    </row>
    <row r="2370" spans="1:18" hidden="1">
      <c r="A2370" s="134">
        <v>9408090039</v>
      </c>
      <c r="B2370">
        <v>2006</v>
      </c>
      <c r="C2370">
        <v>20061028</v>
      </c>
      <c r="D2370">
        <v>50</v>
      </c>
      <c r="E2370">
        <v>50</v>
      </c>
      <c r="G2370" t="s">
        <v>308</v>
      </c>
      <c r="H2370">
        <v>210512</v>
      </c>
      <c r="I2370">
        <v>1</v>
      </c>
      <c r="J2370" t="s">
        <v>77</v>
      </c>
      <c r="K2370" t="s">
        <v>77</v>
      </c>
      <c r="L2370" t="s">
        <v>896</v>
      </c>
      <c r="M2370">
        <v>2002</v>
      </c>
      <c r="N2370">
        <v>74</v>
      </c>
      <c r="O2370">
        <v>1</v>
      </c>
      <c r="P2370" t="str">
        <f t="shared" ref="P2370:P2433" si="74">MID(C2370,5,2)</f>
        <v>10</v>
      </c>
      <c r="Q2370" s="118">
        <f>VLOOKUP(M2370,WeightWhite!A$10:B$12,2,FALSE)*I2370</f>
        <v>1</v>
      </c>
      <c r="R2370">
        <f t="shared" si="73"/>
        <v>4</v>
      </c>
    </row>
    <row r="2371" spans="1:18" hidden="1">
      <c r="A2371" s="134">
        <v>9408090041</v>
      </c>
      <c r="B2371">
        <v>2006</v>
      </c>
      <c r="C2371">
        <v>20061028</v>
      </c>
      <c r="D2371">
        <v>50</v>
      </c>
      <c r="E2371">
        <v>50</v>
      </c>
      <c r="G2371" t="s">
        <v>308</v>
      </c>
      <c r="H2371">
        <v>210512</v>
      </c>
      <c r="I2371">
        <v>1</v>
      </c>
      <c r="J2371" t="s">
        <v>77</v>
      </c>
      <c r="K2371" t="s">
        <v>77</v>
      </c>
      <c r="L2371" t="s">
        <v>896</v>
      </c>
      <c r="M2371">
        <v>2002</v>
      </c>
      <c r="N2371">
        <v>74</v>
      </c>
      <c r="O2371">
        <v>1</v>
      </c>
      <c r="P2371" t="str">
        <f t="shared" si="74"/>
        <v>10</v>
      </c>
      <c r="Q2371" s="118">
        <f>VLOOKUP(M2371,WeightWhite!A$10:B$12,2,FALSE)*I2371</f>
        <v>1</v>
      </c>
      <c r="R2371">
        <f t="shared" ref="R2371:R2434" si="75">B2371-M2371</f>
        <v>4</v>
      </c>
    </row>
    <row r="2372" spans="1:18" hidden="1">
      <c r="A2372" s="134">
        <v>9408090042</v>
      </c>
      <c r="B2372">
        <v>2006</v>
      </c>
      <c r="C2372">
        <v>20061028</v>
      </c>
      <c r="D2372">
        <v>50</v>
      </c>
      <c r="E2372">
        <v>50</v>
      </c>
      <c r="G2372" t="s">
        <v>308</v>
      </c>
      <c r="H2372">
        <v>210512</v>
      </c>
      <c r="I2372">
        <v>1</v>
      </c>
      <c r="J2372" t="s">
        <v>77</v>
      </c>
      <c r="K2372" t="s">
        <v>77</v>
      </c>
      <c r="L2372" t="s">
        <v>896</v>
      </c>
      <c r="M2372">
        <v>2002</v>
      </c>
      <c r="N2372">
        <v>74</v>
      </c>
      <c r="O2372">
        <v>1</v>
      </c>
      <c r="P2372" t="str">
        <f t="shared" si="74"/>
        <v>10</v>
      </c>
      <c r="Q2372" s="118">
        <f>VLOOKUP(M2372,WeightWhite!A$10:B$12,2,FALSE)*I2372</f>
        <v>1</v>
      </c>
      <c r="R2372">
        <f t="shared" si="75"/>
        <v>4</v>
      </c>
    </row>
    <row r="2373" spans="1:18" hidden="1">
      <c r="A2373" s="134">
        <v>9408090061</v>
      </c>
      <c r="B2373">
        <v>2006</v>
      </c>
      <c r="C2373">
        <v>20061028</v>
      </c>
      <c r="D2373">
        <v>50</v>
      </c>
      <c r="E2373">
        <v>50</v>
      </c>
      <c r="G2373" t="s">
        <v>308</v>
      </c>
      <c r="H2373">
        <v>210512</v>
      </c>
      <c r="I2373">
        <v>1</v>
      </c>
      <c r="J2373" t="s">
        <v>77</v>
      </c>
      <c r="K2373" t="s">
        <v>77</v>
      </c>
      <c r="L2373" t="s">
        <v>896</v>
      </c>
      <c r="M2373">
        <v>2002</v>
      </c>
      <c r="N2373">
        <v>74</v>
      </c>
      <c r="O2373">
        <v>1</v>
      </c>
      <c r="P2373" t="str">
        <f t="shared" si="74"/>
        <v>10</v>
      </c>
      <c r="Q2373" s="118">
        <f>VLOOKUP(M2373,WeightWhite!A$10:B$12,2,FALSE)*I2373</f>
        <v>1</v>
      </c>
      <c r="R2373">
        <f t="shared" si="75"/>
        <v>4</v>
      </c>
    </row>
    <row r="2374" spans="1:18" hidden="1">
      <c r="A2374" s="134">
        <v>9408090068</v>
      </c>
      <c r="B2374">
        <v>2006</v>
      </c>
      <c r="C2374">
        <v>20061028</v>
      </c>
      <c r="D2374">
        <v>50</v>
      </c>
      <c r="E2374">
        <v>50</v>
      </c>
      <c r="G2374" t="s">
        <v>308</v>
      </c>
      <c r="H2374">
        <v>210512</v>
      </c>
      <c r="I2374">
        <v>1</v>
      </c>
      <c r="J2374" t="s">
        <v>77</v>
      </c>
      <c r="K2374" t="s">
        <v>77</v>
      </c>
      <c r="L2374" t="s">
        <v>896</v>
      </c>
      <c r="M2374">
        <v>2002</v>
      </c>
      <c r="N2374">
        <v>74</v>
      </c>
      <c r="O2374">
        <v>1</v>
      </c>
      <c r="P2374" t="str">
        <f t="shared" si="74"/>
        <v>10</v>
      </c>
      <c r="Q2374" s="118">
        <f>VLOOKUP(M2374,WeightWhite!A$10:B$12,2,FALSE)*I2374</f>
        <v>1</v>
      </c>
      <c r="R2374">
        <f t="shared" si="75"/>
        <v>4</v>
      </c>
    </row>
    <row r="2375" spans="1:18" hidden="1">
      <c r="A2375" s="134">
        <v>9408090069</v>
      </c>
      <c r="B2375">
        <v>2006</v>
      </c>
      <c r="C2375">
        <v>20061028</v>
      </c>
      <c r="D2375">
        <v>50</v>
      </c>
      <c r="E2375">
        <v>50</v>
      </c>
      <c r="G2375" t="s">
        <v>308</v>
      </c>
      <c r="H2375">
        <v>210512</v>
      </c>
      <c r="I2375">
        <v>1</v>
      </c>
      <c r="J2375" t="s">
        <v>77</v>
      </c>
      <c r="K2375" t="s">
        <v>77</v>
      </c>
      <c r="L2375" t="s">
        <v>896</v>
      </c>
      <c r="M2375">
        <v>2002</v>
      </c>
      <c r="N2375">
        <v>74</v>
      </c>
      <c r="O2375">
        <v>1</v>
      </c>
      <c r="P2375" t="str">
        <f t="shared" si="74"/>
        <v>10</v>
      </c>
      <c r="Q2375" s="118">
        <f>VLOOKUP(M2375,WeightWhite!A$10:B$12,2,FALSE)*I2375</f>
        <v>1</v>
      </c>
      <c r="R2375">
        <f t="shared" si="75"/>
        <v>4</v>
      </c>
    </row>
    <row r="2376" spans="1:18" hidden="1">
      <c r="A2376" s="134">
        <v>9408090070</v>
      </c>
      <c r="B2376">
        <v>2006</v>
      </c>
      <c r="C2376">
        <v>20061028</v>
      </c>
      <c r="D2376">
        <v>50</v>
      </c>
      <c r="E2376">
        <v>50</v>
      </c>
      <c r="G2376" t="s">
        <v>308</v>
      </c>
      <c r="H2376">
        <v>210512</v>
      </c>
      <c r="I2376">
        <v>1</v>
      </c>
      <c r="J2376" t="s">
        <v>77</v>
      </c>
      <c r="K2376" t="s">
        <v>77</v>
      </c>
      <c r="L2376" t="s">
        <v>896</v>
      </c>
      <c r="M2376">
        <v>2002</v>
      </c>
      <c r="N2376">
        <v>74</v>
      </c>
      <c r="O2376">
        <v>1</v>
      </c>
      <c r="P2376" t="str">
        <f t="shared" si="74"/>
        <v>10</v>
      </c>
      <c r="Q2376" s="118">
        <f>VLOOKUP(M2376,WeightWhite!A$10:B$12,2,FALSE)*I2376</f>
        <v>1</v>
      </c>
      <c r="R2376">
        <f t="shared" si="75"/>
        <v>4</v>
      </c>
    </row>
    <row r="2377" spans="1:18" hidden="1">
      <c r="A2377" s="134">
        <v>9408090071</v>
      </c>
      <c r="B2377">
        <v>2006</v>
      </c>
      <c r="C2377">
        <v>20061028</v>
      </c>
      <c r="D2377">
        <v>50</v>
      </c>
      <c r="E2377">
        <v>50</v>
      </c>
      <c r="G2377" t="s">
        <v>308</v>
      </c>
      <c r="H2377">
        <v>210512</v>
      </c>
      <c r="I2377">
        <v>1</v>
      </c>
      <c r="J2377" t="s">
        <v>77</v>
      </c>
      <c r="K2377" t="s">
        <v>77</v>
      </c>
      <c r="L2377" t="s">
        <v>896</v>
      </c>
      <c r="M2377">
        <v>2002</v>
      </c>
      <c r="N2377">
        <v>74</v>
      </c>
      <c r="O2377">
        <v>1</v>
      </c>
      <c r="P2377" t="str">
        <f t="shared" si="74"/>
        <v>10</v>
      </c>
      <c r="Q2377" s="118">
        <f>VLOOKUP(M2377,WeightWhite!A$10:B$12,2,FALSE)*I2377</f>
        <v>1</v>
      </c>
      <c r="R2377">
        <f t="shared" si="75"/>
        <v>4</v>
      </c>
    </row>
    <row r="2378" spans="1:18" hidden="1">
      <c r="A2378" s="134">
        <v>9408090072</v>
      </c>
      <c r="B2378">
        <v>2006</v>
      </c>
      <c r="C2378">
        <v>20061028</v>
      </c>
      <c r="D2378">
        <v>50</v>
      </c>
      <c r="E2378">
        <v>50</v>
      </c>
      <c r="G2378" t="s">
        <v>308</v>
      </c>
      <c r="H2378">
        <v>210512</v>
      </c>
      <c r="I2378">
        <v>1</v>
      </c>
      <c r="J2378" t="s">
        <v>77</v>
      </c>
      <c r="K2378" t="s">
        <v>77</v>
      </c>
      <c r="L2378" t="s">
        <v>896</v>
      </c>
      <c r="M2378">
        <v>2002</v>
      </c>
      <c r="N2378">
        <v>74</v>
      </c>
      <c r="O2378">
        <v>1</v>
      </c>
      <c r="P2378" t="str">
        <f t="shared" si="74"/>
        <v>10</v>
      </c>
      <c r="Q2378" s="118">
        <f>VLOOKUP(M2378,WeightWhite!A$10:B$12,2,FALSE)*I2378</f>
        <v>1</v>
      </c>
      <c r="R2378">
        <f t="shared" si="75"/>
        <v>4</v>
      </c>
    </row>
    <row r="2379" spans="1:18" hidden="1">
      <c r="A2379" s="134">
        <v>9408090074</v>
      </c>
      <c r="B2379">
        <v>2006</v>
      </c>
      <c r="C2379">
        <v>20061028</v>
      </c>
      <c r="D2379">
        <v>50</v>
      </c>
      <c r="E2379">
        <v>50</v>
      </c>
      <c r="G2379" t="s">
        <v>308</v>
      </c>
      <c r="H2379">
        <v>210512</v>
      </c>
      <c r="I2379">
        <v>1</v>
      </c>
      <c r="J2379" t="s">
        <v>77</v>
      </c>
      <c r="K2379" t="s">
        <v>77</v>
      </c>
      <c r="L2379" t="s">
        <v>896</v>
      </c>
      <c r="M2379">
        <v>2002</v>
      </c>
      <c r="N2379">
        <v>74</v>
      </c>
      <c r="O2379">
        <v>1</v>
      </c>
      <c r="P2379" t="str">
        <f t="shared" si="74"/>
        <v>10</v>
      </c>
      <c r="Q2379" s="118">
        <f>VLOOKUP(M2379,WeightWhite!A$10:B$12,2,FALSE)*I2379</f>
        <v>1</v>
      </c>
      <c r="R2379">
        <f t="shared" si="75"/>
        <v>4</v>
      </c>
    </row>
    <row r="2380" spans="1:18" hidden="1">
      <c r="A2380" s="134">
        <v>9408100003</v>
      </c>
      <c r="B2380">
        <v>2006</v>
      </c>
      <c r="C2380">
        <v>20061028</v>
      </c>
      <c r="D2380">
        <v>50</v>
      </c>
      <c r="E2380">
        <v>50</v>
      </c>
      <c r="G2380" t="s">
        <v>308</v>
      </c>
      <c r="H2380">
        <v>210512</v>
      </c>
      <c r="I2380">
        <v>1</v>
      </c>
      <c r="J2380" t="s">
        <v>77</v>
      </c>
      <c r="K2380" t="s">
        <v>77</v>
      </c>
      <c r="L2380" t="s">
        <v>896</v>
      </c>
      <c r="M2380">
        <v>2002</v>
      </c>
      <c r="N2380">
        <v>74</v>
      </c>
      <c r="O2380">
        <v>1</v>
      </c>
      <c r="P2380" t="str">
        <f t="shared" si="74"/>
        <v>10</v>
      </c>
      <c r="Q2380" s="118">
        <f>VLOOKUP(M2380,WeightWhite!A$10:B$12,2,FALSE)*I2380</f>
        <v>1</v>
      </c>
      <c r="R2380">
        <f t="shared" si="75"/>
        <v>4</v>
      </c>
    </row>
    <row r="2381" spans="1:18" hidden="1">
      <c r="A2381" s="134">
        <v>9408100007</v>
      </c>
      <c r="B2381">
        <v>2006</v>
      </c>
      <c r="C2381">
        <v>20061028</v>
      </c>
      <c r="D2381">
        <v>50</v>
      </c>
      <c r="E2381">
        <v>50</v>
      </c>
      <c r="G2381" t="s">
        <v>308</v>
      </c>
      <c r="H2381">
        <v>210512</v>
      </c>
      <c r="I2381">
        <v>1</v>
      </c>
      <c r="J2381" t="s">
        <v>77</v>
      </c>
      <c r="K2381" t="s">
        <v>77</v>
      </c>
      <c r="L2381" t="s">
        <v>896</v>
      </c>
      <c r="M2381">
        <v>2002</v>
      </c>
      <c r="N2381">
        <v>74</v>
      </c>
      <c r="O2381">
        <v>1</v>
      </c>
      <c r="P2381" t="str">
        <f t="shared" si="74"/>
        <v>10</v>
      </c>
      <c r="Q2381" s="118">
        <f>VLOOKUP(M2381,WeightWhite!A$10:B$12,2,FALSE)*I2381</f>
        <v>1</v>
      </c>
      <c r="R2381">
        <f t="shared" si="75"/>
        <v>4</v>
      </c>
    </row>
    <row r="2382" spans="1:18" hidden="1">
      <c r="A2382" s="134">
        <v>9408100008</v>
      </c>
      <c r="B2382">
        <v>2006</v>
      </c>
      <c r="C2382">
        <v>20061028</v>
      </c>
      <c r="D2382">
        <v>50</v>
      </c>
      <c r="E2382">
        <v>50</v>
      </c>
      <c r="G2382" t="s">
        <v>308</v>
      </c>
      <c r="H2382">
        <v>210512</v>
      </c>
      <c r="I2382">
        <v>1</v>
      </c>
      <c r="J2382" t="s">
        <v>77</v>
      </c>
      <c r="K2382" t="s">
        <v>77</v>
      </c>
      <c r="L2382" t="s">
        <v>896</v>
      </c>
      <c r="M2382">
        <v>2002</v>
      </c>
      <c r="N2382">
        <v>74</v>
      </c>
      <c r="O2382">
        <v>1</v>
      </c>
      <c r="P2382" t="str">
        <f t="shared" si="74"/>
        <v>10</v>
      </c>
      <c r="Q2382" s="118">
        <f>VLOOKUP(M2382,WeightWhite!A$10:B$12,2,FALSE)*I2382</f>
        <v>1</v>
      </c>
      <c r="R2382">
        <f t="shared" si="75"/>
        <v>4</v>
      </c>
    </row>
    <row r="2383" spans="1:18" hidden="1">
      <c r="A2383" s="134">
        <v>9408100009</v>
      </c>
      <c r="B2383">
        <v>2006</v>
      </c>
      <c r="C2383">
        <v>20061028</v>
      </c>
      <c r="D2383">
        <v>50</v>
      </c>
      <c r="E2383">
        <v>50</v>
      </c>
      <c r="G2383" t="s">
        <v>308</v>
      </c>
      <c r="H2383">
        <v>210512</v>
      </c>
      <c r="I2383">
        <v>1</v>
      </c>
      <c r="J2383" t="s">
        <v>77</v>
      </c>
      <c r="K2383" t="s">
        <v>77</v>
      </c>
      <c r="L2383" t="s">
        <v>896</v>
      </c>
      <c r="M2383">
        <v>2002</v>
      </c>
      <c r="N2383">
        <v>74</v>
      </c>
      <c r="O2383">
        <v>1</v>
      </c>
      <c r="P2383" t="str">
        <f t="shared" si="74"/>
        <v>10</v>
      </c>
      <c r="Q2383" s="118">
        <f>VLOOKUP(M2383,WeightWhite!A$10:B$12,2,FALSE)*I2383</f>
        <v>1</v>
      </c>
      <c r="R2383">
        <f t="shared" si="75"/>
        <v>4</v>
      </c>
    </row>
    <row r="2384" spans="1:18" hidden="1">
      <c r="A2384" s="134">
        <v>9408100011</v>
      </c>
      <c r="B2384">
        <v>2006</v>
      </c>
      <c r="C2384">
        <v>20061028</v>
      </c>
      <c r="D2384">
        <v>50</v>
      </c>
      <c r="E2384">
        <v>50</v>
      </c>
      <c r="G2384" t="s">
        <v>308</v>
      </c>
      <c r="H2384">
        <v>210512</v>
      </c>
      <c r="I2384">
        <v>1</v>
      </c>
      <c r="J2384" t="s">
        <v>77</v>
      </c>
      <c r="K2384" t="s">
        <v>77</v>
      </c>
      <c r="L2384" t="s">
        <v>896</v>
      </c>
      <c r="M2384">
        <v>2002</v>
      </c>
      <c r="N2384">
        <v>74</v>
      </c>
      <c r="O2384">
        <v>1</v>
      </c>
      <c r="P2384" t="str">
        <f t="shared" si="74"/>
        <v>10</v>
      </c>
      <c r="Q2384" s="118">
        <f>VLOOKUP(M2384,WeightWhite!A$10:B$12,2,FALSE)*I2384</f>
        <v>1</v>
      </c>
      <c r="R2384">
        <f t="shared" si="75"/>
        <v>4</v>
      </c>
    </row>
    <row r="2385" spans="1:18" hidden="1">
      <c r="A2385" s="134">
        <v>9408100012</v>
      </c>
      <c r="B2385">
        <v>2006</v>
      </c>
      <c r="C2385">
        <v>20061028</v>
      </c>
      <c r="D2385">
        <v>50</v>
      </c>
      <c r="E2385">
        <v>50</v>
      </c>
      <c r="G2385" t="s">
        <v>308</v>
      </c>
      <c r="H2385">
        <v>210512</v>
      </c>
      <c r="I2385">
        <v>1</v>
      </c>
      <c r="J2385" t="s">
        <v>77</v>
      </c>
      <c r="K2385" t="s">
        <v>77</v>
      </c>
      <c r="L2385" t="s">
        <v>896</v>
      </c>
      <c r="M2385">
        <v>2002</v>
      </c>
      <c r="N2385">
        <v>74</v>
      </c>
      <c r="O2385">
        <v>1</v>
      </c>
      <c r="P2385" t="str">
        <f t="shared" si="74"/>
        <v>10</v>
      </c>
      <c r="Q2385" s="118">
        <f>VLOOKUP(M2385,WeightWhite!A$10:B$12,2,FALSE)*I2385</f>
        <v>1</v>
      </c>
      <c r="R2385">
        <f t="shared" si="75"/>
        <v>4</v>
      </c>
    </row>
    <row r="2386" spans="1:18" hidden="1">
      <c r="A2386" s="134">
        <v>9408100013</v>
      </c>
      <c r="B2386">
        <v>2006</v>
      </c>
      <c r="C2386">
        <v>20061028</v>
      </c>
      <c r="D2386">
        <v>50</v>
      </c>
      <c r="E2386">
        <v>50</v>
      </c>
      <c r="G2386" t="s">
        <v>308</v>
      </c>
      <c r="H2386">
        <v>210512</v>
      </c>
      <c r="I2386">
        <v>1</v>
      </c>
      <c r="J2386" t="s">
        <v>77</v>
      </c>
      <c r="K2386" t="s">
        <v>77</v>
      </c>
      <c r="L2386" t="s">
        <v>896</v>
      </c>
      <c r="M2386">
        <v>2002</v>
      </c>
      <c r="N2386">
        <v>74</v>
      </c>
      <c r="O2386">
        <v>1</v>
      </c>
      <c r="P2386" t="str">
        <f t="shared" si="74"/>
        <v>10</v>
      </c>
      <c r="Q2386" s="118">
        <f>VLOOKUP(M2386,WeightWhite!A$10:B$12,2,FALSE)*I2386</f>
        <v>1</v>
      </c>
      <c r="R2386">
        <f t="shared" si="75"/>
        <v>4</v>
      </c>
    </row>
    <row r="2387" spans="1:18" hidden="1">
      <c r="A2387" s="134">
        <v>9408100028</v>
      </c>
      <c r="B2387">
        <v>2006</v>
      </c>
      <c r="C2387">
        <v>20061028</v>
      </c>
      <c r="D2387">
        <v>50</v>
      </c>
      <c r="E2387">
        <v>50</v>
      </c>
      <c r="G2387" t="s">
        <v>308</v>
      </c>
      <c r="H2387">
        <v>210512</v>
      </c>
      <c r="I2387">
        <v>1</v>
      </c>
      <c r="J2387" t="s">
        <v>77</v>
      </c>
      <c r="K2387" t="s">
        <v>77</v>
      </c>
      <c r="L2387" t="s">
        <v>896</v>
      </c>
      <c r="M2387">
        <v>2002</v>
      </c>
      <c r="N2387">
        <v>74</v>
      </c>
      <c r="O2387">
        <v>1</v>
      </c>
      <c r="P2387" t="str">
        <f t="shared" si="74"/>
        <v>10</v>
      </c>
      <c r="Q2387" s="118">
        <f>VLOOKUP(M2387,WeightWhite!A$10:B$12,2,FALSE)*I2387</f>
        <v>1</v>
      </c>
      <c r="R2387">
        <f t="shared" si="75"/>
        <v>4</v>
      </c>
    </row>
    <row r="2388" spans="1:18" hidden="1">
      <c r="A2388" s="134">
        <v>9408100030</v>
      </c>
      <c r="B2388">
        <v>2006</v>
      </c>
      <c r="C2388">
        <v>20061028</v>
      </c>
      <c r="D2388">
        <v>50</v>
      </c>
      <c r="E2388">
        <v>50</v>
      </c>
      <c r="G2388" t="s">
        <v>308</v>
      </c>
      <c r="H2388">
        <v>210512</v>
      </c>
      <c r="I2388">
        <v>1</v>
      </c>
      <c r="J2388" t="s">
        <v>77</v>
      </c>
      <c r="K2388" t="s">
        <v>77</v>
      </c>
      <c r="L2388" t="s">
        <v>896</v>
      </c>
      <c r="M2388">
        <v>2002</v>
      </c>
      <c r="N2388">
        <v>74</v>
      </c>
      <c r="O2388">
        <v>1</v>
      </c>
      <c r="P2388" t="str">
        <f t="shared" si="74"/>
        <v>10</v>
      </c>
      <c r="Q2388" s="118">
        <f>VLOOKUP(M2388,WeightWhite!A$10:B$12,2,FALSE)*I2388</f>
        <v>1</v>
      </c>
      <c r="R2388">
        <f t="shared" si="75"/>
        <v>4</v>
      </c>
    </row>
    <row r="2389" spans="1:18" hidden="1">
      <c r="A2389" s="134">
        <v>9408100031</v>
      </c>
      <c r="B2389">
        <v>2006</v>
      </c>
      <c r="C2389">
        <v>20061028</v>
      </c>
      <c r="D2389">
        <v>50</v>
      </c>
      <c r="E2389">
        <v>50</v>
      </c>
      <c r="G2389" t="s">
        <v>308</v>
      </c>
      <c r="H2389">
        <v>210512</v>
      </c>
      <c r="I2389">
        <v>1</v>
      </c>
      <c r="J2389" t="s">
        <v>77</v>
      </c>
      <c r="K2389" t="s">
        <v>77</v>
      </c>
      <c r="L2389" t="s">
        <v>896</v>
      </c>
      <c r="M2389">
        <v>2002</v>
      </c>
      <c r="N2389">
        <v>74</v>
      </c>
      <c r="O2389">
        <v>1</v>
      </c>
      <c r="P2389" t="str">
        <f t="shared" si="74"/>
        <v>10</v>
      </c>
      <c r="Q2389" s="118">
        <f>VLOOKUP(M2389,WeightWhite!A$10:B$12,2,FALSE)*I2389</f>
        <v>1</v>
      </c>
      <c r="R2389">
        <f t="shared" si="75"/>
        <v>4</v>
      </c>
    </row>
    <row r="2390" spans="1:18" hidden="1">
      <c r="A2390" s="134">
        <v>9408100034</v>
      </c>
      <c r="B2390">
        <v>2006</v>
      </c>
      <c r="C2390">
        <v>20061028</v>
      </c>
      <c r="D2390">
        <v>50</v>
      </c>
      <c r="E2390">
        <v>50</v>
      </c>
      <c r="G2390" t="s">
        <v>308</v>
      </c>
      <c r="H2390">
        <v>210512</v>
      </c>
      <c r="I2390">
        <v>1</v>
      </c>
      <c r="J2390" t="s">
        <v>77</v>
      </c>
      <c r="K2390" t="s">
        <v>77</v>
      </c>
      <c r="L2390" t="s">
        <v>896</v>
      </c>
      <c r="M2390">
        <v>2002</v>
      </c>
      <c r="N2390">
        <v>74</v>
      </c>
      <c r="O2390">
        <v>1</v>
      </c>
      <c r="P2390" t="str">
        <f t="shared" si="74"/>
        <v>10</v>
      </c>
      <c r="Q2390" s="118">
        <f>VLOOKUP(M2390,WeightWhite!A$10:B$12,2,FALSE)*I2390</f>
        <v>1</v>
      </c>
      <c r="R2390">
        <f t="shared" si="75"/>
        <v>4</v>
      </c>
    </row>
    <row r="2391" spans="1:18" hidden="1">
      <c r="A2391" s="134">
        <v>9408100035</v>
      </c>
      <c r="B2391">
        <v>2006</v>
      </c>
      <c r="C2391">
        <v>20061028</v>
      </c>
      <c r="D2391">
        <v>50</v>
      </c>
      <c r="E2391">
        <v>50</v>
      </c>
      <c r="G2391" t="s">
        <v>308</v>
      </c>
      <c r="H2391">
        <v>210512</v>
      </c>
      <c r="I2391">
        <v>1</v>
      </c>
      <c r="J2391" t="s">
        <v>77</v>
      </c>
      <c r="K2391" t="s">
        <v>77</v>
      </c>
      <c r="L2391" t="s">
        <v>896</v>
      </c>
      <c r="M2391">
        <v>2002</v>
      </c>
      <c r="N2391">
        <v>74</v>
      </c>
      <c r="O2391">
        <v>1</v>
      </c>
      <c r="P2391" t="str">
        <f t="shared" si="74"/>
        <v>10</v>
      </c>
      <c r="Q2391" s="118">
        <f>VLOOKUP(M2391,WeightWhite!A$10:B$12,2,FALSE)*I2391</f>
        <v>1</v>
      </c>
      <c r="R2391">
        <f t="shared" si="75"/>
        <v>4</v>
      </c>
    </row>
    <row r="2392" spans="1:18" hidden="1">
      <c r="A2392" s="134">
        <v>9408100036</v>
      </c>
      <c r="B2392">
        <v>2006</v>
      </c>
      <c r="C2392">
        <v>20061028</v>
      </c>
      <c r="D2392">
        <v>50</v>
      </c>
      <c r="E2392">
        <v>50</v>
      </c>
      <c r="G2392" t="s">
        <v>308</v>
      </c>
      <c r="H2392">
        <v>210512</v>
      </c>
      <c r="I2392">
        <v>1</v>
      </c>
      <c r="J2392" t="s">
        <v>77</v>
      </c>
      <c r="K2392" t="s">
        <v>77</v>
      </c>
      <c r="L2392" t="s">
        <v>896</v>
      </c>
      <c r="M2392">
        <v>2002</v>
      </c>
      <c r="N2392">
        <v>74</v>
      </c>
      <c r="O2392">
        <v>1</v>
      </c>
      <c r="P2392" t="str">
        <f t="shared" si="74"/>
        <v>10</v>
      </c>
      <c r="Q2392" s="118">
        <f>VLOOKUP(M2392,WeightWhite!A$10:B$12,2,FALSE)*I2392</f>
        <v>1</v>
      </c>
      <c r="R2392">
        <f t="shared" si="75"/>
        <v>4</v>
      </c>
    </row>
    <row r="2393" spans="1:18" hidden="1">
      <c r="A2393" s="134">
        <v>9408100037</v>
      </c>
      <c r="B2393">
        <v>2006</v>
      </c>
      <c r="C2393">
        <v>20061028</v>
      </c>
      <c r="D2393">
        <v>50</v>
      </c>
      <c r="E2393">
        <v>50</v>
      </c>
      <c r="G2393" t="s">
        <v>308</v>
      </c>
      <c r="H2393">
        <v>210512</v>
      </c>
      <c r="I2393">
        <v>1</v>
      </c>
      <c r="J2393" t="s">
        <v>77</v>
      </c>
      <c r="K2393" t="s">
        <v>77</v>
      </c>
      <c r="L2393" t="s">
        <v>896</v>
      </c>
      <c r="M2393">
        <v>2002</v>
      </c>
      <c r="N2393">
        <v>74</v>
      </c>
      <c r="O2393">
        <v>1</v>
      </c>
      <c r="P2393" t="str">
        <f t="shared" si="74"/>
        <v>10</v>
      </c>
      <c r="Q2393" s="118">
        <f>VLOOKUP(M2393,WeightWhite!A$10:B$12,2,FALSE)*I2393</f>
        <v>1</v>
      </c>
      <c r="R2393">
        <f t="shared" si="75"/>
        <v>4</v>
      </c>
    </row>
    <row r="2394" spans="1:18" hidden="1">
      <c r="A2394" s="134">
        <v>9408100038</v>
      </c>
      <c r="B2394">
        <v>2006</v>
      </c>
      <c r="C2394">
        <v>20061028</v>
      </c>
      <c r="D2394">
        <v>50</v>
      </c>
      <c r="E2394">
        <v>50</v>
      </c>
      <c r="G2394" t="s">
        <v>308</v>
      </c>
      <c r="H2394">
        <v>210512</v>
      </c>
      <c r="I2394">
        <v>1</v>
      </c>
      <c r="J2394" t="s">
        <v>77</v>
      </c>
      <c r="K2394" t="s">
        <v>77</v>
      </c>
      <c r="L2394" t="s">
        <v>896</v>
      </c>
      <c r="M2394">
        <v>2002</v>
      </c>
      <c r="N2394">
        <v>74</v>
      </c>
      <c r="O2394">
        <v>1</v>
      </c>
      <c r="P2394" t="str">
        <f t="shared" si="74"/>
        <v>10</v>
      </c>
      <c r="Q2394" s="118">
        <f>VLOOKUP(M2394,WeightWhite!A$10:B$12,2,FALSE)*I2394</f>
        <v>1</v>
      </c>
      <c r="R2394">
        <f t="shared" si="75"/>
        <v>4</v>
      </c>
    </row>
    <row r="2395" spans="1:18" hidden="1">
      <c r="A2395" s="134">
        <v>9408100039</v>
      </c>
      <c r="B2395">
        <v>2006</v>
      </c>
      <c r="C2395">
        <v>20061028</v>
      </c>
      <c r="D2395">
        <v>50</v>
      </c>
      <c r="E2395">
        <v>50</v>
      </c>
      <c r="G2395" t="s">
        <v>308</v>
      </c>
      <c r="H2395">
        <v>210512</v>
      </c>
      <c r="I2395">
        <v>1</v>
      </c>
      <c r="J2395" t="s">
        <v>77</v>
      </c>
      <c r="K2395" t="s">
        <v>77</v>
      </c>
      <c r="L2395" t="s">
        <v>896</v>
      </c>
      <c r="M2395">
        <v>2002</v>
      </c>
      <c r="N2395">
        <v>74</v>
      </c>
      <c r="O2395">
        <v>1</v>
      </c>
      <c r="P2395" t="str">
        <f t="shared" si="74"/>
        <v>10</v>
      </c>
      <c r="Q2395" s="118">
        <f>VLOOKUP(M2395,WeightWhite!A$10:B$12,2,FALSE)*I2395</f>
        <v>1</v>
      </c>
      <c r="R2395">
        <f t="shared" si="75"/>
        <v>4</v>
      </c>
    </row>
    <row r="2396" spans="1:18" hidden="1">
      <c r="A2396" s="134">
        <v>9408100056</v>
      </c>
      <c r="B2396">
        <v>2006</v>
      </c>
      <c r="C2396">
        <v>20061028</v>
      </c>
      <c r="D2396">
        <v>50</v>
      </c>
      <c r="E2396">
        <v>50</v>
      </c>
      <c r="G2396" t="s">
        <v>308</v>
      </c>
      <c r="H2396">
        <v>210512</v>
      </c>
      <c r="I2396">
        <v>1</v>
      </c>
      <c r="J2396" t="s">
        <v>77</v>
      </c>
      <c r="K2396" t="s">
        <v>77</v>
      </c>
      <c r="L2396" t="s">
        <v>896</v>
      </c>
      <c r="M2396">
        <v>2002</v>
      </c>
      <c r="N2396">
        <v>74</v>
      </c>
      <c r="O2396">
        <v>1</v>
      </c>
      <c r="P2396" t="str">
        <f t="shared" si="74"/>
        <v>10</v>
      </c>
      <c r="Q2396" s="118">
        <f>VLOOKUP(M2396,WeightWhite!A$10:B$12,2,FALSE)*I2396</f>
        <v>1</v>
      </c>
      <c r="R2396">
        <f t="shared" si="75"/>
        <v>4</v>
      </c>
    </row>
    <row r="2397" spans="1:18" hidden="1">
      <c r="A2397" s="134">
        <v>9408100058</v>
      </c>
      <c r="B2397">
        <v>2006</v>
      </c>
      <c r="C2397">
        <v>20061028</v>
      </c>
      <c r="D2397">
        <v>50</v>
      </c>
      <c r="E2397">
        <v>50</v>
      </c>
      <c r="G2397" t="s">
        <v>308</v>
      </c>
      <c r="H2397">
        <v>210512</v>
      </c>
      <c r="I2397">
        <v>1</v>
      </c>
      <c r="J2397" t="s">
        <v>77</v>
      </c>
      <c r="K2397" t="s">
        <v>77</v>
      </c>
      <c r="L2397" t="s">
        <v>896</v>
      </c>
      <c r="M2397">
        <v>2002</v>
      </c>
      <c r="N2397">
        <v>74</v>
      </c>
      <c r="O2397">
        <v>1</v>
      </c>
      <c r="P2397" t="str">
        <f t="shared" si="74"/>
        <v>10</v>
      </c>
      <c r="Q2397" s="118">
        <f>VLOOKUP(M2397,WeightWhite!A$10:B$12,2,FALSE)*I2397</f>
        <v>1</v>
      </c>
      <c r="R2397">
        <f t="shared" si="75"/>
        <v>4</v>
      </c>
    </row>
    <row r="2398" spans="1:18" hidden="1">
      <c r="A2398" s="134">
        <v>9408100062</v>
      </c>
      <c r="B2398">
        <v>2006</v>
      </c>
      <c r="C2398">
        <v>20061028</v>
      </c>
      <c r="D2398">
        <v>50</v>
      </c>
      <c r="E2398">
        <v>50</v>
      </c>
      <c r="G2398" t="s">
        <v>308</v>
      </c>
      <c r="H2398">
        <v>210512</v>
      </c>
      <c r="I2398">
        <v>1</v>
      </c>
      <c r="J2398" t="s">
        <v>77</v>
      </c>
      <c r="K2398" t="s">
        <v>77</v>
      </c>
      <c r="L2398" t="s">
        <v>896</v>
      </c>
      <c r="M2398">
        <v>2002</v>
      </c>
      <c r="N2398">
        <v>74</v>
      </c>
      <c r="O2398">
        <v>1</v>
      </c>
      <c r="P2398" t="str">
        <f t="shared" si="74"/>
        <v>10</v>
      </c>
      <c r="Q2398" s="118">
        <f>VLOOKUP(M2398,WeightWhite!A$10:B$12,2,FALSE)*I2398</f>
        <v>1</v>
      </c>
      <c r="R2398">
        <f t="shared" si="75"/>
        <v>4</v>
      </c>
    </row>
    <row r="2399" spans="1:18" hidden="1">
      <c r="A2399" s="134">
        <v>9408100063</v>
      </c>
      <c r="B2399">
        <v>2006</v>
      </c>
      <c r="C2399">
        <v>20061028</v>
      </c>
      <c r="D2399">
        <v>50</v>
      </c>
      <c r="E2399">
        <v>50</v>
      </c>
      <c r="G2399" t="s">
        <v>308</v>
      </c>
      <c r="H2399">
        <v>210512</v>
      </c>
      <c r="I2399">
        <v>1</v>
      </c>
      <c r="J2399" t="s">
        <v>77</v>
      </c>
      <c r="K2399" t="s">
        <v>77</v>
      </c>
      <c r="L2399" t="s">
        <v>896</v>
      </c>
      <c r="M2399">
        <v>2002</v>
      </c>
      <c r="N2399">
        <v>74</v>
      </c>
      <c r="O2399">
        <v>1</v>
      </c>
      <c r="P2399" t="str">
        <f t="shared" si="74"/>
        <v>10</v>
      </c>
      <c r="Q2399" s="118">
        <f>VLOOKUP(M2399,WeightWhite!A$10:B$12,2,FALSE)*I2399</f>
        <v>1</v>
      </c>
      <c r="R2399">
        <f t="shared" si="75"/>
        <v>4</v>
      </c>
    </row>
    <row r="2400" spans="1:18" hidden="1">
      <c r="A2400" s="134">
        <v>9408100064</v>
      </c>
      <c r="B2400">
        <v>2006</v>
      </c>
      <c r="C2400">
        <v>20061028</v>
      </c>
      <c r="D2400">
        <v>50</v>
      </c>
      <c r="E2400">
        <v>50</v>
      </c>
      <c r="G2400" t="s">
        <v>308</v>
      </c>
      <c r="H2400">
        <v>210512</v>
      </c>
      <c r="I2400">
        <v>1</v>
      </c>
      <c r="J2400" t="s">
        <v>77</v>
      </c>
      <c r="K2400" t="s">
        <v>77</v>
      </c>
      <c r="L2400" t="s">
        <v>896</v>
      </c>
      <c r="M2400">
        <v>2002</v>
      </c>
      <c r="N2400">
        <v>74</v>
      </c>
      <c r="O2400">
        <v>1</v>
      </c>
      <c r="P2400" t="str">
        <f t="shared" si="74"/>
        <v>10</v>
      </c>
      <c r="Q2400" s="118">
        <f>VLOOKUP(M2400,WeightWhite!A$10:B$12,2,FALSE)*I2400</f>
        <v>1</v>
      </c>
      <c r="R2400">
        <f t="shared" si="75"/>
        <v>4</v>
      </c>
    </row>
    <row r="2401" spans="1:18" hidden="1">
      <c r="A2401" s="134">
        <v>9408100065</v>
      </c>
      <c r="B2401">
        <v>2006</v>
      </c>
      <c r="C2401">
        <v>20061028</v>
      </c>
      <c r="D2401">
        <v>50</v>
      </c>
      <c r="E2401">
        <v>50</v>
      </c>
      <c r="G2401" t="s">
        <v>308</v>
      </c>
      <c r="H2401">
        <v>210512</v>
      </c>
      <c r="I2401">
        <v>1</v>
      </c>
      <c r="J2401" t="s">
        <v>77</v>
      </c>
      <c r="K2401" t="s">
        <v>77</v>
      </c>
      <c r="L2401" t="s">
        <v>896</v>
      </c>
      <c r="M2401">
        <v>2002</v>
      </c>
      <c r="N2401">
        <v>74</v>
      </c>
      <c r="O2401">
        <v>1</v>
      </c>
      <c r="P2401" t="str">
        <f t="shared" si="74"/>
        <v>10</v>
      </c>
      <c r="Q2401" s="118">
        <f>VLOOKUP(M2401,WeightWhite!A$10:B$12,2,FALSE)*I2401</f>
        <v>1</v>
      </c>
      <c r="R2401">
        <f t="shared" si="75"/>
        <v>4</v>
      </c>
    </row>
    <row r="2402" spans="1:18" hidden="1">
      <c r="A2402" s="134">
        <v>9408100066</v>
      </c>
      <c r="B2402">
        <v>2006</v>
      </c>
      <c r="C2402">
        <v>20061028</v>
      </c>
      <c r="D2402">
        <v>50</v>
      </c>
      <c r="E2402">
        <v>50</v>
      </c>
      <c r="G2402" t="s">
        <v>308</v>
      </c>
      <c r="H2402">
        <v>210512</v>
      </c>
      <c r="I2402">
        <v>1</v>
      </c>
      <c r="J2402" t="s">
        <v>77</v>
      </c>
      <c r="K2402" t="s">
        <v>77</v>
      </c>
      <c r="L2402" t="s">
        <v>896</v>
      </c>
      <c r="M2402">
        <v>2002</v>
      </c>
      <c r="N2402">
        <v>74</v>
      </c>
      <c r="O2402">
        <v>1</v>
      </c>
      <c r="P2402" t="str">
        <f t="shared" si="74"/>
        <v>10</v>
      </c>
      <c r="Q2402" s="118">
        <f>VLOOKUP(M2402,WeightWhite!A$10:B$12,2,FALSE)*I2402</f>
        <v>1</v>
      </c>
      <c r="R2402">
        <f t="shared" si="75"/>
        <v>4</v>
      </c>
    </row>
    <row r="2403" spans="1:18" hidden="1">
      <c r="A2403" s="134">
        <v>9408100068</v>
      </c>
      <c r="B2403">
        <v>2006</v>
      </c>
      <c r="C2403">
        <v>20061028</v>
      </c>
      <c r="D2403">
        <v>50</v>
      </c>
      <c r="E2403">
        <v>50</v>
      </c>
      <c r="G2403" t="s">
        <v>308</v>
      </c>
      <c r="H2403">
        <v>210512</v>
      </c>
      <c r="I2403">
        <v>1</v>
      </c>
      <c r="J2403" t="s">
        <v>77</v>
      </c>
      <c r="K2403" t="s">
        <v>77</v>
      </c>
      <c r="L2403" t="s">
        <v>896</v>
      </c>
      <c r="M2403">
        <v>2002</v>
      </c>
      <c r="N2403">
        <v>74</v>
      </c>
      <c r="O2403">
        <v>1</v>
      </c>
      <c r="P2403" t="str">
        <f t="shared" si="74"/>
        <v>10</v>
      </c>
      <c r="Q2403" s="118">
        <f>VLOOKUP(M2403,WeightWhite!A$10:B$12,2,FALSE)*I2403</f>
        <v>1</v>
      </c>
      <c r="R2403">
        <f t="shared" si="75"/>
        <v>4</v>
      </c>
    </row>
    <row r="2404" spans="1:18" hidden="1">
      <c r="A2404" s="134">
        <v>9408100069</v>
      </c>
      <c r="B2404">
        <v>2006</v>
      </c>
      <c r="C2404">
        <v>20061028</v>
      </c>
      <c r="D2404">
        <v>50</v>
      </c>
      <c r="E2404">
        <v>50</v>
      </c>
      <c r="G2404" t="s">
        <v>308</v>
      </c>
      <c r="H2404">
        <v>210512</v>
      </c>
      <c r="I2404">
        <v>1</v>
      </c>
      <c r="J2404" t="s">
        <v>77</v>
      </c>
      <c r="K2404" t="s">
        <v>77</v>
      </c>
      <c r="L2404" t="s">
        <v>896</v>
      </c>
      <c r="M2404">
        <v>2002</v>
      </c>
      <c r="N2404">
        <v>74</v>
      </c>
      <c r="O2404">
        <v>1</v>
      </c>
      <c r="P2404" t="str">
        <f t="shared" si="74"/>
        <v>10</v>
      </c>
      <c r="Q2404" s="118">
        <f>VLOOKUP(M2404,WeightWhite!A$10:B$12,2,FALSE)*I2404</f>
        <v>1</v>
      </c>
      <c r="R2404">
        <f t="shared" si="75"/>
        <v>4</v>
      </c>
    </row>
    <row r="2405" spans="1:18" hidden="1">
      <c r="A2405" s="134">
        <v>9408100070</v>
      </c>
      <c r="B2405">
        <v>2006</v>
      </c>
      <c r="C2405">
        <v>20061028</v>
      </c>
      <c r="D2405">
        <v>50</v>
      </c>
      <c r="E2405">
        <v>50</v>
      </c>
      <c r="G2405" t="s">
        <v>308</v>
      </c>
      <c r="H2405">
        <v>210512</v>
      </c>
      <c r="I2405">
        <v>1</v>
      </c>
      <c r="J2405" t="s">
        <v>77</v>
      </c>
      <c r="K2405" t="s">
        <v>77</v>
      </c>
      <c r="L2405" t="s">
        <v>896</v>
      </c>
      <c r="M2405">
        <v>2002</v>
      </c>
      <c r="N2405">
        <v>74</v>
      </c>
      <c r="O2405">
        <v>1</v>
      </c>
      <c r="P2405" t="str">
        <f t="shared" si="74"/>
        <v>10</v>
      </c>
      <c r="Q2405" s="118">
        <f>VLOOKUP(M2405,WeightWhite!A$10:B$12,2,FALSE)*I2405</f>
        <v>1</v>
      </c>
      <c r="R2405">
        <f t="shared" si="75"/>
        <v>4</v>
      </c>
    </row>
    <row r="2406" spans="1:18" hidden="1">
      <c r="A2406" s="134">
        <v>9408100072</v>
      </c>
      <c r="B2406">
        <v>2006</v>
      </c>
      <c r="C2406">
        <v>20061028</v>
      </c>
      <c r="D2406">
        <v>50</v>
      </c>
      <c r="E2406">
        <v>50</v>
      </c>
      <c r="G2406" t="s">
        <v>308</v>
      </c>
      <c r="H2406">
        <v>210512</v>
      </c>
      <c r="I2406">
        <v>1</v>
      </c>
      <c r="J2406" t="s">
        <v>77</v>
      </c>
      <c r="K2406" t="s">
        <v>77</v>
      </c>
      <c r="L2406" t="s">
        <v>896</v>
      </c>
      <c r="M2406">
        <v>2002</v>
      </c>
      <c r="N2406">
        <v>74</v>
      </c>
      <c r="O2406">
        <v>1</v>
      </c>
      <c r="P2406" t="str">
        <f t="shared" si="74"/>
        <v>10</v>
      </c>
      <c r="Q2406" s="118">
        <f>VLOOKUP(M2406,WeightWhite!A$10:B$12,2,FALSE)*I2406</f>
        <v>1</v>
      </c>
      <c r="R2406">
        <f t="shared" si="75"/>
        <v>4</v>
      </c>
    </row>
    <row r="2407" spans="1:18" hidden="1">
      <c r="A2407" s="134">
        <v>9408100074</v>
      </c>
      <c r="B2407">
        <v>2006</v>
      </c>
      <c r="C2407">
        <v>20061028</v>
      </c>
      <c r="D2407">
        <v>50</v>
      </c>
      <c r="E2407">
        <v>50</v>
      </c>
      <c r="G2407" t="s">
        <v>308</v>
      </c>
      <c r="H2407">
        <v>210512</v>
      </c>
      <c r="I2407">
        <v>1</v>
      </c>
      <c r="J2407" t="s">
        <v>77</v>
      </c>
      <c r="K2407" t="s">
        <v>77</v>
      </c>
      <c r="L2407" t="s">
        <v>896</v>
      </c>
      <c r="M2407">
        <v>2002</v>
      </c>
      <c r="N2407">
        <v>74</v>
      </c>
      <c r="O2407">
        <v>1</v>
      </c>
      <c r="P2407" t="str">
        <f t="shared" si="74"/>
        <v>10</v>
      </c>
      <c r="Q2407" s="118">
        <f>VLOOKUP(M2407,WeightWhite!A$10:B$12,2,FALSE)*I2407</f>
        <v>1</v>
      </c>
      <c r="R2407">
        <f t="shared" si="75"/>
        <v>4</v>
      </c>
    </row>
    <row r="2408" spans="1:18" hidden="1">
      <c r="A2408" s="134">
        <v>9408100082</v>
      </c>
      <c r="B2408">
        <v>2006</v>
      </c>
      <c r="C2408">
        <v>20061028</v>
      </c>
      <c r="D2408">
        <v>50</v>
      </c>
      <c r="E2408">
        <v>50</v>
      </c>
      <c r="G2408" t="s">
        <v>308</v>
      </c>
      <c r="H2408">
        <v>210512</v>
      </c>
      <c r="I2408">
        <v>1</v>
      </c>
      <c r="J2408" t="s">
        <v>77</v>
      </c>
      <c r="K2408" t="s">
        <v>77</v>
      </c>
      <c r="L2408" t="s">
        <v>896</v>
      </c>
      <c r="M2408">
        <v>2002</v>
      </c>
      <c r="N2408">
        <v>74</v>
      </c>
      <c r="O2408">
        <v>1</v>
      </c>
      <c r="P2408" t="str">
        <f t="shared" si="74"/>
        <v>10</v>
      </c>
      <c r="Q2408" s="118">
        <f>VLOOKUP(M2408,WeightWhite!A$10:B$12,2,FALSE)*I2408</f>
        <v>1</v>
      </c>
      <c r="R2408">
        <f t="shared" si="75"/>
        <v>4</v>
      </c>
    </row>
    <row r="2409" spans="1:18" hidden="1">
      <c r="A2409" s="134">
        <v>9408100083</v>
      </c>
      <c r="B2409">
        <v>2006</v>
      </c>
      <c r="C2409">
        <v>20061028</v>
      </c>
      <c r="D2409">
        <v>50</v>
      </c>
      <c r="E2409">
        <v>50</v>
      </c>
      <c r="G2409" t="s">
        <v>308</v>
      </c>
      <c r="H2409">
        <v>210512</v>
      </c>
      <c r="I2409">
        <v>1</v>
      </c>
      <c r="J2409" t="s">
        <v>77</v>
      </c>
      <c r="K2409" t="s">
        <v>77</v>
      </c>
      <c r="L2409" t="s">
        <v>896</v>
      </c>
      <c r="M2409">
        <v>2002</v>
      </c>
      <c r="N2409">
        <v>74</v>
      </c>
      <c r="O2409">
        <v>1</v>
      </c>
      <c r="P2409" t="str">
        <f t="shared" si="74"/>
        <v>10</v>
      </c>
      <c r="Q2409" s="118">
        <f>VLOOKUP(M2409,WeightWhite!A$10:B$12,2,FALSE)*I2409</f>
        <v>1</v>
      </c>
      <c r="R2409">
        <f t="shared" si="75"/>
        <v>4</v>
      </c>
    </row>
    <row r="2410" spans="1:18" hidden="1">
      <c r="A2410" s="134">
        <v>9408090047</v>
      </c>
      <c r="B2410">
        <v>2006</v>
      </c>
      <c r="C2410">
        <v>20061028</v>
      </c>
      <c r="D2410">
        <v>50</v>
      </c>
      <c r="E2410">
        <v>50</v>
      </c>
      <c r="G2410" t="s">
        <v>308</v>
      </c>
      <c r="H2410">
        <v>210512</v>
      </c>
      <c r="I2410">
        <v>1</v>
      </c>
      <c r="J2410" t="s">
        <v>77</v>
      </c>
      <c r="K2410" t="s">
        <v>77</v>
      </c>
      <c r="L2410" t="s">
        <v>896</v>
      </c>
      <c r="M2410">
        <v>2002</v>
      </c>
      <c r="N2410">
        <v>74</v>
      </c>
      <c r="O2410">
        <v>1</v>
      </c>
      <c r="P2410" t="str">
        <f t="shared" si="74"/>
        <v>10</v>
      </c>
      <c r="Q2410" s="118">
        <f>VLOOKUP(M2410,WeightWhite!A$10:B$12,2,FALSE)*I2410</f>
        <v>1</v>
      </c>
      <c r="R2410">
        <f t="shared" si="75"/>
        <v>4</v>
      </c>
    </row>
    <row r="2411" spans="1:18" hidden="1">
      <c r="A2411" s="134">
        <v>9408090048</v>
      </c>
      <c r="B2411">
        <v>2006</v>
      </c>
      <c r="C2411">
        <v>20061028</v>
      </c>
      <c r="D2411">
        <v>50</v>
      </c>
      <c r="E2411">
        <v>50</v>
      </c>
      <c r="G2411" t="s">
        <v>308</v>
      </c>
      <c r="H2411">
        <v>210512</v>
      </c>
      <c r="I2411">
        <v>1</v>
      </c>
      <c r="J2411" t="s">
        <v>77</v>
      </c>
      <c r="K2411" t="s">
        <v>77</v>
      </c>
      <c r="L2411" t="s">
        <v>896</v>
      </c>
      <c r="M2411">
        <v>2002</v>
      </c>
      <c r="N2411">
        <v>74</v>
      </c>
      <c r="O2411">
        <v>1</v>
      </c>
      <c r="P2411" t="str">
        <f t="shared" si="74"/>
        <v>10</v>
      </c>
      <c r="Q2411" s="118">
        <f>VLOOKUP(M2411,WeightWhite!A$10:B$12,2,FALSE)*I2411</f>
        <v>1</v>
      </c>
      <c r="R2411">
        <f t="shared" si="75"/>
        <v>4</v>
      </c>
    </row>
    <row r="2412" spans="1:18" hidden="1">
      <c r="A2412" s="134">
        <v>9408090049</v>
      </c>
      <c r="B2412">
        <v>2006</v>
      </c>
      <c r="C2412">
        <v>20061028</v>
      </c>
      <c r="D2412">
        <v>50</v>
      </c>
      <c r="E2412">
        <v>50</v>
      </c>
      <c r="G2412" t="s">
        <v>308</v>
      </c>
      <c r="H2412">
        <v>210512</v>
      </c>
      <c r="I2412">
        <v>1</v>
      </c>
      <c r="J2412" t="s">
        <v>77</v>
      </c>
      <c r="K2412" t="s">
        <v>77</v>
      </c>
      <c r="L2412" t="s">
        <v>896</v>
      </c>
      <c r="M2412">
        <v>2002</v>
      </c>
      <c r="N2412">
        <v>74</v>
      </c>
      <c r="O2412">
        <v>1</v>
      </c>
      <c r="P2412" t="str">
        <f t="shared" si="74"/>
        <v>10</v>
      </c>
      <c r="Q2412" s="118">
        <f>VLOOKUP(M2412,WeightWhite!A$10:B$12,2,FALSE)*I2412</f>
        <v>1</v>
      </c>
      <c r="R2412">
        <f t="shared" si="75"/>
        <v>4</v>
      </c>
    </row>
    <row r="2413" spans="1:18" hidden="1">
      <c r="A2413" s="134">
        <v>9408090050</v>
      </c>
      <c r="B2413">
        <v>2006</v>
      </c>
      <c r="C2413">
        <v>20061028</v>
      </c>
      <c r="D2413">
        <v>50</v>
      </c>
      <c r="E2413">
        <v>50</v>
      </c>
      <c r="G2413" t="s">
        <v>308</v>
      </c>
      <c r="H2413">
        <v>210512</v>
      </c>
      <c r="I2413">
        <v>1</v>
      </c>
      <c r="J2413" t="s">
        <v>77</v>
      </c>
      <c r="K2413" t="s">
        <v>77</v>
      </c>
      <c r="L2413" t="s">
        <v>896</v>
      </c>
      <c r="M2413">
        <v>2002</v>
      </c>
      <c r="N2413">
        <v>74</v>
      </c>
      <c r="O2413">
        <v>1</v>
      </c>
      <c r="P2413" t="str">
        <f t="shared" si="74"/>
        <v>10</v>
      </c>
      <c r="Q2413" s="118">
        <f>VLOOKUP(M2413,WeightWhite!A$10:B$12,2,FALSE)*I2413</f>
        <v>1</v>
      </c>
      <c r="R2413">
        <f t="shared" si="75"/>
        <v>4</v>
      </c>
    </row>
    <row r="2414" spans="1:18" hidden="1">
      <c r="A2414" s="134">
        <v>9408090051</v>
      </c>
      <c r="B2414">
        <v>2006</v>
      </c>
      <c r="C2414">
        <v>20061028</v>
      </c>
      <c r="D2414">
        <v>50</v>
      </c>
      <c r="E2414">
        <v>50</v>
      </c>
      <c r="G2414" t="s">
        <v>308</v>
      </c>
      <c r="H2414">
        <v>210512</v>
      </c>
      <c r="I2414">
        <v>1</v>
      </c>
      <c r="J2414" t="s">
        <v>77</v>
      </c>
      <c r="K2414" t="s">
        <v>77</v>
      </c>
      <c r="L2414" t="s">
        <v>896</v>
      </c>
      <c r="M2414">
        <v>2002</v>
      </c>
      <c r="N2414">
        <v>74</v>
      </c>
      <c r="O2414">
        <v>1</v>
      </c>
      <c r="P2414" t="str">
        <f t="shared" si="74"/>
        <v>10</v>
      </c>
      <c r="Q2414" s="118">
        <f>VLOOKUP(M2414,WeightWhite!A$10:B$12,2,FALSE)*I2414</f>
        <v>1</v>
      </c>
      <c r="R2414">
        <f t="shared" si="75"/>
        <v>4</v>
      </c>
    </row>
    <row r="2415" spans="1:18" hidden="1">
      <c r="A2415" s="134">
        <v>9408090053</v>
      </c>
      <c r="B2415">
        <v>2006</v>
      </c>
      <c r="C2415">
        <v>20061028</v>
      </c>
      <c r="D2415">
        <v>50</v>
      </c>
      <c r="E2415">
        <v>50</v>
      </c>
      <c r="G2415" t="s">
        <v>308</v>
      </c>
      <c r="H2415">
        <v>210512</v>
      </c>
      <c r="I2415">
        <v>1</v>
      </c>
      <c r="J2415" t="s">
        <v>77</v>
      </c>
      <c r="K2415" t="s">
        <v>77</v>
      </c>
      <c r="L2415" t="s">
        <v>896</v>
      </c>
      <c r="M2415">
        <v>2002</v>
      </c>
      <c r="N2415">
        <v>74</v>
      </c>
      <c r="O2415">
        <v>1</v>
      </c>
      <c r="P2415" t="str">
        <f t="shared" si="74"/>
        <v>10</v>
      </c>
      <c r="Q2415" s="118">
        <f>VLOOKUP(M2415,WeightWhite!A$10:B$12,2,FALSE)*I2415</f>
        <v>1</v>
      </c>
      <c r="R2415">
        <f t="shared" si="75"/>
        <v>4</v>
      </c>
    </row>
    <row r="2416" spans="1:18" hidden="1">
      <c r="A2416" s="134">
        <v>9408090054</v>
      </c>
      <c r="B2416">
        <v>2006</v>
      </c>
      <c r="C2416">
        <v>20061028</v>
      </c>
      <c r="D2416">
        <v>50</v>
      </c>
      <c r="E2416">
        <v>50</v>
      </c>
      <c r="G2416" t="s">
        <v>308</v>
      </c>
      <c r="H2416">
        <v>210512</v>
      </c>
      <c r="I2416">
        <v>1</v>
      </c>
      <c r="J2416" t="s">
        <v>77</v>
      </c>
      <c r="K2416" t="s">
        <v>77</v>
      </c>
      <c r="L2416" t="s">
        <v>896</v>
      </c>
      <c r="M2416">
        <v>2002</v>
      </c>
      <c r="N2416">
        <v>74</v>
      </c>
      <c r="O2416">
        <v>1</v>
      </c>
      <c r="P2416" t="str">
        <f t="shared" si="74"/>
        <v>10</v>
      </c>
      <c r="Q2416" s="118">
        <f>VLOOKUP(M2416,WeightWhite!A$10:B$12,2,FALSE)*I2416</f>
        <v>1</v>
      </c>
      <c r="R2416">
        <f t="shared" si="75"/>
        <v>4</v>
      </c>
    </row>
    <row r="2417" spans="1:18" hidden="1">
      <c r="A2417" s="134">
        <v>9408090055</v>
      </c>
      <c r="B2417">
        <v>2006</v>
      </c>
      <c r="C2417">
        <v>20061028</v>
      </c>
      <c r="D2417">
        <v>50</v>
      </c>
      <c r="E2417">
        <v>50</v>
      </c>
      <c r="G2417" t="s">
        <v>308</v>
      </c>
      <c r="H2417">
        <v>210512</v>
      </c>
      <c r="I2417">
        <v>1</v>
      </c>
      <c r="J2417" t="s">
        <v>77</v>
      </c>
      <c r="K2417" t="s">
        <v>77</v>
      </c>
      <c r="L2417" t="s">
        <v>896</v>
      </c>
      <c r="M2417">
        <v>2002</v>
      </c>
      <c r="N2417">
        <v>74</v>
      </c>
      <c r="O2417">
        <v>1</v>
      </c>
      <c r="P2417" t="str">
        <f t="shared" si="74"/>
        <v>10</v>
      </c>
      <c r="Q2417" s="118">
        <f>VLOOKUP(M2417,WeightWhite!A$10:B$12,2,FALSE)*I2417</f>
        <v>1</v>
      </c>
      <c r="R2417">
        <f t="shared" si="75"/>
        <v>4</v>
      </c>
    </row>
    <row r="2418" spans="1:18" hidden="1">
      <c r="A2418" s="134">
        <v>9408090056</v>
      </c>
      <c r="B2418">
        <v>2006</v>
      </c>
      <c r="C2418">
        <v>20061028</v>
      </c>
      <c r="D2418">
        <v>50</v>
      </c>
      <c r="E2418">
        <v>50</v>
      </c>
      <c r="G2418" t="s">
        <v>308</v>
      </c>
      <c r="H2418">
        <v>210512</v>
      </c>
      <c r="I2418">
        <v>1</v>
      </c>
      <c r="J2418" t="s">
        <v>77</v>
      </c>
      <c r="K2418" t="s">
        <v>77</v>
      </c>
      <c r="L2418" t="s">
        <v>896</v>
      </c>
      <c r="M2418">
        <v>2002</v>
      </c>
      <c r="N2418">
        <v>74</v>
      </c>
      <c r="O2418">
        <v>1</v>
      </c>
      <c r="P2418" t="str">
        <f t="shared" si="74"/>
        <v>10</v>
      </c>
      <c r="Q2418" s="118">
        <f>VLOOKUP(M2418,WeightWhite!A$10:B$12,2,FALSE)*I2418</f>
        <v>1</v>
      </c>
      <c r="R2418">
        <f t="shared" si="75"/>
        <v>4</v>
      </c>
    </row>
    <row r="2419" spans="1:18" hidden="1">
      <c r="A2419" s="134">
        <v>9408090058</v>
      </c>
      <c r="B2419">
        <v>2006</v>
      </c>
      <c r="C2419">
        <v>20061028</v>
      </c>
      <c r="D2419">
        <v>50</v>
      </c>
      <c r="E2419">
        <v>50</v>
      </c>
      <c r="G2419" t="s">
        <v>308</v>
      </c>
      <c r="H2419">
        <v>210512</v>
      </c>
      <c r="I2419">
        <v>1</v>
      </c>
      <c r="J2419" t="s">
        <v>77</v>
      </c>
      <c r="K2419" t="s">
        <v>77</v>
      </c>
      <c r="L2419" t="s">
        <v>896</v>
      </c>
      <c r="M2419">
        <v>2002</v>
      </c>
      <c r="N2419">
        <v>74</v>
      </c>
      <c r="O2419">
        <v>1</v>
      </c>
      <c r="P2419" t="str">
        <f t="shared" si="74"/>
        <v>10</v>
      </c>
      <c r="Q2419" s="118">
        <f>VLOOKUP(M2419,WeightWhite!A$10:B$12,2,FALSE)*I2419</f>
        <v>1</v>
      </c>
      <c r="R2419">
        <f t="shared" si="75"/>
        <v>4</v>
      </c>
    </row>
    <row r="2420" spans="1:18" hidden="1">
      <c r="A2420" s="134">
        <v>9408090075</v>
      </c>
      <c r="B2420">
        <v>2006</v>
      </c>
      <c r="C2420">
        <v>20061028</v>
      </c>
      <c r="D2420">
        <v>50</v>
      </c>
      <c r="E2420">
        <v>50</v>
      </c>
      <c r="G2420" t="s">
        <v>308</v>
      </c>
      <c r="H2420">
        <v>210512</v>
      </c>
      <c r="I2420">
        <v>1</v>
      </c>
      <c r="J2420" t="s">
        <v>77</v>
      </c>
      <c r="K2420" t="s">
        <v>77</v>
      </c>
      <c r="L2420" t="s">
        <v>896</v>
      </c>
      <c r="M2420">
        <v>2002</v>
      </c>
      <c r="N2420">
        <v>74</v>
      </c>
      <c r="O2420">
        <v>1</v>
      </c>
      <c r="P2420" t="str">
        <f t="shared" si="74"/>
        <v>10</v>
      </c>
      <c r="Q2420" s="118">
        <f>VLOOKUP(M2420,WeightWhite!A$10:B$12,2,FALSE)*I2420</f>
        <v>1</v>
      </c>
      <c r="R2420">
        <f t="shared" si="75"/>
        <v>4</v>
      </c>
    </row>
    <row r="2421" spans="1:18" hidden="1">
      <c r="A2421" s="134">
        <v>9408090076</v>
      </c>
      <c r="B2421">
        <v>2006</v>
      </c>
      <c r="C2421">
        <v>20061028</v>
      </c>
      <c r="D2421">
        <v>50</v>
      </c>
      <c r="E2421">
        <v>50</v>
      </c>
      <c r="G2421" t="s">
        <v>308</v>
      </c>
      <c r="H2421">
        <v>210512</v>
      </c>
      <c r="I2421">
        <v>1</v>
      </c>
      <c r="J2421" t="s">
        <v>77</v>
      </c>
      <c r="K2421" t="s">
        <v>77</v>
      </c>
      <c r="L2421" t="s">
        <v>896</v>
      </c>
      <c r="M2421">
        <v>2002</v>
      </c>
      <c r="N2421">
        <v>74</v>
      </c>
      <c r="O2421">
        <v>1</v>
      </c>
      <c r="P2421" t="str">
        <f t="shared" si="74"/>
        <v>10</v>
      </c>
      <c r="Q2421" s="118">
        <f>VLOOKUP(M2421,WeightWhite!A$10:B$12,2,FALSE)*I2421</f>
        <v>1</v>
      </c>
      <c r="R2421">
        <f t="shared" si="75"/>
        <v>4</v>
      </c>
    </row>
    <row r="2422" spans="1:18" hidden="1">
      <c r="A2422" s="134">
        <v>9408090077</v>
      </c>
      <c r="B2422">
        <v>2006</v>
      </c>
      <c r="C2422">
        <v>20061028</v>
      </c>
      <c r="D2422">
        <v>50</v>
      </c>
      <c r="E2422">
        <v>50</v>
      </c>
      <c r="G2422" t="s">
        <v>308</v>
      </c>
      <c r="H2422">
        <v>210512</v>
      </c>
      <c r="I2422">
        <v>1</v>
      </c>
      <c r="J2422" t="s">
        <v>77</v>
      </c>
      <c r="K2422" t="s">
        <v>77</v>
      </c>
      <c r="L2422" t="s">
        <v>896</v>
      </c>
      <c r="M2422">
        <v>2002</v>
      </c>
      <c r="N2422">
        <v>74</v>
      </c>
      <c r="O2422">
        <v>1</v>
      </c>
      <c r="P2422" t="str">
        <f t="shared" si="74"/>
        <v>10</v>
      </c>
      <c r="Q2422" s="118">
        <f>VLOOKUP(M2422,WeightWhite!A$10:B$12,2,FALSE)*I2422</f>
        <v>1</v>
      </c>
      <c r="R2422">
        <f t="shared" si="75"/>
        <v>4</v>
      </c>
    </row>
    <row r="2423" spans="1:18" hidden="1">
      <c r="A2423" s="134">
        <v>9408090081</v>
      </c>
      <c r="B2423">
        <v>2006</v>
      </c>
      <c r="C2423">
        <v>20061028</v>
      </c>
      <c r="D2423">
        <v>50</v>
      </c>
      <c r="E2423">
        <v>50</v>
      </c>
      <c r="G2423" t="s">
        <v>308</v>
      </c>
      <c r="H2423">
        <v>210512</v>
      </c>
      <c r="I2423">
        <v>1</v>
      </c>
      <c r="J2423" t="s">
        <v>77</v>
      </c>
      <c r="K2423" t="s">
        <v>77</v>
      </c>
      <c r="L2423" t="s">
        <v>896</v>
      </c>
      <c r="M2423">
        <v>2002</v>
      </c>
      <c r="N2423">
        <v>74</v>
      </c>
      <c r="O2423">
        <v>1</v>
      </c>
      <c r="P2423" t="str">
        <f t="shared" si="74"/>
        <v>10</v>
      </c>
      <c r="Q2423" s="118">
        <f>VLOOKUP(M2423,WeightWhite!A$10:B$12,2,FALSE)*I2423</f>
        <v>1</v>
      </c>
      <c r="R2423">
        <f t="shared" si="75"/>
        <v>4</v>
      </c>
    </row>
    <row r="2424" spans="1:18" hidden="1">
      <c r="A2424" s="134">
        <v>9408100015</v>
      </c>
      <c r="B2424">
        <v>2006</v>
      </c>
      <c r="C2424">
        <v>20061028</v>
      </c>
      <c r="D2424">
        <v>50</v>
      </c>
      <c r="E2424">
        <v>50</v>
      </c>
      <c r="G2424" t="s">
        <v>308</v>
      </c>
      <c r="H2424">
        <v>210512</v>
      </c>
      <c r="I2424">
        <v>1</v>
      </c>
      <c r="J2424" t="s">
        <v>77</v>
      </c>
      <c r="K2424" t="s">
        <v>77</v>
      </c>
      <c r="L2424" t="s">
        <v>896</v>
      </c>
      <c r="M2424">
        <v>2002</v>
      </c>
      <c r="N2424">
        <v>74</v>
      </c>
      <c r="O2424">
        <v>1</v>
      </c>
      <c r="P2424" t="str">
        <f t="shared" si="74"/>
        <v>10</v>
      </c>
      <c r="Q2424" s="118">
        <f>VLOOKUP(M2424,WeightWhite!A$10:B$12,2,FALSE)*I2424</f>
        <v>1</v>
      </c>
      <c r="R2424">
        <f t="shared" si="75"/>
        <v>4</v>
      </c>
    </row>
    <row r="2425" spans="1:18" hidden="1">
      <c r="A2425" s="134">
        <v>9408100016</v>
      </c>
      <c r="B2425">
        <v>2006</v>
      </c>
      <c r="C2425">
        <v>20061028</v>
      </c>
      <c r="D2425">
        <v>50</v>
      </c>
      <c r="E2425">
        <v>50</v>
      </c>
      <c r="G2425" t="s">
        <v>308</v>
      </c>
      <c r="H2425">
        <v>210512</v>
      </c>
      <c r="I2425">
        <v>1</v>
      </c>
      <c r="J2425" t="s">
        <v>77</v>
      </c>
      <c r="K2425" t="s">
        <v>77</v>
      </c>
      <c r="L2425" t="s">
        <v>896</v>
      </c>
      <c r="M2425">
        <v>2002</v>
      </c>
      <c r="N2425">
        <v>74</v>
      </c>
      <c r="O2425">
        <v>1</v>
      </c>
      <c r="P2425" t="str">
        <f t="shared" si="74"/>
        <v>10</v>
      </c>
      <c r="Q2425" s="118">
        <f>VLOOKUP(M2425,WeightWhite!A$10:B$12,2,FALSE)*I2425</f>
        <v>1</v>
      </c>
      <c r="R2425">
        <f t="shared" si="75"/>
        <v>4</v>
      </c>
    </row>
    <row r="2426" spans="1:18" hidden="1">
      <c r="A2426" s="134">
        <v>9408100017</v>
      </c>
      <c r="B2426">
        <v>2006</v>
      </c>
      <c r="C2426">
        <v>20061028</v>
      </c>
      <c r="D2426">
        <v>50</v>
      </c>
      <c r="E2426">
        <v>50</v>
      </c>
      <c r="G2426" t="s">
        <v>308</v>
      </c>
      <c r="H2426">
        <v>210512</v>
      </c>
      <c r="I2426">
        <v>1</v>
      </c>
      <c r="J2426" t="s">
        <v>77</v>
      </c>
      <c r="K2426" t="s">
        <v>77</v>
      </c>
      <c r="L2426" t="s">
        <v>896</v>
      </c>
      <c r="M2426">
        <v>2002</v>
      </c>
      <c r="N2426">
        <v>74</v>
      </c>
      <c r="O2426">
        <v>1</v>
      </c>
      <c r="P2426" t="str">
        <f t="shared" si="74"/>
        <v>10</v>
      </c>
      <c r="Q2426" s="118">
        <f>VLOOKUP(M2426,WeightWhite!A$10:B$12,2,FALSE)*I2426</f>
        <v>1</v>
      </c>
      <c r="R2426">
        <f t="shared" si="75"/>
        <v>4</v>
      </c>
    </row>
    <row r="2427" spans="1:18" hidden="1">
      <c r="A2427" s="134">
        <v>9408100019</v>
      </c>
      <c r="B2427">
        <v>2006</v>
      </c>
      <c r="C2427">
        <v>20061028</v>
      </c>
      <c r="D2427">
        <v>50</v>
      </c>
      <c r="E2427">
        <v>50</v>
      </c>
      <c r="G2427" t="s">
        <v>308</v>
      </c>
      <c r="H2427">
        <v>210512</v>
      </c>
      <c r="I2427">
        <v>1</v>
      </c>
      <c r="J2427" t="s">
        <v>77</v>
      </c>
      <c r="K2427" t="s">
        <v>77</v>
      </c>
      <c r="L2427" t="s">
        <v>896</v>
      </c>
      <c r="M2427">
        <v>2002</v>
      </c>
      <c r="N2427">
        <v>74</v>
      </c>
      <c r="O2427">
        <v>1</v>
      </c>
      <c r="P2427" t="str">
        <f t="shared" si="74"/>
        <v>10</v>
      </c>
      <c r="Q2427" s="118">
        <f>VLOOKUP(M2427,WeightWhite!A$10:B$12,2,FALSE)*I2427</f>
        <v>1</v>
      </c>
      <c r="R2427">
        <f t="shared" si="75"/>
        <v>4</v>
      </c>
    </row>
    <row r="2428" spans="1:18" hidden="1">
      <c r="A2428" s="134">
        <v>9408100021</v>
      </c>
      <c r="B2428">
        <v>2006</v>
      </c>
      <c r="C2428">
        <v>20061028</v>
      </c>
      <c r="D2428">
        <v>50</v>
      </c>
      <c r="E2428">
        <v>50</v>
      </c>
      <c r="G2428" t="s">
        <v>308</v>
      </c>
      <c r="H2428">
        <v>210512</v>
      </c>
      <c r="I2428">
        <v>1</v>
      </c>
      <c r="J2428" t="s">
        <v>77</v>
      </c>
      <c r="K2428" t="s">
        <v>77</v>
      </c>
      <c r="L2428" t="s">
        <v>896</v>
      </c>
      <c r="M2428">
        <v>2002</v>
      </c>
      <c r="N2428">
        <v>74</v>
      </c>
      <c r="O2428">
        <v>1</v>
      </c>
      <c r="P2428" t="str">
        <f t="shared" si="74"/>
        <v>10</v>
      </c>
      <c r="Q2428" s="118">
        <f>VLOOKUP(M2428,WeightWhite!A$10:B$12,2,FALSE)*I2428</f>
        <v>1</v>
      </c>
      <c r="R2428">
        <f t="shared" si="75"/>
        <v>4</v>
      </c>
    </row>
    <row r="2429" spans="1:18" hidden="1">
      <c r="A2429" s="134">
        <v>9408100022</v>
      </c>
      <c r="B2429">
        <v>2006</v>
      </c>
      <c r="C2429">
        <v>20061028</v>
      </c>
      <c r="D2429">
        <v>50</v>
      </c>
      <c r="E2429">
        <v>50</v>
      </c>
      <c r="G2429" t="s">
        <v>308</v>
      </c>
      <c r="H2429">
        <v>210512</v>
      </c>
      <c r="I2429">
        <v>1</v>
      </c>
      <c r="J2429" t="s">
        <v>77</v>
      </c>
      <c r="K2429" t="s">
        <v>77</v>
      </c>
      <c r="L2429" t="s">
        <v>896</v>
      </c>
      <c r="M2429">
        <v>2002</v>
      </c>
      <c r="N2429">
        <v>74</v>
      </c>
      <c r="O2429">
        <v>1</v>
      </c>
      <c r="P2429" t="str">
        <f t="shared" si="74"/>
        <v>10</v>
      </c>
      <c r="Q2429" s="118">
        <f>VLOOKUP(M2429,WeightWhite!A$10:B$12,2,FALSE)*I2429</f>
        <v>1</v>
      </c>
      <c r="R2429">
        <f t="shared" si="75"/>
        <v>4</v>
      </c>
    </row>
    <row r="2430" spans="1:18" hidden="1">
      <c r="A2430" s="134">
        <v>9408100024</v>
      </c>
      <c r="B2430">
        <v>2006</v>
      </c>
      <c r="C2430">
        <v>20061028</v>
      </c>
      <c r="D2430">
        <v>50</v>
      </c>
      <c r="E2430">
        <v>50</v>
      </c>
      <c r="G2430" t="s">
        <v>308</v>
      </c>
      <c r="H2430">
        <v>210512</v>
      </c>
      <c r="I2430">
        <v>1</v>
      </c>
      <c r="J2430" t="s">
        <v>77</v>
      </c>
      <c r="K2430" t="s">
        <v>77</v>
      </c>
      <c r="L2430" t="s">
        <v>896</v>
      </c>
      <c r="M2430">
        <v>2002</v>
      </c>
      <c r="N2430">
        <v>74</v>
      </c>
      <c r="O2430">
        <v>1</v>
      </c>
      <c r="P2430" t="str">
        <f t="shared" si="74"/>
        <v>10</v>
      </c>
      <c r="Q2430" s="118">
        <f>VLOOKUP(M2430,WeightWhite!A$10:B$12,2,FALSE)*I2430</f>
        <v>1</v>
      </c>
      <c r="R2430">
        <f t="shared" si="75"/>
        <v>4</v>
      </c>
    </row>
    <row r="2431" spans="1:18" hidden="1">
      <c r="A2431" s="134">
        <v>9408100025</v>
      </c>
      <c r="B2431">
        <v>2006</v>
      </c>
      <c r="C2431">
        <v>20061028</v>
      </c>
      <c r="D2431">
        <v>50</v>
      </c>
      <c r="E2431">
        <v>50</v>
      </c>
      <c r="G2431" t="s">
        <v>308</v>
      </c>
      <c r="H2431">
        <v>210512</v>
      </c>
      <c r="I2431">
        <v>1</v>
      </c>
      <c r="J2431" t="s">
        <v>77</v>
      </c>
      <c r="K2431" t="s">
        <v>77</v>
      </c>
      <c r="L2431" t="s">
        <v>896</v>
      </c>
      <c r="M2431">
        <v>2002</v>
      </c>
      <c r="N2431">
        <v>74</v>
      </c>
      <c r="O2431">
        <v>1</v>
      </c>
      <c r="P2431" t="str">
        <f t="shared" si="74"/>
        <v>10</v>
      </c>
      <c r="Q2431" s="118">
        <f>VLOOKUP(M2431,WeightWhite!A$10:B$12,2,FALSE)*I2431</f>
        <v>1</v>
      </c>
      <c r="R2431">
        <f t="shared" si="75"/>
        <v>4</v>
      </c>
    </row>
    <row r="2432" spans="1:18" hidden="1">
      <c r="A2432" s="134">
        <v>9408100042</v>
      </c>
      <c r="B2432">
        <v>2006</v>
      </c>
      <c r="C2432">
        <v>20061028</v>
      </c>
      <c r="D2432">
        <v>50</v>
      </c>
      <c r="E2432">
        <v>50</v>
      </c>
      <c r="G2432" t="s">
        <v>308</v>
      </c>
      <c r="H2432">
        <v>210512</v>
      </c>
      <c r="I2432">
        <v>1</v>
      </c>
      <c r="J2432" t="s">
        <v>77</v>
      </c>
      <c r="K2432" t="s">
        <v>77</v>
      </c>
      <c r="L2432" t="s">
        <v>896</v>
      </c>
      <c r="M2432">
        <v>2002</v>
      </c>
      <c r="N2432">
        <v>74</v>
      </c>
      <c r="O2432">
        <v>1</v>
      </c>
      <c r="P2432" t="str">
        <f t="shared" si="74"/>
        <v>10</v>
      </c>
      <c r="Q2432" s="118">
        <f>VLOOKUP(M2432,WeightWhite!A$10:B$12,2,FALSE)*I2432</f>
        <v>1</v>
      </c>
      <c r="R2432">
        <f t="shared" si="75"/>
        <v>4</v>
      </c>
    </row>
    <row r="2433" spans="1:18" hidden="1">
      <c r="A2433" s="134">
        <v>9408100043</v>
      </c>
      <c r="B2433">
        <v>2006</v>
      </c>
      <c r="C2433">
        <v>20061028</v>
      </c>
      <c r="D2433">
        <v>50</v>
      </c>
      <c r="E2433">
        <v>50</v>
      </c>
      <c r="G2433" t="s">
        <v>308</v>
      </c>
      <c r="H2433">
        <v>210512</v>
      </c>
      <c r="I2433">
        <v>1</v>
      </c>
      <c r="J2433" t="s">
        <v>77</v>
      </c>
      <c r="K2433" t="s">
        <v>77</v>
      </c>
      <c r="L2433" t="s">
        <v>896</v>
      </c>
      <c r="M2433">
        <v>2002</v>
      </c>
      <c r="N2433">
        <v>74</v>
      </c>
      <c r="O2433">
        <v>1</v>
      </c>
      <c r="P2433" t="str">
        <f t="shared" si="74"/>
        <v>10</v>
      </c>
      <c r="Q2433" s="118">
        <f>VLOOKUP(M2433,WeightWhite!A$10:B$12,2,FALSE)*I2433</f>
        <v>1</v>
      </c>
      <c r="R2433">
        <f t="shared" si="75"/>
        <v>4</v>
      </c>
    </row>
    <row r="2434" spans="1:18" hidden="1">
      <c r="A2434" s="134">
        <v>9408100044</v>
      </c>
      <c r="B2434">
        <v>2006</v>
      </c>
      <c r="C2434">
        <v>20061028</v>
      </c>
      <c r="D2434">
        <v>50</v>
      </c>
      <c r="E2434">
        <v>50</v>
      </c>
      <c r="G2434" t="s">
        <v>308</v>
      </c>
      <c r="H2434">
        <v>210512</v>
      </c>
      <c r="I2434">
        <v>1</v>
      </c>
      <c r="J2434" t="s">
        <v>77</v>
      </c>
      <c r="K2434" t="s">
        <v>77</v>
      </c>
      <c r="L2434" t="s">
        <v>896</v>
      </c>
      <c r="M2434">
        <v>2002</v>
      </c>
      <c r="N2434">
        <v>74</v>
      </c>
      <c r="O2434">
        <v>1</v>
      </c>
      <c r="P2434" t="str">
        <f t="shared" ref="P2434:P2497" si="76">MID(C2434,5,2)</f>
        <v>10</v>
      </c>
      <c r="Q2434" s="118">
        <f>VLOOKUP(M2434,WeightWhite!A$10:B$12,2,FALSE)*I2434</f>
        <v>1</v>
      </c>
      <c r="R2434">
        <f t="shared" si="75"/>
        <v>4</v>
      </c>
    </row>
    <row r="2435" spans="1:18" hidden="1">
      <c r="A2435" s="134">
        <v>9408100045</v>
      </c>
      <c r="B2435">
        <v>2006</v>
      </c>
      <c r="C2435">
        <v>20061028</v>
      </c>
      <c r="D2435">
        <v>50</v>
      </c>
      <c r="E2435">
        <v>50</v>
      </c>
      <c r="G2435" t="s">
        <v>308</v>
      </c>
      <c r="H2435">
        <v>210512</v>
      </c>
      <c r="I2435">
        <v>1</v>
      </c>
      <c r="J2435" t="s">
        <v>77</v>
      </c>
      <c r="K2435" t="s">
        <v>77</v>
      </c>
      <c r="L2435" t="s">
        <v>896</v>
      </c>
      <c r="M2435">
        <v>2002</v>
      </c>
      <c r="N2435">
        <v>74</v>
      </c>
      <c r="O2435">
        <v>1</v>
      </c>
      <c r="P2435" t="str">
        <f t="shared" si="76"/>
        <v>10</v>
      </c>
      <c r="Q2435" s="118">
        <f>VLOOKUP(M2435,WeightWhite!A$10:B$12,2,FALSE)*I2435</f>
        <v>1</v>
      </c>
      <c r="R2435">
        <f t="shared" ref="R2435:R2498" si="77">B2435-M2435</f>
        <v>4</v>
      </c>
    </row>
    <row r="2436" spans="1:18" hidden="1">
      <c r="A2436" s="134">
        <v>9408100046</v>
      </c>
      <c r="B2436">
        <v>2006</v>
      </c>
      <c r="C2436">
        <v>20061028</v>
      </c>
      <c r="D2436">
        <v>50</v>
      </c>
      <c r="E2436">
        <v>50</v>
      </c>
      <c r="G2436" t="s">
        <v>308</v>
      </c>
      <c r="H2436">
        <v>210512</v>
      </c>
      <c r="I2436">
        <v>1</v>
      </c>
      <c r="J2436" t="s">
        <v>77</v>
      </c>
      <c r="K2436" t="s">
        <v>77</v>
      </c>
      <c r="L2436" t="s">
        <v>896</v>
      </c>
      <c r="M2436">
        <v>2002</v>
      </c>
      <c r="N2436">
        <v>74</v>
      </c>
      <c r="O2436">
        <v>1</v>
      </c>
      <c r="P2436" t="str">
        <f t="shared" si="76"/>
        <v>10</v>
      </c>
      <c r="Q2436" s="118">
        <f>VLOOKUP(M2436,WeightWhite!A$10:B$12,2,FALSE)*I2436</f>
        <v>1</v>
      </c>
      <c r="R2436">
        <f t="shared" si="77"/>
        <v>4</v>
      </c>
    </row>
    <row r="2437" spans="1:18" hidden="1">
      <c r="A2437" s="134">
        <v>9408100047</v>
      </c>
      <c r="B2437">
        <v>2006</v>
      </c>
      <c r="C2437">
        <v>20061028</v>
      </c>
      <c r="D2437">
        <v>50</v>
      </c>
      <c r="E2437">
        <v>50</v>
      </c>
      <c r="G2437" t="s">
        <v>308</v>
      </c>
      <c r="H2437">
        <v>210512</v>
      </c>
      <c r="I2437">
        <v>1</v>
      </c>
      <c r="J2437" t="s">
        <v>77</v>
      </c>
      <c r="K2437" t="s">
        <v>77</v>
      </c>
      <c r="L2437" t="s">
        <v>896</v>
      </c>
      <c r="M2437">
        <v>2002</v>
      </c>
      <c r="N2437">
        <v>74</v>
      </c>
      <c r="O2437">
        <v>1</v>
      </c>
      <c r="P2437" t="str">
        <f t="shared" si="76"/>
        <v>10</v>
      </c>
      <c r="Q2437" s="118">
        <f>VLOOKUP(M2437,WeightWhite!A$10:B$12,2,FALSE)*I2437</f>
        <v>1</v>
      </c>
      <c r="R2437">
        <f t="shared" si="77"/>
        <v>4</v>
      </c>
    </row>
    <row r="2438" spans="1:18" hidden="1">
      <c r="A2438" s="134">
        <v>9408100050</v>
      </c>
      <c r="B2438">
        <v>2006</v>
      </c>
      <c r="C2438">
        <v>20061028</v>
      </c>
      <c r="D2438">
        <v>50</v>
      </c>
      <c r="E2438">
        <v>50</v>
      </c>
      <c r="G2438" t="s">
        <v>308</v>
      </c>
      <c r="H2438">
        <v>210512</v>
      </c>
      <c r="I2438">
        <v>1</v>
      </c>
      <c r="J2438" t="s">
        <v>77</v>
      </c>
      <c r="K2438" t="s">
        <v>77</v>
      </c>
      <c r="L2438" t="s">
        <v>896</v>
      </c>
      <c r="M2438">
        <v>2002</v>
      </c>
      <c r="N2438">
        <v>74</v>
      </c>
      <c r="O2438">
        <v>1</v>
      </c>
      <c r="P2438" t="str">
        <f t="shared" si="76"/>
        <v>10</v>
      </c>
      <c r="Q2438" s="118">
        <f>VLOOKUP(M2438,WeightWhite!A$10:B$12,2,FALSE)*I2438</f>
        <v>1</v>
      </c>
      <c r="R2438">
        <f t="shared" si="77"/>
        <v>4</v>
      </c>
    </row>
    <row r="2439" spans="1:18" hidden="1">
      <c r="A2439" s="134">
        <v>9408100051</v>
      </c>
      <c r="B2439">
        <v>2006</v>
      </c>
      <c r="C2439">
        <v>20061028</v>
      </c>
      <c r="D2439">
        <v>50</v>
      </c>
      <c r="E2439">
        <v>50</v>
      </c>
      <c r="G2439" t="s">
        <v>308</v>
      </c>
      <c r="H2439">
        <v>210512</v>
      </c>
      <c r="I2439">
        <v>1</v>
      </c>
      <c r="J2439" t="s">
        <v>77</v>
      </c>
      <c r="K2439" t="s">
        <v>77</v>
      </c>
      <c r="L2439" t="s">
        <v>896</v>
      </c>
      <c r="M2439">
        <v>2002</v>
      </c>
      <c r="N2439">
        <v>74</v>
      </c>
      <c r="O2439">
        <v>1</v>
      </c>
      <c r="P2439" t="str">
        <f t="shared" si="76"/>
        <v>10</v>
      </c>
      <c r="Q2439" s="118">
        <f>VLOOKUP(M2439,WeightWhite!A$10:B$12,2,FALSE)*I2439</f>
        <v>1</v>
      </c>
      <c r="R2439">
        <f t="shared" si="77"/>
        <v>4</v>
      </c>
    </row>
    <row r="2440" spans="1:18" hidden="1">
      <c r="A2440" s="134">
        <v>9408100052</v>
      </c>
      <c r="B2440">
        <v>2006</v>
      </c>
      <c r="C2440">
        <v>20061028</v>
      </c>
      <c r="D2440">
        <v>50</v>
      </c>
      <c r="E2440">
        <v>50</v>
      </c>
      <c r="G2440" t="s">
        <v>308</v>
      </c>
      <c r="H2440">
        <v>210512</v>
      </c>
      <c r="I2440">
        <v>1</v>
      </c>
      <c r="J2440" t="s">
        <v>77</v>
      </c>
      <c r="K2440" t="s">
        <v>77</v>
      </c>
      <c r="L2440" t="s">
        <v>896</v>
      </c>
      <c r="M2440">
        <v>2002</v>
      </c>
      <c r="N2440">
        <v>74</v>
      </c>
      <c r="O2440">
        <v>1</v>
      </c>
      <c r="P2440" t="str">
        <f t="shared" si="76"/>
        <v>10</v>
      </c>
      <c r="Q2440" s="118">
        <f>VLOOKUP(M2440,WeightWhite!A$10:B$12,2,FALSE)*I2440</f>
        <v>1</v>
      </c>
      <c r="R2440">
        <f t="shared" si="77"/>
        <v>4</v>
      </c>
    </row>
    <row r="2441" spans="1:18" hidden="1">
      <c r="A2441" s="134">
        <v>9408100053</v>
      </c>
      <c r="B2441">
        <v>2006</v>
      </c>
      <c r="C2441">
        <v>20061028</v>
      </c>
      <c r="D2441">
        <v>50</v>
      </c>
      <c r="E2441">
        <v>50</v>
      </c>
      <c r="G2441" t="s">
        <v>308</v>
      </c>
      <c r="H2441">
        <v>210512</v>
      </c>
      <c r="I2441">
        <v>1</v>
      </c>
      <c r="J2441" t="s">
        <v>77</v>
      </c>
      <c r="K2441" t="s">
        <v>77</v>
      </c>
      <c r="L2441" t="s">
        <v>896</v>
      </c>
      <c r="M2441">
        <v>2002</v>
      </c>
      <c r="N2441">
        <v>74</v>
      </c>
      <c r="O2441">
        <v>1</v>
      </c>
      <c r="P2441" t="str">
        <f t="shared" si="76"/>
        <v>10</v>
      </c>
      <c r="Q2441" s="118">
        <f>VLOOKUP(M2441,WeightWhite!A$10:B$12,2,FALSE)*I2441</f>
        <v>1</v>
      </c>
      <c r="R2441">
        <f t="shared" si="77"/>
        <v>4</v>
      </c>
    </row>
    <row r="2442" spans="1:18" hidden="1">
      <c r="A2442" s="134">
        <v>9408100055</v>
      </c>
      <c r="B2442">
        <v>2006</v>
      </c>
      <c r="C2442">
        <v>20061028</v>
      </c>
      <c r="D2442">
        <v>50</v>
      </c>
      <c r="E2442">
        <v>50</v>
      </c>
      <c r="G2442" t="s">
        <v>308</v>
      </c>
      <c r="H2442">
        <v>210512</v>
      </c>
      <c r="I2442">
        <v>1</v>
      </c>
      <c r="J2442" t="s">
        <v>77</v>
      </c>
      <c r="K2442" t="s">
        <v>77</v>
      </c>
      <c r="L2442" t="s">
        <v>896</v>
      </c>
      <c r="M2442">
        <v>2002</v>
      </c>
      <c r="N2442">
        <v>74</v>
      </c>
      <c r="O2442">
        <v>1</v>
      </c>
      <c r="P2442" t="str">
        <f t="shared" si="76"/>
        <v>10</v>
      </c>
      <c r="Q2442" s="118">
        <f>VLOOKUP(M2442,WeightWhite!A$10:B$12,2,FALSE)*I2442</f>
        <v>1</v>
      </c>
      <c r="R2442">
        <f t="shared" si="77"/>
        <v>4</v>
      </c>
    </row>
    <row r="2443" spans="1:18" hidden="1">
      <c r="A2443" s="134">
        <v>9408100086</v>
      </c>
      <c r="B2443">
        <v>2006</v>
      </c>
      <c r="C2443">
        <v>20061028</v>
      </c>
      <c r="D2443">
        <v>50</v>
      </c>
      <c r="E2443">
        <v>50</v>
      </c>
      <c r="G2443" t="s">
        <v>308</v>
      </c>
      <c r="H2443">
        <v>210512</v>
      </c>
      <c r="I2443">
        <v>1</v>
      </c>
      <c r="J2443" t="s">
        <v>77</v>
      </c>
      <c r="K2443" t="s">
        <v>77</v>
      </c>
      <c r="L2443" t="s">
        <v>896</v>
      </c>
      <c r="M2443">
        <v>2002</v>
      </c>
      <c r="N2443">
        <v>74</v>
      </c>
      <c r="O2443">
        <v>1</v>
      </c>
      <c r="P2443" t="str">
        <f t="shared" si="76"/>
        <v>10</v>
      </c>
      <c r="Q2443" s="118">
        <f>VLOOKUP(M2443,WeightWhite!A$10:B$12,2,FALSE)*I2443</f>
        <v>1</v>
      </c>
      <c r="R2443">
        <f t="shared" si="77"/>
        <v>4</v>
      </c>
    </row>
    <row r="2444" spans="1:18" hidden="1">
      <c r="A2444" s="134">
        <v>9408100089</v>
      </c>
      <c r="B2444">
        <v>2006</v>
      </c>
      <c r="C2444">
        <v>20061028</v>
      </c>
      <c r="D2444">
        <v>50</v>
      </c>
      <c r="E2444">
        <v>50</v>
      </c>
      <c r="G2444" t="s">
        <v>308</v>
      </c>
      <c r="H2444">
        <v>210512</v>
      </c>
      <c r="I2444">
        <v>1</v>
      </c>
      <c r="J2444" t="s">
        <v>77</v>
      </c>
      <c r="K2444" t="s">
        <v>77</v>
      </c>
      <c r="L2444" t="s">
        <v>896</v>
      </c>
      <c r="M2444">
        <v>2002</v>
      </c>
      <c r="N2444">
        <v>74</v>
      </c>
      <c r="O2444">
        <v>1</v>
      </c>
      <c r="P2444" t="str">
        <f t="shared" si="76"/>
        <v>10</v>
      </c>
      <c r="Q2444" s="118">
        <f>VLOOKUP(M2444,WeightWhite!A$10:B$12,2,FALSE)*I2444</f>
        <v>1</v>
      </c>
      <c r="R2444">
        <f t="shared" si="77"/>
        <v>4</v>
      </c>
    </row>
    <row r="2445" spans="1:18" hidden="1">
      <c r="A2445" s="134">
        <v>9408100090</v>
      </c>
      <c r="B2445">
        <v>2006</v>
      </c>
      <c r="C2445">
        <v>20061028</v>
      </c>
      <c r="D2445">
        <v>50</v>
      </c>
      <c r="E2445">
        <v>50</v>
      </c>
      <c r="G2445" t="s">
        <v>308</v>
      </c>
      <c r="H2445">
        <v>210512</v>
      </c>
      <c r="I2445">
        <v>1</v>
      </c>
      <c r="J2445" t="s">
        <v>77</v>
      </c>
      <c r="K2445" t="s">
        <v>77</v>
      </c>
      <c r="L2445" t="s">
        <v>896</v>
      </c>
      <c r="M2445">
        <v>2002</v>
      </c>
      <c r="N2445">
        <v>74</v>
      </c>
      <c r="O2445">
        <v>1</v>
      </c>
      <c r="P2445" t="str">
        <f t="shared" si="76"/>
        <v>10</v>
      </c>
      <c r="Q2445" s="118">
        <f>VLOOKUP(M2445,WeightWhite!A$10:B$12,2,FALSE)*I2445</f>
        <v>1</v>
      </c>
      <c r="R2445">
        <f t="shared" si="77"/>
        <v>4</v>
      </c>
    </row>
    <row r="2446" spans="1:18" hidden="1">
      <c r="A2446" s="134">
        <v>9408100091</v>
      </c>
      <c r="B2446">
        <v>2006</v>
      </c>
      <c r="C2446">
        <v>20061028</v>
      </c>
      <c r="D2446">
        <v>50</v>
      </c>
      <c r="E2446">
        <v>50</v>
      </c>
      <c r="G2446" t="s">
        <v>308</v>
      </c>
      <c r="H2446">
        <v>210512</v>
      </c>
      <c r="I2446">
        <v>1</v>
      </c>
      <c r="J2446" t="s">
        <v>77</v>
      </c>
      <c r="K2446" t="s">
        <v>77</v>
      </c>
      <c r="L2446" t="s">
        <v>896</v>
      </c>
      <c r="M2446">
        <v>2002</v>
      </c>
      <c r="N2446">
        <v>74</v>
      </c>
      <c r="O2446">
        <v>1</v>
      </c>
      <c r="P2446" t="str">
        <f t="shared" si="76"/>
        <v>10</v>
      </c>
      <c r="Q2446" s="118">
        <f>VLOOKUP(M2446,WeightWhite!A$10:B$12,2,FALSE)*I2446</f>
        <v>1</v>
      </c>
      <c r="R2446">
        <f t="shared" si="77"/>
        <v>4</v>
      </c>
    </row>
    <row r="2447" spans="1:18" hidden="1">
      <c r="A2447" s="134">
        <v>9408100092</v>
      </c>
      <c r="B2447">
        <v>2006</v>
      </c>
      <c r="C2447">
        <v>20061028</v>
      </c>
      <c r="D2447">
        <v>50</v>
      </c>
      <c r="E2447">
        <v>50</v>
      </c>
      <c r="G2447" t="s">
        <v>308</v>
      </c>
      <c r="H2447">
        <v>210512</v>
      </c>
      <c r="I2447">
        <v>1</v>
      </c>
      <c r="J2447" t="s">
        <v>77</v>
      </c>
      <c r="K2447" t="s">
        <v>77</v>
      </c>
      <c r="L2447" t="s">
        <v>896</v>
      </c>
      <c r="M2447">
        <v>2002</v>
      </c>
      <c r="N2447">
        <v>74</v>
      </c>
      <c r="O2447">
        <v>1</v>
      </c>
      <c r="P2447" t="str">
        <f t="shared" si="76"/>
        <v>10</v>
      </c>
      <c r="Q2447" s="118">
        <f>VLOOKUP(M2447,WeightWhite!A$10:B$12,2,FALSE)*I2447</f>
        <v>1</v>
      </c>
      <c r="R2447">
        <f t="shared" si="77"/>
        <v>4</v>
      </c>
    </row>
    <row r="2448" spans="1:18" hidden="1">
      <c r="A2448" s="134">
        <v>9408100093</v>
      </c>
      <c r="B2448">
        <v>2006</v>
      </c>
      <c r="C2448">
        <v>20061028</v>
      </c>
      <c r="D2448">
        <v>50</v>
      </c>
      <c r="E2448">
        <v>50</v>
      </c>
      <c r="G2448" t="s">
        <v>308</v>
      </c>
      <c r="H2448">
        <v>210512</v>
      </c>
      <c r="I2448">
        <v>1</v>
      </c>
      <c r="J2448" t="s">
        <v>77</v>
      </c>
      <c r="K2448" t="s">
        <v>77</v>
      </c>
      <c r="L2448" t="s">
        <v>896</v>
      </c>
      <c r="M2448">
        <v>2002</v>
      </c>
      <c r="N2448">
        <v>74</v>
      </c>
      <c r="O2448">
        <v>1</v>
      </c>
      <c r="P2448" t="str">
        <f t="shared" si="76"/>
        <v>10</v>
      </c>
      <c r="Q2448" s="118">
        <f>VLOOKUP(M2448,WeightWhite!A$10:B$12,2,FALSE)*I2448</f>
        <v>1</v>
      </c>
      <c r="R2448">
        <f t="shared" si="77"/>
        <v>4</v>
      </c>
    </row>
    <row r="2449" spans="1:18" hidden="1">
      <c r="A2449" s="134">
        <v>9408100094</v>
      </c>
      <c r="B2449">
        <v>2006</v>
      </c>
      <c r="C2449">
        <v>20061028</v>
      </c>
      <c r="D2449">
        <v>50</v>
      </c>
      <c r="E2449">
        <v>50</v>
      </c>
      <c r="G2449" t="s">
        <v>308</v>
      </c>
      <c r="H2449">
        <v>210512</v>
      </c>
      <c r="I2449">
        <v>1</v>
      </c>
      <c r="J2449" t="s">
        <v>77</v>
      </c>
      <c r="K2449" t="s">
        <v>77</v>
      </c>
      <c r="L2449" t="s">
        <v>896</v>
      </c>
      <c r="M2449">
        <v>2002</v>
      </c>
      <c r="N2449">
        <v>74</v>
      </c>
      <c r="O2449">
        <v>1</v>
      </c>
      <c r="P2449" t="str">
        <f t="shared" si="76"/>
        <v>10</v>
      </c>
      <c r="Q2449" s="118">
        <f>VLOOKUP(M2449,WeightWhite!A$10:B$12,2,FALSE)*I2449</f>
        <v>1</v>
      </c>
      <c r="R2449">
        <f t="shared" si="77"/>
        <v>4</v>
      </c>
    </row>
    <row r="2450" spans="1:18" hidden="1">
      <c r="A2450" s="134">
        <v>9408100096</v>
      </c>
      <c r="B2450">
        <v>2006</v>
      </c>
      <c r="C2450">
        <v>20061028</v>
      </c>
      <c r="D2450">
        <v>50</v>
      </c>
      <c r="E2450">
        <v>50</v>
      </c>
      <c r="G2450" t="s">
        <v>308</v>
      </c>
      <c r="H2450">
        <v>210512</v>
      </c>
      <c r="I2450">
        <v>1</v>
      </c>
      <c r="J2450" t="s">
        <v>77</v>
      </c>
      <c r="K2450" t="s">
        <v>77</v>
      </c>
      <c r="L2450" t="s">
        <v>896</v>
      </c>
      <c r="M2450">
        <v>2002</v>
      </c>
      <c r="N2450">
        <v>74</v>
      </c>
      <c r="O2450">
        <v>1</v>
      </c>
      <c r="P2450" t="str">
        <f t="shared" si="76"/>
        <v>10</v>
      </c>
      <c r="Q2450" s="118">
        <f>VLOOKUP(M2450,WeightWhite!A$10:B$12,2,FALSE)*I2450</f>
        <v>1</v>
      </c>
      <c r="R2450">
        <f t="shared" si="77"/>
        <v>4</v>
      </c>
    </row>
    <row r="2451" spans="1:18" hidden="1">
      <c r="A2451" s="134">
        <v>9408100097</v>
      </c>
      <c r="B2451">
        <v>2006</v>
      </c>
      <c r="C2451">
        <v>20061028</v>
      </c>
      <c r="D2451">
        <v>50</v>
      </c>
      <c r="E2451">
        <v>50</v>
      </c>
      <c r="G2451" t="s">
        <v>308</v>
      </c>
      <c r="H2451">
        <v>210512</v>
      </c>
      <c r="I2451">
        <v>1</v>
      </c>
      <c r="J2451" t="s">
        <v>77</v>
      </c>
      <c r="K2451" t="s">
        <v>77</v>
      </c>
      <c r="L2451" t="s">
        <v>896</v>
      </c>
      <c r="M2451">
        <v>2002</v>
      </c>
      <c r="N2451">
        <v>74</v>
      </c>
      <c r="O2451">
        <v>1</v>
      </c>
      <c r="P2451" t="str">
        <f t="shared" si="76"/>
        <v>10</v>
      </c>
      <c r="Q2451" s="118">
        <f>VLOOKUP(M2451,WeightWhite!A$10:B$12,2,FALSE)*I2451</f>
        <v>1</v>
      </c>
      <c r="R2451">
        <f t="shared" si="77"/>
        <v>4</v>
      </c>
    </row>
    <row r="2452" spans="1:18" hidden="1">
      <c r="A2452" s="134">
        <v>9402670033</v>
      </c>
      <c r="B2452">
        <v>2005</v>
      </c>
      <c r="C2452">
        <v>20051005</v>
      </c>
      <c r="D2452">
        <v>50</v>
      </c>
      <c r="E2452">
        <v>50</v>
      </c>
      <c r="G2452" t="s">
        <v>308</v>
      </c>
      <c r="H2452">
        <v>210556</v>
      </c>
      <c r="I2452">
        <v>1.04</v>
      </c>
      <c r="J2452" t="s">
        <v>77</v>
      </c>
      <c r="K2452" t="s">
        <v>77</v>
      </c>
      <c r="L2452" t="s">
        <v>896</v>
      </c>
      <c r="M2452">
        <v>2003</v>
      </c>
      <c r="N2452">
        <v>74</v>
      </c>
      <c r="O2452">
        <v>1</v>
      </c>
      <c r="P2452" t="str">
        <f t="shared" si="76"/>
        <v>10</v>
      </c>
      <c r="Q2452" s="118">
        <f>VLOOKUP(M2452,WeightWhite!A$10:B$12,2,FALSE)*I2452</f>
        <v>8.567378640776699</v>
      </c>
      <c r="R2452">
        <f t="shared" si="77"/>
        <v>2</v>
      </c>
    </row>
    <row r="2453" spans="1:18" hidden="1">
      <c r="A2453" s="134">
        <v>9402680020</v>
      </c>
      <c r="B2453">
        <v>2005</v>
      </c>
      <c r="C2453">
        <v>20051005</v>
      </c>
      <c r="D2453">
        <v>50</v>
      </c>
      <c r="E2453">
        <v>50</v>
      </c>
      <c r="G2453" t="s">
        <v>308</v>
      </c>
      <c r="H2453">
        <v>210556</v>
      </c>
      <c r="I2453">
        <v>1.04</v>
      </c>
      <c r="J2453" t="s">
        <v>77</v>
      </c>
      <c r="K2453" t="s">
        <v>77</v>
      </c>
      <c r="L2453" t="s">
        <v>896</v>
      </c>
      <c r="M2453">
        <v>2003</v>
      </c>
      <c r="N2453">
        <v>74</v>
      </c>
      <c r="O2453">
        <v>1</v>
      </c>
      <c r="P2453" t="str">
        <f t="shared" si="76"/>
        <v>10</v>
      </c>
      <c r="Q2453" s="118">
        <f>VLOOKUP(M2453,WeightWhite!A$10:B$12,2,FALSE)*I2453</f>
        <v>8.567378640776699</v>
      </c>
      <c r="R2453">
        <f t="shared" si="77"/>
        <v>2</v>
      </c>
    </row>
    <row r="2454" spans="1:18" hidden="1">
      <c r="A2454" s="134">
        <v>9402680021</v>
      </c>
      <c r="B2454">
        <v>2005</v>
      </c>
      <c r="C2454">
        <v>20051005</v>
      </c>
      <c r="D2454">
        <v>50</v>
      </c>
      <c r="E2454">
        <v>50</v>
      </c>
      <c r="G2454" t="s">
        <v>308</v>
      </c>
      <c r="H2454">
        <v>210556</v>
      </c>
      <c r="I2454">
        <v>1.04</v>
      </c>
      <c r="J2454" t="s">
        <v>77</v>
      </c>
      <c r="K2454" t="s">
        <v>77</v>
      </c>
      <c r="L2454" t="s">
        <v>896</v>
      </c>
      <c r="M2454">
        <v>2003</v>
      </c>
      <c r="N2454">
        <v>74</v>
      </c>
      <c r="O2454">
        <v>1</v>
      </c>
      <c r="P2454" t="str">
        <f t="shared" si="76"/>
        <v>10</v>
      </c>
      <c r="Q2454" s="118">
        <f>VLOOKUP(M2454,WeightWhite!A$10:B$12,2,FALSE)*I2454</f>
        <v>8.567378640776699</v>
      </c>
      <c r="R2454">
        <f t="shared" si="77"/>
        <v>2</v>
      </c>
    </row>
    <row r="2455" spans="1:18" hidden="1">
      <c r="A2455" s="134">
        <v>9402700082</v>
      </c>
      <c r="B2455">
        <v>2005</v>
      </c>
      <c r="C2455">
        <v>20051005</v>
      </c>
      <c r="D2455">
        <v>50</v>
      </c>
      <c r="E2455">
        <v>50</v>
      </c>
      <c r="G2455" t="s">
        <v>308</v>
      </c>
      <c r="H2455">
        <v>210556</v>
      </c>
      <c r="I2455">
        <v>1.04</v>
      </c>
      <c r="J2455" t="s">
        <v>77</v>
      </c>
      <c r="K2455" t="s">
        <v>77</v>
      </c>
      <c r="L2455" t="s">
        <v>896</v>
      </c>
      <c r="M2455">
        <v>2003</v>
      </c>
      <c r="N2455">
        <v>74</v>
      </c>
      <c r="O2455">
        <v>1</v>
      </c>
      <c r="P2455" t="str">
        <f t="shared" si="76"/>
        <v>10</v>
      </c>
      <c r="Q2455" s="118">
        <f>VLOOKUP(M2455,WeightWhite!A$10:B$12,2,FALSE)*I2455</f>
        <v>8.567378640776699</v>
      </c>
      <c r="R2455">
        <f t="shared" si="77"/>
        <v>2</v>
      </c>
    </row>
    <row r="2456" spans="1:18" hidden="1">
      <c r="A2456" s="134">
        <v>9402700111</v>
      </c>
      <c r="B2456">
        <v>2005</v>
      </c>
      <c r="C2456">
        <v>20051005</v>
      </c>
      <c r="D2456">
        <v>50</v>
      </c>
      <c r="E2456">
        <v>50</v>
      </c>
      <c r="G2456" t="s">
        <v>308</v>
      </c>
      <c r="H2456">
        <v>210556</v>
      </c>
      <c r="I2456">
        <v>1.04</v>
      </c>
      <c r="J2456" t="s">
        <v>77</v>
      </c>
      <c r="K2456" t="s">
        <v>77</v>
      </c>
      <c r="L2456" t="s">
        <v>896</v>
      </c>
      <c r="M2456">
        <v>2003</v>
      </c>
      <c r="N2456">
        <v>74</v>
      </c>
      <c r="O2456">
        <v>1</v>
      </c>
      <c r="P2456" t="str">
        <f t="shared" si="76"/>
        <v>10</v>
      </c>
      <c r="Q2456" s="118">
        <f>VLOOKUP(M2456,WeightWhite!A$10:B$12,2,FALSE)*I2456</f>
        <v>8.567378640776699</v>
      </c>
      <c r="R2456">
        <f t="shared" si="77"/>
        <v>2</v>
      </c>
    </row>
    <row r="2457" spans="1:18" hidden="1">
      <c r="A2457" s="134">
        <v>9401780001</v>
      </c>
      <c r="B2457">
        <v>2006</v>
      </c>
      <c r="C2457">
        <v>20061005</v>
      </c>
      <c r="D2457">
        <v>50</v>
      </c>
      <c r="E2457">
        <v>50</v>
      </c>
      <c r="G2457" t="s">
        <v>308</v>
      </c>
      <c r="H2457">
        <v>210556</v>
      </c>
      <c r="I2457">
        <v>1</v>
      </c>
      <c r="J2457" t="s">
        <v>77</v>
      </c>
      <c r="K2457" t="s">
        <v>77</v>
      </c>
      <c r="L2457" t="s">
        <v>896</v>
      </c>
      <c r="M2457">
        <v>2003</v>
      </c>
      <c r="N2457">
        <v>74</v>
      </c>
      <c r="O2457">
        <v>1</v>
      </c>
      <c r="P2457" t="str">
        <f t="shared" si="76"/>
        <v>10</v>
      </c>
      <c r="Q2457" s="118">
        <f>VLOOKUP(M2457,WeightWhite!A$10:B$12,2,FALSE)*I2457</f>
        <v>8.2378640776699026</v>
      </c>
      <c r="R2457">
        <f t="shared" si="77"/>
        <v>3</v>
      </c>
    </row>
    <row r="2458" spans="1:18" hidden="1">
      <c r="A2458" s="134">
        <v>9401780009</v>
      </c>
      <c r="B2458">
        <v>2006</v>
      </c>
      <c r="C2458">
        <v>20061005</v>
      </c>
      <c r="D2458">
        <v>50</v>
      </c>
      <c r="E2458">
        <v>50</v>
      </c>
      <c r="G2458" t="s">
        <v>308</v>
      </c>
      <c r="H2458">
        <v>210556</v>
      </c>
      <c r="I2458">
        <v>1</v>
      </c>
      <c r="J2458" t="s">
        <v>77</v>
      </c>
      <c r="K2458" t="s">
        <v>77</v>
      </c>
      <c r="L2458" t="s">
        <v>896</v>
      </c>
      <c r="M2458">
        <v>2003</v>
      </c>
      <c r="N2458">
        <v>74</v>
      </c>
      <c r="O2458">
        <v>1</v>
      </c>
      <c r="P2458" t="str">
        <f t="shared" si="76"/>
        <v>10</v>
      </c>
      <c r="Q2458" s="118">
        <f>VLOOKUP(M2458,WeightWhite!A$10:B$12,2,FALSE)*I2458</f>
        <v>8.2378640776699026</v>
      </c>
      <c r="R2458">
        <f t="shared" si="77"/>
        <v>3</v>
      </c>
    </row>
    <row r="2459" spans="1:18" hidden="1">
      <c r="A2459" s="134">
        <v>9401780034</v>
      </c>
      <c r="B2459">
        <v>2006</v>
      </c>
      <c r="C2459">
        <v>20061005</v>
      </c>
      <c r="D2459">
        <v>50</v>
      </c>
      <c r="E2459">
        <v>50</v>
      </c>
      <c r="G2459" t="s">
        <v>308</v>
      </c>
      <c r="H2459">
        <v>210556</v>
      </c>
      <c r="I2459">
        <v>1</v>
      </c>
      <c r="J2459" t="s">
        <v>77</v>
      </c>
      <c r="K2459" t="s">
        <v>77</v>
      </c>
      <c r="L2459" t="s">
        <v>896</v>
      </c>
      <c r="M2459">
        <v>2003</v>
      </c>
      <c r="N2459">
        <v>74</v>
      </c>
      <c r="O2459">
        <v>1</v>
      </c>
      <c r="P2459" t="str">
        <f t="shared" si="76"/>
        <v>10</v>
      </c>
      <c r="Q2459" s="118">
        <f>VLOOKUP(M2459,WeightWhite!A$10:B$12,2,FALSE)*I2459</f>
        <v>8.2378640776699026</v>
      </c>
      <c r="R2459">
        <f t="shared" si="77"/>
        <v>3</v>
      </c>
    </row>
    <row r="2460" spans="1:18" hidden="1">
      <c r="A2460" s="134">
        <v>9401780054</v>
      </c>
      <c r="B2460">
        <v>2006</v>
      </c>
      <c r="C2460">
        <v>20061005</v>
      </c>
      <c r="D2460">
        <v>50</v>
      </c>
      <c r="E2460">
        <v>50</v>
      </c>
      <c r="G2460" t="s">
        <v>308</v>
      </c>
      <c r="H2460">
        <v>210556</v>
      </c>
      <c r="I2460">
        <v>1</v>
      </c>
      <c r="J2460" t="s">
        <v>77</v>
      </c>
      <c r="K2460" t="s">
        <v>77</v>
      </c>
      <c r="L2460" t="s">
        <v>896</v>
      </c>
      <c r="M2460">
        <v>2003</v>
      </c>
      <c r="N2460">
        <v>74</v>
      </c>
      <c r="O2460">
        <v>1</v>
      </c>
      <c r="P2460" t="str">
        <f t="shared" si="76"/>
        <v>10</v>
      </c>
      <c r="Q2460" s="118">
        <f>VLOOKUP(M2460,WeightWhite!A$10:B$12,2,FALSE)*I2460</f>
        <v>8.2378640776699026</v>
      </c>
      <c r="R2460">
        <f t="shared" si="77"/>
        <v>3</v>
      </c>
    </row>
    <row r="2461" spans="1:18" hidden="1">
      <c r="A2461" s="134">
        <v>9402890029</v>
      </c>
      <c r="B2461">
        <v>2006</v>
      </c>
      <c r="C2461">
        <v>20061028</v>
      </c>
      <c r="D2461">
        <v>50</v>
      </c>
      <c r="E2461">
        <v>50</v>
      </c>
      <c r="G2461" t="s">
        <v>308</v>
      </c>
      <c r="H2461">
        <v>210556</v>
      </c>
      <c r="I2461">
        <v>1</v>
      </c>
      <c r="J2461" t="s">
        <v>77</v>
      </c>
      <c r="K2461" t="s">
        <v>77</v>
      </c>
      <c r="L2461" t="s">
        <v>896</v>
      </c>
      <c r="M2461">
        <v>2003</v>
      </c>
      <c r="N2461">
        <v>74</v>
      </c>
      <c r="O2461">
        <v>1</v>
      </c>
      <c r="P2461" t="str">
        <f t="shared" si="76"/>
        <v>10</v>
      </c>
      <c r="Q2461" s="118">
        <f>VLOOKUP(M2461,WeightWhite!A$10:B$12,2,FALSE)*I2461</f>
        <v>8.2378640776699026</v>
      </c>
      <c r="R2461">
        <f t="shared" si="77"/>
        <v>3</v>
      </c>
    </row>
    <row r="2462" spans="1:18" hidden="1">
      <c r="A2462" s="134">
        <v>9402890038</v>
      </c>
      <c r="B2462">
        <v>2006</v>
      </c>
      <c r="C2462">
        <v>20061028</v>
      </c>
      <c r="D2462">
        <v>50</v>
      </c>
      <c r="E2462">
        <v>50</v>
      </c>
      <c r="G2462" t="s">
        <v>308</v>
      </c>
      <c r="H2462">
        <v>210556</v>
      </c>
      <c r="I2462">
        <v>1</v>
      </c>
      <c r="J2462" t="s">
        <v>77</v>
      </c>
      <c r="K2462" t="s">
        <v>77</v>
      </c>
      <c r="L2462" t="s">
        <v>896</v>
      </c>
      <c r="M2462">
        <v>2003</v>
      </c>
      <c r="N2462">
        <v>74</v>
      </c>
      <c r="O2462">
        <v>1</v>
      </c>
      <c r="P2462" t="str">
        <f t="shared" si="76"/>
        <v>10</v>
      </c>
      <c r="Q2462" s="118">
        <f>VLOOKUP(M2462,WeightWhite!A$10:B$12,2,FALSE)*I2462</f>
        <v>8.2378640776699026</v>
      </c>
      <c r="R2462">
        <f t="shared" si="77"/>
        <v>3</v>
      </c>
    </row>
    <row r="2463" spans="1:18" hidden="1">
      <c r="A2463" s="134">
        <v>9402890017</v>
      </c>
      <c r="B2463">
        <v>2006</v>
      </c>
      <c r="C2463">
        <v>20061028</v>
      </c>
      <c r="D2463">
        <v>50</v>
      </c>
      <c r="E2463">
        <v>50</v>
      </c>
      <c r="G2463" t="s">
        <v>308</v>
      </c>
      <c r="H2463">
        <v>210556</v>
      </c>
      <c r="I2463">
        <v>1</v>
      </c>
      <c r="J2463" t="s">
        <v>77</v>
      </c>
      <c r="K2463" t="s">
        <v>77</v>
      </c>
      <c r="L2463" t="s">
        <v>896</v>
      </c>
      <c r="M2463">
        <v>2003</v>
      </c>
      <c r="N2463">
        <v>74</v>
      </c>
      <c r="O2463">
        <v>1</v>
      </c>
      <c r="P2463" t="str">
        <f t="shared" si="76"/>
        <v>10</v>
      </c>
      <c r="Q2463" s="118">
        <f>VLOOKUP(M2463,WeightWhite!A$10:B$12,2,FALSE)*I2463</f>
        <v>8.2378640776699026</v>
      </c>
      <c r="R2463">
        <f t="shared" si="77"/>
        <v>3</v>
      </c>
    </row>
    <row r="2464" spans="1:18" hidden="1">
      <c r="A2464" s="134">
        <v>9402890023</v>
      </c>
      <c r="B2464">
        <v>2006</v>
      </c>
      <c r="C2464">
        <v>20061028</v>
      </c>
      <c r="D2464">
        <v>50</v>
      </c>
      <c r="E2464">
        <v>50</v>
      </c>
      <c r="G2464" t="s">
        <v>308</v>
      </c>
      <c r="H2464">
        <v>210556</v>
      </c>
      <c r="I2464">
        <v>1</v>
      </c>
      <c r="J2464" t="s">
        <v>77</v>
      </c>
      <c r="K2464" t="s">
        <v>77</v>
      </c>
      <c r="L2464" t="s">
        <v>896</v>
      </c>
      <c r="M2464">
        <v>2003</v>
      </c>
      <c r="N2464">
        <v>74</v>
      </c>
      <c r="O2464">
        <v>1</v>
      </c>
      <c r="P2464" t="str">
        <f t="shared" si="76"/>
        <v>10</v>
      </c>
      <c r="Q2464" s="118">
        <f>VLOOKUP(M2464,WeightWhite!A$10:B$12,2,FALSE)*I2464</f>
        <v>8.2378640776699026</v>
      </c>
      <c r="R2464">
        <f t="shared" si="77"/>
        <v>3</v>
      </c>
    </row>
    <row r="2465" spans="1:18" hidden="1">
      <c r="A2465" s="134">
        <v>9402890047</v>
      </c>
      <c r="B2465">
        <v>2006</v>
      </c>
      <c r="C2465">
        <v>20061028</v>
      </c>
      <c r="D2465">
        <v>50</v>
      </c>
      <c r="E2465">
        <v>50</v>
      </c>
      <c r="G2465" t="s">
        <v>308</v>
      </c>
      <c r="H2465">
        <v>210556</v>
      </c>
      <c r="I2465">
        <v>1.01</v>
      </c>
      <c r="J2465" t="s">
        <v>77</v>
      </c>
      <c r="K2465" t="s">
        <v>77</v>
      </c>
      <c r="L2465" t="s">
        <v>896</v>
      </c>
      <c r="M2465">
        <v>2003</v>
      </c>
      <c r="N2465">
        <v>74</v>
      </c>
      <c r="O2465">
        <v>1</v>
      </c>
      <c r="P2465" t="str">
        <f t="shared" si="76"/>
        <v>10</v>
      </c>
      <c r="Q2465" s="118">
        <f>VLOOKUP(M2465,WeightWhite!A$10:B$12,2,FALSE)*I2465</f>
        <v>8.3202427184466021</v>
      </c>
      <c r="R2465">
        <f t="shared" si="77"/>
        <v>3</v>
      </c>
    </row>
    <row r="2466" spans="1:18" hidden="1">
      <c r="A2466" s="134">
        <v>9402890074</v>
      </c>
      <c r="B2466">
        <v>2006</v>
      </c>
      <c r="C2466">
        <v>20061028</v>
      </c>
      <c r="D2466">
        <v>50</v>
      </c>
      <c r="E2466">
        <v>50</v>
      </c>
      <c r="G2466" t="s">
        <v>308</v>
      </c>
      <c r="H2466">
        <v>210556</v>
      </c>
      <c r="I2466">
        <v>1.01</v>
      </c>
      <c r="J2466" t="s">
        <v>77</v>
      </c>
      <c r="K2466" t="s">
        <v>77</v>
      </c>
      <c r="L2466" t="s">
        <v>896</v>
      </c>
      <c r="M2466">
        <v>2003</v>
      </c>
      <c r="N2466">
        <v>74</v>
      </c>
      <c r="O2466">
        <v>1</v>
      </c>
      <c r="P2466" t="str">
        <f t="shared" si="76"/>
        <v>10</v>
      </c>
      <c r="Q2466" s="118">
        <f>VLOOKUP(M2466,WeightWhite!A$10:B$12,2,FALSE)*I2466</f>
        <v>8.3202427184466021</v>
      </c>
      <c r="R2466">
        <f t="shared" si="77"/>
        <v>3</v>
      </c>
    </row>
    <row r="2467" spans="1:18" hidden="1">
      <c r="A2467" s="134">
        <v>9408090002</v>
      </c>
      <c r="B2467">
        <v>2006</v>
      </c>
      <c r="C2467">
        <v>20061028</v>
      </c>
      <c r="D2467">
        <v>50</v>
      </c>
      <c r="E2467">
        <v>50</v>
      </c>
      <c r="G2467" t="s">
        <v>308</v>
      </c>
      <c r="H2467">
        <v>210556</v>
      </c>
      <c r="I2467">
        <v>1</v>
      </c>
      <c r="J2467" t="s">
        <v>77</v>
      </c>
      <c r="K2467" t="s">
        <v>77</v>
      </c>
      <c r="L2467" t="s">
        <v>896</v>
      </c>
      <c r="M2467">
        <v>2003</v>
      </c>
      <c r="N2467">
        <v>74</v>
      </c>
      <c r="O2467">
        <v>1</v>
      </c>
      <c r="P2467" t="str">
        <f t="shared" si="76"/>
        <v>10</v>
      </c>
      <c r="Q2467" s="118">
        <f>VLOOKUP(M2467,WeightWhite!A$10:B$12,2,FALSE)*I2467</f>
        <v>8.2378640776699026</v>
      </c>
      <c r="R2467">
        <f t="shared" si="77"/>
        <v>3</v>
      </c>
    </row>
    <row r="2468" spans="1:18" hidden="1">
      <c r="A2468" s="134">
        <v>9408090020</v>
      </c>
      <c r="B2468">
        <v>2006</v>
      </c>
      <c r="C2468">
        <v>20061028</v>
      </c>
      <c r="D2468">
        <v>50</v>
      </c>
      <c r="E2468">
        <v>50</v>
      </c>
      <c r="G2468" t="s">
        <v>308</v>
      </c>
      <c r="H2468">
        <v>210556</v>
      </c>
      <c r="I2468">
        <v>1</v>
      </c>
      <c r="J2468" t="s">
        <v>77</v>
      </c>
      <c r="K2468" t="s">
        <v>77</v>
      </c>
      <c r="L2468" t="s">
        <v>896</v>
      </c>
      <c r="M2468">
        <v>2003</v>
      </c>
      <c r="N2468">
        <v>74</v>
      </c>
      <c r="O2468">
        <v>1</v>
      </c>
      <c r="P2468" t="str">
        <f t="shared" si="76"/>
        <v>10</v>
      </c>
      <c r="Q2468" s="118">
        <f>VLOOKUP(M2468,WeightWhite!A$10:B$12,2,FALSE)*I2468</f>
        <v>8.2378640776699026</v>
      </c>
      <c r="R2468">
        <f t="shared" si="77"/>
        <v>3</v>
      </c>
    </row>
    <row r="2469" spans="1:18" hidden="1">
      <c r="A2469" s="134">
        <v>9408090026</v>
      </c>
      <c r="B2469">
        <v>2006</v>
      </c>
      <c r="C2469">
        <v>20061028</v>
      </c>
      <c r="D2469">
        <v>50</v>
      </c>
      <c r="E2469">
        <v>50</v>
      </c>
      <c r="G2469" t="s">
        <v>308</v>
      </c>
      <c r="H2469">
        <v>210556</v>
      </c>
      <c r="I2469">
        <v>1</v>
      </c>
      <c r="J2469" t="s">
        <v>77</v>
      </c>
      <c r="K2469" t="s">
        <v>77</v>
      </c>
      <c r="L2469" t="s">
        <v>896</v>
      </c>
      <c r="M2469">
        <v>2003</v>
      </c>
      <c r="N2469">
        <v>74</v>
      </c>
      <c r="O2469">
        <v>1</v>
      </c>
      <c r="P2469" t="str">
        <f t="shared" si="76"/>
        <v>10</v>
      </c>
      <c r="Q2469" s="118">
        <f>VLOOKUP(M2469,WeightWhite!A$10:B$12,2,FALSE)*I2469</f>
        <v>8.2378640776699026</v>
      </c>
      <c r="R2469">
        <f t="shared" si="77"/>
        <v>3</v>
      </c>
    </row>
    <row r="2470" spans="1:18" hidden="1">
      <c r="A2470" s="134">
        <v>9402890053</v>
      </c>
      <c r="B2470">
        <v>2006</v>
      </c>
      <c r="C2470">
        <v>20061028</v>
      </c>
      <c r="D2470">
        <v>50</v>
      </c>
      <c r="E2470">
        <v>50</v>
      </c>
      <c r="G2470" t="s">
        <v>308</v>
      </c>
      <c r="H2470">
        <v>210556</v>
      </c>
      <c r="I2470">
        <v>1.01</v>
      </c>
      <c r="J2470" t="s">
        <v>77</v>
      </c>
      <c r="K2470" t="s">
        <v>77</v>
      </c>
      <c r="L2470" t="s">
        <v>896</v>
      </c>
      <c r="M2470">
        <v>2003</v>
      </c>
      <c r="N2470">
        <v>74</v>
      </c>
      <c r="O2470">
        <v>1</v>
      </c>
      <c r="P2470" t="str">
        <f t="shared" si="76"/>
        <v>10</v>
      </c>
      <c r="Q2470" s="118">
        <f>VLOOKUP(M2470,WeightWhite!A$10:B$12,2,FALSE)*I2470</f>
        <v>8.3202427184466021</v>
      </c>
      <c r="R2470">
        <f t="shared" si="77"/>
        <v>3</v>
      </c>
    </row>
    <row r="2471" spans="1:18" hidden="1">
      <c r="A2471" s="134">
        <v>9402890059</v>
      </c>
      <c r="B2471">
        <v>2006</v>
      </c>
      <c r="C2471">
        <v>20061028</v>
      </c>
      <c r="D2471">
        <v>50</v>
      </c>
      <c r="E2471">
        <v>50</v>
      </c>
      <c r="G2471" t="s">
        <v>308</v>
      </c>
      <c r="H2471">
        <v>210556</v>
      </c>
      <c r="I2471">
        <v>1.01</v>
      </c>
      <c r="J2471" t="s">
        <v>77</v>
      </c>
      <c r="K2471" t="s">
        <v>77</v>
      </c>
      <c r="L2471" t="s">
        <v>896</v>
      </c>
      <c r="M2471">
        <v>2003</v>
      </c>
      <c r="N2471">
        <v>74</v>
      </c>
      <c r="O2471">
        <v>1</v>
      </c>
      <c r="P2471" t="str">
        <f t="shared" si="76"/>
        <v>10</v>
      </c>
      <c r="Q2471" s="118">
        <f>VLOOKUP(M2471,WeightWhite!A$10:B$12,2,FALSE)*I2471</f>
        <v>8.3202427184466021</v>
      </c>
      <c r="R2471">
        <f t="shared" si="77"/>
        <v>3</v>
      </c>
    </row>
    <row r="2472" spans="1:18" hidden="1">
      <c r="A2472" s="134">
        <v>9408100078</v>
      </c>
      <c r="B2472">
        <v>2006</v>
      </c>
      <c r="C2472">
        <v>20061028</v>
      </c>
      <c r="D2472">
        <v>50</v>
      </c>
      <c r="E2472">
        <v>50</v>
      </c>
      <c r="G2472" t="s">
        <v>308</v>
      </c>
      <c r="H2472">
        <v>210556</v>
      </c>
      <c r="I2472">
        <v>1</v>
      </c>
      <c r="J2472" t="s">
        <v>77</v>
      </c>
      <c r="K2472" t="s">
        <v>77</v>
      </c>
      <c r="L2472" t="s">
        <v>896</v>
      </c>
      <c r="M2472">
        <v>2003</v>
      </c>
      <c r="N2472">
        <v>74</v>
      </c>
      <c r="O2472">
        <v>1</v>
      </c>
      <c r="P2472" t="str">
        <f t="shared" si="76"/>
        <v>10</v>
      </c>
      <c r="Q2472" s="118">
        <f>VLOOKUP(M2472,WeightWhite!A$10:B$12,2,FALSE)*I2472</f>
        <v>8.2378640776699026</v>
      </c>
      <c r="R2472">
        <f t="shared" si="77"/>
        <v>3</v>
      </c>
    </row>
    <row r="2473" spans="1:18" hidden="1">
      <c r="A2473" s="134">
        <v>9411010008</v>
      </c>
      <c r="B2473">
        <v>2007</v>
      </c>
      <c r="C2473">
        <v>20071004</v>
      </c>
      <c r="D2473">
        <v>50</v>
      </c>
      <c r="E2473">
        <v>50</v>
      </c>
      <c r="G2473" t="s">
        <v>308</v>
      </c>
      <c r="H2473">
        <v>210556</v>
      </c>
      <c r="I2473">
        <v>1.02</v>
      </c>
      <c r="J2473" t="s">
        <v>77</v>
      </c>
      <c r="K2473" t="s">
        <v>77</v>
      </c>
      <c r="L2473" t="s">
        <v>896</v>
      </c>
      <c r="M2473">
        <v>2003</v>
      </c>
      <c r="N2473">
        <v>74</v>
      </c>
      <c r="O2473">
        <v>1</v>
      </c>
      <c r="P2473" t="str">
        <f t="shared" si="76"/>
        <v>10</v>
      </c>
      <c r="Q2473" s="118">
        <f>VLOOKUP(M2473,WeightWhite!A$10:B$12,2,FALSE)*I2473</f>
        <v>8.4026213592233017</v>
      </c>
      <c r="R2473">
        <f t="shared" si="77"/>
        <v>4</v>
      </c>
    </row>
    <row r="2474" spans="1:18" hidden="1">
      <c r="A2474" s="134">
        <v>9411010042</v>
      </c>
      <c r="B2474">
        <v>2007</v>
      </c>
      <c r="C2474">
        <v>20071004</v>
      </c>
      <c r="D2474">
        <v>50</v>
      </c>
      <c r="E2474">
        <v>50</v>
      </c>
      <c r="G2474" t="s">
        <v>308</v>
      </c>
      <c r="H2474">
        <v>210556</v>
      </c>
      <c r="I2474">
        <v>1.02</v>
      </c>
      <c r="J2474" t="s">
        <v>77</v>
      </c>
      <c r="K2474" t="s">
        <v>77</v>
      </c>
      <c r="L2474" t="s">
        <v>896</v>
      </c>
      <c r="M2474">
        <v>2003</v>
      </c>
      <c r="N2474">
        <v>74</v>
      </c>
      <c r="O2474">
        <v>1</v>
      </c>
      <c r="P2474" t="str">
        <f t="shared" si="76"/>
        <v>10</v>
      </c>
      <c r="Q2474" s="118">
        <f>VLOOKUP(M2474,WeightWhite!A$10:B$12,2,FALSE)*I2474</f>
        <v>8.4026213592233017</v>
      </c>
      <c r="R2474">
        <f t="shared" si="77"/>
        <v>4</v>
      </c>
    </row>
    <row r="2475" spans="1:18" hidden="1">
      <c r="A2475" s="134">
        <v>9411030084</v>
      </c>
      <c r="B2475">
        <v>2007</v>
      </c>
      <c r="C2475">
        <v>20071004</v>
      </c>
      <c r="D2475">
        <v>50</v>
      </c>
      <c r="E2475">
        <v>50</v>
      </c>
      <c r="G2475" t="s">
        <v>308</v>
      </c>
      <c r="H2475">
        <v>210556</v>
      </c>
      <c r="I2475">
        <v>1.02</v>
      </c>
      <c r="J2475" t="s">
        <v>77</v>
      </c>
      <c r="K2475" t="s">
        <v>77</v>
      </c>
      <c r="L2475" t="s">
        <v>896</v>
      </c>
      <c r="M2475">
        <v>2003</v>
      </c>
      <c r="N2475">
        <v>74</v>
      </c>
      <c r="O2475">
        <v>1</v>
      </c>
      <c r="P2475" t="str">
        <f t="shared" si="76"/>
        <v>10</v>
      </c>
      <c r="Q2475" s="118">
        <f>VLOOKUP(M2475,WeightWhite!A$10:B$12,2,FALSE)*I2475</f>
        <v>8.4026213592233017</v>
      </c>
      <c r="R2475">
        <f t="shared" si="77"/>
        <v>4</v>
      </c>
    </row>
    <row r="2476" spans="1:18" hidden="1">
      <c r="A2476" s="134">
        <v>9402890045</v>
      </c>
      <c r="B2476">
        <v>2006</v>
      </c>
      <c r="C2476">
        <v>20061028</v>
      </c>
      <c r="D2476">
        <v>50</v>
      </c>
      <c r="E2476">
        <v>50</v>
      </c>
      <c r="G2476" t="s">
        <v>308</v>
      </c>
      <c r="H2476">
        <v>210595</v>
      </c>
      <c r="I2476">
        <v>1.01</v>
      </c>
      <c r="J2476" t="s">
        <v>77</v>
      </c>
      <c r="K2476" t="s">
        <v>77</v>
      </c>
      <c r="L2476" t="s">
        <v>896</v>
      </c>
      <c r="M2476">
        <v>2004</v>
      </c>
      <c r="N2476">
        <v>74</v>
      </c>
      <c r="O2476">
        <v>1</v>
      </c>
      <c r="P2476" t="str">
        <f t="shared" si="76"/>
        <v>10</v>
      </c>
      <c r="Q2476" s="118">
        <f>VLOOKUP(M2476,WeightWhite!A$10:B$12,2,FALSE)*I2476</f>
        <v>2.3037231182795699</v>
      </c>
      <c r="R2476">
        <f t="shared" si="77"/>
        <v>2</v>
      </c>
    </row>
    <row r="2477" spans="1:18" hidden="1">
      <c r="A2477" s="134">
        <v>9402890046</v>
      </c>
      <c r="B2477">
        <v>2006</v>
      </c>
      <c r="C2477">
        <v>20061028</v>
      </c>
      <c r="D2477">
        <v>50</v>
      </c>
      <c r="E2477">
        <v>50</v>
      </c>
      <c r="G2477" t="s">
        <v>308</v>
      </c>
      <c r="H2477">
        <v>210595</v>
      </c>
      <c r="I2477">
        <v>1.01</v>
      </c>
      <c r="J2477" t="s">
        <v>77</v>
      </c>
      <c r="K2477" t="s">
        <v>77</v>
      </c>
      <c r="L2477" t="s">
        <v>896</v>
      </c>
      <c r="M2477">
        <v>2004</v>
      </c>
      <c r="N2477">
        <v>74</v>
      </c>
      <c r="O2477">
        <v>1</v>
      </c>
      <c r="P2477" t="str">
        <f t="shared" si="76"/>
        <v>10</v>
      </c>
      <c r="Q2477" s="118">
        <f>VLOOKUP(M2477,WeightWhite!A$10:B$12,2,FALSE)*I2477</f>
        <v>2.3037231182795699</v>
      </c>
      <c r="R2477">
        <f t="shared" si="77"/>
        <v>2</v>
      </c>
    </row>
    <row r="2478" spans="1:18" hidden="1">
      <c r="A2478" s="134">
        <v>9402890069</v>
      </c>
      <c r="B2478">
        <v>2006</v>
      </c>
      <c r="C2478">
        <v>20061028</v>
      </c>
      <c r="D2478">
        <v>50</v>
      </c>
      <c r="E2478">
        <v>50</v>
      </c>
      <c r="G2478" t="s">
        <v>308</v>
      </c>
      <c r="H2478">
        <v>210595</v>
      </c>
      <c r="I2478">
        <v>1.01</v>
      </c>
      <c r="J2478" t="s">
        <v>77</v>
      </c>
      <c r="K2478" t="s">
        <v>77</v>
      </c>
      <c r="L2478" t="s">
        <v>896</v>
      </c>
      <c r="M2478">
        <v>2004</v>
      </c>
      <c r="N2478">
        <v>74</v>
      </c>
      <c r="O2478">
        <v>1</v>
      </c>
      <c r="P2478" t="str">
        <f t="shared" si="76"/>
        <v>10</v>
      </c>
      <c r="Q2478" s="118">
        <f>VLOOKUP(M2478,WeightWhite!A$10:B$12,2,FALSE)*I2478</f>
        <v>2.3037231182795699</v>
      </c>
      <c r="R2478">
        <f t="shared" si="77"/>
        <v>2</v>
      </c>
    </row>
    <row r="2479" spans="1:18" hidden="1">
      <c r="A2479" s="134">
        <v>9402890058</v>
      </c>
      <c r="B2479">
        <v>2006</v>
      </c>
      <c r="C2479">
        <v>20061028</v>
      </c>
      <c r="D2479">
        <v>50</v>
      </c>
      <c r="E2479">
        <v>50</v>
      </c>
      <c r="G2479" t="s">
        <v>308</v>
      </c>
      <c r="H2479">
        <v>210595</v>
      </c>
      <c r="I2479">
        <v>1.01</v>
      </c>
      <c r="J2479" t="s">
        <v>77</v>
      </c>
      <c r="K2479" t="s">
        <v>77</v>
      </c>
      <c r="L2479" t="s">
        <v>896</v>
      </c>
      <c r="M2479">
        <v>2004</v>
      </c>
      <c r="N2479">
        <v>74</v>
      </c>
      <c r="O2479">
        <v>1</v>
      </c>
      <c r="P2479" t="str">
        <f t="shared" si="76"/>
        <v>10</v>
      </c>
      <c r="Q2479" s="118">
        <f>VLOOKUP(M2479,WeightWhite!A$10:B$12,2,FALSE)*I2479</f>
        <v>2.3037231182795699</v>
      </c>
      <c r="R2479">
        <f t="shared" si="77"/>
        <v>2</v>
      </c>
    </row>
    <row r="2480" spans="1:18" hidden="1">
      <c r="A2480" s="134">
        <v>9402890061</v>
      </c>
      <c r="B2480">
        <v>2006</v>
      </c>
      <c r="C2480">
        <v>20061028</v>
      </c>
      <c r="D2480">
        <v>50</v>
      </c>
      <c r="E2480">
        <v>50</v>
      </c>
      <c r="G2480" t="s">
        <v>308</v>
      </c>
      <c r="H2480">
        <v>210595</v>
      </c>
      <c r="I2480">
        <v>1.01</v>
      </c>
      <c r="J2480" t="s">
        <v>77</v>
      </c>
      <c r="K2480" t="s">
        <v>77</v>
      </c>
      <c r="L2480" t="s">
        <v>896</v>
      </c>
      <c r="M2480">
        <v>2004</v>
      </c>
      <c r="N2480">
        <v>74</v>
      </c>
      <c r="O2480">
        <v>1</v>
      </c>
      <c r="P2480" t="str">
        <f t="shared" si="76"/>
        <v>10</v>
      </c>
      <c r="Q2480" s="118">
        <f>VLOOKUP(M2480,WeightWhite!A$10:B$12,2,FALSE)*I2480</f>
        <v>2.3037231182795699</v>
      </c>
      <c r="R2480">
        <f t="shared" si="77"/>
        <v>2</v>
      </c>
    </row>
    <row r="2481" spans="1:18" hidden="1">
      <c r="A2481" s="134">
        <v>9402890066</v>
      </c>
      <c r="B2481">
        <v>2006</v>
      </c>
      <c r="C2481">
        <v>20061028</v>
      </c>
      <c r="D2481">
        <v>50</v>
      </c>
      <c r="E2481">
        <v>50</v>
      </c>
      <c r="G2481" t="s">
        <v>308</v>
      </c>
      <c r="H2481">
        <v>210595</v>
      </c>
      <c r="I2481">
        <v>1.01</v>
      </c>
      <c r="J2481" t="s">
        <v>77</v>
      </c>
      <c r="K2481" t="s">
        <v>77</v>
      </c>
      <c r="L2481" t="s">
        <v>896</v>
      </c>
      <c r="M2481">
        <v>2004</v>
      </c>
      <c r="N2481">
        <v>74</v>
      </c>
      <c r="O2481">
        <v>1</v>
      </c>
      <c r="P2481" t="str">
        <f t="shared" si="76"/>
        <v>10</v>
      </c>
      <c r="Q2481" s="118">
        <f>VLOOKUP(M2481,WeightWhite!A$10:B$12,2,FALSE)*I2481</f>
        <v>2.3037231182795699</v>
      </c>
      <c r="R2481">
        <f t="shared" si="77"/>
        <v>2</v>
      </c>
    </row>
    <row r="2482" spans="1:18" hidden="1">
      <c r="A2482" s="134">
        <v>9408090084</v>
      </c>
      <c r="B2482">
        <v>2006</v>
      </c>
      <c r="C2482">
        <v>20061028</v>
      </c>
      <c r="D2482">
        <v>50</v>
      </c>
      <c r="E2482">
        <v>50</v>
      </c>
      <c r="G2482" t="s">
        <v>308</v>
      </c>
      <c r="H2482">
        <v>210595</v>
      </c>
      <c r="I2482">
        <v>1.01</v>
      </c>
      <c r="J2482" t="s">
        <v>77</v>
      </c>
      <c r="K2482" t="s">
        <v>77</v>
      </c>
      <c r="L2482" t="s">
        <v>896</v>
      </c>
      <c r="M2482">
        <v>2004</v>
      </c>
      <c r="N2482">
        <v>74</v>
      </c>
      <c r="O2482">
        <v>1</v>
      </c>
      <c r="P2482" t="str">
        <f t="shared" si="76"/>
        <v>10</v>
      </c>
      <c r="Q2482" s="118">
        <f>VLOOKUP(M2482,WeightWhite!A$10:B$12,2,FALSE)*I2482</f>
        <v>2.3037231182795699</v>
      </c>
      <c r="R2482">
        <f t="shared" si="77"/>
        <v>2</v>
      </c>
    </row>
    <row r="2483" spans="1:18" hidden="1">
      <c r="A2483" s="134">
        <v>9408090085</v>
      </c>
      <c r="B2483">
        <v>2006</v>
      </c>
      <c r="C2483">
        <v>20061028</v>
      </c>
      <c r="D2483">
        <v>50</v>
      </c>
      <c r="E2483">
        <v>50</v>
      </c>
      <c r="G2483" t="s">
        <v>308</v>
      </c>
      <c r="H2483">
        <v>210595</v>
      </c>
      <c r="I2483">
        <v>1.01</v>
      </c>
      <c r="J2483" t="s">
        <v>77</v>
      </c>
      <c r="K2483" t="s">
        <v>77</v>
      </c>
      <c r="L2483" t="s">
        <v>896</v>
      </c>
      <c r="M2483">
        <v>2004</v>
      </c>
      <c r="N2483">
        <v>74</v>
      </c>
      <c r="O2483">
        <v>1</v>
      </c>
      <c r="P2483" t="str">
        <f t="shared" si="76"/>
        <v>10</v>
      </c>
      <c r="Q2483" s="118">
        <f>VLOOKUP(M2483,WeightWhite!A$10:B$12,2,FALSE)*I2483</f>
        <v>2.3037231182795699</v>
      </c>
      <c r="R2483">
        <f t="shared" si="77"/>
        <v>2</v>
      </c>
    </row>
    <row r="2484" spans="1:18" hidden="1">
      <c r="A2484" s="134">
        <v>9408090086</v>
      </c>
      <c r="B2484">
        <v>2006</v>
      </c>
      <c r="C2484">
        <v>20061028</v>
      </c>
      <c r="D2484">
        <v>50</v>
      </c>
      <c r="E2484">
        <v>50</v>
      </c>
      <c r="G2484" t="s">
        <v>308</v>
      </c>
      <c r="H2484">
        <v>210595</v>
      </c>
      <c r="I2484">
        <v>1.01</v>
      </c>
      <c r="J2484" t="s">
        <v>77</v>
      </c>
      <c r="K2484" t="s">
        <v>77</v>
      </c>
      <c r="L2484" t="s">
        <v>896</v>
      </c>
      <c r="M2484">
        <v>2004</v>
      </c>
      <c r="N2484">
        <v>74</v>
      </c>
      <c r="O2484">
        <v>1</v>
      </c>
      <c r="P2484" t="str">
        <f t="shared" si="76"/>
        <v>10</v>
      </c>
      <c r="Q2484" s="118">
        <f>VLOOKUP(M2484,WeightWhite!A$10:B$12,2,FALSE)*I2484</f>
        <v>2.3037231182795699</v>
      </c>
      <c r="R2484">
        <f t="shared" si="77"/>
        <v>2</v>
      </c>
    </row>
    <row r="2485" spans="1:18" hidden="1">
      <c r="A2485" s="134">
        <v>9411010001</v>
      </c>
      <c r="B2485">
        <v>2007</v>
      </c>
      <c r="C2485">
        <v>20071004</v>
      </c>
      <c r="D2485">
        <v>50</v>
      </c>
      <c r="E2485">
        <v>50</v>
      </c>
      <c r="G2485" t="s">
        <v>308</v>
      </c>
      <c r="H2485">
        <v>210595</v>
      </c>
      <c r="I2485">
        <v>1.02</v>
      </c>
      <c r="J2485" t="s">
        <v>77</v>
      </c>
      <c r="K2485" t="s">
        <v>77</v>
      </c>
      <c r="L2485" t="s">
        <v>896</v>
      </c>
      <c r="M2485">
        <v>2004</v>
      </c>
      <c r="N2485">
        <v>74</v>
      </c>
      <c r="O2485">
        <v>1</v>
      </c>
      <c r="P2485" t="str">
        <f t="shared" si="76"/>
        <v>10</v>
      </c>
      <c r="Q2485" s="118">
        <f>VLOOKUP(M2485,WeightWhite!A$10:B$12,2,FALSE)*I2485</f>
        <v>2.3265322580645162</v>
      </c>
      <c r="R2485">
        <f t="shared" si="77"/>
        <v>3</v>
      </c>
    </row>
    <row r="2486" spans="1:18" hidden="1">
      <c r="A2486" s="134">
        <v>9411010009</v>
      </c>
      <c r="B2486">
        <v>2007</v>
      </c>
      <c r="C2486">
        <v>20071004</v>
      </c>
      <c r="D2486">
        <v>50</v>
      </c>
      <c r="E2486">
        <v>50</v>
      </c>
      <c r="G2486" t="s">
        <v>308</v>
      </c>
      <c r="H2486">
        <v>210595</v>
      </c>
      <c r="I2486">
        <v>1.02</v>
      </c>
      <c r="J2486" t="s">
        <v>77</v>
      </c>
      <c r="K2486" t="s">
        <v>77</v>
      </c>
      <c r="L2486" t="s">
        <v>896</v>
      </c>
      <c r="M2486">
        <v>2004</v>
      </c>
      <c r="N2486">
        <v>74</v>
      </c>
      <c r="O2486">
        <v>1</v>
      </c>
      <c r="P2486" t="str">
        <f t="shared" si="76"/>
        <v>10</v>
      </c>
      <c r="Q2486" s="118">
        <f>VLOOKUP(M2486,WeightWhite!A$10:B$12,2,FALSE)*I2486</f>
        <v>2.3265322580645162</v>
      </c>
      <c r="R2486">
        <f t="shared" si="77"/>
        <v>3</v>
      </c>
    </row>
    <row r="2487" spans="1:18" hidden="1">
      <c r="A2487" s="134">
        <v>9411010015</v>
      </c>
      <c r="B2487">
        <v>2007</v>
      </c>
      <c r="C2487">
        <v>20071004</v>
      </c>
      <c r="D2487">
        <v>50</v>
      </c>
      <c r="E2487">
        <v>50</v>
      </c>
      <c r="G2487" t="s">
        <v>308</v>
      </c>
      <c r="H2487">
        <v>210595</v>
      </c>
      <c r="I2487">
        <v>1.02</v>
      </c>
      <c r="J2487" t="s">
        <v>77</v>
      </c>
      <c r="K2487" t="s">
        <v>77</v>
      </c>
      <c r="L2487" t="s">
        <v>896</v>
      </c>
      <c r="M2487">
        <v>2004</v>
      </c>
      <c r="N2487">
        <v>74</v>
      </c>
      <c r="O2487">
        <v>1</v>
      </c>
      <c r="P2487" t="str">
        <f t="shared" si="76"/>
        <v>10</v>
      </c>
      <c r="Q2487" s="118">
        <f>VLOOKUP(M2487,WeightWhite!A$10:B$12,2,FALSE)*I2487</f>
        <v>2.3265322580645162</v>
      </c>
      <c r="R2487">
        <f t="shared" si="77"/>
        <v>3</v>
      </c>
    </row>
    <row r="2488" spans="1:18" hidden="1">
      <c r="A2488" s="134">
        <v>9411010017</v>
      </c>
      <c r="B2488">
        <v>2007</v>
      </c>
      <c r="C2488">
        <v>20071004</v>
      </c>
      <c r="D2488">
        <v>50</v>
      </c>
      <c r="E2488">
        <v>50</v>
      </c>
      <c r="G2488" t="s">
        <v>308</v>
      </c>
      <c r="H2488">
        <v>210595</v>
      </c>
      <c r="I2488">
        <v>1.02</v>
      </c>
      <c r="J2488" t="s">
        <v>77</v>
      </c>
      <c r="K2488" t="s">
        <v>77</v>
      </c>
      <c r="L2488" t="s">
        <v>896</v>
      </c>
      <c r="M2488">
        <v>2004</v>
      </c>
      <c r="N2488">
        <v>74</v>
      </c>
      <c r="O2488">
        <v>1</v>
      </c>
      <c r="P2488" t="str">
        <f t="shared" si="76"/>
        <v>10</v>
      </c>
      <c r="Q2488" s="118">
        <f>VLOOKUP(M2488,WeightWhite!A$10:B$12,2,FALSE)*I2488</f>
        <v>2.3265322580645162</v>
      </c>
      <c r="R2488">
        <f t="shared" si="77"/>
        <v>3</v>
      </c>
    </row>
    <row r="2489" spans="1:18" hidden="1">
      <c r="A2489" s="134">
        <v>9411010018</v>
      </c>
      <c r="B2489">
        <v>2007</v>
      </c>
      <c r="C2489">
        <v>20071004</v>
      </c>
      <c r="D2489">
        <v>50</v>
      </c>
      <c r="E2489">
        <v>50</v>
      </c>
      <c r="G2489" t="s">
        <v>308</v>
      </c>
      <c r="H2489">
        <v>210595</v>
      </c>
      <c r="I2489">
        <v>1.02</v>
      </c>
      <c r="J2489" t="s">
        <v>77</v>
      </c>
      <c r="K2489" t="s">
        <v>77</v>
      </c>
      <c r="L2489" t="s">
        <v>896</v>
      </c>
      <c r="M2489">
        <v>2004</v>
      </c>
      <c r="N2489">
        <v>74</v>
      </c>
      <c r="O2489">
        <v>1</v>
      </c>
      <c r="P2489" t="str">
        <f t="shared" si="76"/>
        <v>10</v>
      </c>
      <c r="Q2489" s="118">
        <f>VLOOKUP(M2489,WeightWhite!A$10:B$12,2,FALSE)*I2489</f>
        <v>2.3265322580645162</v>
      </c>
      <c r="R2489">
        <f t="shared" si="77"/>
        <v>3</v>
      </c>
    </row>
    <row r="2490" spans="1:18" hidden="1">
      <c r="A2490" s="134">
        <v>9411010029</v>
      </c>
      <c r="B2490">
        <v>2007</v>
      </c>
      <c r="C2490">
        <v>20071004</v>
      </c>
      <c r="D2490">
        <v>50</v>
      </c>
      <c r="E2490">
        <v>50</v>
      </c>
      <c r="G2490" t="s">
        <v>308</v>
      </c>
      <c r="H2490">
        <v>210595</v>
      </c>
      <c r="I2490">
        <v>1.02</v>
      </c>
      <c r="J2490" t="s">
        <v>77</v>
      </c>
      <c r="K2490" t="s">
        <v>77</v>
      </c>
      <c r="L2490" t="s">
        <v>896</v>
      </c>
      <c r="M2490">
        <v>2004</v>
      </c>
      <c r="N2490">
        <v>74</v>
      </c>
      <c r="O2490">
        <v>1</v>
      </c>
      <c r="P2490" t="str">
        <f t="shared" si="76"/>
        <v>10</v>
      </c>
      <c r="Q2490" s="118">
        <f>VLOOKUP(M2490,WeightWhite!A$10:B$12,2,FALSE)*I2490</f>
        <v>2.3265322580645162</v>
      </c>
      <c r="R2490">
        <f t="shared" si="77"/>
        <v>3</v>
      </c>
    </row>
    <row r="2491" spans="1:18" hidden="1">
      <c r="A2491" s="134">
        <v>9411010055</v>
      </c>
      <c r="B2491">
        <v>2007</v>
      </c>
      <c r="C2491">
        <v>20071004</v>
      </c>
      <c r="D2491">
        <v>50</v>
      </c>
      <c r="E2491">
        <v>50</v>
      </c>
      <c r="G2491" t="s">
        <v>308</v>
      </c>
      <c r="H2491">
        <v>210595</v>
      </c>
      <c r="I2491">
        <v>1.02</v>
      </c>
      <c r="J2491" t="s">
        <v>77</v>
      </c>
      <c r="K2491" t="s">
        <v>77</v>
      </c>
      <c r="L2491" t="s">
        <v>896</v>
      </c>
      <c r="M2491">
        <v>2004</v>
      </c>
      <c r="N2491">
        <v>74</v>
      </c>
      <c r="O2491">
        <v>1</v>
      </c>
      <c r="P2491" t="str">
        <f t="shared" si="76"/>
        <v>10</v>
      </c>
      <c r="Q2491" s="118">
        <f>VLOOKUP(M2491,WeightWhite!A$10:B$12,2,FALSE)*I2491</f>
        <v>2.3265322580645162</v>
      </c>
      <c r="R2491">
        <f t="shared" si="77"/>
        <v>3</v>
      </c>
    </row>
    <row r="2492" spans="1:18" hidden="1">
      <c r="A2492" s="134">
        <v>9411030002</v>
      </c>
      <c r="B2492">
        <v>2007</v>
      </c>
      <c r="C2492">
        <v>20071004</v>
      </c>
      <c r="D2492">
        <v>50</v>
      </c>
      <c r="E2492">
        <v>50</v>
      </c>
      <c r="G2492" t="s">
        <v>308</v>
      </c>
      <c r="H2492">
        <v>210595</v>
      </c>
      <c r="I2492">
        <v>1.02</v>
      </c>
      <c r="J2492" t="s">
        <v>77</v>
      </c>
      <c r="K2492" t="s">
        <v>77</v>
      </c>
      <c r="L2492" t="s">
        <v>896</v>
      </c>
      <c r="M2492">
        <v>2004</v>
      </c>
      <c r="N2492">
        <v>74</v>
      </c>
      <c r="O2492">
        <v>1</v>
      </c>
      <c r="P2492" t="str">
        <f t="shared" si="76"/>
        <v>10</v>
      </c>
      <c r="Q2492" s="118">
        <f>VLOOKUP(M2492,WeightWhite!A$10:B$12,2,FALSE)*I2492</f>
        <v>2.3265322580645162</v>
      </c>
      <c r="R2492">
        <f t="shared" si="77"/>
        <v>3</v>
      </c>
    </row>
    <row r="2493" spans="1:18" hidden="1">
      <c r="A2493" s="134">
        <v>9411030004</v>
      </c>
      <c r="B2493">
        <v>2007</v>
      </c>
      <c r="C2493">
        <v>20071004</v>
      </c>
      <c r="D2493">
        <v>50</v>
      </c>
      <c r="E2493">
        <v>50</v>
      </c>
      <c r="G2493" t="s">
        <v>308</v>
      </c>
      <c r="H2493">
        <v>210595</v>
      </c>
      <c r="I2493">
        <v>1.02</v>
      </c>
      <c r="J2493" t="s">
        <v>77</v>
      </c>
      <c r="K2493" t="s">
        <v>77</v>
      </c>
      <c r="L2493" t="s">
        <v>896</v>
      </c>
      <c r="M2493">
        <v>2004</v>
      </c>
      <c r="N2493">
        <v>74</v>
      </c>
      <c r="O2493">
        <v>1</v>
      </c>
      <c r="P2493" t="str">
        <f t="shared" si="76"/>
        <v>10</v>
      </c>
      <c r="Q2493" s="118">
        <f>VLOOKUP(M2493,WeightWhite!A$10:B$12,2,FALSE)*I2493</f>
        <v>2.3265322580645162</v>
      </c>
      <c r="R2493">
        <f t="shared" si="77"/>
        <v>3</v>
      </c>
    </row>
    <row r="2494" spans="1:18" hidden="1">
      <c r="A2494" s="134">
        <v>9411030012</v>
      </c>
      <c r="B2494">
        <v>2007</v>
      </c>
      <c r="C2494">
        <v>20071004</v>
      </c>
      <c r="D2494">
        <v>50</v>
      </c>
      <c r="E2494">
        <v>50</v>
      </c>
      <c r="G2494" t="s">
        <v>308</v>
      </c>
      <c r="H2494">
        <v>210595</v>
      </c>
      <c r="I2494">
        <v>1.02</v>
      </c>
      <c r="J2494" t="s">
        <v>77</v>
      </c>
      <c r="K2494" t="s">
        <v>77</v>
      </c>
      <c r="L2494" t="s">
        <v>896</v>
      </c>
      <c r="M2494">
        <v>2004</v>
      </c>
      <c r="N2494">
        <v>74</v>
      </c>
      <c r="O2494">
        <v>1</v>
      </c>
      <c r="P2494" t="str">
        <f t="shared" si="76"/>
        <v>10</v>
      </c>
      <c r="Q2494" s="118">
        <f>VLOOKUP(M2494,WeightWhite!A$10:B$12,2,FALSE)*I2494</f>
        <v>2.3265322580645162</v>
      </c>
      <c r="R2494">
        <f t="shared" si="77"/>
        <v>3</v>
      </c>
    </row>
    <row r="2495" spans="1:18" hidden="1">
      <c r="A2495" s="134">
        <v>9411030013</v>
      </c>
      <c r="B2495">
        <v>2007</v>
      </c>
      <c r="C2495">
        <v>20071004</v>
      </c>
      <c r="D2495">
        <v>50</v>
      </c>
      <c r="E2495">
        <v>50</v>
      </c>
      <c r="G2495" t="s">
        <v>308</v>
      </c>
      <c r="H2495">
        <v>210595</v>
      </c>
      <c r="I2495">
        <v>1.02</v>
      </c>
      <c r="J2495" t="s">
        <v>77</v>
      </c>
      <c r="K2495" t="s">
        <v>77</v>
      </c>
      <c r="L2495" t="s">
        <v>896</v>
      </c>
      <c r="M2495">
        <v>2004</v>
      </c>
      <c r="N2495">
        <v>74</v>
      </c>
      <c r="O2495">
        <v>1</v>
      </c>
      <c r="P2495" t="str">
        <f t="shared" si="76"/>
        <v>10</v>
      </c>
      <c r="Q2495" s="118">
        <f>VLOOKUP(M2495,WeightWhite!A$10:B$12,2,FALSE)*I2495</f>
        <v>2.3265322580645162</v>
      </c>
      <c r="R2495">
        <f t="shared" si="77"/>
        <v>3</v>
      </c>
    </row>
    <row r="2496" spans="1:18" hidden="1">
      <c r="A2496" s="134">
        <v>9411030020</v>
      </c>
      <c r="B2496">
        <v>2007</v>
      </c>
      <c r="C2496">
        <v>20071004</v>
      </c>
      <c r="D2496">
        <v>50</v>
      </c>
      <c r="E2496">
        <v>50</v>
      </c>
      <c r="G2496" t="s">
        <v>308</v>
      </c>
      <c r="H2496">
        <v>210595</v>
      </c>
      <c r="I2496">
        <v>1.02</v>
      </c>
      <c r="J2496" t="s">
        <v>77</v>
      </c>
      <c r="K2496" t="s">
        <v>77</v>
      </c>
      <c r="L2496" t="s">
        <v>896</v>
      </c>
      <c r="M2496">
        <v>2004</v>
      </c>
      <c r="N2496">
        <v>74</v>
      </c>
      <c r="O2496">
        <v>1</v>
      </c>
      <c r="P2496" t="str">
        <f t="shared" si="76"/>
        <v>10</v>
      </c>
      <c r="Q2496" s="118">
        <f>VLOOKUP(M2496,WeightWhite!A$10:B$12,2,FALSE)*I2496</f>
        <v>2.3265322580645162</v>
      </c>
      <c r="R2496">
        <f t="shared" si="77"/>
        <v>3</v>
      </c>
    </row>
    <row r="2497" spans="1:18" hidden="1">
      <c r="A2497" s="134">
        <v>9411030021</v>
      </c>
      <c r="B2497">
        <v>2007</v>
      </c>
      <c r="C2497">
        <v>20071004</v>
      </c>
      <c r="D2497">
        <v>50</v>
      </c>
      <c r="E2497">
        <v>50</v>
      </c>
      <c r="G2497" t="s">
        <v>308</v>
      </c>
      <c r="H2497">
        <v>210595</v>
      </c>
      <c r="I2497">
        <v>1.02</v>
      </c>
      <c r="J2497" t="s">
        <v>77</v>
      </c>
      <c r="K2497" t="s">
        <v>77</v>
      </c>
      <c r="L2497" t="s">
        <v>896</v>
      </c>
      <c r="M2497">
        <v>2004</v>
      </c>
      <c r="N2497">
        <v>74</v>
      </c>
      <c r="O2497">
        <v>1</v>
      </c>
      <c r="P2497" t="str">
        <f t="shared" si="76"/>
        <v>10</v>
      </c>
      <c r="Q2497" s="118">
        <f>VLOOKUP(M2497,WeightWhite!A$10:B$12,2,FALSE)*I2497</f>
        <v>2.3265322580645162</v>
      </c>
      <c r="R2497">
        <f t="shared" si="77"/>
        <v>3</v>
      </c>
    </row>
    <row r="2498" spans="1:18" hidden="1">
      <c r="A2498" s="134">
        <v>9411030023</v>
      </c>
      <c r="B2498">
        <v>2007</v>
      </c>
      <c r="C2498">
        <v>20071004</v>
      </c>
      <c r="D2498">
        <v>50</v>
      </c>
      <c r="E2498">
        <v>50</v>
      </c>
      <c r="G2498" t="s">
        <v>308</v>
      </c>
      <c r="H2498">
        <v>210595</v>
      </c>
      <c r="I2498">
        <v>1.02</v>
      </c>
      <c r="J2498" t="s">
        <v>77</v>
      </c>
      <c r="K2498" t="s">
        <v>77</v>
      </c>
      <c r="L2498" t="s">
        <v>896</v>
      </c>
      <c r="M2498">
        <v>2004</v>
      </c>
      <c r="N2498">
        <v>74</v>
      </c>
      <c r="O2498">
        <v>1</v>
      </c>
      <c r="P2498" t="str">
        <f t="shared" ref="P2498:P2561" si="78">MID(C2498,5,2)</f>
        <v>10</v>
      </c>
      <c r="Q2498" s="118">
        <f>VLOOKUP(M2498,WeightWhite!A$10:B$12,2,FALSE)*I2498</f>
        <v>2.3265322580645162</v>
      </c>
      <c r="R2498">
        <f t="shared" si="77"/>
        <v>3</v>
      </c>
    </row>
    <row r="2499" spans="1:18" hidden="1">
      <c r="A2499" s="134">
        <v>9411030026</v>
      </c>
      <c r="B2499">
        <v>2007</v>
      </c>
      <c r="C2499">
        <v>20071004</v>
      </c>
      <c r="D2499">
        <v>50</v>
      </c>
      <c r="E2499">
        <v>50</v>
      </c>
      <c r="G2499" t="s">
        <v>308</v>
      </c>
      <c r="H2499">
        <v>210595</v>
      </c>
      <c r="I2499">
        <v>1.02</v>
      </c>
      <c r="J2499" t="s">
        <v>77</v>
      </c>
      <c r="K2499" t="s">
        <v>77</v>
      </c>
      <c r="L2499" t="s">
        <v>896</v>
      </c>
      <c r="M2499">
        <v>2004</v>
      </c>
      <c r="N2499">
        <v>74</v>
      </c>
      <c r="O2499">
        <v>1</v>
      </c>
      <c r="P2499" t="str">
        <f t="shared" si="78"/>
        <v>10</v>
      </c>
      <c r="Q2499" s="118">
        <f>VLOOKUP(M2499,WeightWhite!A$10:B$12,2,FALSE)*I2499</f>
        <v>2.3265322580645162</v>
      </c>
      <c r="R2499">
        <f t="shared" ref="R2499:R2562" si="79">B2499-M2499</f>
        <v>3</v>
      </c>
    </row>
    <row r="2500" spans="1:18" hidden="1">
      <c r="A2500" s="134">
        <v>9411030027</v>
      </c>
      <c r="B2500">
        <v>2007</v>
      </c>
      <c r="C2500">
        <v>20071004</v>
      </c>
      <c r="D2500">
        <v>50</v>
      </c>
      <c r="E2500">
        <v>50</v>
      </c>
      <c r="G2500" t="s">
        <v>308</v>
      </c>
      <c r="H2500">
        <v>210595</v>
      </c>
      <c r="I2500">
        <v>1.02</v>
      </c>
      <c r="J2500" t="s">
        <v>77</v>
      </c>
      <c r="K2500" t="s">
        <v>77</v>
      </c>
      <c r="L2500" t="s">
        <v>896</v>
      </c>
      <c r="M2500">
        <v>2004</v>
      </c>
      <c r="N2500">
        <v>74</v>
      </c>
      <c r="O2500">
        <v>1</v>
      </c>
      <c r="P2500" t="str">
        <f t="shared" si="78"/>
        <v>10</v>
      </c>
      <c r="Q2500" s="118">
        <f>VLOOKUP(M2500,WeightWhite!A$10:B$12,2,FALSE)*I2500</f>
        <v>2.3265322580645162</v>
      </c>
      <c r="R2500">
        <f t="shared" si="79"/>
        <v>3</v>
      </c>
    </row>
    <row r="2501" spans="1:18" hidden="1">
      <c r="A2501" s="134">
        <v>9411030037</v>
      </c>
      <c r="B2501">
        <v>2007</v>
      </c>
      <c r="C2501">
        <v>20071004</v>
      </c>
      <c r="D2501">
        <v>50</v>
      </c>
      <c r="E2501">
        <v>50</v>
      </c>
      <c r="G2501" t="s">
        <v>308</v>
      </c>
      <c r="H2501">
        <v>210595</v>
      </c>
      <c r="I2501">
        <v>1.02</v>
      </c>
      <c r="J2501" t="s">
        <v>77</v>
      </c>
      <c r="K2501" t="s">
        <v>77</v>
      </c>
      <c r="L2501" t="s">
        <v>896</v>
      </c>
      <c r="M2501">
        <v>2004</v>
      </c>
      <c r="N2501">
        <v>74</v>
      </c>
      <c r="O2501">
        <v>1</v>
      </c>
      <c r="P2501" t="str">
        <f t="shared" si="78"/>
        <v>10</v>
      </c>
      <c r="Q2501" s="118">
        <f>VLOOKUP(M2501,WeightWhite!A$10:B$12,2,FALSE)*I2501</f>
        <v>2.3265322580645162</v>
      </c>
      <c r="R2501">
        <f t="shared" si="79"/>
        <v>3</v>
      </c>
    </row>
    <row r="2502" spans="1:18" hidden="1">
      <c r="A2502" s="134">
        <v>9411030042</v>
      </c>
      <c r="B2502">
        <v>2007</v>
      </c>
      <c r="C2502">
        <v>20071004</v>
      </c>
      <c r="D2502">
        <v>50</v>
      </c>
      <c r="E2502">
        <v>50</v>
      </c>
      <c r="G2502" t="s">
        <v>308</v>
      </c>
      <c r="H2502">
        <v>210595</v>
      </c>
      <c r="I2502">
        <v>1.02</v>
      </c>
      <c r="J2502" t="s">
        <v>77</v>
      </c>
      <c r="K2502" t="s">
        <v>77</v>
      </c>
      <c r="L2502" t="s">
        <v>896</v>
      </c>
      <c r="M2502">
        <v>2004</v>
      </c>
      <c r="N2502">
        <v>74</v>
      </c>
      <c r="O2502">
        <v>1</v>
      </c>
      <c r="P2502" t="str">
        <f t="shared" si="78"/>
        <v>10</v>
      </c>
      <c r="Q2502" s="118">
        <f>VLOOKUP(M2502,WeightWhite!A$10:B$12,2,FALSE)*I2502</f>
        <v>2.3265322580645162</v>
      </c>
      <c r="R2502">
        <f t="shared" si="79"/>
        <v>3</v>
      </c>
    </row>
    <row r="2503" spans="1:18" hidden="1">
      <c r="A2503" s="134">
        <v>9411030064</v>
      </c>
      <c r="B2503">
        <v>2007</v>
      </c>
      <c r="C2503">
        <v>20071004</v>
      </c>
      <c r="D2503">
        <v>50</v>
      </c>
      <c r="E2503">
        <v>50</v>
      </c>
      <c r="G2503" t="s">
        <v>308</v>
      </c>
      <c r="H2503">
        <v>210595</v>
      </c>
      <c r="I2503">
        <v>1.02</v>
      </c>
      <c r="J2503" t="s">
        <v>77</v>
      </c>
      <c r="K2503" t="s">
        <v>77</v>
      </c>
      <c r="L2503" t="s">
        <v>896</v>
      </c>
      <c r="M2503">
        <v>2004</v>
      </c>
      <c r="N2503">
        <v>74</v>
      </c>
      <c r="O2503">
        <v>1</v>
      </c>
      <c r="P2503" t="str">
        <f t="shared" si="78"/>
        <v>10</v>
      </c>
      <c r="Q2503" s="118">
        <f>VLOOKUP(M2503,WeightWhite!A$10:B$12,2,FALSE)*I2503</f>
        <v>2.3265322580645162</v>
      </c>
      <c r="R2503">
        <f t="shared" si="79"/>
        <v>3</v>
      </c>
    </row>
    <row r="2504" spans="1:18" hidden="1">
      <c r="A2504" s="134">
        <v>9411030066</v>
      </c>
      <c r="B2504">
        <v>2007</v>
      </c>
      <c r="C2504">
        <v>20071004</v>
      </c>
      <c r="D2504">
        <v>50</v>
      </c>
      <c r="E2504">
        <v>50</v>
      </c>
      <c r="G2504" t="s">
        <v>308</v>
      </c>
      <c r="H2504">
        <v>210595</v>
      </c>
      <c r="I2504">
        <v>1.02</v>
      </c>
      <c r="J2504" t="s">
        <v>77</v>
      </c>
      <c r="K2504" t="s">
        <v>77</v>
      </c>
      <c r="L2504" t="s">
        <v>896</v>
      </c>
      <c r="M2504">
        <v>2004</v>
      </c>
      <c r="N2504">
        <v>74</v>
      </c>
      <c r="O2504">
        <v>1</v>
      </c>
      <c r="P2504" t="str">
        <f t="shared" si="78"/>
        <v>10</v>
      </c>
      <c r="Q2504" s="118">
        <f>VLOOKUP(M2504,WeightWhite!A$10:B$12,2,FALSE)*I2504</f>
        <v>2.3265322580645162</v>
      </c>
      <c r="R2504">
        <f t="shared" si="79"/>
        <v>3</v>
      </c>
    </row>
    <row r="2505" spans="1:18" hidden="1">
      <c r="A2505" s="134">
        <v>9411030067</v>
      </c>
      <c r="B2505">
        <v>2007</v>
      </c>
      <c r="C2505">
        <v>20071004</v>
      </c>
      <c r="D2505">
        <v>50</v>
      </c>
      <c r="E2505">
        <v>50</v>
      </c>
      <c r="G2505" t="s">
        <v>308</v>
      </c>
      <c r="H2505">
        <v>210595</v>
      </c>
      <c r="I2505">
        <v>1.02</v>
      </c>
      <c r="J2505" t="s">
        <v>77</v>
      </c>
      <c r="K2505" t="s">
        <v>77</v>
      </c>
      <c r="L2505" t="s">
        <v>896</v>
      </c>
      <c r="M2505">
        <v>2004</v>
      </c>
      <c r="N2505">
        <v>74</v>
      </c>
      <c r="O2505">
        <v>1</v>
      </c>
      <c r="P2505" t="str">
        <f t="shared" si="78"/>
        <v>10</v>
      </c>
      <c r="Q2505" s="118">
        <f>VLOOKUP(M2505,WeightWhite!A$10:B$12,2,FALSE)*I2505</f>
        <v>2.3265322580645162</v>
      </c>
      <c r="R2505">
        <f t="shared" si="79"/>
        <v>3</v>
      </c>
    </row>
    <row r="2506" spans="1:18" hidden="1">
      <c r="A2506" s="134">
        <v>9411030068</v>
      </c>
      <c r="B2506">
        <v>2007</v>
      </c>
      <c r="C2506">
        <v>20071004</v>
      </c>
      <c r="D2506">
        <v>50</v>
      </c>
      <c r="E2506">
        <v>50</v>
      </c>
      <c r="G2506" t="s">
        <v>308</v>
      </c>
      <c r="H2506">
        <v>210595</v>
      </c>
      <c r="I2506">
        <v>1.02</v>
      </c>
      <c r="J2506" t="s">
        <v>77</v>
      </c>
      <c r="K2506" t="s">
        <v>77</v>
      </c>
      <c r="L2506" t="s">
        <v>896</v>
      </c>
      <c r="M2506">
        <v>2004</v>
      </c>
      <c r="N2506">
        <v>74</v>
      </c>
      <c r="O2506">
        <v>1</v>
      </c>
      <c r="P2506" t="str">
        <f t="shared" si="78"/>
        <v>10</v>
      </c>
      <c r="Q2506" s="118">
        <f>VLOOKUP(M2506,WeightWhite!A$10:B$12,2,FALSE)*I2506</f>
        <v>2.3265322580645162</v>
      </c>
      <c r="R2506">
        <f t="shared" si="79"/>
        <v>3</v>
      </c>
    </row>
    <row r="2507" spans="1:18" hidden="1">
      <c r="A2507" s="134">
        <v>9411030069</v>
      </c>
      <c r="B2507">
        <v>2007</v>
      </c>
      <c r="C2507">
        <v>20071004</v>
      </c>
      <c r="D2507">
        <v>50</v>
      </c>
      <c r="E2507">
        <v>50</v>
      </c>
      <c r="G2507" t="s">
        <v>308</v>
      </c>
      <c r="H2507">
        <v>210595</v>
      </c>
      <c r="I2507">
        <v>1.02</v>
      </c>
      <c r="J2507" t="s">
        <v>77</v>
      </c>
      <c r="K2507" t="s">
        <v>77</v>
      </c>
      <c r="L2507" t="s">
        <v>896</v>
      </c>
      <c r="M2507">
        <v>2004</v>
      </c>
      <c r="N2507">
        <v>74</v>
      </c>
      <c r="O2507">
        <v>1</v>
      </c>
      <c r="P2507" t="str">
        <f t="shared" si="78"/>
        <v>10</v>
      </c>
      <c r="Q2507" s="118">
        <f>VLOOKUP(M2507,WeightWhite!A$10:B$12,2,FALSE)*I2507</f>
        <v>2.3265322580645162</v>
      </c>
      <c r="R2507">
        <f t="shared" si="79"/>
        <v>3</v>
      </c>
    </row>
    <row r="2508" spans="1:18" hidden="1">
      <c r="A2508" s="134">
        <v>9411030074</v>
      </c>
      <c r="B2508">
        <v>2007</v>
      </c>
      <c r="C2508">
        <v>20071004</v>
      </c>
      <c r="D2508">
        <v>50</v>
      </c>
      <c r="E2508">
        <v>50</v>
      </c>
      <c r="G2508" t="s">
        <v>308</v>
      </c>
      <c r="H2508">
        <v>210595</v>
      </c>
      <c r="I2508">
        <v>1.02</v>
      </c>
      <c r="J2508" t="s">
        <v>77</v>
      </c>
      <c r="K2508" t="s">
        <v>77</v>
      </c>
      <c r="L2508" t="s">
        <v>896</v>
      </c>
      <c r="M2508">
        <v>2004</v>
      </c>
      <c r="N2508">
        <v>74</v>
      </c>
      <c r="O2508">
        <v>1</v>
      </c>
      <c r="P2508" t="str">
        <f t="shared" si="78"/>
        <v>10</v>
      </c>
      <c r="Q2508" s="118">
        <f>VLOOKUP(M2508,WeightWhite!A$10:B$12,2,FALSE)*I2508</f>
        <v>2.3265322580645162</v>
      </c>
      <c r="R2508">
        <f t="shared" si="79"/>
        <v>3</v>
      </c>
    </row>
    <row r="2509" spans="1:18" hidden="1">
      <c r="A2509" s="134">
        <v>9411030093</v>
      </c>
      <c r="B2509">
        <v>2007</v>
      </c>
      <c r="C2509">
        <v>20071004</v>
      </c>
      <c r="D2509">
        <v>50</v>
      </c>
      <c r="E2509">
        <v>50</v>
      </c>
      <c r="G2509" t="s">
        <v>308</v>
      </c>
      <c r="H2509">
        <v>210595</v>
      </c>
      <c r="I2509">
        <v>1.02</v>
      </c>
      <c r="J2509" t="s">
        <v>77</v>
      </c>
      <c r="K2509" t="s">
        <v>77</v>
      </c>
      <c r="L2509" t="s">
        <v>896</v>
      </c>
      <c r="M2509">
        <v>2004</v>
      </c>
      <c r="N2509">
        <v>74</v>
      </c>
      <c r="O2509">
        <v>1</v>
      </c>
      <c r="P2509" t="str">
        <f t="shared" si="78"/>
        <v>10</v>
      </c>
      <c r="Q2509" s="118">
        <f>VLOOKUP(M2509,WeightWhite!A$10:B$12,2,FALSE)*I2509</f>
        <v>2.3265322580645162</v>
      </c>
      <c r="R2509">
        <f t="shared" si="79"/>
        <v>3</v>
      </c>
    </row>
    <row r="2510" spans="1:18" hidden="1">
      <c r="A2510" s="134">
        <v>9411030095</v>
      </c>
      <c r="B2510">
        <v>2007</v>
      </c>
      <c r="C2510">
        <v>20071004</v>
      </c>
      <c r="D2510">
        <v>50</v>
      </c>
      <c r="E2510">
        <v>50</v>
      </c>
      <c r="G2510" t="s">
        <v>308</v>
      </c>
      <c r="H2510">
        <v>210595</v>
      </c>
      <c r="I2510">
        <v>1.02</v>
      </c>
      <c r="J2510" t="s">
        <v>77</v>
      </c>
      <c r="K2510" t="s">
        <v>77</v>
      </c>
      <c r="L2510" t="s">
        <v>896</v>
      </c>
      <c r="M2510">
        <v>2004</v>
      </c>
      <c r="N2510">
        <v>74</v>
      </c>
      <c r="O2510">
        <v>1</v>
      </c>
      <c r="P2510" t="str">
        <f t="shared" si="78"/>
        <v>10</v>
      </c>
      <c r="Q2510" s="118">
        <f>VLOOKUP(M2510,WeightWhite!A$10:B$12,2,FALSE)*I2510</f>
        <v>2.3265322580645162</v>
      </c>
      <c r="R2510">
        <f t="shared" si="79"/>
        <v>3</v>
      </c>
    </row>
    <row r="2511" spans="1:18" hidden="1">
      <c r="A2511" s="134">
        <v>9411030098</v>
      </c>
      <c r="B2511">
        <v>2007</v>
      </c>
      <c r="C2511">
        <v>20071004</v>
      </c>
      <c r="D2511">
        <v>50</v>
      </c>
      <c r="E2511">
        <v>50</v>
      </c>
      <c r="G2511" t="s">
        <v>308</v>
      </c>
      <c r="H2511">
        <v>210595</v>
      </c>
      <c r="I2511">
        <v>1.02</v>
      </c>
      <c r="J2511" t="s">
        <v>77</v>
      </c>
      <c r="K2511" t="s">
        <v>77</v>
      </c>
      <c r="L2511" t="s">
        <v>896</v>
      </c>
      <c r="M2511">
        <v>2004</v>
      </c>
      <c r="N2511">
        <v>74</v>
      </c>
      <c r="O2511">
        <v>1</v>
      </c>
      <c r="P2511" t="str">
        <f t="shared" si="78"/>
        <v>10</v>
      </c>
      <c r="Q2511" s="118">
        <f>VLOOKUP(M2511,WeightWhite!A$10:B$12,2,FALSE)*I2511</f>
        <v>2.3265322580645162</v>
      </c>
      <c r="R2511">
        <f t="shared" si="79"/>
        <v>3</v>
      </c>
    </row>
    <row r="2512" spans="1:18" hidden="1">
      <c r="A2512" s="134">
        <v>9411030101</v>
      </c>
      <c r="B2512">
        <v>2007</v>
      </c>
      <c r="C2512">
        <v>20071004</v>
      </c>
      <c r="D2512">
        <v>50</v>
      </c>
      <c r="E2512">
        <v>50</v>
      </c>
      <c r="G2512" t="s">
        <v>308</v>
      </c>
      <c r="H2512">
        <v>210595</v>
      </c>
      <c r="I2512">
        <v>1.02</v>
      </c>
      <c r="J2512" t="s">
        <v>77</v>
      </c>
      <c r="K2512" t="s">
        <v>77</v>
      </c>
      <c r="L2512" t="s">
        <v>896</v>
      </c>
      <c r="M2512">
        <v>2004</v>
      </c>
      <c r="N2512">
        <v>74</v>
      </c>
      <c r="O2512">
        <v>1</v>
      </c>
      <c r="P2512" t="str">
        <f t="shared" si="78"/>
        <v>10</v>
      </c>
      <c r="Q2512" s="118">
        <f>VLOOKUP(M2512,WeightWhite!A$10:B$12,2,FALSE)*I2512</f>
        <v>2.3265322580645162</v>
      </c>
      <c r="R2512">
        <f t="shared" si="79"/>
        <v>3</v>
      </c>
    </row>
    <row r="2513" spans="1:18" hidden="1">
      <c r="A2513" s="134">
        <v>9411030103</v>
      </c>
      <c r="B2513">
        <v>2007</v>
      </c>
      <c r="C2513">
        <v>20071004</v>
      </c>
      <c r="D2513">
        <v>50</v>
      </c>
      <c r="E2513">
        <v>50</v>
      </c>
      <c r="G2513" t="s">
        <v>308</v>
      </c>
      <c r="H2513">
        <v>210595</v>
      </c>
      <c r="I2513">
        <v>1.02</v>
      </c>
      <c r="J2513" t="s">
        <v>77</v>
      </c>
      <c r="K2513" t="s">
        <v>77</v>
      </c>
      <c r="L2513" t="s">
        <v>896</v>
      </c>
      <c r="M2513">
        <v>2004</v>
      </c>
      <c r="N2513">
        <v>74</v>
      </c>
      <c r="O2513">
        <v>1</v>
      </c>
      <c r="P2513" t="str">
        <f t="shared" si="78"/>
        <v>10</v>
      </c>
      <c r="Q2513" s="118">
        <f>VLOOKUP(M2513,WeightWhite!A$10:B$12,2,FALSE)*I2513</f>
        <v>2.3265322580645162</v>
      </c>
      <c r="R2513">
        <f t="shared" si="79"/>
        <v>3</v>
      </c>
    </row>
    <row r="2514" spans="1:18" hidden="1">
      <c r="A2514" s="134">
        <v>9411030050</v>
      </c>
      <c r="B2514">
        <v>2007</v>
      </c>
      <c r="C2514">
        <v>20071004</v>
      </c>
      <c r="D2514">
        <v>50</v>
      </c>
      <c r="E2514">
        <v>50</v>
      </c>
      <c r="G2514" t="s">
        <v>308</v>
      </c>
      <c r="H2514">
        <v>210595</v>
      </c>
      <c r="I2514">
        <v>1.02</v>
      </c>
      <c r="J2514" t="s">
        <v>77</v>
      </c>
      <c r="K2514" t="s">
        <v>77</v>
      </c>
      <c r="L2514" t="s">
        <v>896</v>
      </c>
      <c r="M2514">
        <v>2004</v>
      </c>
      <c r="N2514">
        <v>74</v>
      </c>
      <c r="O2514">
        <v>1</v>
      </c>
      <c r="P2514" t="str">
        <f t="shared" si="78"/>
        <v>10</v>
      </c>
      <c r="Q2514" s="118">
        <f>VLOOKUP(M2514,WeightWhite!A$10:B$12,2,FALSE)*I2514</f>
        <v>2.3265322580645162</v>
      </c>
      <c r="R2514">
        <f t="shared" si="79"/>
        <v>3</v>
      </c>
    </row>
    <row r="2515" spans="1:18" hidden="1">
      <c r="A2515" s="134">
        <v>9411030055</v>
      </c>
      <c r="B2515">
        <v>2007</v>
      </c>
      <c r="C2515">
        <v>20071004</v>
      </c>
      <c r="D2515">
        <v>50</v>
      </c>
      <c r="E2515">
        <v>50</v>
      </c>
      <c r="G2515" t="s">
        <v>308</v>
      </c>
      <c r="H2515">
        <v>210595</v>
      </c>
      <c r="I2515">
        <v>1.02</v>
      </c>
      <c r="J2515" t="s">
        <v>77</v>
      </c>
      <c r="K2515" t="s">
        <v>77</v>
      </c>
      <c r="L2515" t="s">
        <v>896</v>
      </c>
      <c r="M2515">
        <v>2004</v>
      </c>
      <c r="N2515">
        <v>74</v>
      </c>
      <c r="O2515">
        <v>1</v>
      </c>
      <c r="P2515" t="str">
        <f t="shared" si="78"/>
        <v>10</v>
      </c>
      <c r="Q2515" s="118">
        <f>VLOOKUP(M2515,WeightWhite!A$10:B$12,2,FALSE)*I2515</f>
        <v>2.3265322580645162</v>
      </c>
      <c r="R2515">
        <f t="shared" si="79"/>
        <v>3</v>
      </c>
    </row>
    <row r="2516" spans="1:18" hidden="1">
      <c r="A2516" s="134">
        <v>9411030057</v>
      </c>
      <c r="B2516">
        <v>2007</v>
      </c>
      <c r="C2516">
        <v>20071004</v>
      </c>
      <c r="D2516">
        <v>50</v>
      </c>
      <c r="E2516">
        <v>50</v>
      </c>
      <c r="G2516" t="s">
        <v>308</v>
      </c>
      <c r="H2516">
        <v>210595</v>
      </c>
      <c r="I2516">
        <v>1.02</v>
      </c>
      <c r="J2516" t="s">
        <v>77</v>
      </c>
      <c r="K2516" t="s">
        <v>77</v>
      </c>
      <c r="L2516" t="s">
        <v>896</v>
      </c>
      <c r="M2516">
        <v>2004</v>
      </c>
      <c r="N2516">
        <v>74</v>
      </c>
      <c r="O2516">
        <v>1</v>
      </c>
      <c r="P2516" t="str">
        <f t="shared" si="78"/>
        <v>10</v>
      </c>
      <c r="Q2516" s="118">
        <f>VLOOKUP(M2516,WeightWhite!A$10:B$12,2,FALSE)*I2516</f>
        <v>2.3265322580645162</v>
      </c>
      <c r="R2516">
        <f t="shared" si="79"/>
        <v>3</v>
      </c>
    </row>
    <row r="2517" spans="1:18" hidden="1">
      <c r="A2517" s="134">
        <v>9411030058</v>
      </c>
      <c r="B2517">
        <v>2007</v>
      </c>
      <c r="C2517">
        <v>20071004</v>
      </c>
      <c r="D2517">
        <v>50</v>
      </c>
      <c r="E2517">
        <v>50</v>
      </c>
      <c r="G2517" t="s">
        <v>308</v>
      </c>
      <c r="H2517">
        <v>210595</v>
      </c>
      <c r="I2517">
        <v>1.02</v>
      </c>
      <c r="J2517" t="s">
        <v>77</v>
      </c>
      <c r="K2517" t="s">
        <v>77</v>
      </c>
      <c r="L2517" t="s">
        <v>896</v>
      </c>
      <c r="M2517">
        <v>2004</v>
      </c>
      <c r="N2517">
        <v>74</v>
      </c>
      <c r="O2517">
        <v>1</v>
      </c>
      <c r="P2517" t="str">
        <f t="shared" si="78"/>
        <v>10</v>
      </c>
      <c r="Q2517" s="118">
        <f>VLOOKUP(M2517,WeightWhite!A$10:B$12,2,FALSE)*I2517</f>
        <v>2.3265322580645162</v>
      </c>
      <c r="R2517">
        <f t="shared" si="79"/>
        <v>3</v>
      </c>
    </row>
    <row r="2518" spans="1:18" hidden="1">
      <c r="A2518" s="134">
        <v>9411030060</v>
      </c>
      <c r="B2518">
        <v>2007</v>
      </c>
      <c r="C2518">
        <v>20071004</v>
      </c>
      <c r="D2518">
        <v>50</v>
      </c>
      <c r="E2518">
        <v>50</v>
      </c>
      <c r="G2518" t="s">
        <v>308</v>
      </c>
      <c r="H2518">
        <v>210595</v>
      </c>
      <c r="I2518">
        <v>1.02</v>
      </c>
      <c r="J2518" t="s">
        <v>77</v>
      </c>
      <c r="K2518" t="s">
        <v>77</v>
      </c>
      <c r="L2518" t="s">
        <v>896</v>
      </c>
      <c r="M2518">
        <v>2004</v>
      </c>
      <c r="N2518">
        <v>74</v>
      </c>
      <c r="O2518">
        <v>1</v>
      </c>
      <c r="P2518" t="str">
        <f t="shared" si="78"/>
        <v>10</v>
      </c>
      <c r="Q2518" s="118">
        <f>VLOOKUP(M2518,WeightWhite!A$10:B$12,2,FALSE)*I2518</f>
        <v>2.3265322580645162</v>
      </c>
      <c r="R2518">
        <f t="shared" si="79"/>
        <v>3</v>
      </c>
    </row>
    <row r="2519" spans="1:18" hidden="1">
      <c r="A2519" s="134">
        <v>9411030061</v>
      </c>
      <c r="B2519">
        <v>2007</v>
      </c>
      <c r="C2519">
        <v>20071004</v>
      </c>
      <c r="D2519">
        <v>50</v>
      </c>
      <c r="E2519">
        <v>50</v>
      </c>
      <c r="G2519" t="s">
        <v>308</v>
      </c>
      <c r="H2519">
        <v>210595</v>
      </c>
      <c r="I2519">
        <v>1.02</v>
      </c>
      <c r="J2519" t="s">
        <v>77</v>
      </c>
      <c r="K2519" t="s">
        <v>77</v>
      </c>
      <c r="L2519" t="s">
        <v>896</v>
      </c>
      <c r="M2519">
        <v>2004</v>
      </c>
      <c r="N2519">
        <v>74</v>
      </c>
      <c r="O2519">
        <v>1</v>
      </c>
      <c r="P2519" t="str">
        <f t="shared" si="78"/>
        <v>10</v>
      </c>
      <c r="Q2519" s="118">
        <f>VLOOKUP(M2519,WeightWhite!A$10:B$12,2,FALSE)*I2519</f>
        <v>2.3265322580645162</v>
      </c>
      <c r="R2519">
        <f t="shared" si="79"/>
        <v>3</v>
      </c>
    </row>
    <row r="2520" spans="1:18" hidden="1">
      <c r="A2520" s="134">
        <v>9411030062</v>
      </c>
      <c r="B2520">
        <v>2007</v>
      </c>
      <c r="C2520">
        <v>20071004</v>
      </c>
      <c r="D2520">
        <v>50</v>
      </c>
      <c r="E2520">
        <v>50</v>
      </c>
      <c r="G2520" t="s">
        <v>308</v>
      </c>
      <c r="H2520">
        <v>210595</v>
      </c>
      <c r="I2520">
        <v>1.02</v>
      </c>
      <c r="J2520" t="s">
        <v>77</v>
      </c>
      <c r="K2520" t="s">
        <v>77</v>
      </c>
      <c r="L2520" t="s">
        <v>896</v>
      </c>
      <c r="M2520">
        <v>2004</v>
      </c>
      <c r="N2520">
        <v>74</v>
      </c>
      <c r="O2520">
        <v>1</v>
      </c>
      <c r="P2520" t="str">
        <f t="shared" si="78"/>
        <v>10</v>
      </c>
      <c r="Q2520" s="118">
        <f>VLOOKUP(M2520,WeightWhite!A$10:B$12,2,FALSE)*I2520</f>
        <v>2.3265322580645162</v>
      </c>
      <c r="R2520">
        <f t="shared" si="79"/>
        <v>3</v>
      </c>
    </row>
    <row r="2521" spans="1:18" hidden="1">
      <c r="A2521" s="134">
        <v>9411030081</v>
      </c>
      <c r="B2521">
        <v>2007</v>
      </c>
      <c r="C2521">
        <v>20071004</v>
      </c>
      <c r="D2521">
        <v>50</v>
      </c>
      <c r="E2521">
        <v>50</v>
      </c>
      <c r="G2521" t="s">
        <v>308</v>
      </c>
      <c r="H2521">
        <v>210595</v>
      </c>
      <c r="I2521">
        <v>1.02</v>
      </c>
      <c r="J2521" t="s">
        <v>77</v>
      </c>
      <c r="K2521" t="s">
        <v>77</v>
      </c>
      <c r="L2521" t="s">
        <v>896</v>
      </c>
      <c r="M2521">
        <v>2004</v>
      </c>
      <c r="N2521">
        <v>74</v>
      </c>
      <c r="O2521">
        <v>1</v>
      </c>
      <c r="P2521" t="str">
        <f t="shared" si="78"/>
        <v>10</v>
      </c>
      <c r="Q2521" s="118">
        <f>VLOOKUP(M2521,WeightWhite!A$10:B$12,2,FALSE)*I2521</f>
        <v>2.3265322580645162</v>
      </c>
      <c r="R2521">
        <f t="shared" si="79"/>
        <v>3</v>
      </c>
    </row>
    <row r="2522" spans="1:18" hidden="1">
      <c r="A2522" s="134">
        <v>9411030086</v>
      </c>
      <c r="B2522">
        <v>2007</v>
      </c>
      <c r="C2522">
        <v>20071004</v>
      </c>
      <c r="D2522">
        <v>50</v>
      </c>
      <c r="E2522">
        <v>50</v>
      </c>
      <c r="G2522" t="s">
        <v>308</v>
      </c>
      <c r="H2522">
        <v>210595</v>
      </c>
      <c r="I2522">
        <v>1.02</v>
      </c>
      <c r="J2522" t="s">
        <v>77</v>
      </c>
      <c r="K2522" t="s">
        <v>77</v>
      </c>
      <c r="L2522" t="s">
        <v>896</v>
      </c>
      <c r="M2522">
        <v>2004</v>
      </c>
      <c r="N2522">
        <v>74</v>
      </c>
      <c r="O2522">
        <v>1</v>
      </c>
      <c r="P2522" t="str">
        <f t="shared" si="78"/>
        <v>10</v>
      </c>
      <c r="Q2522" s="118">
        <f>VLOOKUP(M2522,WeightWhite!A$10:B$12,2,FALSE)*I2522</f>
        <v>2.3265322580645162</v>
      </c>
      <c r="R2522">
        <f t="shared" si="79"/>
        <v>3</v>
      </c>
    </row>
    <row r="2523" spans="1:18" hidden="1">
      <c r="A2523" s="134">
        <v>9411030088</v>
      </c>
      <c r="B2523">
        <v>2007</v>
      </c>
      <c r="C2523">
        <v>20071004</v>
      </c>
      <c r="D2523">
        <v>50</v>
      </c>
      <c r="E2523">
        <v>50</v>
      </c>
      <c r="G2523" t="s">
        <v>308</v>
      </c>
      <c r="H2523">
        <v>210595</v>
      </c>
      <c r="I2523">
        <v>1.02</v>
      </c>
      <c r="J2523" t="s">
        <v>77</v>
      </c>
      <c r="K2523" t="s">
        <v>77</v>
      </c>
      <c r="L2523" t="s">
        <v>896</v>
      </c>
      <c r="M2523">
        <v>2004</v>
      </c>
      <c r="N2523">
        <v>74</v>
      </c>
      <c r="O2523">
        <v>1</v>
      </c>
      <c r="P2523" t="str">
        <f t="shared" si="78"/>
        <v>10</v>
      </c>
      <c r="Q2523" s="118">
        <f>VLOOKUP(M2523,WeightWhite!A$10:B$12,2,FALSE)*I2523</f>
        <v>2.3265322580645162</v>
      </c>
      <c r="R2523">
        <f t="shared" si="79"/>
        <v>3</v>
      </c>
    </row>
    <row r="2524" spans="1:18" hidden="1">
      <c r="A2524" s="134">
        <v>9411030091</v>
      </c>
      <c r="B2524">
        <v>2007</v>
      </c>
      <c r="C2524">
        <v>20071004</v>
      </c>
      <c r="D2524">
        <v>50</v>
      </c>
      <c r="E2524">
        <v>50</v>
      </c>
      <c r="G2524" t="s">
        <v>308</v>
      </c>
      <c r="H2524">
        <v>210595</v>
      </c>
      <c r="I2524">
        <v>1.02</v>
      </c>
      <c r="J2524" t="s">
        <v>77</v>
      </c>
      <c r="K2524" t="s">
        <v>77</v>
      </c>
      <c r="L2524" t="s">
        <v>896</v>
      </c>
      <c r="M2524">
        <v>2004</v>
      </c>
      <c r="N2524">
        <v>74</v>
      </c>
      <c r="O2524">
        <v>1</v>
      </c>
      <c r="P2524" t="str">
        <f t="shared" si="78"/>
        <v>10</v>
      </c>
      <c r="Q2524" s="118">
        <f>VLOOKUP(M2524,WeightWhite!A$10:B$12,2,FALSE)*I2524</f>
        <v>2.3265322580645162</v>
      </c>
      <c r="R2524">
        <f t="shared" si="79"/>
        <v>3</v>
      </c>
    </row>
    <row r="2525" spans="1:18" hidden="1">
      <c r="A2525" s="134">
        <v>9411030115</v>
      </c>
      <c r="B2525">
        <v>2007</v>
      </c>
      <c r="C2525">
        <v>20071004</v>
      </c>
      <c r="D2525">
        <v>50</v>
      </c>
      <c r="E2525">
        <v>50</v>
      </c>
      <c r="G2525" t="s">
        <v>308</v>
      </c>
      <c r="H2525">
        <v>210595</v>
      </c>
      <c r="I2525">
        <v>1.02</v>
      </c>
      <c r="J2525" t="s">
        <v>77</v>
      </c>
      <c r="K2525" t="s">
        <v>77</v>
      </c>
      <c r="L2525" t="s">
        <v>896</v>
      </c>
      <c r="M2525">
        <v>2004</v>
      </c>
      <c r="N2525">
        <v>74</v>
      </c>
      <c r="O2525">
        <v>1</v>
      </c>
      <c r="P2525" t="str">
        <f t="shared" si="78"/>
        <v>10</v>
      </c>
      <c r="Q2525" s="118">
        <f>VLOOKUP(M2525,WeightWhite!A$10:B$12,2,FALSE)*I2525</f>
        <v>2.3265322580645162</v>
      </c>
      <c r="R2525">
        <f t="shared" si="79"/>
        <v>3</v>
      </c>
    </row>
    <row r="2526" spans="1:18" hidden="1">
      <c r="A2526" s="134">
        <v>9309780070</v>
      </c>
      <c r="B2526">
        <v>2008</v>
      </c>
      <c r="C2526">
        <v>20081002</v>
      </c>
      <c r="D2526">
        <v>50</v>
      </c>
      <c r="E2526">
        <v>50</v>
      </c>
      <c r="F2526" t="s">
        <v>58</v>
      </c>
      <c r="G2526" t="s">
        <v>308</v>
      </c>
      <c r="H2526">
        <v>210595</v>
      </c>
      <c r="I2526">
        <v>1</v>
      </c>
      <c r="J2526" t="s">
        <v>77</v>
      </c>
      <c r="K2526" t="s">
        <v>77</v>
      </c>
      <c r="L2526" t="s">
        <v>896</v>
      </c>
      <c r="M2526">
        <v>2004</v>
      </c>
      <c r="N2526">
        <v>74</v>
      </c>
      <c r="O2526">
        <v>1</v>
      </c>
      <c r="P2526" t="str">
        <f t="shared" si="78"/>
        <v>10</v>
      </c>
      <c r="Q2526" s="118">
        <f>VLOOKUP(M2526,WeightWhite!A$10:B$12,2,FALSE)*I2526</f>
        <v>2.2809139784946235</v>
      </c>
      <c r="R2526">
        <f t="shared" si="79"/>
        <v>4</v>
      </c>
    </row>
    <row r="2527" spans="1:18" hidden="1">
      <c r="A2527" s="134">
        <v>9309780074</v>
      </c>
      <c r="B2527">
        <v>2008</v>
      </c>
      <c r="C2527">
        <v>20081002</v>
      </c>
      <c r="D2527">
        <v>50</v>
      </c>
      <c r="E2527">
        <v>50</v>
      </c>
      <c r="F2527" t="s">
        <v>58</v>
      </c>
      <c r="G2527" t="s">
        <v>308</v>
      </c>
      <c r="H2527">
        <v>210595</v>
      </c>
      <c r="I2527">
        <v>1</v>
      </c>
      <c r="J2527" t="s">
        <v>77</v>
      </c>
      <c r="K2527" t="s">
        <v>77</v>
      </c>
      <c r="L2527" t="s">
        <v>896</v>
      </c>
      <c r="M2527">
        <v>2004</v>
      </c>
      <c r="N2527">
        <v>74</v>
      </c>
      <c r="O2527">
        <v>1</v>
      </c>
      <c r="P2527" t="str">
        <f t="shared" si="78"/>
        <v>10</v>
      </c>
      <c r="Q2527" s="118">
        <f>VLOOKUP(M2527,WeightWhite!A$10:B$12,2,FALSE)*I2527</f>
        <v>2.2809139784946235</v>
      </c>
      <c r="R2527">
        <f t="shared" si="79"/>
        <v>4</v>
      </c>
    </row>
    <row r="2528" spans="1:18" hidden="1">
      <c r="A2528" s="134">
        <v>9309780075</v>
      </c>
      <c r="B2528">
        <v>2008</v>
      </c>
      <c r="C2528">
        <v>20081002</v>
      </c>
      <c r="D2528">
        <v>50</v>
      </c>
      <c r="E2528">
        <v>50</v>
      </c>
      <c r="F2528" t="s">
        <v>58</v>
      </c>
      <c r="G2528" t="s">
        <v>308</v>
      </c>
      <c r="H2528">
        <v>210595</v>
      </c>
      <c r="I2528">
        <v>1</v>
      </c>
      <c r="J2528" t="s">
        <v>77</v>
      </c>
      <c r="K2528" t="s">
        <v>77</v>
      </c>
      <c r="L2528" t="s">
        <v>896</v>
      </c>
      <c r="M2528">
        <v>2004</v>
      </c>
      <c r="N2528">
        <v>74</v>
      </c>
      <c r="O2528">
        <v>1</v>
      </c>
      <c r="P2528" t="str">
        <f t="shared" si="78"/>
        <v>10</v>
      </c>
      <c r="Q2528" s="118">
        <f>VLOOKUP(M2528,WeightWhite!A$10:B$12,2,FALSE)*I2528</f>
        <v>2.2809139784946235</v>
      </c>
      <c r="R2528">
        <f t="shared" si="79"/>
        <v>4</v>
      </c>
    </row>
    <row r="2529" spans="1:18" hidden="1">
      <c r="A2529" s="134">
        <v>9309780077</v>
      </c>
      <c r="B2529">
        <v>2008</v>
      </c>
      <c r="C2529">
        <v>20081002</v>
      </c>
      <c r="D2529">
        <v>50</v>
      </c>
      <c r="E2529">
        <v>50</v>
      </c>
      <c r="F2529" t="s">
        <v>58</v>
      </c>
      <c r="G2529" t="s">
        <v>308</v>
      </c>
      <c r="H2529">
        <v>210595</v>
      </c>
      <c r="I2529">
        <v>1</v>
      </c>
      <c r="J2529" t="s">
        <v>77</v>
      </c>
      <c r="K2529" t="s">
        <v>77</v>
      </c>
      <c r="L2529" t="s">
        <v>896</v>
      </c>
      <c r="M2529">
        <v>2004</v>
      </c>
      <c r="N2529">
        <v>74</v>
      </c>
      <c r="O2529">
        <v>1</v>
      </c>
      <c r="P2529" t="str">
        <f t="shared" si="78"/>
        <v>10</v>
      </c>
      <c r="Q2529" s="118">
        <f>VLOOKUP(M2529,WeightWhite!A$10:B$12,2,FALSE)*I2529</f>
        <v>2.2809139784946235</v>
      </c>
      <c r="R2529">
        <f t="shared" si="79"/>
        <v>4</v>
      </c>
    </row>
    <row r="2530" spans="1:18" hidden="1">
      <c r="A2530" s="134">
        <v>9309780080</v>
      </c>
      <c r="B2530">
        <v>2008</v>
      </c>
      <c r="C2530">
        <v>20081002</v>
      </c>
      <c r="D2530">
        <v>50</v>
      </c>
      <c r="E2530">
        <v>50</v>
      </c>
      <c r="F2530" t="s">
        <v>58</v>
      </c>
      <c r="G2530" t="s">
        <v>308</v>
      </c>
      <c r="H2530">
        <v>210595</v>
      </c>
      <c r="I2530">
        <v>1</v>
      </c>
      <c r="J2530" t="s">
        <v>77</v>
      </c>
      <c r="K2530" t="s">
        <v>77</v>
      </c>
      <c r="L2530" t="s">
        <v>896</v>
      </c>
      <c r="M2530">
        <v>2004</v>
      </c>
      <c r="N2530">
        <v>74</v>
      </c>
      <c r="O2530">
        <v>1</v>
      </c>
      <c r="P2530" t="str">
        <f t="shared" si="78"/>
        <v>10</v>
      </c>
      <c r="Q2530" s="118">
        <f>VLOOKUP(M2530,WeightWhite!A$10:B$12,2,FALSE)*I2530</f>
        <v>2.2809139784946235</v>
      </c>
      <c r="R2530">
        <f t="shared" si="79"/>
        <v>4</v>
      </c>
    </row>
    <row r="2531" spans="1:18" hidden="1">
      <c r="A2531" s="134">
        <v>9309780030</v>
      </c>
      <c r="B2531">
        <v>2008</v>
      </c>
      <c r="C2531">
        <v>20081002</v>
      </c>
      <c r="D2531">
        <v>50</v>
      </c>
      <c r="E2531">
        <v>50</v>
      </c>
      <c r="F2531" t="s">
        <v>58</v>
      </c>
      <c r="G2531" t="s">
        <v>308</v>
      </c>
      <c r="H2531">
        <v>210595</v>
      </c>
      <c r="I2531">
        <v>1</v>
      </c>
      <c r="J2531" t="s">
        <v>77</v>
      </c>
      <c r="K2531" t="s">
        <v>77</v>
      </c>
      <c r="L2531" t="s">
        <v>896</v>
      </c>
      <c r="M2531">
        <v>2004</v>
      </c>
      <c r="N2531">
        <v>74</v>
      </c>
      <c r="O2531">
        <v>1</v>
      </c>
      <c r="P2531" t="str">
        <f t="shared" si="78"/>
        <v>10</v>
      </c>
      <c r="Q2531" s="118">
        <f>VLOOKUP(M2531,WeightWhite!A$10:B$12,2,FALSE)*I2531</f>
        <v>2.2809139784946235</v>
      </c>
      <c r="R2531">
        <f t="shared" si="79"/>
        <v>4</v>
      </c>
    </row>
    <row r="2532" spans="1:18" hidden="1">
      <c r="A2532" s="134">
        <v>9309780062</v>
      </c>
      <c r="B2532">
        <v>2008</v>
      </c>
      <c r="C2532">
        <v>20081002</v>
      </c>
      <c r="D2532">
        <v>50</v>
      </c>
      <c r="E2532">
        <v>50</v>
      </c>
      <c r="F2532" t="s">
        <v>58</v>
      </c>
      <c r="G2532" t="s">
        <v>308</v>
      </c>
      <c r="H2532">
        <v>210595</v>
      </c>
      <c r="I2532">
        <v>1</v>
      </c>
      <c r="J2532" t="s">
        <v>77</v>
      </c>
      <c r="K2532" t="s">
        <v>77</v>
      </c>
      <c r="L2532" t="s">
        <v>896</v>
      </c>
      <c r="M2532">
        <v>2004</v>
      </c>
      <c r="N2532">
        <v>74</v>
      </c>
      <c r="O2532">
        <v>1</v>
      </c>
      <c r="P2532" t="str">
        <f t="shared" si="78"/>
        <v>10</v>
      </c>
      <c r="Q2532" s="118">
        <f>VLOOKUP(M2532,WeightWhite!A$10:B$12,2,FALSE)*I2532</f>
        <v>2.2809139784946235</v>
      </c>
      <c r="R2532">
        <f t="shared" si="79"/>
        <v>4</v>
      </c>
    </row>
    <row r="2533" spans="1:18" hidden="1">
      <c r="A2533" s="134">
        <v>9309780063</v>
      </c>
      <c r="B2533">
        <v>2008</v>
      </c>
      <c r="C2533">
        <v>20081002</v>
      </c>
      <c r="D2533">
        <v>50</v>
      </c>
      <c r="E2533">
        <v>50</v>
      </c>
      <c r="F2533" t="s">
        <v>58</v>
      </c>
      <c r="G2533" t="s">
        <v>308</v>
      </c>
      <c r="H2533">
        <v>210595</v>
      </c>
      <c r="I2533">
        <v>1</v>
      </c>
      <c r="J2533" t="s">
        <v>77</v>
      </c>
      <c r="K2533" t="s">
        <v>77</v>
      </c>
      <c r="L2533" t="s">
        <v>896</v>
      </c>
      <c r="M2533">
        <v>2004</v>
      </c>
      <c r="N2533">
        <v>74</v>
      </c>
      <c r="O2533">
        <v>1</v>
      </c>
      <c r="P2533" t="str">
        <f t="shared" si="78"/>
        <v>10</v>
      </c>
      <c r="Q2533" s="118">
        <f>VLOOKUP(M2533,WeightWhite!A$10:B$12,2,FALSE)*I2533</f>
        <v>2.2809139784946235</v>
      </c>
      <c r="R2533">
        <f t="shared" si="79"/>
        <v>4</v>
      </c>
    </row>
    <row r="2534" spans="1:18" hidden="1">
      <c r="A2534" s="134">
        <v>9309780085</v>
      </c>
      <c r="B2534">
        <v>2008</v>
      </c>
      <c r="C2534">
        <v>20081002</v>
      </c>
      <c r="D2534">
        <v>50</v>
      </c>
      <c r="E2534">
        <v>50</v>
      </c>
      <c r="F2534" t="s">
        <v>58</v>
      </c>
      <c r="G2534" t="s">
        <v>308</v>
      </c>
      <c r="H2534">
        <v>210595</v>
      </c>
      <c r="I2534">
        <v>1</v>
      </c>
      <c r="J2534" t="s">
        <v>77</v>
      </c>
      <c r="K2534" t="s">
        <v>77</v>
      </c>
      <c r="L2534" t="s">
        <v>896</v>
      </c>
      <c r="M2534">
        <v>2004</v>
      </c>
      <c r="N2534">
        <v>74</v>
      </c>
      <c r="O2534">
        <v>1</v>
      </c>
      <c r="P2534" t="str">
        <f t="shared" si="78"/>
        <v>10</v>
      </c>
      <c r="Q2534" s="118">
        <f>VLOOKUP(M2534,WeightWhite!A$10:B$12,2,FALSE)*I2534</f>
        <v>2.2809139784946235</v>
      </c>
      <c r="R2534">
        <f t="shared" si="79"/>
        <v>4</v>
      </c>
    </row>
    <row r="2535" spans="1:18" hidden="1">
      <c r="A2535" s="134">
        <v>9309780086</v>
      </c>
      <c r="B2535">
        <v>2008</v>
      </c>
      <c r="C2535">
        <v>20081002</v>
      </c>
      <c r="D2535">
        <v>50</v>
      </c>
      <c r="E2535">
        <v>50</v>
      </c>
      <c r="F2535" t="s">
        <v>58</v>
      </c>
      <c r="G2535" t="s">
        <v>308</v>
      </c>
      <c r="H2535">
        <v>210595</v>
      </c>
      <c r="I2535">
        <v>1</v>
      </c>
      <c r="J2535" t="s">
        <v>77</v>
      </c>
      <c r="K2535" t="s">
        <v>77</v>
      </c>
      <c r="L2535" t="s">
        <v>896</v>
      </c>
      <c r="M2535">
        <v>2004</v>
      </c>
      <c r="N2535">
        <v>74</v>
      </c>
      <c r="O2535">
        <v>1</v>
      </c>
      <c r="P2535" t="str">
        <f t="shared" si="78"/>
        <v>10</v>
      </c>
      <c r="Q2535" s="118">
        <f>VLOOKUP(M2535,WeightWhite!A$10:B$12,2,FALSE)*I2535</f>
        <v>2.2809139784946235</v>
      </c>
      <c r="R2535">
        <f t="shared" si="79"/>
        <v>4</v>
      </c>
    </row>
    <row r="2536" spans="1:18" hidden="1">
      <c r="A2536" s="134">
        <v>9309780089</v>
      </c>
      <c r="B2536">
        <v>2008</v>
      </c>
      <c r="C2536">
        <v>20081002</v>
      </c>
      <c r="D2536">
        <v>50</v>
      </c>
      <c r="E2536">
        <v>50</v>
      </c>
      <c r="F2536" t="s">
        <v>58</v>
      </c>
      <c r="G2536" t="s">
        <v>308</v>
      </c>
      <c r="H2536">
        <v>210595</v>
      </c>
      <c r="I2536">
        <v>1</v>
      </c>
      <c r="J2536" t="s">
        <v>77</v>
      </c>
      <c r="K2536" t="s">
        <v>77</v>
      </c>
      <c r="L2536" t="s">
        <v>896</v>
      </c>
      <c r="M2536">
        <v>2004</v>
      </c>
      <c r="N2536">
        <v>74</v>
      </c>
      <c r="O2536">
        <v>1</v>
      </c>
      <c r="P2536" t="str">
        <f t="shared" si="78"/>
        <v>10</v>
      </c>
      <c r="Q2536" s="118">
        <f>VLOOKUP(M2536,WeightWhite!A$10:B$12,2,FALSE)*I2536</f>
        <v>2.2809139784946235</v>
      </c>
      <c r="R2536">
        <f t="shared" si="79"/>
        <v>4</v>
      </c>
    </row>
    <row r="2537" spans="1:18" hidden="1">
      <c r="A2537" s="134">
        <v>9309780021</v>
      </c>
      <c r="B2537">
        <v>2008</v>
      </c>
      <c r="C2537">
        <v>20081002</v>
      </c>
      <c r="D2537">
        <v>50</v>
      </c>
      <c r="E2537">
        <v>50</v>
      </c>
      <c r="F2537" t="s">
        <v>58</v>
      </c>
      <c r="G2537" t="s">
        <v>308</v>
      </c>
      <c r="H2537">
        <v>210595</v>
      </c>
      <c r="I2537">
        <v>1</v>
      </c>
      <c r="J2537" t="s">
        <v>77</v>
      </c>
      <c r="K2537" t="s">
        <v>77</v>
      </c>
      <c r="L2537" t="s">
        <v>896</v>
      </c>
      <c r="M2537">
        <v>2004</v>
      </c>
      <c r="N2537">
        <v>74</v>
      </c>
      <c r="O2537">
        <v>1</v>
      </c>
      <c r="P2537" t="str">
        <f t="shared" si="78"/>
        <v>10</v>
      </c>
      <c r="Q2537" s="118">
        <f>VLOOKUP(M2537,WeightWhite!A$10:B$12,2,FALSE)*I2537</f>
        <v>2.2809139784946235</v>
      </c>
      <c r="R2537">
        <f t="shared" si="79"/>
        <v>4</v>
      </c>
    </row>
    <row r="2538" spans="1:18" hidden="1">
      <c r="A2538" s="134">
        <v>9309780003</v>
      </c>
      <c r="B2538">
        <v>2008</v>
      </c>
      <c r="C2538">
        <v>20081002</v>
      </c>
      <c r="D2538">
        <v>50</v>
      </c>
      <c r="E2538">
        <v>50</v>
      </c>
      <c r="F2538" t="s">
        <v>58</v>
      </c>
      <c r="G2538" t="s">
        <v>308</v>
      </c>
      <c r="H2538">
        <v>210595</v>
      </c>
      <c r="I2538">
        <v>1</v>
      </c>
      <c r="J2538" t="s">
        <v>77</v>
      </c>
      <c r="K2538" t="s">
        <v>77</v>
      </c>
      <c r="L2538" t="s">
        <v>896</v>
      </c>
      <c r="M2538">
        <v>2004</v>
      </c>
      <c r="N2538">
        <v>74</v>
      </c>
      <c r="O2538">
        <v>1</v>
      </c>
      <c r="P2538" t="str">
        <f t="shared" si="78"/>
        <v>10</v>
      </c>
      <c r="Q2538" s="118">
        <f>VLOOKUP(M2538,WeightWhite!A$10:B$12,2,FALSE)*I2538</f>
        <v>2.2809139784946235</v>
      </c>
      <c r="R2538">
        <f t="shared" si="79"/>
        <v>4</v>
      </c>
    </row>
    <row r="2539" spans="1:18" hidden="1">
      <c r="A2539" s="134">
        <v>9309780001</v>
      </c>
      <c r="B2539">
        <v>2008</v>
      </c>
      <c r="C2539">
        <v>20081002</v>
      </c>
      <c r="D2539">
        <v>50</v>
      </c>
      <c r="E2539">
        <v>50</v>
      </c>
      <c r="F2539" t="s">
        <v>58</v>
      </c>
      <c r="G2539" t="s">
        <v>308</v>
      </c>
      <c r="H2539">
        <v>210595</v>
      </c>
      <c r="I2539">
        <v>1</v>
      </c>
      <c r="J2539" t="s">
        <v>77</v>
      </c>
      <c r="K2539" t="s">
        <v>77</v>
      </c>
      <c r="L2539" t="s">
        <v>896</v>
      </c>
      <c r="M2539">
        <v>2004</v>
      </c>
      <c r="N2539">
        <v>74</v>
      </c>
      <c r="O2539">
        <v>1</v>
      </c>
      <c r="P2539" t="str">
        <f t="shared" si="78"/>
        <v>10</v>
      </c>
      <c r="Q2539" s="118">
        <f>VLOOKUP(M2539,WeightWhite!A$10:B$12,2,FALSE)*I2539</f>
        <v>2.2809139784946235</v>
      </c>
      <c r="R2539">
        <f t="shared" si="79"/>
        <v>4</v>
      </c>
    </row>
    <row r="2540" spans="1:18" hidden="1">
      <c r="A2540" s="134">
        <v>9309780017</v>
      </c>
      <c r="B2540">
        <v>2008</v>
      </c>
      <c r="C2540">
        <v>20081002</v>
      </c>
      <c r="D2540">
        <v>50</v>
      </c>
      <c r="E2540">
        <v>50</v>
      </c>
      <c r="F2540" t="s">
        <v>58</v>
      </c>
      <c r="G2540" t="s">
        <v>308</v>
      </c>
      <c r="H2540">
        <v>210595</v>
      </c>
      <c r="I2540">
        <v>1</v>
      </c>
      <c r="J2540" t="s">
        <v>77</v>
      </c>
      <c r="K2540" t="s">
        <v>77</v>
      </c>
      <c r="L2540" t="s">
        <v>896</v>
      </c>
      <c r="M2540">
        <v>2004</v>
      </c>
      <c r="N2540">
        <v>74</v>
      </c>
      <c r="O2540">
        <v>1</v>
      </c>
      <c r="P2540" t="str">
        <f t="shared" si="78"/>
        <v>10</v>
      </c>
      <c r="Q2540" s="118">
        <f>VLOOKUP(M2540,WeightWhite!A$10:B$12,2,FALSE)*I2540</f>
        <v>2.2809139784946235</v>
      </c>
      <c r="R2540">
        <f t="shared" si="79"/>
        <v>4</v>
      </c>
    </row>
    <row r="2541" spans="1:18" hidden="1">
      <c r="A2541" s="134">
        <v>9309780020</v>
      </c>
      <c r="B2541">
        <v>2008</v>
      </c>
      <c r="C2541">
        <v>20081002</v>
      </c>
      <c r="D2541">
        <v>50</v>
      </c>
      <c r="E2541">
        <v>50</v>
      </c>
      <c r="F2541" t="s">
        <v>58</v>
      </c>
      <c r="G2541" t="s">
        <v>308</v>
      </c>
      <c r="H2541">
        <v>210595</v>
      </c>
      <c r="I2541">
        <v>1</v>
      </c>
      <c r="J2541" t="s">
        <v>77</v>
      </c>
      <c r="K2541" t="s">
        <v>77</v>
      </c>
      <c r="L2541" t="s">
        <v>896</v>
      </c>
      <c r="M2541">
        <v>2004</v>
      </c>
      <c r="N2541">
        <v>74</v>
      </c>
      <c r="O2541">
        <v>1</v>
      </c>
      <c r="P2541" t="str">
        <f t="shared" si="78"/>
        <v>10</v>
      </c>
      <c r="Q2541" s="118">
        <f>VLOOKUP(M2541,WeightWhite!A$10:B$12,2,FALSE)*I2541</f>
        <v>2.2809139784946235</v>
      </c>
      <c r="R2541">
        <f t="shared" si="79"/>
        <v>4</v>
      </c>
    </row>
    <row r="2542" spans="1:18" hidden="1">
      <c r="A2542" s="134">
        <v>9309780032</v>
      </c>
      <c r="B2542">
        <v>2008</v>
      </c>
      <c r="C2542">
        <v>20081002</v>
      </c>
      <c r="D2542">
        <v>50</v>
      </c>
      <c r="E2542">
        <v>50</v>
      </c>
      <c r="F2542" t="s">
        <v>58</v>
      </c>
      <c r="G2542" t="s">
        <v>308</v>
      </c>
      <c r="H2542">
        <v>210595</v>
      </c>
      <c r="I2542">
        <v>1</v>
      </c>
      <c r="J2542" t="s">
        <v>77</v>
      </c>
      <c r="K2542" t="s">
        <v>77</v>
      </c>
      <c r="L2542" t="s">
        <v>896</v>
      </c>
      <c r="M2542">
        <v>2004</v>
      </c>
      <c r="N2542">
        <v>74</v>
      </c>
      <c r="O2542">
        <v>1</v>
      </c>
      <c r="P2542" t="str">
        <f t="shared" si="78"/>
        <v>10</v>
      </c>
      <c r="Q2542" s="118">
        <f>VLOOKUP(M2542,WeightWhite!A$10:B$12,2,FALSE)*I2542</f>
        <v>2.2809139784946235</v>
      </c>
      <c r="R2542">
        <f t="shared" si="79"/>
        <v>4</v>
      </c>
    </row>
    <row r="2543" spans="1:18" hidden="1">
      <c r="A2543" s="134">
        <v>9309780033</v>
      </c>
      <c r="B2543">
        <v>2008</v>
      </c>
      <c r="C2543">
        <v>20081002</v>
      </c>
      <c r="D2543">
        <v>50</v>
      </c>
      <c r="E2543">
        <v>50</v>
      </c>
      <c r="F2543" t="s">
        <v>58</v>
      </c>
      <c r="G2543" t="s">
        <v>308</v>
      </c>
      <c r="H2543">
        <v>210595</v>
      </c>
      <c r="I2543">
        <v>1</v>
      </c>
      <c r="J2543" t="s">
        <v>77</v>
      </c>
      <c r="K2543" t="s">
        <v>77</v>
      </c>
      <c r="L2543" t="s">
        <v>896</v>
      </c>
      <c r="M2543">
        <v>2004</v>
      </c>
      <c r="N2543">
        <v>74</v>
      </c>
      <c r="O2543">
        <v>1</v>
      </c>
      <c r="P2543" t="str">
        <f t="shared" si="78"/>
        <v>10</v>
      </c>
      <c r="Q2543" s="118">
        <f>VLOOKUP(M2543,WeightWhite!A$10:B$12,2,FALSE)*I2543</f>
        <v>2.2809139784946235</v>
      </c>
      <c r="R2543">
        <f t="shared" si="79"/>
        <v>4</v>
      </c>
    </row>
    <row r="2544" spans="1:18" hidden="1">
      <c r="A2544" s="134">
        <v>9309780039</v>
      </c>
      <c r="B2544">
        <v>2008</v>
      </c>
      <c r="C2544">
        <v>20081002</v>
      </c>
      <c r="D2544">
        <v>50</v>
      </c>
      <c r="E2544">
        <v>50</v>
      </c>
      <c r="F2544" t="s">
        <v>58</v>
      </c>
      <c r="G2544" t="s">
        <v>308</v>
      </c>
      <c r="H2544">
        <v>210595</v>
      </c>
      <c r="I2544">
        <v>1</v>
      </c>
      <c r="J2544" t="s">
        <v>77</v>
      </c>
      <c r="K2544" t="s">
        <v>77</v>
      </c>
      <c r="L2544" t="s">
        <v>896</v>
      </c>
      <c r="M2544">
        <v>2004</v>
      </c>
      <c r="N2544">
        <v>74</v>
      </c>
      <c r="O2544">
        <v>1</v>
      </c>
      <c r="P2544" t="str">
        <f t="shared" si="78"/>
        <v>10</v>
      </c>
      <c r="Q2544" s="118">
        <f>VLOOKUP(M2544,WeightWhite!A$10:B$12,2,FALSE)*I2544</f>
        <v>2.2809139784946235</v>
      </c>
      <c r="R2544">
        <f t="shared" si="79"/>
        <v>4</v>
      </c>
    </row>
    <row r="2545" spans="1:18" hidden="1">
      <c r="A2545" s="134">
        <v>9309780056</v>
      </c>
      <c r="B2545">
        <v>2008</v>
      </c>
      <c r="C2545">
        <v>20081002</v>
      </c>
      <c r="D2545">
        <v>50</v>
      </c>
      <c r="E2545">
        <v>50</v>
      </c>
      <c r="F2545" t="s">
        <v>58</v>
      </c>
      <c r="G2545" t="s">
        <v>308</v>
      </c>
      <c r="H2545">
        <v>210595</v>
      </c>
      <c r="I2545">
        <v>1</v>
      </c>
      <c r="J2545" t="s">
        <v>77</v>
      </c>
      <c r="K2545" t="s">
        <v>77</v>
      </c>
      <c r="L2545" t="s">
        <v>896</v>
      </c>
      <c r="M2545">
        <v>2004</v>
      </c>
      <c r="N2545">
        <v>74</v>
      </c>
      <c r="O2545">
        <v>1</v>
      </c>
      <c r="P2545" t="str">
        <f t="shared" si="78"/>
        <v>10</v>
      </c>
      <c r="Q2545" s="118">
        <f>VLOOKUP(M2545,WeightWhite!A$10:B$12,2,FALSE)*I2545</f>
        <v>2.2809139784946235</v>
      </c>
      <c r="R2545">
        <f t="shared" si="79"/>
        <v>4</v>
      </c>
    </row>
    <row r="2546" spans="1:18" hidden="1">
      <c r="A2546" s="134">
        <v>9309780057</v>
      </c>
      <c r="B2546">
        <v>2008</v>
      </c>
      <c r="C2546">
        <v>20081002</v>
      </c>
      <c r="D2546">
        <v>50</v>
      </c>
      <c r="E2546">
        <v>50</v>
      </c>
      <c r="F2546" t="s">
        <v>58</v>
      </c>
      <c r="G2546" t="s">
        <v>308</v>
      </c>
      <c r="H2546">
        <v>210595</v>
      </c>
      <c r="I2546">
        <v>1</v>
      </c>
      <c r="J2546" t="s">
        <v>77</v>
      </c>
      <c r="K2546" t="s">
        <v>77</v>
      </c>
      <c r="L2546" t="s">
        <v>896</v>
      </c>
      <c r="M2546">
        <v>2004</v>
      </c>
      <c r="N2546">
        <v>74</v>
      </c>
      <c r="O2546">
        <v>1</v>
      </c>
      <c r="P2546" t="str">
        <f t="shared" si="78"/>
        <v>10</v>
      </c>
      <c r="Q2546" s="118">
        <f>VLOOKUP(M2546,WeightWhite!A$10:B$12,2,FALSE)*I2546</f>
        <v>2.2809139784946235</v>
      </c>
      <c r="R2546">
        <f t="shared" si="79"/>
        <v>4</v>
      </c>
    </row>
    <row r="2547" spans="1:18" hidden="1">
      <c r="A2547" s="134">
        <v>9309780058</v>
      </c>
      <c r="B2547">
        <v>2008</v>
      </c>
      <c r="C2547">
        <v>20081002</v>
      </c>
      <c r="D2547">
        <v>50</v>
      </c>
      <c r="E2547">
        <v>50</v>
      </c>
      <c r="F2547" t="s">
        <v>58</v>
      </c>
      <c r="G2547" t="s">
        <v>308</v>
      </c>
      <c r="H2547">
        <v>210595</v>
      </c>
      <c r="I2547">
        <v>1</v>
      </c>
      <c r="J2547" t="s">
        <v>77</v>
      </c>
      <c r="K2547" t="s">
        <v>77</v>
      </c>
      <c r="L2547" t="s">
        <v>896</v>
      </c>
      <c r="M2547">
        <v>2004</v>
      </c>
      <c r="N2547">
        <v>74</v>
      </c>
      <c r="O2547">
        <v>1</v>
      </c>
      <c r="P2547" t="str">
        <f t="shared" si="78"/>
        <v>10</v>
      </c>
      <c r="Q2547" s="118">
        <f>VLOOKUP(M2547,WeightWhite!A$10:B$12,2,FALSE)*I2547</f>
        <v>2.2809139784946235</v>
      </c>
      <c r="R2547">
        <f t="shared" si="79"/>
        <v>4</v>
      </c>
    </row>
    <row r="2548" spans="1:18" hidden="1">
      <c r="A2548" s="134">
        <v>9309780059</v>
      </c>
      <c r="B2548">
        <v>2008</v>
      </c>
      <c r="C2548">
        <v>20081002</v>
      </c>
      <c r="D2548">
        <v>50</v>
      </c>
      <c r="E2548">
        <v>50</v>
      </c>
      <c r="F2548" t="s">
        <v>58</v>
      </c>
      <c r="G2548" t="s">
        <v>308</v>
      </c>
      <c r="H2548">
        <v>210595</v>
      </c>
      <c r="I2548">
        <v>1</v>
      </c>
      <c r="J2548" t="s">
        <v>77</v>
      </c>
      <c r="K2548" t="s">
        <v>77</v>
      </c>
      <c r="L2548" t="s">
        <v>896</v>
      </c>
      <c r="M2548">
        <v>2004</v>
      </c>
      <c r="N2548">
        <v>74</v>
      </c>
      <c r="O2548">
        <v>1</v>
      </c>
      <c r="P2548" t="str">
        <f t="shared" si="78"/>
        <v>10</v>
      </c>
      <c r="Q2548" s="118">
        <f>VLOOKUP(M2548,WeightWhite!A$10:B$12,2,FALSE)*I2548</f>
        <v>2.2809139784946235</v>
      </c>
      <c r="R2548">
        <f t="shared" si="79"/>
        <v>4</v>
      </c>
    </row>
    <row r="2549" spans="1:18" hidden="1">
      <c r="A2549" s="134">
        <v>9309780044</v>
      </c>
      <c r="B2549">
        <v>2008</v>
      </c>
      <c r="C2549">
        <v>20081002</v>
      </c>
      <c r="D2549">
        <v>50</v>
      </c>
      <c r="E2549">
        <v>50</v>
      </c>
      <c r="F2549" t="s">
        <v>58</v>
      </c>
      <c r="G2549" t="s">
        <v>308</v>
      </c>
      <c r="H2549">
        <v>210595</v>
      </c>
      <c r="I2549">
        <v>1</v>
      </c>
      <c r="J2549" t="s">
        <v>77</v>
      </c>
      <c r="K2549" t="s">
        <v>77</v>
      </c>
      <c r="L2549" t="s">
        <v>896</v>
      </c>
      <c r="M2549">
        <v>2004</v>
      </c>
      <c r="N2549">
        <v>74</v>
      </c>
      <c r="O2549">
        <v>1</v>
      </c>
      <c r="P2549" t="str">
        <f t="shared" si="78"/>
        <v>10</v>
      </c>
      <c r="Q2549" s="118">
        <f>VLOOKUP(M2549,WeightWhite!A$10:B$12,2,FALSE)*I2549</f>
        <v>2.2809139784946235</v>
      </c>
      <c r="R2549">
        <f t="shared" si="79"/>
        <v>4</v>
      </c>
    </row>
    <row r="2550" spans="1:18" hidden="1">
      <c r="A2550" s="134">
        <v>9309780047</v>
      </c>
      <c r="B2550">
        <v>2008</v>
      </c>
      <c r="C2550">
        <v>20081002</v>
      </c>
      <c r="D2550">
        <v>50</v>
      </c>
      <c r="E2550">
        <v>50</v>
      </c>
      <c r="F2550" t="s">
        <v>58</v>
      </c>
      <c r="G2550" t="s">
        <v>308</v>
      </c>
      <c r="H2550">
        <v>210595</v>
      </c>
      <c r="I2550">
        <v>1</v>
      </c>
      <c r="J2550" t="s">
        <v>77</v>
      </c>
      <c r="K2550" t="s">
        <v>77</v>
      </c>
      <c r="L2550" t="s">
        <v>896</v>
      </c>
      <c r="M2550">
        <v>2004</v>
      </c>
      <c r="N2550">
        <v>74</v>
      </c>
      <c r="O2550">
        <v>1</v>
      </c>
      <c r="P2550" t="str">
        <f t="shared" si="78"/>
        <v>10</v>
      </c>
      <c r="Q2550" s="118">
        <f>VLOOKUP(M2550,WeightWhite!A$10:B$12,2,FALSE)*I2550</f>
        <v>2.2809139784946235</v>
      </c>
      <c r="R2550">
        <f t="shared" si="79"/>
        <v>4</v>
      </c>
    </row>
    <row r="2551" spans="1:18" hidden="1">
      <c r="A2551" s="134">
        <v>9309780051</v>
      </c>
      <c r="B2551">
        <v>2008</v>
      </c>
      <c r="C2551">
        <v>20081002</v>
      </c>
      <c r="D2551">
        <v>50</v>
      </c>
      <c r="E2551">
        <v>50</v>
      </c>
      <c r="F2551" t="s">
        <v>58</v>
      </c>
      <c r="G2551" t="s">
        <v>308</v>
      </c>
      <c r="H2551">
        <v>210595</v>
      </c>
      <c r="I2551">
        <v>1</v>
      </c>
      <c r="J2551" t="s">
        <v>77</v>
      </c>
      <c r="K2551" t="s">
        <v>77</v>
      </c>
      <c r="L2551" t="s">
        <v>896</v>
      </c>
      <c r="M2551">
        <v>2004</v>
      </c>
      <c r="N2551">
        <v>74</v>
      </c>
      <c r="O2551">
        <v>1</v>
      </c>
      <c r="P2551" t="str">
        <f t="shared" si="78"/>
        <v>10</v>
      </c>
      <c r="Q2551" s="118">
        <f>VLOOKUP(M2551,WeightWhite!A$10:B$12,2,FALSE)*I2551</f>
        <v>2.2809139784946235</v>
      </c>
      <c r="R2551">
        <f t="shared" si="79"/>
        <v>4</v>
      </c>
    </row>
    <row r="2552" spans="1:18" hidden="1">
      <c r="A2552" s="134">
        <v>9309780052</v>
      </c>
      <c r="B2552">
        <v>2008</v>
      </c>
      <c r="C2552">
        <v>20081002</v>
      </c>
      <c r="D2552">
        <v>50</v>
      </c>
      <c r="E2552">
        <v>50</v>
      </c>
      <c r="F2552" t="s">
        <v>58</v>
      </c>
      <c r="G2552" t="s">
        <v>308</v>
      </c>
      <c r="H2552">
        <v>210595</v>
      </c>
      <c r="I2552">
        <v>1</v>
      </c>
      <c r="J2552" t="s">
        <v>77</v>
      </c>
      <c r="K2552" t="s">
        <v>77</v>
      </c>
      <c r="L2552" t="s">
        <v>896</v>
      </c>
      <c r="M2552">
        <v>2004</v>
      </c>
      <c r="N2552">
        <v>74</v>
      </c>
      <c r="O2552">
        <v>1</v>
      </c>
      <c r="P2552" t="str">
        <f t="shared" si="78"/>
        <v>10</v>
      </c>
      <c r="Q2552" s="118">
        <f>VLOOKUP(M2552,WeightWhite!A$10:B$12,2,FALSE)*I2552</f>
        <v>2.2809139784946235</v>
      </c>
      <c r="R2552">
        <f t="shared" si="79"/>
        <v>4</v>
      </c>
    </row>
    <row r="2553" spans="1:18" hidden="1">
      <c r="A2553" s="134">
        <v>1821572</v>
      </c>
      <c r="B2553">
        <v>2006</v>
      </c>
      <c r="C2553">
        <v>20061001</v>
      </c>
      <c r="D2553">
        <v>54</v>
      </c>
      <c r="E2553">
        <v>3</v>
      </c>
      <c r="F2553" t="s">
        <v>58</v>
      </c>
      <c r="G2553" t="s">
        <v>340</v>
      </c>
      <c r="H2553">
        <v>210512</v>
      </c>
      <c r="J2553" t="s">
        <v>626</v>
      </c>
      <c r="K2553" t="s">
        <v>77</v>
      </c>
      <c r="L2553" t="s">
        <v>896</v>
      </c>
      <c r="M2553">
        <v>2002</v>
      </c>
      <c r="N2553">
        <v>74</v>
      </c>
      <c r="O2553">
        <v>1</v>
      </c>
      <c r="P2553" t="str">
        <f t="shared" si="78"/>
        <v>10</v>
      </c>
      <c r="Q2553" s="118">
        <f>VLOOKUP(M2553,WeightWhite!A$10:B$12,2,FALSE)*I2553</f>
        <v>0</v>
      </c>
      <c r="R2553">
        <f t="shared" si="79"/>
        <v>4</v>
      </c>
    </row>
    <row r="2554" spans="1:18" hidden="1">
      <c r="A2554" s="134">
        <v>1851211</v>
      </c>
      <c r="B2554">
        <v>2006</v>
      </c>
      <c r="C2554">
        <v>20061012</v>
      </c>
      <c r="D2554">
        <v>54</v>
      </c>
      <c r="E2554">
        <v>3</v>
      </c>
      <c r="F2554" t="s">
        <v>58</v>
      </c>
      <c r="G2554" t="s">
        <v>311</v>
      </c>
      <c r="H2554">
        <v>210512</v>
      </c>
      <c r="J2554" t="s">
        <v>630</v>
      </c>
      <c r="K2554" t="s">
        <v>77</v>
      </c>
      <c r="L2554" t="s">
        <v>896</v>
      </c>
      <c r="M2554">
        <v>2002</v>
      </c>
      <c r="N2554">
        <v>74</v>
      </c>
      <c r="O2554">
        <v>1</v>
      </c>
      <c r="P2554" t="str">
        <f t="shared" si="78"/>
        <v>10</v>
      </c>
      <c r="Q2554" s="118">
        <f>VLOOKUP(M2554,WeightWhite!A$10:B$12,2,FALSE)*I2554</f>
        <v>0</v>
      </c>
      <c r="R2554">
        <f t="shared" si="79"/>
        <v>4</v>
      </c>
    </row>
    <row r="2555" spans="1:18" hidden="1">
      <c r="A2555" s="134">
        <v>1937295</v>
      </c>
      <c r="B2555">
        <v>2007</v>
      </c>
      <c r="C2555">
        <v>20071001</v>
      </c>
      <c r="D2555">
        <v>54</v>
      </c>
      <c r="E2555">
        <v>3</v>
      </c>
      <c r="F2555" t="s">
        <v>58</v>
      </c>
      <c r="G2555" t="s">
        <v>311</v>
      </c>
      <c r="H2555">
        <v>210556</v>
      </c>
      <c r="I2555">
        <v>0</v>
      </c>
      <c r="J2555" t="s">
        <v>630</v>
      </c>
      <c r="K2555" t="s">
        <v>77</v>
      </c>
      <c r="L2555" t="s">
        <v>896</v>
      </c>
      <c r="M2555">
        <v>2003</v>
      </c>
      <c r="N2555">
        <v>74</v>
      </c>
      <c r="O2555">
        <v>1</v>
      </c>
      <c r="P2555" t="str">
        <f t="shared" si="78"/>
        <v>10</v>
      </c>
      <c r="Q2555" s="118">
        <f>VLOOKUP(M2555,WeightWhite!A$10:B$12,2,FALSE)*I2555</f>
        <v>0</v>
      </c>
      <c r="R2555">
        <f t="shared" si="79"/>
        <v>4</v>
      </c>
    </row>
    <row r="2556" spans="1:18" hidden="1">
      <c r="A2556" s="134">
        <v>1825214</v>
      </c>
      <c r="B2556">
        <v>2006</v>
      </c>
      <c r="C2556">
        <v>20061005</v>
      </c>
      <c r="D2556">
        <v>50</v>
      </c>
      <c r="E2556">
        <v>1</v>
      </c>
      <c r="F2556" t="s">
        <v>58</v>
      </c>
      <c r="G2556" t="s">
        <v>321</v>
      </c>
      <c r="H2556">
        <v>210556</v>
      </c>
      <c r="I2556">
        <v>1.03</v>
      </c>
      <c r="J2556" t="s">
        <v>67</v>
      </c>
      <c r="K2556" t="s">
        <v>77</v>
      </c>
      <c r="L2556" t="s">
        <v>896</v>
      </c>
      <c r="M2556">
        <v>2003</v>
      </c>
      <c r="N2556">
        <v>74</v>
      </c>
      <c r="O2556">
        <v>1</v>
      </c>
      <c r="P2556" t="str">
        <f t="shared" si="78"/>
        <v>10</v>
      </c>
      <c r="Q2556" s="118">
        <f>VLOOKUP(M2556,WeightWhite!A$10:B$12,2,FALSE)*I2556</f>
        <v>8.4849999999999994</v>
      </c>
      <c r="R2556">
        <f t="shared" si="79"/>
        <v>3</v>
      </c>
    </row>
    <row r="2557" spans="1:18" hidden="1">
      <c r="A2557" s="134">
        <v>9425800051</v>
      </c>
      <c r="B2557">
        <v>2007</v>
      </c>
      <c r="C2557">
        <v>20071002</v>
      </c>
      <c r="D2557">
        <v>50</v>
      </c>
      <c r="E2557">
        <v>50</v>
      </c>
      <c r="G2557" t="s">
        <v>255</v>
      </c>
      <c r="H2557">
        <v>210595</v>
      </c>
      <c r="I2557">
        <v>1.1299999999999999</v>
      </c>
      <c r="J2557" t="s">
        <v>92</v>
      </c>
      <c r="K2557" t="s">
        <v>77</v>
      </c>
      <c r="L2557" t="s">
        <v>896</v>
      </c>
      <c r="M2557">
        <v>2004</v>
      </c>
      <c r="N2557">
        <v>74</v>
      </c>
      <c r="O2557">
        <v>1</v>
      </c>
      <c r="P2557" t="str">
        <f t="shared" si="78"/>
        <v>10</v>
      </c>
      <c r="Q2557" s="118">
        <f>VLOOKUP(M2557,WeightWhite!A$10:B$12,2,FALSE)*I2557</f>
        <v>2.5774327956989245</v>
      </c>
      <c r="R2557">
        <f t="shared" si="79"/>
        <v>3</v>
      </c>
    </row>
    <row r="2558" spans="1:18" hidden="1">
      <c r="A2558" s="134">
        <v>1678364</v>
      </c>
      <c r="B2558">
        <v>2004</v>
      </c>
      <c r="C2558">
        <v>20041006</v>
      </c>
      <c r="D2558">
        <v>23</v>
      </c>
      <c r="E2558">
        <v>29</v>
      </c>
      <c r="F2558" t="s">
        <v>58</v>
      </c>
      <c r="G2558" t="s">
        <v>277</v>
      </c>
      <c r="H2558">
        <v>210512</v>
      </c>
      <c r="I2558">
        <v>1</v>
      </c>
      <c r="J2558" t="s">
        <v>1073</v>
      </c>
      <c r="K2558" t="s">
        <v>77</v>
      </c>
      <c r="L2558" t="s">
        <v>896</v>
      </c>
      <c r="M2558">
        <v>2002</v>
      </c>
      <c r="N2558">
        <v>58</v>
      </c>
      <c r="O2558">
        <v>1</v>
      </c>
      <c r="P2558" t="str">
        <f t="shared" si="78"/>
        <v>10</v>
      </c>
      <c r="Q2558" s="118">
        <f>VLOOKUP(M2558,WeightWhite!A$10:B$12,2,FALSE)*I2558</f>
        <v>1</v>
      </c>
      <c r="R2558">
        <f t="shared" si="79"/>
        <v>2</v>
      </c>
    </row>
    <row r="2559" spans="1:18" hidden="1">
      <c r="A2559" s="134">
        <v>1604014</v>
      </c>
      <c r="B2559">
        <v>2004</v>
      </c>
      <c r="C2559">
        <v>20041008</v>
      </c>
      <c r="D2559">
        <v>23</v>
      </c>
      <c r="E2559">
        <v>29</v>
      </c>
      <c r="F2559" t="s">
        <v>58</v>
      </c>
      <c r="G2559" t="s">
        <v>277</v>
      </c>
      <c r="H2559">
        <v>210512</v>
      </c>
      <c r="I2559">
        <v>1</v>
      </c>
      <c r="J2559" t="s">
        <v>1073</v>
      </c>
      <c r="K2559" t="s">
        <v>77</v>
      </c>
      <c r="L2559" t="s">
        <v>896</v>
      </c>
      <c r="M2559">
        <v>2002</v>
      </c>
      <c r="N2559">
        <v>58</v>
      </c>
      <c r="O2559">
        <v>1</v>
      </c>
      <c r="P2559" t="str">
        <f t="shared" si="78"/>
        <v>10</v>
      </c>
      <c r="Q2559" s="118">
        <f>VLOOKUP(M2559,WeightWhite!A$10:B$12,2,FALSE)*I2559</f>
        <v>1</v>
      </c>
      <c r="R2559">
        <f t="shared" si="79"/>
        <v>2</v>
      </c>
    </row>
    <row r="2560" spans="1:18" hidden="1">
      <c r="A2560" s="134">
        <v>1868322</v>
      </c>
      <c r="B2560">
        <v>2006</v>
      </c>
      <c r="C2560">
        <v>20061009</v>
      </c>
      <c r="D2560">
        <v>23</v>
      </c>
      <c r="E2560">
        <v>29</v>
      </c>
      <c r="F2560" t="s">
        <v>58</v>
      </c>
      <c r="G2560" t="s">
        <v>277</v>
      </c>
      <c r="H2560">
        <v>210595</v>
      </c>
      <c r="I2560">
        <v>1</v>
      </c>
      <c r="J2560" t="s">
        <v>1073</v>
      </c>
      <c r="K2560" t="s">
        <v>77</v>
      </c>
      <c r="L2560" t="s">
        <v>896</v>
      </c>
      <c r="M2560">
        <v>2004</v>
      </c>
      <c r="N2560">
        <v>58</v>
      </c>
      <c r="O2560">
        <v>1</v>
      </c>
      <c r="P2560" t="str">
        <f t="shared" si="78"/>
        <v>10</v>
      </c>
      <c r="Q2560" s="118">
        <f>VLOOKUP(M2560,WeightWhite!A$10:B$12,2,FALSE)*I2560</f>
        <v>2.2809139784946235</v>
      </c>
      <c r="R2560">
        <f t="shared" si="79"/>
        <v>2</v>
      </c>
    </row>
    <row r="2561" spans="1:18" hidden="1">
      <c r="A2561" s="134">
        <v>1781079</v>
      </c>
      <c r="B2561">
        <v>2005</v>
      </c>
      <c r="C2561">
        <v>20051005</v>
      </c>
      <c r="D2561">
        <v>62</v>
      </c>
      <c r="E2561">
        <v>29</v>
      </c>
      <c r="F2561" t="s">
        <v>58</v>
      </c>
      <c r="G2561" t="s">
        <v>277</v>
      </c>
      <c r="H2561">
        <v>210512</v>
      </c>
      <c r="I2561">
        <v>1</v>
      </c>
      <c r="J2561" t="s">
        <v>1073</v>
      </c>
      <c r="K2561" t="s">
        <v>77</v>
      </c>
      <c r="L2561" t="s">
        <v>896</v>
      </c>
      <c r="M2561">
        <v>2002</v>
      </c>
      <c r="N2561">
        <v>58</v>
      </c>
      <c r="O2561">
        <v>1</v>
      </c>
      <c r="P2561" t="str">
        <f t="shared" si="78"/>
        <v>10</v>
      </c>
      <c r="Q2561" s="118">
        <f>VLOOKUP(M2561,WeightWhite!A$10:B$12,2,FALSE)*I2561</f>
        <v>1</v>
      </c>
      <c r="R2561">
        <f t="shared" si="79"/>
        <v>3</v>
      </c>
    </row>
    <row r="2562" spans="1:18" hidden="1">
      <c r="A2562" s="134">
        <v>1681000</v>
      </c>
      <c r="B2562">
        <v>2004</v>
      </c>
      <c r="C2562">
        <v>20041028</v>
      </c>
      <c r="D2562">
        <v>23</v>
      </c>
      <c r="E2562">
        <v>52</v>
      </c>
      <c r="F2562" t="s">
        <v>58</v>
      </c>
      <c r="G2562" t="s">
        <v>318</v>
      </c>
      <c r="H2562">
        <v>210512</v>
      </c>
      <c r="I2562">
        <v>0</v>
      </c>
      <c r="J2562" t="s">
        <v>1083</v>
      </c>
      <c r="K2562" t="s">
        <v>77</v>
      </c>
      <c r="L2562" t="s">
        <v>896</v>
      </c>
      <c r="M2562">
        <v>2002</v>
      </c>
      <c r="N2562">
        <v>55</v>
      </c>
      <c r="O2562">
        <v>1</v>
      </c>
      <c r="P2562" t="str">
        <f t="shared" ref="P2562:P2625" si="80">MID(C2562,5,2)</f>
        <v>10</v>
      </c>
      <c r="Q2562" s="118">
        <f>VLOOKUP(M2562,WeightWhite!A$10:B$12,2,FALSE)*I2562</f>
        <v>0</v>
      </c>
      <c r="R2562">
        <f t="shared" si="79"/>
        <v>2</v>
      </c>
    </row>
    <row r="2563" spans="1:18" hidden="1">
      <c r="A2563" s="134">
        <v>1681008</v>
      </c>
      <c r="B2563">
        <v>2004</v>
      </c>
      <c r="C2563">
        <v>20041028</v>
      </c>
      <c r="D2563">
        <v>23</v>
      </c>
      <c r="E2563">
        <v>52</v>
      </c>
      <c r="F2563" t="s">
        <v>58</v>
      </c>
      <c r="G2563" t="s">
        <v>318</v>
      </c>
      <c r="H2563">
        <v>210512</v>
      </c>
      <c r="I2563">
        <v>0</v>
      </c>
      <c r="J2563" t="s">
        <v>1083</v>
      </c>
      <c r="K2563" t="s">
        <v>77</v>
      </c>
      <c r="L2563" t="s">
        <v>896</v>
      </c>
      <c r="M2563">
        <v>2002</v>
      </c>
      <c r="N2563">
        <v>55</v>
      </c>
      <c r="O2563">
        <v>1</v>
      </c>
      <c r="P2563" t="str">
        <f t="shared" si="80"/>
        <v>10</v>
      </c>
      <c r="Q2563" s="118">
        <f>VLOOKUP(M2563,WeightWhite!A$10:B$12,2,FALSE)*I2563</f>
        <v>0</v>
      </c>
      <c r="R2563">
        <f t="shared" ref="R2563:R2626" si="81">B2563-M2563</f>
        <v>2</v>
      </c>
    </row>
    <row r="2564" spans="1:18" hidden="1">
      <c r="A2564" s="134">
        <v>1680984</v>
      </c>
      <c r="B2564">
        <v>2004</v>
      </c>
      <c r="C2564">
        <v>20041028</v>
      </c>
      <c r="D2564">
        <v>23</v>
      </c>
      <c r="E2564">
        <v>52</v>
      </c>
      <c r="F2564" t="s">
        <v>58</v>
      </c>
      <c r="G2564" t="s">
        <v>318</v>
      </c>
      <c r="H2564">
        <v>210512</v>
      </c>
      <c r="I2564">
        <v>0</v>
      </c>
      <c r="J2564" t="s">
        <v>1083</v>
      </c>
      <c r="K2564" t="s">
        <v>77</v>
      </c>
      <c r="L2564" t="s">
        <v>896</v>
      </c>
      <c r="M2564">
        <v>2002</v>
      </c>
      <c r="N2564">
        <v>5</v>
      </c>
      <c r="O2564">
        <v>1</v>
      </c>
      <c r="P2564" t="str">
        <f t="shared" si="80"/>
        <v>10</v>
      </c>
      <c r="Q2564" s="118">
        <f>VLOOKUP(M2564,WeightWhite!A$10:B$12,2,FALSE)*I2564</f>
        <v>0</v>
      </c>
      <c r="R2564">
        <f t="shared" si="81"/>
        <v>2</v>
      </c>
    </row>
    <row r="2565" spans="1:18" hidden="1">
      <c r="A2565" s="134">
        <v>1860572</v>
      </c>
      <c r="B2565">
        <v>2006</v>
      </c>
      <c r="C2565">
        <v>20061018</v>
      </c>
      <c r="D2565">
        <v>62</v>
      </c>
      <c r="E2565">
        <v>29</v>
      </c>
      <c r="F2565" t="s">
        <v>58</v>
      </c>
      <c r="G2565" t="s">
        <v>318</v>
      </c>
      <c r="H2565">
        <v>210595</v>
      </c>
      <c r="I2565">
        <v>1</v>
      </c>
      <c r="J2565" t="s">
        <v>1083</v>
      </c>
      <c r="K2565" t="s">
        <v>77</v>
      </c>
      <c r="L2565" t="s">
        <v>896</v>
      </c>
      <c r="M2565">
        <v>2004</v>
      </c>
      <c r="N2565">
        <v>55</v>
      </c>
      <c r="O2565">
        <v>1</v>
      </c>
      <c r="P2565" t="str">
        <f t="shared" si="80"/>
        <v>10</v>
      </c>
      <c r="Q2565" s="118">
        <f>VLOOKUP(M2565,WeightWhite!A$10:B$12,2,FALSE)*I2565</f>
        <v>2.2809139784946235</v>
      </c>
      <c r="R2565">
        <f t="shared" si="81"/>
        <v>2</v>
      </c>
    </row>
    <row r="2566" spans="1:18" hidden="1">
      <c r="A2566" s="134">
        <v>1797971</v>
      </c>
      <c r="B2566">
        <v>2005</v>
      </c>
      <c r="C2566">
        <v>20051016</v>
      </c>
      <c r="D2566">
        <v>45</v>
      </c>
      <c r="E2566">
        <v>95</v>
      </c>
      <c r="F2566" t="s">
        <v>58</v>
      </c>
      <c r="G2566" t="s">
        <v>278</v>
      </c>
      <c r="H2566">
        <v>210512</v>
      </c>
      <c r="I2566">
        <v>5.75</v>
      </c>
      <c r="J2566" t="s">
        <v>1078</v>
      </c>
      <c r="K2566" t="s">
        <v>77</v>
      </c>
      <c r="L2566" t="s">
        <v>896</v>
      </c>
      <c r="M2566">
        <v>2002</v>
      </c>
      <c r="N2566">
        <v>56</v>
      </c>
      <c r="O2566">
        <v>1</v>
      </c>
      <c r="P2566" t="str">
        <f t="shared" si="80"/>
        <v>10</v>
      </c>
      <c r="Q2566" s="118">
        <f>VLOOKUP(M2566,WeightWhite!A$10:B$12,2,FALSE)*I2566</f>
        <v>5.75</v>
      </c>
      <c r="R2566">
        <f t="shared" si="81"/>
        <v>3</v>
      </c>
    </row>
    <row r="2567" spans="1:18" hidden="1">
      <c r="A2567" s="134">
        <v>1666282</v>
      </c>
      <c r="B2567">
        <v>2004</v>
      </c>
      <c r="C2567">
        <v>20041014</v>
      </c>
      <c r="D2567">
        <v>45</v>
      </c>
      <c r="E2567">
        <v>95</v>
      </c>
      <c r="F2567" t="s">
        <v>58</v>
      </c>
      <c r="G2567" t="s">
        <v>259</v>
      </c>
      <c r="H2567">
        <v>210512</v>
      </c>
      <c r="I2567">
        <v>3</v>
      </c>
      <c r="J2567" t="s">
        <v>1219</v>
      </c>
      <c r="K2567" t="s">
        <v>77</v>
      </c>
      <c r="L2567" t="s">
        <v>896</v>
      </c>
      <c r="M2567">
        <v>2002</v>
      </c>
      <c r="N2567">
        <v>56</v>
      </c>
      <c r="O2567">
        <v>1</v>
      </c>
      <c r="P2567" t="str">
        <f t="shared" si="80"/>
        <v>10</v>
      </c>
      <c r="Q2567" s="118">
        <f>VLOOKUP(M2567,WeightWhite!A$10:B$12,2,FALSE)*I2567</f>
        <v>3</v>
      </c>
      <c r="R2567">
        <f t="shared" si="81"/>
        <v>2</v>
      </c>
    </row>
    <row r="2568" spans="1:18" hidden="1">
      <c r="A2568" s="134">
        <v>1862070</v>
      </c>
      <c r="B2568">
        <v>2006</v>
      </c>
      <c r="C2568">
        <v>20061021</v>
      </c>
      <c r="D2568">
        <v>45</v>
      </c>
      <c r="E2568">
        <v>95</v>
      </c>
      <c r="F2568" t="s">
        <v>58</v>
      </c>
      <c r="G2568" t="s">
        <v>286</v>
      </c>
      <c r="H2568">
        <v>210556</v>
      </c>
      <c r="I2568">
        <v>12.74</v>
      </c>
      <c r="J2568" t="s">
        <v>1076</v>
      </c>
      <c r="K2568" t="s">
        <v>77</v>
      </c>
      <c r="L2568" t="s">
        <v>896</v>
      </c>
      <c r="M2568">
        <v>2003</v>
      </c>
      <c r="N2568">
        <v>57</v>
      </c>
      <c r="O2568">
        <v>1</v>
      </c>
      <c r="P2568" t="str">
        <f t="shared" si="80"/>
        <v>10</v>
      </c>
      <c r="Q2568" s="118">
        <f>VLOOKUP(M2568,WeightWhite!A$10:B$12,2,FALSE)*I2568</f>
        <v>104.95038834951455</v>
      </c>
      <c r="R2568">
        <f t="shared" si="81"/>
        <v>3</v>
      </c>
    </row>
    <row r="2569" spans="1:18" hidden="1">
      <c r="A2569" s="134" t="s">
        <v>1220</v>
      </c>
      <c r="B2569">
        <v>2005</v>
      </c>
      <c r="C2569">
        <v>20051112</v>
      </c>
      <c r="D2569">
        <v>10</v>
      </c>
      <c r="E2569">
        <v>33</v>
      </c>
      <c r="G2569" t="s">
        <v>245</v>
      </c>
      <c r="H2569">
        <v>210512</v>
      </c>
      <c r="I2569">
        <v>4.74</v>
      </c>
      <c r="J2569" t="s">
        <v>1081</v>
      </c>
      <c r="K2569" t="s">
        <v>77</v>
      </c>
      <c r="L2569" t="s">
        <v>896</v>
      </c>
      <c r="M2569">
        <v>2002</v>
      </c>
      <c r="N2569">
        <v>9</v>
      </c>
      <c r="O2569">
        <v>1</v>
      </c>
      <c r="P2569" t="str">
        <f t="shared" si="80"/>
        <v>11</v>
      </c>
      <c r="Q2569" s="118">
        <f>VLOOKUP(M2569,WeightWhite!A$10:B$12,2,FALSE)*I2569</f>
        <v>4.74</v>
      </c>
      <c r="R2569">
        <f t="shared" si="81"/>
        <v>3</v>
      </c>
    </row>
    <row r="2570" spans="1:18" hidden="1">
      <c r="A2570" s="134">
        <v>1592569</v>
      </c>
      <c r="B2570">
        <v>2004</v>
      </c>
      <c r="C2570">
        <v>20041105</v>
      </c>
      <c r="D2570">
        <v>23</v>
      </c>
      <c r="E2570">
        <v>19</v>
      </c>
      <c r="F2570" t="s">
        <v>58</v>
      </c>
      <c r="G2570" t="s">
        <v>364</v>
      </c>
      <c r="H2570">
        <v>210512</v>
      </c>
      <c r="I2570">
        <v>1</v>
      </c>
      <c r="J2570" t="s">
        <v>1221</v>
      </c>
      <c r="K2570" t="s">
        <v>77</v>
      </c>
      <c r="L2570" t="s">
        <v>896</v>
      </c>
      <c r="M2570">
        <v>2002</v>
      </c>
      <c r="N2570">
        <v>65</v>
      </c>
      <c r="O2570">
        <v>1</v>
      </c>
      <c r="P2570" t="str">
        <f t="shared" si="80"/>
        <v>11</v>
      </c>
      <c r="Q2570" s="118">
        <f>VLOOKUP(M2570,WeightWhite!A$10:B$12,2,FALSE)*I2570</f>
        <v>1</v>
      </c>
      <c r="R2570">
        <f t="shared" si="81"/>
        <v>2</v>
      </c>
    </row>
    <row r="2571" spans="1:18" hidden="1">
      <c r="A2571" s="134">
        <v>1734467</v>
      </c>
      <c r="B2571">
        <v>2005</v>
      </c>
      <c r="C2571">
        <v>20051102</v>
      </c>
      <c r="D2571">
        <v>62</v>
      </c>
      <c r="E2571">
        <v>29</v>
      </c>
      <c r="F2571" t="s">
        <v>58</v>
      </c>
      <c r="G2571" t="s">
        <v>318</v>
      </c>
      <c r="H2571">
        <v>210512</v>
      </c>
      <c r="I2571">
        <v>1</v>
      </c>
      <c r="J2571" t="s">
        <v>1083</v>
      </c>
      <c r="K2571" t="s">
        <v>77</v>
      </c>
      <c r="L2571" t="s">
        <v>896</v>
      </c>
      <c r="M2571">
        <v>2002</v>
      </c>
      <c r="N2571">
        <v>55</v>
      </c>
      <c r="O2571">
        <v>1</v>
      </c>
      <c r="P2571" t="str">
        <f t="shared" si="80"/>
        <v>11</v>
      </c>
      <c r="Q2571" s="118">
        <f>VLOOKUP(M2571,WeightWhite!A$10:B$12,2,FALSE)*I2571</f>
        <v>1</v>
      </c>
      <c r="R2571">
        <f t="shared" si="81"/>
        <v>3</v>
      </c>
    </row>
    <row r="2572" spans="1:18" hidden="1">
      <c r="A2572" s="134">
        <v>1732524</v>
      </c>
      <c r="B2572">
        <v>2005</v>
      </c>
      <c r="C2572">
        <v>20051120</v>
      </c>
      <c r="D2572">
        <v>45</v>
      </c>
      <c r="E2572">
        <v>95</v>
      </c>
      <c r="F2572" t="s">
        <v>58</v>
      </c>
      <c r="G2572" t="s">
        <v>297</v>
      </c>
      <c r="H2572">
        <v>210512</v>
      </c>
      <c r="I2572">
        <v>3.5</v>
      </c>
      <c r="J2572" t="s">
        <v>1090</v>
      </c>
      <c r="K2572" t="s">
        <v>77</v>
      </c>
      <c r="L2572" t="s">
        <v>896</v>
      </c>
      <c r="M2572">
        <v>2002</v>
      </c>
      <c r="N2572">
        <v>53</v>
      </c>
      <c r="O2572">
        <v>1</v>
      </c>
      <c r="P2572" t="str">
        <f t="shared" si="80"/>
        <v>11</v>
      </c>
      <c r="Q2572" s="118">
        <f>VLOOKUP(M2572,WeightWhite!A$10:B$12,2,FALSE)*I2572</f>
        <v>3.5</v>
      </c>
      <c r="R2572">
        <f t="shared" si="81"/>
        <v>3</v>
      </c>
    </row>
    <row r="2573" spans="1:18" hidden="1">
      <c r="A2573" s="134">
        <v>1816478</v>
      </c>
      <c r="B2573">
        <v>2006</v>
      </c>
      <c r="C2573">
        <v>20061105</v>
      </c>
      <c r="D2573">
        <v>45</v>
      </c>
      <c r="E2573">
        <v>95</v>
      </c>
      <c r="F2573" t="s">
        <v>58</v>
      </c>
      <c r="G2573" t="s">
        <v>303</v>
      </c>
      <c r="H2573">
        <v>210512</v>
      </c>
      <c r="I2573">
        <v>4.46</v>
      </c>
      <c r="J2573" t="s">
        <v>1201</v>
      </c>
      <c r="K2573" t="s">
        <v>77</v>
      </c>
      <c r="L2573" t="s">
        <v>896</v>
      </c>
      <c r="M2573">
        <v>2002</v>
      </c>
      <c r="N2573">
        <v>53</v>
      </c>
      <c r="O2573">
        <v>1</v>
      </c>
      <c r="P2573" t="str">
        <f t="shared" si="80"/>
        <v>11</v>
      </c>
      <c r="Q2573" s="118">
        <f>VLOOKUP(M2573,WeightWhite!A$10:B$12,2,FALSE)*I2573</f>
        <v>4.46</v>
      </c>
      <c r="R2573">
        <f t="shared" si="81"/>
        <v>4</v>
      </c>
    </row>
    <row r="2574" spans="1:18" hidden="1">
      <c r="A2574" s="134">
        <v>1798015</v>
      </c>
      <c r="B2574">
        <v>2005</v>
      </c>
      <c r="C2574">
        <v>20051115</v>
      </c>
      <c r="D2574">
        <v>45</v>
      </c>
      <c r="E2574">
        <v>95</v>
      </c>
      <c r="F2574" t="s">
        <v>58</v>
      </c>
      <c r="G2574" t="s">
        <v>295</v>
      </c>
      <c r="H2574">
        <v>210512</v>
      </c>
      <c r="I2574">
        <v>3.5</v>
      </c>
      <c r="J2574" t="s">
        <v>1075</v>
      </c>
      <c r="K2574" t="s">
        <v>77</v>
      </c>
      <c r="L2574" t="s">
        <v>896</v>
      </c>
      <c r="M2574">
        <v>2002</v>
      </c>
      <c r="N2574">
        <v>53</v>
      </c>
      <c r="O2574">
        <v>1</v>
      </c>
      <c r="P2574" t="str">
        <f t="shared" si="80"/>
        <v>11</v>
      </c>
      <c r="Q2574" s="118">
        <f>VLOOKUP(M2574,WeightWhite!A$10:B$12,2,FALSE)*I2574</f>
        <v>3.5</v>
      </c>
      <c r="R2574">
        <f t="shared" si="81"/>
        <v>3</v>
      </c>
    </row>
    <row r="2575" spans="1:18" hidden="1">
      <c r="A2575" s="134">
        <v>1773561</v>
      </c>
      <c r="B2575">
        <v>2005</v>
      </c>
      <c r="C2575">
        <v>20051120</v>
      </c>
      <c r="D2575">
        <v>45</v>
      </c>
      <c r="E2575">
        <v>95</v>
      </c>
      <c r="F2575" t="s">
        <v>58</v>
      </c>
      <c r="G2575" t="s">
        <v>295</v>
      </c>
      <c r="H2575">
        <v>210512</v>
      </c>
      <c r="I2575">
        <v>3.5</v>
      </c>
      <c r="J2575" t="s">
        <v>1075</v>
      </c>
      <c r="K2575" t="s">
        <v>77</v>
      </c>
      <c r="L2575" t="s">
        <v>896</v>
      </c>
      <c r="M2575">
        <v>2002</v>
      </c>
      <c r="N2575">
        <v>53</v>
      </c>
      <c r="O2575">
        <v>1</v>
      </c>
      <c r="P2575" t="str">
        <f t="shared" si="80"/>
        <v>11</v>
      </c>
      <c r="Q2575" s="118">
        <f>VLOOKUP(M2575,WeightWhite!A$10:B$12,2,FALSE)*I2575</f>
        <v>3.5</v>
      </c>
      <c r="R2575">
        <f t="shared" si="81"/>
        <v>3</v>
      </c>
    </row>
    <row r="2576" spans="1:18" hidden="1">
      <c r="A2576" s="134">
        <v>1822437</v>
      </c>
      <c r="B2576">
        <v>2006</v>
      </c>
      <c r="C2576">
        <v>20061118</v>
      </c>
      <c r="D2576">
        <v>45</v>
      </c>
      <c r="E2576">
        <v>95</v>
      </c>
      <c r="F2576" t="s">
        <v>58</v>
      </c>
      <c r="G2576" t="s">
        <v>295</v>
      </c>
      <c r="H2576">
        <v>210556</v>
      </c>
      <c r="I2576">
        <v>4.46</v>
      </c>
      <c r="J2576" t="s">
        <v>1075</v>
      </c>
      <c r="K2576" t="s">
        <v>77</v>
      </c>
      <c r="L2576" t="s">
        <v>896</v>
      </c>
      <c r="M2576">
        <v>2003</v>
      </c>
      <c r="N2576">
        <v>53</v>
      </c>
      <c r="O2576">
        <v>1</v>
      </c>
      <c r="P2576" t="str">
        <f t="shared" si="80"/>
        <v>11</v>
      </c>
      <c r="Q2576" s="118">
        <f>VLOOKUP(M2576,WeightWhite!A$10:B$12,2,FALSE)*I2576</f>
        <v>36.740873786407768</v>
      </c>
      <c r="R2576">
        <f t="shared" si="81"/>
        <v>3</v>
      </c>
    </row>
    <row r="2577" spans="1:18" hidden="1">
      <c r="A2577" s="134">
        <v>1816484</v>
      </c>
      <c r="B2577">
        <v>2006</v>
      </c>
      <c r="C2577">
        <v>20061108</v>
      </c>
      <c r="D2577">
        <v>45</v>
      </c>
      <c r="E2577">
        <v>95</v>
      </c>
      <c r="F2577" t="s">
        <v>58</v>
      </c>
      <c r="G2577" t="s">
        <v>282</v>
      </c>
      <c r="H2577">
        <v>210556</v>
      </c>
      <c r="I2577">
        <v>4.46</v>
      </c>
      <c r="J2577" t="s">
        <v>1096</v>
      </c>
      <c r="K2577" t="s">
        <v>77</v>
      </c>
      <c r="L2577" t="s">
        <v>896</v>
      </c>
      <c r="M2577">
        <v>2003</v>
      </c>
      <c r="N2577">
        <v>53</v>
      </c>
      <c r="O2577">
        <v>1</v>
      </c>
      <c r="P2577" t="str">
        <f t="shared" si="80"/>
        <v>11</v>
      </c>
      <c r="Q2577" s="118">
        <f>VLOOKUP(M2577,WeightWhite!A$10:B$12,2,FALSE)*I2577</f>
        <v>36.740873786407768</v>
      </c>
      <c r="R2577">
        <f t="shared" si="81"/>
        <v>3</v>
      </c>
    </row>
    <row r="2578" spans="1:18" hidden="1">
      <c r="A2578" s="134">
        <v>1915762</v>
      </c>
      <c r="B2578">
        <v>2007</v>
      </c>
      <c r="C2578">
        <v>20071110</v>
      </c>
      <c r="D2578">
        <v>45</v>
      </c>
      <c r="E2578">
        <v>95</v>
      </c>
      <c r="F2578" t="s">
        <v>58</v>
      </c>
      <c r="G2578" t="s">
        <v>282</v>
      </c>
      <c r="H2578">
        <v>210595</v>
      </c>
      <c r="I2578">
        <v>9.36</v>
      </c>
      <c r="J2578" t="s">
        <v>1096</v>
      </c>
      <c r="K2578" t="s">
        <v>77</v>
      </c>
      <c r="L2578" t="s">
        <v>896</v>
      </c>
      <c r="M2578">
        <v>2004</v>
      </c>
      <c r="N2578">
        <v>53</v>
      </c>
      <c r="O2578">
        <v>1</v>
      </c>
      <c r="P2578" t="str">
        <f t="shared" si="80"/>
        <v>11</v>
      </c>
      <c r="Q2578" s="118">
        <f>VLOOKUP(M2578,WeightWhite!A$10:B$12,2,FALSE)*I2578</f>
        <v>21.349354838709676</v>
      </c>
      <c r="R2578">
        <f t="shared" si="81"/>
        <v>3</v>
      </c>
    </row>
    <row r="2579" spans="1:18" hidden="1">
      <c r="A2579" s="134">
        <v>1949400</v>
      </c>
      <c r="B2579">
        <v>2007</v>
      </c>
      <c r="C2579">
        <v>20071130</v>
      </c>
      <c r="D2579">
        <v>45</v>
      </c>
      <c r="E2579">
        <v>95</v>
      </c>
      <c r="F2579" t="s">
        <v>58</v>
      </c>
      <c r="G2579" t="s">
        <v>282</v>
      </c>
      <c r="H2579">
        <v>210595</v>
      </c>
      <c r="I2579">
        <v>9.36</v>
      </c>
      <c r="J2579" t="s">
        <v>1096</v>
      </c>
      <c r="K2579" t="s">
        <v>77</v>
      </c>
      <c r="L2579" t="s">
        <v>896</v>
      </c>
      <c r="M2579">
        <v>2004</v>
      </c>
      <c r="N2579">
        <v>53</v>
      </c>
      <c r="O2579">
        <v>1</v>
      </c>
      <c r="P2579" t="str">
        <f t="shared" si="80"/>
        <v>11</v>
      </c>
      <c r="Q2579" s="118">
        <f>VLOOKUP(M2579,WeightWhite!A$10:B$12,2,FALSE)*I2579</f>
        <v>21.349354838709676</v>
      </c>
      <c r="R2579">
        <f t="shared" si="81"/>
        <v>3</v>
      </c>
    </row>
    <row r="2580" spans="1:18" hidden="1">
      <c r="A2580" s="134">
        <v>1782725</v>
      </c>
      <c r="B2580">
        <v>2005</v>
      </c>
      <c r="C2580">
        <v>20051113</v>
      </c>
      <c r="D2580">
        <v>45</v>
      </c>
      <c r="E2580">
        <v>95</v>
      </c>
      <c r="F2580" t="s">
        <v>58</v>
      </c>
      <c r="G2580" t="s">
        <v>278</v>
      </c>
      <c r="H2580">
        <v>210512</v>
      </c>
      <c r="I2580">
        <v>6.52</v>
      </c>
      <c r="J2580" t="s">
        <v>1078</v>
      </c>
      <c r="K2580" t="s">
        <v>77</v>
      </c>
      <c r="L2580" t="s">
        <v>896</v>
      </c>
      <c r="M2580">
        <v>2002</v>
      </c>
      <c r="N2580">
        <v>56</v>
      </c>
      <c r="O2580">
        <v>1</v>
      </c>
      <c r="P2580" t="str">
        <f t="shared" si="80"/>
        <v>11</v>
      </c>
      <c r="Q2580" s="118">
        <f>VLOOKUP(M2580,WeightWhite!A$10:B$12,2,FALSE)*I2580</f>
        <v>6.52</v>
      </c>
      <c r="R2580">
        <f t="shared" si="81"/>
        <v>3</v>
      </c>
    </row>
    <row r="2581" spans="1:18" hidden="1">
      <c r="A2581" s="134">
        <v>1797978</v>
      </c>
      <c r="B2581">
        <v>2005</v>
      </c>
      <c r="C2581">
        <v>20051120</v>
      </c>
      <c r="D2581">
        <v>45</v>
      </c>
      <c r="E2581">
        <v>95</v>
      </c>
      <c r="F2581" t="s">
        <v>58</v>
      </c>
      <c r="G2581" t="s">
        <v>278</v>
      </c>
      <c r="H2581">
        <v>210512</v>
      </c>
      <c r="I2581">
        <v>6.52</v>
      </c>
      <c r="J2581" t="s">
        <v>1078</v>
      </c>
      <c r="K2581" t="s">
        <v>77</v>
      </c>
      <c r="L2581" t="s">
        <v>896</v>
      </c>
      <c r="M2581">
        <v>2002</v>
      </c>
      <c r="N2581">
        <v>56</v>
      </c>
      <c r="O2581">
        <v>1</v>
      </c>
      <c r="P2581" t="str">
        <f t="shared" si="80"/>
        <v>11</v>
      </c>
      <c r="Q2581" s="118">
        <f>VLOOKUP(M2581,WeightWhite!A$10:B$12,2,FALSE)*I2581</f>
        <v>6.52</v>
      </c>
      <c r="R2581">
        <f t="shared" si="81"/>
        <v>3</v>
      </c>
    </row>
    <row r="2582" spans="1:18" hidden="1">
      <c r="A2582" s="134">
        <v>1893237</v>
      </c>
      <c r="B2582">
        <v>2007</v>
      </c>
      <c r="C2582">
        <v>20071125</v>
      </c>
      <c r="D2582">
        <v>45</v>
      </c>
      <c r="E2582">
        <v>95</v>
      </c>
      <c r="F2582" t="s">
        <v>58</v>
      </c>
      <c r="G2582" t="s">
        <v>278</v>
      </c>
      <c r="H2582">
        <v>210595</v>
      </c>
      <c r="I2582">
        <v>11.52</v>
      </c>
      <c r="J2582" t="s">
        <v>1078</v>
      </c>
      <c r="K2582" t="s">
        <v>77</v>
      </c>
      <c r="L2582" t="s">
        <v>896</v>
      </c>
      <c r="M2582">
        <v>2004</v>
      </c>
      <c r="N2582">
        <v>56</v>
      </c>
      <c r="O2582">
        <v>1</v>
      </c>
      <c r="P2582" t="str">
        <f t="shared" si="80"/>
        <v>11</v>
      </c>
      <c r="Q2582" s="118">
        <f>VLOOKUP(M2582,WeightWhite!A$10:B$12,2,FALSE)*I2582</f>
        <v>26.276129032258062</v>
      </c>
      <c r="R2582">
        <f t="shared" si="81"/>
        <v>3</v>
      </c>
    </row>
    <row r="2583" spans="1:18" hidden="1">
      <c r="A2583" s="134">
        <v>1949405</v>
      </c>
      <c r="B2583">
        <v>2007</v>
      </c>
      <c r="C2583">
        <v>20071102</v>
      </c>
      <c r="D2583">
        <v>45</v>
      </c>
      <c r="E2583">
        <v>95</v>
      </c>
      <c r="F2583" t="s">
        <v>58</v>
      </c>
      <c r="G2583" t="s">
        <v>305</v>
      </c>
      <c r="H2583">
        <v>210595</v>
      </c>
      <c r="I2583">
        <v>7.43</v>
      </c>
      <c r="J2583" t="s">
        <v>1218</v>
      </c>
      <c r="K2583" t="s">
        <v>77</v>
      </c>
      <c r="L2583" t="s">
        <v>896</v>
      </c>
      <c r="M2583">
        <v>2004</v>
      </c>
      <c r="N2583">
        <v>56</v>
      </c>
      <c r="O2583">
        <v>1</v>
      </c>
      <c r="P2583" t="str">
        <f t="shared" si="80"/>
        <v>11</v>
      </c>
      <c r="Q2583" s="118">
        <f>VLOOKUP(M2583,WeightWhite!A$10:B$12,2,FALSE)*I2583</f>
        <v>16.947190860215052</v>
      </c>
      <c r="R2583">
        <f t="shared" si="81"/>
        <v>3</v>
      </c>
    </row>
    <row r="2584" spans="1:18" hidden="1">
      <c r="A2584" s="134">
        <v>1964766</v>
      </c>
      <c r="B2584">
        <v>2007</v>
      </c>
      <c r="C2584">
        <v>20071118</v>
      </c>
      <c r="D2584">
        <v>45</v>
      </c>
      <c r="E2584">
        <v>95</v>
      </c>
      <c r="F2584" t="s">
        <v>58</v>
      </c>
      <c r="G2584" t="s">
        <v>305</v>
      </c>
      <c r="H2584">
        <v>210595</v>
      </c>
      <c r="I2584">
        <v>11.52</v>
      </c>
      <c r="J2584" t="s">
        <v>1218</v>
      </c>
      <c r="K2584" t="s">
        <v>77</v>
      </c>
      <c r="L2584" t="s">
        <v>896</v>
      </c>
      <c r="M2584">
        <v>2004</v>
      </c>
      <c r="N2584">
        <v>56</v>
      </c>
      <c r="O2584">
        <v>1</v>
      </c>
      <c r="P2584" t="str">
        <f t="shared" si="80"/>
        <v>11</v>
      </c>
      <c r="Q2584" s="118">
        <f>VLOOKUP(M2584,WeightWhite!A$10:B$12,2,FALSE)*I2584</f>
        <v>26.276129032258062</v>
      </c>
      <c r="R2584">
        <f t="shared" si="81"/>
        <v>3</v>
      </c>
    </row>
    <row r="2585" spans="1:18" hidden="1">
      <c r="A2585" s="134">
        <v>1965049</v>
      </c>
      <c r="B2585">
        <v>2007</v>
      </c>
      <c r="C2585">
        <v>20071117</v>
      </c>
      <c r="D2585">
        <v>45</v>
      </c>
      <c r="E2585">
        <v>95</v>
      </c>
      <c r="F2585" t="s">
        <v>58</v>
      </c>
      <c r="G2585" t="s">
        <v>312</v>
      </c>
      <c r="H2585">
        <v>210595</v>
      </c>
      <c r="I2585">
        <v>11.52</v>
      </c>
      <c r="J2585" t="s">
        <v>1222</v>
      </c>
      <c r="K2585" t="s">
        <v>77</v>
      </c>
      <c r="L2585" t="s">
        <v>896</v>
      </c>
      <c r="M2585">
        <v>2004</v>
      </c>
      <c r="N2585">
        <v>56</v>
      </c>
      <c r="O2585">
        <v>1</v>
      </c>
      <c r="P2585" t="str">
        <f t="shared" si="80"/>
        <v>11</v>
      </c>
      <c r="Q2585" s="118">
        <f>VLOOKUP(M2585,WeightWhite!A$10:B$12,2,FALSE)*I2585</f>
        <v>26.276129032258062</v>
      </c>
      <c r="R2585">
        <f t="shared" si="81"/>
        <v>3</v>
      </c>
    </row>
    <row r="2586" spans="1:18" hidden="1">
      <c r="A2586" s="134">
        <v>1918644</v>
      </c>
      <c r="B2586">
        <v>2007</v>
      </c>
      <c r="C2586">
        <v>20071101</v>
      </c>
      <c r="D2586">
        <v>45</v>
      </c>
      <c r="E2586">
        <v>95</v>
      </c>
      <c r="F2586" t="s">
        <v>58</v>
      </c>
      <c r="G2586" t="s">
        <v>286</v>
      </c>
      <c r="H2586">
        <v>210595</v>
      </c>
      <c r="I2586">
        <v>5.15</v>
      </c>
      <c r="J2586" t="s">
        <v>1076</v>
      </c>
      <c r="K2586" t="s">
        <v>77</v>
      </c>
      <c r="L2586" t="s">
        <v>896</v>
      </c>
      <c r="M2586">
        <v>2004</v>
      </c>
      <c r="N2586">
        <v>57</v>
      </c>
      <c r="O2586">
        <v>1</v>
      </c>
      <c r="P2586" t="str">
        <f t="shared" si="80"/>
        <v>11</v>
      </c>
      <c r="Q2586" s="118">
        <f>VLOOKUP(M2586,WeightWhite!A$10:B$12,2,FALSE)*I2586</f>
        <v>11.746706989247311</v>
      </c>
      <c r="R2586">
        <f t="shared" si="81"/>
        <v>3</v>
      </c>
    </row>
    <row r="2587" spans="1:18" hidden="1">
      <c r="A2587" s="134">
        <v>1734787</v>
      </c>
      <c r="B2587">
        <v>2005</v>
      </c>
      <c r="C2587">
        <v>20051115</v>
      </c>
      <c r="D2587">
        <v>15</v>
      </c>
      <c r="E2587">
        <v>40</v>
      </c>
      <c r="F2587" t="s">
        <v>58</v>
      </c>
      <c r="G2587" t="s">
        <v>257</v>
      </c>
      <c r="H2587">
        <v>210512</v>
      </c>
      <c r="I2587">
        <v>3.73</v>
      </c>
      <c r="J2587" t="s">
        <v>1086</v>
      </c>
      <c r="K2587" t="s">
        <v>77</v>
      </c>
      <c r="L2587" t="s">
        <v>896</v>
      </c>
      <c r="M2587">
        <v>2002</v>
      </c>
      <c r="N2587">
        <v>41</v>
      </c>
      <c r="O2587">
        <v>1</v>
      </c>
      <c r="P2587" t="str">
        <f t="shared" si="80"/>
        <v>11</v>
      </c>
      <c r="Q2587" s="118">
        <f>VLOOKUP(M2587,WeightWhite!A$10:B$12,2,FALSE)*I2587</f>
        <v>3.73</v>
      </c>
      <c r="R2587">
        <f t="shared" si="81"/>
        <v>3</v>
      </c>
    </row>
    <row r="2588" spans="1:18" hidden="1">
      <c r="A2588" s="134">
        <v>1794646</v>
      </c>
      <c r="B2588">
        <v>2005</v>
      </c>
      <c r="C2588">
        <v>20051121</v>
      </c>
      <c r="D2588">
        <v>15</v>
      </c>
      <c r="E2588">
        <v>40</v>
      </c>
      <c r="F2588" t="s">
        <v>58</v>
      </c>
      <c r="G2588" t="s">
        <v>257</v>
      </c>
      <c r="H2588">
        <v>210512</v>
      </c>
      <c r="I2588">
        <v>1.79</v>
      </c>
      <c r="J2588" t="s">
        <v>1086</v>
      </c>
      <c r="K2588" t="s">
        <v>77</v>
      </c>
      <c r="L2588" t="s">
        <v>896</v>
      </c>
      <c r="M2588">
        <v>2002</v>
      </c>
      <c r="N2588">
        <v>41</v>
      </c>
      <c r="O2588">
        <v>1</v>
      </c>
      <c r="P2588" t="str">
        <f t="shared" si="80"/>
        <v>11</v>
      </c>
      <c r="Q2588" s="118">
        <f>VLOOKUP(M2588,WeightWhite!A$10:B$12,2,FALSE)*I2588</f>
        <v>1.79</v>
      </c>
      <c r="R2588">
        <f t="shared" si="81"/>
        <v>3</v>
      </c>
    </row>
    <row r="2589" spans="1:18" hidden="1">
      <c r="A2589" s="134" t="s">
        <v>1223</v>
      </c>
      <c r="B2589">
        <v>2005</v>
      </c>
      <c r="C2589">
        <v>20051210</v>
      </c>
      <c r="D2589">
        <v>10</v>
      </c>
      <c r="E2589">
        <v>33</v>
      </c>
      <c r="G2589" t="s">
        <v>245</v>
      </c>
      <c r="H2589">
        <v>210512</v>
      </c>
      <c r="I2589">
        <v>2.0699999999999998</v>
      </c>
      <c r="J2589" t="s">
        <v>1081</v>
      </c>
      <c r="K2589" t="s">
        <v>77</v>
      </c>
      <c r="L2589" t="s">
        <v>896</v>
      </c>
      <c r="M2589">
        <v>2002</v>
      </c>
      <c r="N2589">
        <v>9</v>
      </c>
      <c r="O2589">
        <v>1</v>
      </c>
      <c r="P2589" t="str">
        <f t="shared" si="80"/>
        <v>12</v>
      </c>
      <c r="Q2589" s="118">
        <f>VLOOKUP(M2589,WeightWhite!A$10:B$12,2,FALSE)*I2589</f>
        <v>2.0699999999999998</v>
      </c>
      <c r="R2589">
        <f t="shared" si="81"/>
        <v>3</v>
      </c>
    </row>
    <row r="2590" spans="1:18" hidden="1">
      <c r="A2590" s="134">
        <v>9421280059</v>
      </c>
      <c r="B2590">
        <v>2007</v>
      </c>
      <c r="C2590">
        <v>20071208</v>
      </c>
      <c r="D2590">
        <v>50</v>
      </c>
      <c r="E2590">
        <v>50</v>
      </c>
      <c r="G2590" t="s">
        <v>308</v>
      </c>
      <c r="H2590">
        <v>210512</v>
      </c>
      <c r="I2590">
        <v>1.02</v>
      </c>
      <c r="J2590" t="s">
        <v>77</v>
      </c>
      <c r="K2590" t="s">
        <v>77</v>
      </c>
      <c r="L2590" t="s">
        <v>896</v>
      </c>
      <c r="M2590">
        <v>2002</v>
      </c>
      <c r="N2590">
        <v>74</v>
      </c>
      <c r="O2590">
        <v>1</v>
      </c>
      <c r="P2590" t="str">
        <f t="shared" si="80"/>
        <v>12</v>
      </c>
      <c r="Q2590" s="118">
        <f>VLOOKUP(M2590,WeightWhite!A$10:B$12,2,FALSE)*I2590</f>
        <v>1.02</v>
      </c>
      <c r="R2590">
        <f t="shared" si="81"/>
        <v>5</v>
      </c>
    </row>
    <row r="2591" spans="1:18" hidden="1">
      <c r="A2591" s="134">
        <v>9421280061</v>
      </c>
      <c r="B2591">
        <v>2007</v>
      </c>
      <c r="C2591">
        <v>20071208</v>
      </c>
      <c r="D2591">
        <v>50</v>
      </c>
      <c r="E2591">
        <v>50</v>
      </c>
      <c r="G2591" t="s">
        <v>308</v>
      </c>
      <c r="H2591">
        <v>210512</v>
      </c>
      <c r="I2591">
        <v>1.02</v>
      </c>
      <c r="J2591" t="s">
        <v>77</v>
      </c>
      <c r="K2591" t="s">
        <v>77</v>
      </c>
      <c r="L2591" t="s">
        <v>896</v>
      </c>
      <c r="M2591">
        <v>2002</v>
      </c>
      <c r="N2591">
        <v>74</v>
      </c>
      <c r="O2591">
        <v>1</v>
      </c>
      <c r="P2591" t="str">
        <f t="shared" si="80"/>
        <v>12</v>
      </c>
      <c r="Q2591" s="118">
        <f>VLOOKUP(M2591,WeightWhite!A$10:B$12,2,FALSE)*I2591</f>
        <v>1.02</v>
      </c>
      <c r="R2591">
        <f t="shared" si="81"/>
        <v>5</v>
      </c>
    </row>
    <row r="2592" spans="1:18" hidden="1">
      <c r="A2592" s="134">
        <v>9421280065</v>
      </c>
      <c r="B2592">
        <v>2007</v>
      </c>
      <c r="C2592">
        <v>20071208</v>
      </c>
      <c r="D2592">
        <v>50</v>
      </c>
      <c r="E2592">
        <v>50</v>
      </c>
      <c r="G2592" t="s">
        <v>308</v>
      </c>
      <c r="H2592">
        <v>210512</v>
      </c>
      <c r="I2592">
        <v>1.02</v>
      </c>
      <c r="J2592" t="s">
        <v>77</v>
      </c>
      <c r="K2592" t="s">
        <v>77</v>
      </c>
      <c r="L2592" t="s">
        <v>896</v>
      </c>
      <c r="M2592">
        <v>2002</v>
      </c>
      <c r="N2592">
        <v>74</v>
      </c>
      <c r="O2592">
        <v>1</v>
      </c>
      <c r="P2592" t="str">
        <f t="shared" si="80"/>
        <v>12</v>
      </c>
      <c r="Q2592" s="118">
        <f>VLOOKUP(M2592,WeightWhite!A$10:B$12,2,FALSE)*I2592</f>
        <v>1.02</v>
      </c>
      <c r="R2592">
        <f t="shared" si="81"/>
        <v>5</v>
      </c>
    </row>
    <row r="2593" spans="1:18" hidden="1">
      <c r="A2593" s="134">
        <v>9421280050</v>
      </c>
      <c r="B2593">
        <v>2007</v>
      </c>
      <c r="C2593">
        <v>20071208</v>
      </c>
      <c r="D2593">
        <v>50</v>
      </c>
      <c r="E2593">
        <v>50</v>
      </c>
      <c r="G2593" t="s">
        <v>308</v>
      </c>
      <c r="H2593">
        <v>210512</v>
      </c>
      <c r="I2593">
        <v>1.02</v>
      </c>
      <c r="J2593" t="s">
        <v>77</v>
      </c>
      <c r="K2593" t="s">
        <v>77</v>
      </c>
      <c r="L2593" t="s">
        <v>896</v>
      </c>
      <c r="M2593">
        <v>2002</v>
      </c>
      <c r="N2593">
        <v>74</v>
      </c>
      <c r="O2593">
        <v>1</v>
      </c>
      <c r="P2593" t="str">
        <f t="shared" si="80"/>
        <v>12</v>
      </c>
      <c r="Q2593" s="118">
        <f>VLOOKUP(M2593,WeightWhite!A$10:B$12,2,FALSE)*I2593</f>
        <v>1.02</v>
      </c>
      <c r="R2593">
        <f t="shared" si="81"/>
        <v>5</v>
      </c>
    </row>
    <row r="2594" spans="1:18" hidden="1">
      <c r="A2594" s="134">
        <v>9421290073</v>
      </c>
      <c r="B2594">
        <v>2007</v>
      </c>
      <c r="C2594">
        <v>20071208</v>
      </c>
      <c r="D2594">
        <v>50</v>
      </c>
      <c r="E2594">
        <v>50</v>
      </c>
      <c r="G2594" t="s">
        <v>308</v>
      </c>
      <c r="H2594">
        <v>210512</v>
      </c>
      <c r="I2594">
        <v>1.02</v>
      </c>
      <c r="J2594" t="s">
        <v>77</v>
      </c>
      <c r="K2594" t="s">
        <v>77</v>
      </c>
      <c r="L2594" t="s">
        <v>896</v>
      </c>
      <c r="M2594">
        <v>2002</v>
      </c>
      <c r="N2594">
        <v>74</v>
      </c>
      <c r="O2594">
        <v>1</v>
      </c>
      <c r="P2594" t="str">
        <f t="shared" si="80"/>
        <v>12</v>
      </c>
      <c r="Q2594" s="118">
        <f>VLOOKUP(M2594,WeightWhite!A$10:B$12,2,FALSE)*I2594</f>
        <v>1.02</v>
      </c>
      <c r="R2594">
        <f t="shared" si="81"/>
        <v>5</v>
      </c>
    </row>
    <row r="2595" spans="1:18" hidden="1">
      <c r="A2595" s="134">
        <v>9421280063</v>
      </c>
      <c r="B2595">
        <v>2007</v>
      </c>
      <c r="C2595">
        <v>20071208</v>
      </c>
      <c r="D2595">
        <v>50</v>
      </c>
      <c r="E2595">
        <v>50</v>
      </c>
      <c r="G2595" t="s">
        <v>308</v>
      </c>
      <c r="H2595">
        <v>210556</v>
      </c>
      <c r="I2595">
        <v>1.02</v>
      </c>
      <c r="J2595" t="s">
        <v>77</v>
      </c>
      <c r="K2595" t="s">
        <v>77</v>
      </c>
      <c r="L2595" t="s">
        <v>896</v>
      </c>
      <c r="M2595">
        <v>2003</v>
      </c>
      <c r="N2595">
        <v>74</v>
      </c>
      <c r="O2595">
        <v>1</v>
      </c>
      <c r="P2595" t="str">
        <f t="shared" si="80"/>
        <v>12</v>
      </c>
      <c r="Q2595" s="118">
        <f>VLOOKUP(M2595,WeightWhite!A$10:B$12,2,FALSE)*I2595</f>
        <v>8.4026213592233017</v>
      </c>
      <c r="R2595">
        <f t="shared" si="81"/>
        <v>4</v>
      </c>
    </row>
    <row r="2596" spans="1:18" hidden="1">
      <c r="A2596" s="134">
        <v>9421280068</v>
      </c>
      <c r="B2596">
        <v>2007</v>
      </c>
      <c r="C2596">
        <v>20071208</v>
      </c>
      <c r="D2596">
        <v>50</v>
      </c>
      <c r="E2596">
        <v>50</v>
      </c>
      <c r="G2596" t="s">
        <v>308</v>
      </c>
      <c r="H2596">
        <v>210556</v>
      </c>
      <c r="I2596">
        <v>1.02</v>
      </c>
      <c r="J2596" t="s">
        <v>77</v>
      </c>
      <c r="K2596" t="s">
        <v>77</v>
      </c>
      <c r="L2596" t="s">
        <v>896</v>
      </c>
      <c r="M2596">
        <v>2003</v>
      </c>
      <c r="N2596">
        <v>74</v>
      </c>
      <c r="O2596">
        <v>1</v>
      </c>
      <c r="P2596" t="str">
        <f t="shared" si="80"/>
        <v>12</v>
      </c>
      <c r="Q2596" s="118">
        <f>VLOOKUP(M2596,WeightWhite!A$10:B$12,2,FALSE)*I2596</f>
        <v>8.4026213592233017</v>
      </c>
      <c r="R2596">
        <f t="shared" si="81"/>
        <v>4</v>
      </c>
    </row>
    <row r="2597" spans="1:18" hidden="1">
      <c r="A2597" s="134">
        <v>9421280069</v>
      </c>
      <c r="B2597">
        <v>2007</v>
      </c>
      <c r="C2597">
        <v>20071208</v>
      </c>
      <c r="D2597">
        <v>50</v>
      </c>
      <c r="E2597">
        <v>50</v>
      </c>
      <c r="G2597" t="s">
        <v>308</v>
      </c>
      <c r="H2597">
        <v>210556</v>
      </c>
      <c r="I2597">
        <v>1.02</v>
      </c>
      <c r="J2597" t="s">
        <v>77</v>
      </c>
      <c r="K2597" t="s">
        <v>77</v>
      </c>
      <c r="L2597" t="s">
        <v>896</v>
      </c>
      <c r="M2597">
        <v>2003</v>
      </c>
      <c r="N2597">
        <v>74</v>
      </c>
      <c r="O2597">
        <v>1</v>
      </c>
      <c r="P2597" t="str">
        <f t="shared" si="80"/>
        <v>12</v>
      </c>
      <c r="Q2597" s="118">
        <f>VLOOKUP(M2597,WeightWhite!A$10:B$12,2,FALSE)*I2597</f>
        <v>8.4026213592233017</v>
      </c>
      <c r="R2597">
        <f t="shared" si="81"/>
        <v>4</v>
      </c>
    </row>
    <row r="2598" spans="1:18" hidden="1">
      <c r="A2598" s="134">
        <v>9421280070</v>
      </c>
      <c r="B2598">
        <v>2007</v>
      </c>
      <c r="C2598">
        <v>20071208</v>
      </c>
      <c r="D2598">
        <v>50</v>
      </c>
      <c r="E2598">
        <v>50</v>
      </c>
      <c r="G2598" t="s">
        <v>308</v>
      </c>
      <c r="H2598">
        <v>210556</v>
      </c>
      <c r="I2598">
        <v>1.02</v>
      </c>
      <c r="J2598" t="s">
        <v>77</v>
      </c>
      <c r="K2598" t="s">
        <v>77</v>
      </c>
      <c r="L2598" t="s">
        <v>896</v>
      </c>
      <c r="M2598">
        <v>2003</v>
      </c>
      <c r="N2598">
        <v>74</v>
      </c>
      <c r="O2598">
        <v>1</v>
      </c>
      <c r="P2598" t="str">
        <f t="shared" si="80"/>
        <v>12</v>
      </c>
      <c r="Q2598" s="118">
        <f>VLOOKUP(M2598,WeightWhite!A$10:B$12,2,FALSE)*I2598</f>
        <v>8.4026213592233017</v>
      </c>
      <c r="R2598">
        <f t="shared" si="81"/>
        <v>4</v>
      </c>
    </row>
    <row r="2599" spans="1:18" hidden="1">
      <c r="A2599" s="134">
        <v>9421280086</v>
      </c>
      <c r="B2599">
        <v>2007</v>
      </c>
      <c r="C2599">
        <v>20071208</v>
      </c>
      <c r="D2599">
        <v>50</v>
      </c>
      <c r="E2599">
        <v>50</v>
      </c>
      <c r="G2599" t="s">
        <v>308</v>
      </c>
      <c r="H2599">
        <v>210556</v>
      </c>
      <c r="I2599">
        <v>1.02</v>
      </c>
      <c r="J2599" t="s">
        <v>77</v>
      </c>
      <c r="K2599" t="s">
        <v>77</v>
      </c>
      <c r="L2599" t="s">
        <v>896</v>
      </c>
      <c r="M2599">
        <v>2003</v>
      </c>
      <c r="N2599">
        <v>74</v>
      </c>
      <c r="O2599">
        <v>1</v>
      </c>
      <c r="P2599" t="str">
        <f t="shared" si="80"/>
        <v>12</v>
      </c>
      <c r="Q2599" s="118">
        <f>VLOOKUP(M2599,WeightWhite!A$10:B$12,2,FALSE)*I2599</f>
        <v>8.4026213592233017</v>
      </c>
      <c r="R2599">
        <f t="shared" si="81"/>
        <v>4</v>
      </c>
    </row>
    <row r="2600" spans="1:18" hidden="1">
      <c r="A2600" s="134">
        <v>9421280089</v>
      </c>
      <c r="B2600">
        <v>2007</v>
      </c>
      <c r="C2600">
        <v>20071208</v>
      </c>
      <c r="D2600">
        <v>50</v>
      </c>
      <c r="E2600">
        <v>50</v>
      </c>
      <c r="G2600" t="s">
        <v>308</v>
      </c>
      <c r="H2600">
        <v>210556</v>
      </c>
      <c r="I2600">
        <v>1.02</v>
      </c>
      <c r="J2600" t="s">
        <v>77</v>
      </c>
      <c r="K2600" t="s">
        <v>77</v>
      </c>
      <c r="L2600" t="s">
        <v>896</v>
      </c>
      <c r="M2600">
        <v>2003</v>
      </c>
      <c r="N2600">
        <v>74</v>
      </c>
      <c r="O2600">
        <v>1</v>
      </c>
      <c r="P2600" t="str">
        <f t="shared" si="80"/>
        <v>12</v>
      </c>
      <c r="Q2600" s="118">
        <f>VLOOKUP(M2600,WeightWhite!A$10:B$12,2,FALSE)*I2600</f>
        <v>8.4026213592233017</v>
      </c>
      <c r="R2600">
        <f t="shared" si="81"/>
        <v>4</v>
      </c>
    </row>
    <row r="2601" spans="1:18" hidden="1">
      <c r="A2601" s="134">
        <v>9421290001</v>
      </c>
      <c r="B2601">
        <v>2007</v>
      </c>
      <c r="C2601">
        <v>20071208</v>
      </c>
      <c r="D2601">
        <v>50</v>
      </c>
      <c r="E2601">
        <v>50</v>
      </c>
      <c r="G2601" t="s">
        <v>308</v>
      </c>
      <c r="H2601">
        <v>210556</v>
      </c>
      <c r="I2601">
        <v>1.02</v>
      </c>
      <c r="J2601" t="s">
        <v>77</v>
      </c>
      <c r="K2601" t="s">
        <v>77</v>
      </c>
      <c r="L2601" t="s">
        <v>896</v>
      </c>
      <c r="M2601">
        <v>2003</v>
      </c>
      <c r="N2601">
        <v>74</v>
      </c>
      <c r="O2601">
        <v>1</v>
      </c>
      <c r="P2601" t="str">
        <f t="shared" si="80"/>
        <v>12</v>
      </c>
      <c r="Q2601" s="118">
        <f>VLOOKUP(M2601,WeightWhite!A$10:B$12,2,FALSE)*I2601</f>
        <v>8.4026213592233017</v>
      </c>
      <c r="R2601">
        <f t="shared" si="81"/>
        <v>4</v>
      </c>
    </row>
    <row r="2602" spans="1:18" hidden="1">
      <c r="A2602" s="134">
        <v>9421290003</v>
      </c>
      <c r="B2602">
        <v>2007</v>
      </c>
      <c r="C2602">
        <v>20071208</v>
      </c>
      <c r="D2602">
        <v>50</v>
      </c>
      <c r="E2602">
        <v>50</v>
      </c>
      <c r="G2602" t="s">
        <v>308</v>
      </c>
      <c r="H2602">
        <v>210556</v>
      </c>
      <c r="I2602">
        <v>1.02</v>
      </c>
      <c r="J2602" t="s">
        <v>77</v>
      </c>
      <c r="K2602" t="s">
        <v>77</v>
      </c>
      <c r="L2602" t="s">
        <v>896</v>
      </c>
      <c r="M2602">
        <v>2003</v>
      </c>
      <c r="N2602">
        <v>74</v>
      </c>
      <c r="O2602">
        <v>1</v>
      </c>
      <c r="P2602" t="str">
        <f t="shared" si="80"/>
        <v>12</v>
      </c>
      <c r="Q2602" s="118">
        <f>VLOOKUP(M2602,WeightWhite!A$10:B$12,2,FALSE)*I2602</f>
        <v>8.4026213592233017</v>
      </c>
      <c r="R2602">
        <f t="shared" si="81"/>
        <v>4</v>
      </c>
    </row>
    <row r="2603" spans="1:18" hidden="1">
      <c r="A2603" s="134">
        <v>9421280010</v>
      </c>
      <c r="B2603">
        <v>2007</v>
      </c>
      <c r="C2603">
        <v>20071208</v>
      </c>
      <c r="D2603">
        <v>50</v>
      </c>
      <c r="E2603">
        <v>50</v>
      </c>
      <c r="G2603" t="s">
        <v>308</v>
      </c>
      <c r="H2603">
        <v>210556</v>
      </c>
      <c r="I2603">
        <v>1.02</v>
      </c>
      <c r="J2603" t="s">
        <v>77</v>
      </c>
      <c r="K2603" t="s">
        <v>77</v>
      </c>
      <c r="L2603" t="s">
        <v>896</v>
      </c>
      <c r="M2603">
        <v>2003</v>
      </c>
      <c r="N2603">
        <v>74</v>
      </c>
      <c r="O2603">
        <v>1</v>
      </c>
      <c r="P2603" t="str">
        <f t="shared" si="80"/>
        <v>12</v>
      </c>
      <c r="Q2603" s="118">
        <f>VLOOKUP(M2603,WeightWhite!A$10:B$12,2,FALSE)*I2603</f>
        <v>8.4026213592233017</v>
      </c>
      <c r="R2603">
        <f t="shared" si="81"/>
        <v>4</v>
      </c>
    </row>
    <row r="2604" spans="1:18" hidden="1">
      <c r="A2604" s="134">
        <v>9421280011</v>
      </c>
      <c r="B2604">
        <v>2007</v>
      </c>
      <c r="C2604">
        <v>20071208</v>
      </c>
      <c r="D2604">
        <v>50</v>
      </c>
      <c r="E2604">
        <v>50</v>
      </c>
      <c r="G2604" t="s">
        <v>308</v>
      </c>
      <c r="H2604">
        <v>210556</v>
      </c>
      <c r="I2604">
        <v>1.02</v>
      </c>
      <c r="J2604" t="s">
        <v>77</v>
      </c>
      <c r="K2604" t="s">
        <v>77</v>
      </c>
      <c r="L2604" t="s">
        <v>896</v>
      </c>
      <c r="M2604">
        <v>2003</v>
      </c>
      <c r="N2604">
        <v>74</v>
      </c>
      <c r="O2604">
        <v>1</v>
      </c>
      <c r="P2604" t="str">
        <f t="shared" si="80"/>
        <v>12</v>
      </c>
      <c r="Q2604" s="118">
        <f>VLOOKUP(M2604,WeightWhite!A$10:B$12,2,FALSE)*I2604</f>
        <v>8.4026213592233017</v>
      </c>
      <c r="R2604">
        <f t="shared" si="81"/>
        <v>4</v>
      </c>
    </row>
    <row r="2605" spans="1:18" hidden="1">
      <c r="A2605" s="134">
        <v>9421280031</v>
      </c>
      <c r="B2605">
        <v>2007</v>
      </c>
      <c r="C2605">
        <v>20071208</v>
      </c>
      <c r="D2605">
        <v>50</v>
      </c>
      <c r="E2605">
        <v>50</v>
      </c>
      <c r="G2605" t="s">
        <v>308</v>
      </c>
      <c r="H2605">
        <v>210556</v>
      </c>
      <c r="I2605">
        <v>1.02</v>
      </c>
      <c r="J2605" t="s">
        <v>77</v>
      </c>
      <c r="K2605" t="s">
        <v>77</v>
      </c>
      <c r="L2605" t="s">
        <v>896</v>
      </c>
      <c r="M2605">
        <v>2003</v>
      </c>
      <c r="N2605">
        <v>74</v>
      </c>
      <c r="O2605">
        <v>1</v>
      </c>
      <c r="P2605" t="str">
        <f t="shared" si="80"/>
        <v>12</v>
      </c>
      <c r="Q2605" s="118">
        <f>VLOOKUP(M2605,WeightWhite!A$10:B$12,2,FALSE)*I2605</f>
        <v>8.4026213592233017</v>
      </c>
      <c r="R2605">
        <f t="shared" si="81"/>
        <v>4</v>
      </c>
    </row>
    <row r="2606" spans="1:18" hidden="1">
      <c r="A2606" s="134">
        <v>9421280034</v>
      </c>
      <c r="B2606">
        <v>2007</v>
      </c>
      <c r="C2606">
        <v>20071208</v>
      </c>
      <c r="D2606">
        <v>50</v>
      </c>
      <c r="E2606">
        <v>50</v>
      </c>
      <c r="G2606" t="s">
        <v>308</v>
      </c>
      <c r="H2606">
        <v>210556</v>
      </c>
      <c r="I2606">
        <v>1.02</v>
      </c>
      <c r="J2606" t="s">
        <v>77</v>
      </c>
      <c r="K2606" t="s">
        <v>77</v>
      </c>
      <c r="L2606" t="s">
        <v>896</v>
      </c>
      <c r="M2606">
        <v>2003</v>
      </c>
      <c r="N2606">
        <v>74</v>
      </c>
      <c r="O2606">
        <v>1</v>
      </c>
      <c r="P2606" t="str">
        <f t="shared" si="80"/>
        <v>12</v>
      </c>
      <c r="Q2606" s="118">
        <f>VLOOKUP(M2606,WeightWhite!A$10:B$12,2,FALSE)*I2606</f>
        <v>8.4026213592233017</v>
      </c>
      <c r="R2606">
        <f t="shared" si="81"/>
        <v>4</v>
      </c>
    </row>
    <row r="2607" spans="1:18" hidden="1">
      <c r="A2607" s="134">
        <v>9421280038</v>
      </c>
      <c r="B2607">
        <v>2007</v>
      </c>
      <c r="C2607">
        <v>20071208</v>
      </c>
      <c r="D2607">
        <v>50</v>
      </c>
      <c r="E2607">
        <v>50</v>
      </c>
      <c r="G2607" t="s">
        <v>308</v>
      </c>
      <c r="H2607">
        <v>210556</v>
      </c>
      <c r="I2607">
        <v>1.02</v>
      </c>
      <c r="J2607" t="s">
        <v>77</v>
      </c>
      <c r="K2607" t="s">
        <v>77</v>
      </c>
      <c r="L2607" t="s">
        <v>896</v>
      </c>
      <c r="M2607">
        <v>2003</v>
      </c>
      <c r="N2607">
        <v>74</v>
      </c>
      <c r="O2607">
        <v>1</v>
      </c>
      <c r="P2607" t="str">
        <f t="shared" si="80"/>
        <v>12</v>
      </c>
      <c r="Q2607" s="118">
        <f>VLOOKUP(M2607,WeightWhite!A$10:B$12,2,FALSE)*I2607</f>
        <v>8.4026213592233017</v>
      </c>
      <c r="R2607">
        <f t="shared" si="81"/>
        <v>4</v>
      </c>
    </row>
    <row r="2608" spans="1:18" hidden="1">
      <c r="A2608" s="134">
        <v>9421280039</v>
      </c>
      <c r="B2608">
        <v>2007</v>
      </c>
      <c r="C2608">
        <v>20071208</v>
      </c>
      <c r="D2608">
        <v>50</v>
      </c>
      <c r="E2608">
        <v>50</v>
      </c>
      <c r="G2608" t="s">
        <v>308</v>
      </c>
      <c r="H2608">
        <v>210556</v>
      </c>
      <c r="I2608">
        <v>1.02</v>
      </c>
      <c r="J2608" t="s">
        <v>77</v>
      </c>
      <c r="K2608" t="s">
        <v>77</v>
      </c>
      <c r="L2608" t="s">
        <v>896</v>
      </c>
      <c r="M2608">
        <v>2003</v>
      </c>
      <c r="N2608">
        <v>74</v>
      </c>
      <c r="O2608">
        <v>1</v>
      </c>
      <c r="P2608" t="str">
        <f t="shared" si="80"/>
        <v>12</v>
      </c>
      <c r="Q2608" s="118">
        <f>VLOOKUP(M2608,WeightWhite!A$10:B$12,2,FALSE)*I2608</f>
        <v>8.4026213592233017</v>
      </c>
      <c r="R2608">
        <f t="shared" si="81"/>
        <v>4</v>
      </c>
    </row>
    <row r="2609" spans="1:18" hidden="1">
      <c r="A2609" s="134">
        <v>9421280019</v>
      </c>
      <c r="B2609">
        <v>2007</v>
      </c>
      <c r="C2609">
        <v>20071208</v>
      </c>
      <c r="D2609">
        <v>50</v>
      </c>
      <c r="E2609">
        <v>50</v>
      </c>
      <c r="G2609" t="s">
        <v>308</v>
      </c>
      <c r="H2609">
        <v>210556</v>
      </c>
      <c r="I2609">
        <v>1.02</v>
      </c>
      <c r="J2609" t="s">
        <v>77</v>
      </c>
      <c r="K2609" t="s">
        <v>77</v>
      </c>
      <c r="L2609" t="s">
        <v>896</v>
      </c>
      <c r="M2609">
        <v>2003</v>
      </c>
      <c r="N2609">
        <v>74</v>
      </c>
      <c r="O2609">
        <v>1</v>
      </c>
      <c r="P2609" t="str">
        <f t="shared" si="80"/>
        <v>12</v>
      </c>
      <c r="Q2609" s="118">
        <f>VLOOKUP(M2609,WeightWhite!A$10:B$12,2,FALSE)*I2609</f>
        <v>8.4026213592233017</v>
      </c>
      <c r="R2609">
        <f t="shared" si="81"/>
        <v>4</v>
      </c>
    </row>
    <row r="2610" spans="1:18" hidden="1">
      <c r="A2610" s="134">
        <v>9421280045</v>
      </c>
      <c r="B2610">
        <v>2007</v>
      </c>
      <c r="C2610">
        <v>20071208</v>
      </c>
      <c r="D2610">
        <v>50</v>
      </c>
      <c r="E2610">
        <v>50</v>
      </c>
      <c r="G2610" t="s">
        <v>308</v>
      </c>
      <c r="H2610">
        <v>210556</v>
      </c>
      <c r="I2610">
        <v>1.02</v>
      </c>
      <c r="J2610" t="s">
        <v>77</v>
      </c>
      <c r="K2610" t="s">
        <v>77</v>
      </c>
      <c r="L2610" t="s">
        <v>896</v>
      </c>
      <c r="M2610">
        <v>2003</v>
      </c>
      <c r="N2610">
        <v>74</v>
      </c>
      <c r="O2610">
        <v>1</v>
      </c>
      <c r="P2610" t="str">
        <f t="shared" si="80"/>
        <v>12</v>
      </c>
      <c r="Q2610" s="118">
        <f>VLOOKUP(M2610,WeightWhite!A$10:B$12,2,FALSE)*I2610</f>
        <v>8.4026213592233017</v>
      </c>
      <c r="R2610">
        <f t="shared" si="81"/>
        <v>4</v>
      </c>
    </row>
    <row r="2611" spans="1:18" hidden="1">
      <c r="A2611" s="134">
        <v>9421280053</v>
      </c>
      <c r="B2611">
        <v>2007</v>
      </c>
      <c r="C2611">
        <v>20071208</v>
      </c>
      <c r="D2611">
        <v>50</v>
      </c>
      <c r="E2611">
        <v>50</v>
      </c>
      <c r="G2611" t="s">
        <v>308</v>
      </c>
      <c r="H2611">
        <v>210556</v>
      </c>
      <c r="I2611">
        <v>1.02</v>
      </c>
      <c r="J2611" t="s">
        <v>77</v>
      </c>
      <c r="K2611" t="s">
        <v>77</v>
      </c>
      <c r="L2611" t="s">
        <v>896</v>
      </c>
      <c r="M2611">
        <v>2003</v>
      </c>
      <c r="N2611">
        <v>74</v>
      </c>
      <c r="O2611">
        <v>1</v>
      </c>
      <c r="P2611" t="str">
        <f t="shared" si="80"/>
        <v>12</v>
      </c>
      <c r="Q2611" s="118">
        <f>VLOOKUP(M2611,WeightWhite!A$10:B$12,2,FALSE)*I2611</f>
        <v>8.4026213592233017</v>
      </c>
      <c r="R2611">
        <f t="shared" si="81"/>
        <v>4</v>
      </c>
    </row>
    <row r="2612" spans="1:18" hidden="1">
      <c r="A2612" s="134">
        <v>9421290027</v>
      </c>
      <c r="B2612">
        <v>2007</v>
      </c>
      <c r="C2612">
        <v>20071208</v>
      </c>
      <c r="D2612">
        <v>50</v>
      </c>
      <c r="E2612">
        <v>50</v>
      </c>
      <c r="G2612" t="s">
        <v>308</v>
      </c>
      <c r="H2612">
        <v>210556</v>
      </c>
      <c r="I2612">
        <v>1.02</v>
      </c>
      <c r="J2612" t="s">
        <v>77</v>
      </c>
      <c r="K2612" t="s">
        <v>77</v>
      </c>
      <c r="L2612" t="s">
        <v>896</v>
      </c>
      <c r="M2612">
        <v>2003</v>
      </c>
      <c r="N2612">
        <v>74</v>
      </c>
      <c r="O2612">
        <v>1</v>
      </c>
      <c r="P2612" t="str">
        <f t="shared" si="80"/>
        <v>12</v>
      </c>
      <c r="Q2612" s="118">
        <f>VLOOKUP(M2612,WeightWhite!A$10:B$12,2,FALSE)*I2612</f>
        <v>8.4026213592233017</v>
      </c>
      <c r="R2612">
        <f t="shared" si="81"/>
        <v>4</v>
      </c>
    </row>
    <row r="2613" spans="1:18" hidden="1">
      <c r="A2613" s="134">
        <v>9421290036</v>
      </c>
      <c r="B2613">
        <v>2007</v>
      </c>
      <c r="C2613">
        <v>20071208</v>
      </c>
      <c r="D2613">
        <v>50</v>
      </c>
      <c r="E2613">
        <v>50</v>
      </c>
      <c r="G2613" t="s">
        <v>308</v>
      </c>
      <c r="H2613">
        <v>210556</v>
      </c>
      <c r="I2613">
        <v>1.02</v>
      </c>
      <c r="J2613" t="s">
        <v>77</v>
      </c>
      <c r="K2613" t="s">
        <v>77</v>
      </c>
      <c r="L2613" t="s">
        <v>896</v>
      </c>
      <c r="M2613">
        <v>2003</v>
      </c>
      <c r="N2613">
        <v>74</v>
      </c>
      <c r="O2613">
        <v>1</v>
      </c>
      <c r="P2613" t="str">
        <f t="shared" si="80"/>
        <v>12</v>
      </c>
      <c r="Q2613" s="118">
        <f>VLOOKUP(M2613,WeightWhite!A$10:B$12,2,FALSE)*I2613</f>
        <v>8.4026213592233017</v>
      </c>
      <c r="R2613">
        <f t="shared" si="81"/>
        <v>4</v>
      </c>
    </row>
    <row r="2614" spans="1:18" hidden="1">
      <c r="A2614" s="134">
        <v>9421290048</v>
      </c>
      <c r="B2614">
        <v>2007</v>
      </c>
      <c r="C2614">
        <v>20071208</v>
      </c>
      <c r="D2614">
        <v>50</v>
      </c>
      <c r="E2614">
        <v>50</v>
      </c>
      <c r="G2614" t="s">
        <v>308</v>
      </c>
      <c r="H2614">
        <v>210556</v>
      </c>
      <c r="I2614">
        <v>1.02</v>
      </c>
      <c r="J2614" t="s">
        <v>77</v>
      </c>
      <c r="K2614" t="s">
        <v>77</v>
      </c>
      <c r="L2614" t="s">
        <v>896</v>
      </c>
      <c r="M2614">
        <v>2003</v>
      </c>
      <c r="N2614">
        <v>74</v>
      </c>
      <c r="O2614">
        <v>1</v>
      </c>
      <c r="P2614" t="str">
        <f t="shared" si="80"/>
        <v>12</v>
      </c>
      <c r="Q2614" s="118">
        <f>VLOOKUP(M2614,WeightWhite!A$10:B$12,2,FALSE)*I2614</f>
        <v>8.4026213592233017</v>
      </c>
      <c r="R2614">
        <f t="shared" si="81"/>
        <v>4</v>
      </c>
    </row>
    <row r="2615" spans="1:18" hidden="1">
      <c r="A2615" s="134">
        <v>9421280062</v>
      </c>
      <c r="B2615">
        <v>2007</v>
      </c>
      <c r="C2615">
        <v>20071208</v>
      </c>
      <c r="D2615">
        <v>50</v>
      </c>
      <c r="E2615">
        <v>50</v>
      </c>
      <c r="G2615" t="s">
        <v>308</v>
      </c>
      <c r="H2615">
        <v>210595</v>
      </c>
      <c r="I2615">
        <v>1.02</v>
      </c>
      <c r="J2615" t="s">
        <v>77</v>
      </c>
      <c r="K2615" t="s">
        <v>77</v>
      </c>
      <c r="L2615" t="s">
        <v>896</v>
      </c>
      <c r="M2615">
        <v>2004</v>
      </c>
      <c r="N2615">
        <v>74</v>
      </c>
      <c r="O2615">
        <v>1</v>
      </c>
      <c r="P2615" t="str">
        <f t="shared" si="80"/>
        <v>12</v>
      </c>
      <c r="Q2615" s="118">
        <f>VLOOKUP(M2615,WeightWhite!A$10:B$12,2,FALSE)*I2615</f>
        <v>2.3265322580645162</v>
      </c>
      <c r="R2615">
        <f t="shared" si="81"/>
        <v>3</v>
      </c>
    </row>
    <row r="2616" spans="1:18" hidden="1">
      <c r="A2616" s="134">
        <v>9421280081</v>
      </c>
      <c r="B2616">
        <v>2007</v>
      </c>
      <c r="C2616">
        <v>20071208</v>
      </c>
      <c r="D2616">
        <v>50</v>
      </c>
      <c r="E2616">
        <v>50</v>
      </c>
      <c r="G2616" t="s">
        <v>308</v>
      </c>
      <c r="H2616">
        <v>210595</v>
      </c>
      <c r="I2616">
        <v>1.02</v>
      </c>
      <c r="J2616" t="s">
        <v>77</v>
      </c>
      <c r="K2616" t="s">
        <v>77</v>
      </c>
      <c r="L2616" t="s">
        <v>896</v>
      </c>
      <c r="M2616">
        <v>2004</v>
      </c>
      <c r="N2616">
        <v>74</v>
      </c>
      <c r="O2616">
        <v>1</v>
      </c>
      <c r="P2616" t="str">
        <f t="shared" si="80"/>
        <v>12</v>
      </c>
      <c r="Q2616" s="118">
        <f>VLOOKUP(M2616,WeightWhite!A$10:B$12,2,FALSE)*I2616</f>
        <v>2.3265322580645162</v>
      </c>
      <c r="R2616">
        <f t="shared" si="81"/>
        <v>3</v>
      </c>
    </row>
    <row r="2617" spans="1:18" hidden="1">
      <c r="A2617" s="134">
        <v>9421280087</v>
      </c>
      <c r="B2617">
        <v>2007</v>
      </c>
      <c r="C2617">
        <v>20071208</v>
      </c>
      <c r="D2617">
        <v>50</v>
      </c>
      <c r="E2617">
        <v>50</v>
      </c>
      <c r="G2617" t="s">
        <v>308</v>
      </c>
      <c r="H2617">
        <v>210595</v>
      </c>
      <c r="I2617">
        <v>1.02</v>
      </c>
      <c r="J2617" t="s">
        <v>77</v>
      </c>
      <c r="K2617" t="s">
        <v>77</v>
      </c>
      <c r="L2617" t="s">
        <v>896</v>
      </c>
      <c r="M2617">
        <v>2004</v>
      </c>
      <c r="N2617">
        <v>74</v>
      </c>
      <c r="O2617">
        <v>1</v>
      </c>
      <c r="P2617" t="str">
        <f t="shared" si="80"/>
        <v>12</v>
      </c>
      <c r="Q2617" s="118">
        <f>VLOOKUP(M2617,WeightWhite!A$10:B$12,2,FALSE)*I2617</f>
        <v>2.3265322580645162</v>
      </c>
      <c r="R2617">
        <f t="shared" si="81"/>
        <v>3</v>
      </c>
    </row>
    <row r="2618" spans="1:18" hidden="1">
      <c r="A2618" s="134">
        <v>9421280088</v>
      </c>
      <c r="B2618">
        <v>2007</v>
      </c>
      <c r="C2618">
        <v>20071208</v>
      </c>
      <c r="D2618">
        <v>50</v>
      </c>
      <c r="E2618">
        <v>50</v>
      </c>
      <c r="G2618" t="s">
        <v>308</v>
      </c>
      <c r="H2618">
        <v>210595</v>
      </c>
      <c r="I2618">
        <v>1.02</v>
      </c>
      <c r="J2618" t="s">
        <v>77</v>
      </c>
      <c r="K2618" t="s">
        <v>77</v>
      </c>
      <c r="L2618" t="s">
        <v>896</v>
      </c>
      <c r="M2618">
        <v>2004</v>
      </c>
      <c r="N2618">
        <v>74</v>
      </c>
      <c r="O2618">
        <v>1</v>
      </c>
      <c r="P2618" t="str">
        <f t="shared" si="80"/>
        <v>12</v>
      </c>
      <c r="Q2618" s="118">
        <f>VLOOKUP(M2618,WeightWhite!A$10:B$12,2,FALSE)*I2618</f>
        <v>2.3265322580645162</v>
      </c>
      <c r="R2618">
        <f t="shared" si="81"/>
        <v>3</v>
      </c>
    </row>
    <row r="2619" spans="1:18" hidden="1">
      <c r="A2619" s="134">
        <v>9421280090</v>
      </c>
      <c r="B2619">
        <v>2007</v>
      </c>
      <c r="C2619">
        <v>20071208</v>
      </c>
      <c r="D2619">
        <v>50</v>
      </c>
      <c r="E2619">
        <v>50</v>
      </c>
      <c r="G2619" t="s">
        <v>308</v>
      </c>
      <c r="H2619">
        <v>210595</v>
      </c>
      <c r="I2619">
        <v>1.02</v>
      </c>
      <c r="J2619" t="s">
        <v>77</v>
      </c>
      <c r="K2619" t="s">
        <v>77</v>
      </c>
      <c r="L2619" t="s">
        <v>896</v>
      </c>
      <c r="M2619">
        <v>2004</v>
      </c>
      <c r="N2619">
        <v>74</v>
      </c>
      <c r="O2619">
        <v>1</v>
      </c>
      <c r="P2619" t="str">
        <f t="shared" si="80"/>
        <v>12</v>
      </c>
      <c r="Q2619" s="118">
        <f>VLOOKUP(M2619,WeightWhite!A$10:B$12,2,FALSE)*I2619</f>
        <v>2.3265322580645162</v>
      </c>
      <c r="R2619">
        <f t="shared" si="81"/>
        <v>3</v>
      </c>
    </row>
    <row r="2620" spans="1:18" hidden="1">
      <c r="A2620" s="134">
        <v>9421290006</v>
      </c>
      <c r="B2620">
        <v>2007</v>
      </c>
      <c r="C2620">
        <v>20071208</v>
      </c>
      <c r="D2620">
        <v>50</v>
      </c>
      <c r="E2620">
        <v>50</v>
      </c>
      <c r="G2620" t="s">
        <v>308</v>
      </c>
      <c r="H2620">
        <v>210595</v>
      </c>
      <c r="I2620">
        <v>1.02</v>
      </c>
      <c r="J2620" t="s">
        <v>77</v>
      </c>
      <c r="K2620" t="s">
        <v>77</v>
      </c>
      <c r="L2620" t="s">
        <v>896</v>
      </c>
      <c r="M2620">
        <v>2004</v>
      </c>
      <c r="N2620">
        <v>74</v>
      </c>
      <c r="O2620">
        <v>1</v>
      </c>
      <c r="P2620" t="str">
        <f t="shared" si="80"/>
        <v>12</v>
      </c>
      <c r="Q2620" s="118">
        <f>VLOOKUP(M2620,WeightWhite!A$10:B$12,2,FALSE)*I2620</f>
        <v>2.3265322580645162</v>
      </c>
      <c r="R2620">
        <f t="shared" si="81"/>
        <v>3</v>
      </c>
    </row>
    <row r="2621" spans="1:18" hidden="1">
      <c r="A2621" s="134">
        <v>9421290008</v>
      </c>
      <c r="B2621">
        <v>2007</v>
      </c>
      <c r="C2621">
        <v>20071208</v>
      </c>
      <c r="D2621">
        <v>50</v>
      </c>
      <c r="E2621">
        <v>50</v>
      </c>
      <c r="G2621" t="s">
        <v>308</v>
      </c>
      <c r="H2621">
        <v>210595</v>
      </c>
      <c r="I2621">
        <v>1.02</v>
      </c>
      <c r="J2621" t="s">
        <v>77</v>
      </c>
      <c r="K2621" t="s">
        <v>77</v>
      </c>
      <c r="L2621" t="s">
        <v>896</v>
      </c>
      <c r="M2621">
        <v>2004</v>
      </c>
      <c r="N2621">
        <v>74</v>
      </c>
      <c r="O2621">
        <v>1</v>
      </c>
      <c r="P2621" t="str">
        <f t="shared" si="80"/>
        <v>12</v>
      </c>
      <c r="Q2621" s="118">
        <f>VLOOKUP(M2621,WeightWhite!A$10:B$12,2,FALSE)*I2621</f>
        <v>2.3265322580645162</v>
      </c>
      <c r="R2621">
        <f t="shared" si="81"/>
        <v>3</v>
      </c>
    </row>
    <row r="2622" spans="1:18" hidden="1">
      <c r="A2622" s="134">
        <v>9421290016</v>
      </c>
      <c r="B2622">
        <v>2007</v>
      </c>
      <c r="C2622">
        <v>20071208</v>
      </c>
      <c r="D2622">
        <v>50</v>
      </c>
      <c r="E2622">
        <v>50</v>
      </c>
      <c r="G2622" t="s">
        <v>308</v>
      </c>
      <c r="H2622">
        <v>210595</v>
      </c>
      <c r="I2622">
        <v>1.02</v>
      </c>
      <c r="J2622" t="s">
        <v>77</v>
      </c>
      <c r="K2622" t="s">
        <v>77</v>
      </c>
      <c r="L2622" t="s">
        <v>896</v>
      </c>
      <c r="M2622">
        <v>2004</v>
      </c>
      <c r="N2622">
        <v>74</v>
      </c>
      <c r="O2622">
        <v>1</v>
      </c>
      <c r="P2622" t="str">
        <f t="shared" si="80"/>
        <v>12</v>
      </c>
      <c r="Q2622" s="118">
        <f>VLOOKUP(M2622,WeightWhite!A$10:B$12,2,FALSE)*I2622</f>
        <v>2.3265322580645162</v>
      </c>
      <c r="R2622">
        <f t="shared" si="81"/>
        <v>3</v>
      </c>
    </row>
    <row r="2623" spans="1:18" hidden="1">
      <c r="A2623" s="134">
        <v>9421290019</v>
      </c>
      <c r="B2623">
        <v>2007</v>
      </c>
      <c r="C2623">
        <v>20071208</v>
      </c>
      <c r="D2623">
        <v>50</v>
      </c>
      <c r="E2623">
        <v>50</v>
      </c>
      <c r="G2623" t="s">
        <v>308</v>
      </c>
      <c r="H2623">
        <v>210595</v>
      </c>
      <c r="I2623">
        <v>1.02</v>
      </c>
      <c r="J2623" t="s">
        <v>77</v>
      </c>
      <c r="K2623" t="s">
        <v>77</v>
      </c>
      <c r="L2623" t="s">
        <v>896</v>
      </c>
      <c r="M2623">
        <v>2004</v>
      </c>
      <c r="N2623">
        <v>74</v>
      </c>
      <c r="O2623">
        <v>1</v>
      </c>
      <c r="P2623" t="str">
        <f t="shared" si="80"/>
        <v>12</v>
      </c>
      <c r="Q2623" s="118">
        <f>VLOOKUP(M2623,WeightWhite!A$10:B$12,2,FALSE)*I2623</f>
        <v>2.3265322580645162</v>
      </c>
      <c r="R2623">
        <f t="shared" si="81"/>
        <v>3</v>
      </c>
    </row>
    <row r="2624" spans="1:18" hidden="1">
      <c r="A2624" s="134">
        <v>9421290020</v>
      </c>
      <c r="B2624">
        <v>2007</v>
      </c>
      <c r="C2624">
        <v>20071208</v>
      </c>
      <c r="D2624">
        <v>50</v>
      </c>
      <c r="E2624">
        <v>50</v>
      </c>
      <c r="G2624" t="s">
        <v>308</v>
      </c>
      <c r="H2624">
        <v>210595</v>
      </c>
      <c r="I2624">
        <v>1.02</v>
      </c>
      <c r="J2624" t="s">
        <v>77</v>
      </c>
      <c r="K2624" t="s">
        <v>77</v>
      </c>
      <c r="L2624" t="s">
        <v>896</v>
      </c>
      <c r="M2624">
        <v>2004</v>
      </c>
      <c r="N2624">
        <v>74</v>
      </c>
      <c r="O2624">
        <v>1</v>
      </c>
      <c r="P2624" t="str">
        <f t="shared" si="80"/>
        <v>12</v>
      </c>
      <c r="Q2624" s="118">
        <f>VLOOKUP(M2624,WeightWhite!A$10:B$12,2,FALSE)*I2624</f>
        <v>2.3265322580645162</v>
      </c>
      <c r="R2624">
        <f t="shared" si="81"/>
        <v>3</v>
      </c>
    </row>
    <row r="2625" spans="1:18" hidden="1">
      <c r="A2625" s="134">
        <v>9421280002</v>
      </c>
      <c r="B2625">
        <v>2007</v>
      </c>
      <c r="C2625">
        <v>20071208</v>
      </c>
      <c r="D2625">
        <v>50</v>
      </c>
      <c r="E2625">
        <v>50</v>
      </c>
      <c r="G2625" t="s">
        <v>308</v>
      </c>
      <c r="H2625">
        <v>210595</v>
      </c>
      <c r="I2625">
        <v>1.02</v>
      </c>
      <c r="J2625" t="s">
        <v>77</v>
      </c>
      <c r="K2625" t="s">
        <v>77</v>
      </c>
      <c r="L2625" t="s">
        <v>896</v>
      </c>
      <c r="M2625">
        <v>2004</v>
      </c>
      <c r="N2625">
        <v>74</v>
      </c>
      <c r="O2625">
        <v>1</v>
      </c>
      <c r="P2625" t="str">
        <f t="shared" si="80"/>
        <v>12</v>
      </c>
      <c r="Q2625" s="118">
        <f>VLOOKUP(M2625,WeightWhite!A$10:B$12,2,FALSE)*I2625</f>
        <v>2.3265322580645162</v>
      </c>
      <c r="R2625">
        <f t="shared" si="81"/>
        <v>3</v>
      </c>
    </row>
    <row r="2626" spans="1:18" hidden="1">
      <c r="A2626" s="134">
        <v>9421280012</v>
      </c>
      <c r="B2626">
        <v>2007</v>
      </c>
      <c r="C2626">
        <v>20071208</v>
      </c>
      <c r="D2626">
        <v>50</v>
      </c>
      <c r="E2626">
        <v>50</v>
      </c>
      <c r="G2626" t="s">
        <v>308</v>
      </c>
      <c r="H2626">
        <v>210595</v>
      </c>
      <c r="I2626">
        <v>1.02</v>
      </c>
      <c r="J2626" t="s">
        <v>77</v>
      </c>
      <c r="K2626" t="s">
        <v>77</v>
      </c>
      <c r="L2626" t="s">
        <v>896</v>
      </c>
      <c r="M2626">
        <v>2004</v>
      </c>
      <c r="N2626">
        <v>74</v>
      </c>
      <c r="O2626">
        <v>1</v>
      </c>
      <c r="P2626" t="str">
        <f t="shared" ref="P2626:P2648" si="82">MID(C2626,5,2)</f>
        <v>12</v>
      </c>
      <c r="Q2626" s="118">
        <f>VLOOKUP(M2626,WeightWhite!A$10:B$12,2,FALSE)*I2626</f>
        <v>2.3265322580645162</v>
      </c>
      <c r="R2626">
        <f t="shared" si="81"/>
        <v>3</v>
      </c>
    </row>
    <row r="2627" spans="1:18" hidden="1">
      <c r="A2627" s="134">
        <v>9421280018</v>
      </c>
      <c r="B2627">
        <v>2007</v>
      </c>
      <c r="C2627">
        <v>20071208</v>
      </c>
      <c r="D2627">
        <v>50</v>
      </c>
      <c r="E2627">
        <v>50</v>
      </c>
      <c r="G2627" t="s">
        <v>308</v>
      </c>
      <c r="H2627">
        <v>210595</v>
      </c>
      <c r="I2627">
        <v>1.02</v>
      </c>
      <c r="J2627" t="s">
        <v>77</v>
      </c>
      <c r="K2627" t="s">
        <v>77</v>
      </c>
      <c r="L2627" t="s">
        <v>896</v>
      </c>
      <c r="M2627">
        <v>2004</v>
      </c>
      <c r="N2627">
        <v>74</v>
      </c>
      <c r="O2627">
        <v>1</v>
      </c>
      <c r="P2627" t="str">
        <f t="shared" si="82"/>
        <v>12</v>
      </c>
      <c r="Q2627" s="118">
        <f>VLOOKUP(M2627,WeightWhite!A$10:B$12,2,FALSE)*I2627</f>
        <v>2.3265322580645162</v>
      </c>
      <c r="R2627">
        <f t="shared" ref="R2627:R2648" si="83">B2627-M2627</f>
        <v>3</v>
      </c>
    </row>
    <row r="2628" spans="1:18" hidden="1">
      <c r="A2628" s="134">
        <v>9421280021</v>
      </c>
      <c r="B2628">
        <v>2007</v>
      </c>
      <c r="C2628">
        <v>20071208</v>
      </c>
      <c r="D2628">
        <v>50</v>
      </c>
      <c r="E2628">
        <v>50</v>
      </c>
      <c r="G2628" t="s">
        <v>308</v>
      </c>
      <c r="H2628">
        <v>210595</v>
      </c>
      <c r="I2628">
        <v>1.02</v>
      </c>
      <c r="J2628" t="s">
        <v>77</v>
      </c>
      <c r="K2628" t="s">
        <v>77</v>
      </c>
      <c r="L2628" t="s">
        <v>896</v>
      </c>
      <c r="M2628">
        <v>2004</v>
      </c>
      <c r="N2628">
        <v>74</v>
      </c>
      <c r="O2628">
        <v>1</v>
      </c>
      <c r="P2628" t="str">
        <f t="shared" si="82"/>
        <v>12</v>
      </c>
      <c r="Q2628" s="118">
        <f>VLOOKUP(M2628,WeightWhite!A$10:B$12,2,FALSE)*I2628</f>
        <v>2.3265322580645162</v>
      </c>
      <c r="R2628">
        <f t="shared" si="83"/>
        <v>3</v>
      </c>
    </row>
    <row r="2629" spans="1:18" hidden="1">
      <c r="A2629" s="134">
        <v>9421280025</v>
      </c>
      <c r="B2629">
        <v>2007</v>
      </c>
      <c r="C2629">
        <v>20071208</v>
      </c>
      <c r="D2629">
        <v>50</v>
      </c>
      <c r="E2629">
        <v>50</v>
      </c>
      <c r="G2629" t="s">
        <v>308</v>
      </c>
      <c r="H2629">
        <v>210595</v>
      </c>
      <c r="I2629">
        <v>1.02</v>
      </c>
      <c r="J2629" t="s">
        <v>77</v>
      </c>
      <c r="K2629" t="s">
        <v>77</v>
      </c>
      <c r="L2629" t="s">
        <v>896</v>
      </c>
      <c r="M2629">
        <v>2004</v>
      </c>
      <c r="N2629">
        <v>74</v>
      </c>
      <c r="O2629">
        <v>1</v>
      </c>
      <c r="P2629" t="str">
        <f t="shared" si="82"/>
        <v>12</v>
      </c>
      <c r="Q2629" s="118">
        <f>VLOOKUP(M2629,WeightWhite!A$10:B$12,2,FALSE)*I2629</f>
        <v>2.3265322580645162</v>
      </c>
      <c r="R2629">
        <f t="shared" si="83"/>
        <v>3</v>
      </c>
    </row>
    <row r="2630" spans="1:18" hidden="1">
      <c r="A2630" s="134">
        <v>9421280027</v>
      </c>
      <c r="B2630">
        <v>2007</v>
      </c>
      <c r="C2630">
        <v>20071208</v>
      </c>
      <c r="D2630">
        <v>50</v>
      </c>
      <c r="E2630">
        <v>50</v>
      </c>
      <c r="G2630" t="s">
        <v>308</v>
      </c>
      <c r="H2630">
        <v>210595</v>
      </c>
      <c r="I2630">
        <v>1.02</v>
      </c>
      <c r="J2630" t="s">
        <v>77</v>
      </c>
      <c r="K2630" t="s">
        <v>77</v>
      </c>
      <c r="L2630" t="s">
        <v>896</v>
      </c>
      <c r="M2630">
        <v>2004</v>
      </c>
      <c r="N2630">
        <v>74</v>
      </c>
      <c r="O2630">
        <v>1</v>
      </c>
      <c r="P2630" t="str">
        <f t="shared" si="82"/>
        <v>12</v>
      </c>
      <c r="Q2630" s="118">
        <f>VLOOKUP(M2630,WeightWhite!A$10:B$12,2,FALSE)*I2630</f>
        <v>2.3265322580645162</v>
      </c>
      <c r="R2630">
        <f t="shared" si="83"/>
        <v>3</v>
      </c>
    </row>
    <row r="2631" spans="1:18" hidden="1">
      <c r="A2631" s="134">
        <v>9421280028</v>
      </c>
      <c r="B2631">
        <v>2007</v>
      </c>
      <c r="C2631">
        <v>20071208</v>
      </c>
      <c r="D2631">
        <v>50</v>
      </c>
      <c r="E2631">
        <v>50</v>
      </c>
      <c r="G2631" t="s">
        <v>308</v>
      </c>
      <c r="H2631">
        <v>210595</v>
      </c>
      <c r="I2631">
        <v>1.02</v>
      </c>
      <c r="J2631" t="s">
        <v>77</v>
      </c>
      <c r="K2631" t="s">
        <v>77</v>
      </c>
      <c r="L2631" t="s">
        <v>896</v>
      </c>
      <c r="M2631">
        <v>2004</v>
      </c>
      <c r="N2631">
        <v>74</v>
      </c>
      <c r="O2631">
        <v>1</v>
      </c>
      <c r="P2631" t="str">
        <f t="shared" si="82"/>
        <v>12</v>
      </c>
      <c r="Q2631" s="118">
        <f>VLOOKUP(M2631,WeightWhite!A$10:B$12,2,FALSE)*I2631</f>
        <v>2.3265322580645162</v>
      </c>
      <c r="R2631">
        <f t="shared" si="83"/>
        <v>3</v>
      </c>
    </row>
    <row r="2632" spans="1:18" hidden="1">
      <c r="A2632" s="134">
        <v>9421280048</v>
      </c>
      <c r="B2632">
        <v>2007</v>
      </c>
      <c r="C2632">
        <v>20071208</v>
      </c>
      <c r="D2632">
        <v>50</v>
      </c>
      <c r="E2632">
        <v>50</v>
      </c>
      <c r="G2632" t="s">
        <v>308</v>
      </c>
      <c r="H2632">
        <v>210595</v>
      </c>
      <c r="I2632">
        <v>1.02</v>
      </c>
      <c r="J2632" t="s">
        <v>77</v>
      </c>
      <c r="K2632" t="s">
        <v>77</v>
      </c>
      <c r="L2632" t="s">
        <v>896</v>
      </c>
      <c r="M2632">
        <v>2004</v>
      </c>
      <c r="N2632">
        <v>74</v>
      </c>
      <c r="O2632">
        <v>1</v>
      </c>
      <c r="P2632" t="str">
        <f t="shared" si="82"/>
        <v>12</v>
      </c>
      <c r="Q2632" s="118">
        <f>VLOOKUP(M2632,WeightWhite!A$10:B$12,2,FALSE)*I2632</f>
        <v>2.3265322580645162</v>
      </c>
      <c r="R2632">
        <f t="shared" si="83"/>
        <v>3</v>
      </c>
    </row>
    <row r="2633" spans="1:18" hidden="1">
      <c r="A2633" s="134">
        <v>9421280054</v>
      </c>
      <c r="B2633">
        <v>2007</v>
      </c>
      <c r="C2633">
        <v>20071208</v>
      </c>
      <c r="D2633">
        <v>50</v>
      </c>
      <c r="E2633">
        <v>50</v>
      </c>
      <c r="G2633" t="s">
        <v>308</v>
      </c>
      <c r="H2633">
        <v>210595</v>
      </c>
      <c r="I2633">
        <v>1.02</v>
      </c>
      <c r="J2633" t="s">
        <v>77</v>
      </c>
      <c r="K2633" t="s">
        <v>77</v>
      </c>
      <c r="L2633" t="s">
        <v>896</v>
      </c>
      <c r="M2633">
        <v>2004</v>
      </c>
      <c r="N2633">
        <v>74</v>
      </c>
      <c r="O2633">
        <v>1</v>
      </c>
      <c r="P2633" t="str">
        <f t="shared" si="82"/>
        <v>12</v>
      </c>
      <c r="Q2633" s="118">
        <f>VLOOKUP(M2633,WeightWhite!A$10:B$12,2,FALSE)*I2633</f>
        <v>2.3265322580645162</v>
      </c>
      <c r="R2633">
        <f t="shared" si="83"/>
        <v>3</v>
      </c>
    </row>
    <row r="2634" spans="1:18" hidden="1">
      <c r="A2634" s="134">
        <v>9421290030</v>
      </c>
      <c r="B2634">
        <v>2007</v>
      </c>
      <c r="C2634">
        <v>20071208</v>
      </c>
      <c r="D2634">
        <v>50</v>
      </c>
      <c r="E2634">
        <v>50</v>
      </c>
      <c r="G2634" t="s">
        <v>308</v>
      </c>
      <c r="H2634">
        <v>210595</v>
      </c>
      <c r="I2634">
        <v>1.02</v>
      </c>
      <c r="J2634" t="s">
        <v>77</v>
      </c>
      <c r="K2634" t="s">
        <v>77</v>
      </c>
      <c r="L2634" t="s">
        <v>896</v>
      </c>
      <c r="M2634">
        <v>2004</v>
      </c>
      <c r="N2634">
        <v>74</v>
      </c>
      <c r="O2634">
        <v>1</v>
      </c>
      <c r="P2634" t="str">
        <f t="shared" si="82"/>
        <v>12</v>
      </c>
      <c r="Q2634" s="118">
        <f>VLOOKUP(M2634,WeightWhite!A$10:B$12,2,FALSE)*I2634</f>
        <v>2.3265322580645162</v>
      </c>
      <c r="R2634">
        <f t="shared" si="83"/>
        <v>3</v>
      </c>
    </row>
    <row r="2635" spans="1:18" hidden="1">
      <c r="A2635" s="134">
        <v>9421290035</v>
      </c>
      <c r="B2635">
        <v>2007</v>
      </c>
      <c r="C2635">
        <v>20071208</v>
      </c>
      <c r="D2635">
        <v>50</v>
      </c>
      <c r="E2635">
        <v>50</v>
      </c>
      <c r="G2635" t="s">
        <v>308</v>
      </c>
      <c r="H2635">
        <v>210595</v>
      </c>
      <c r="I2635">
        <v>1.02</v>
      </c>
      <c r="J2635" t="s">
        <v>77</v>
      </c>
      <c r="K2635" t="s">
        <v>77</v>
      </c>
      <c r="L2635" t="s">
        <v>896</v>
      </c>
      <c r="M2635">
        <v>2004</v>
      </c>
      <c r="N2635">
        <v>74</v>
      </c>
      <c r="O2635">
        <v>1</v>
      </c>
      <c r="P2635" t="str">
        <f t="shared" si="82"/>
        <v>12</v>
      </c>
      <c r="Q2635" s="118">
        <f>VLOOKUP(M2635,WeightWhite!A$10:B$12,2,FALSE)*I2635</f>
        <v>2.3265322580645162</v>
      </c>
      <c r="R2635">
        <f t="shared" si="83"/>
        <v>3</v>
      </c>
    </row>
    <row r="2636" spans="1:18" hidden="1">
      <c r="A2636" s="134">
        <v>9421290040</v>
      </c>
      <c r="B2636">
        <v>2007</v>
      </c>
      <c r="C2636">
        <v>20071208</v>
      </c>
      <c r="D2636">
        <v>50</v>
      </c>
      <c r="E2636">
        <v>50</v>
      </c>
      <c r="G2636" t="s">
        <v>308</v>
      </c>
      <c r="H2636">
        <v>210595</v>
      </c>
      <c r="I2636">
        <v>1.02</v>
      </c>
      <c r="J2636" t="s">
        <v>77</v>
      </c>
      <c r="K2636" t="s">
        <v>77</v>
      </c>
      <c r="L2636" t="s">
        <v>896</v>
      </c>
      <c r="M2636">
        <v>2004</v>
      </c>
      <c r="N2636">
        <v>74</v>
      </c>
      <c r="O2636">
        <v>1</v>
      </c>
      <c r="P2636" t="str">
        <f t="shared" si="82"/>
        <v>12</v>
      </c>
      <c r="Q2636" s="118">
        <f>VLOOKUP(M2636,WeightWhite!A$10:B$12,2,FALSE)*I2636</f>
        <v>2.3265322580645162</v>
      </c>
      <c r="R2636">
        <f t="shared" si="83"/>
        <v>3</v>
      </c>
    </row>
    <row r="2637" spans="1:18" hidden="1">
      <c r="A2637" s="134">
        <v>9421290041</v>
      </c>
      <c r="B2637">
        <v>2007</v>
      </c>
      <c r="C2637">
        <v>20071208</v>
      </c>
      <c r="D2637">
        <v>50</v>
      </c>
      <c r="E2637">
        <v>50</v>
      </c>
      <c r="G2637" t="s">
        <v>308</v>
      </c>
      <c r="H2637">
        <v>210595</v>
      </c>
      <c r="I2637">
        <v>1.02</v>
      </c>
      <c r="J2637" t="s">
        <v>77</v>
      </c>
      <c r="K2637" t="s">
        <v>77</v>
      </c>
      <c r="L2637" t="s">
        <v>896</v>
      </c>
      <c r="M2637">
        <v>2004</v>
      </c>
      <c r="N2637">
        <v>74</v>
      </c>
      <c r="O2637">
        <v>1</v>
      </c>
      <c r="P2637" t="str">
        <f t="shared" si="82"/>
        <v>12</v>
      </c>
      <c r="Q2637" s="118">
        <f>VLOOKUP(M2637,WeightWhite!A$10:B$12,2,FALSE)*I2637</f>
        <v>2.3265322580645162</v>
      </c>
      <c r="R2637">
        <f t="shared" si="83"/>
        <v>3</v>
      </c>
    </row>
    <row r="2638" spans="1:18" hidden="1">
      <c r="A2638" s="134">
        <v>9421290044</v>
      </c>
      <c r="B2638">
        <v>2007</v>
      </c>
      <c r="C2638">
        <v>20071208</v>
      </c>
      <c r="D2638">
        <v>50</v>
      </c>
      <c r="E2638">
        <v>50</v>
      </c>
      <c r="G2638" t="s">
        <v>308</v>
      </c>
      <c r="H2638">
        <v>210595</v>
      </c>
      <c r="I2638">
        <v>1.02</v>
      </c>
      <c r="J2638" t="s">
        <v>77</v>
      </c>
      <c r="K2638" t="s">
        <v>77</v>
      </c>
      <c r="L2638" t="s">
        <v>896</v>
      </c>
      <c r="M2638">
        <v>2004</v>
      </c>
      <c r="N2638">
        <v>74</v>
      </c>
      <c r="O2638">
        <v>1</v>
      </c>
      <c r="P2638" t="str">
        <f t="shared" si="82"/>
        <v>12</v>
      </c>
      <c r="Q2638" s="118">
        <f>VLOOKUP(M2638,WeightWhite!A$10:B$12,2,FALSE)*I2638</f>
        <v>2.3265322580645162</v>
      </c>
      <c r="R2638">
        <f t="shared" si="83"/>
        <v>3</v>
      </c>
    </row>
    <row r="2639" spans="1:18" hidden="1">
      <c r="A2639" s="134">
        <v>9421290071</v>
      </c>
      <c r="B2639">
        <v>2007</v>
      </c>
      <c r="C2639">
        <v>20071208</v>
      </c>
      <c r="D2639">
        <v>50</v>
      </c>
      <c r="E2639">
        <v>50</v>
      </c>
      <c r="G2639" t="s">
        <v>308</v>
      </c>
      <c r="H2639">
        <v>210595</v>
      </c>
      <c r="I2639">
        <v>1.02</v>
      </c>
      <c r="J2639" t="s">
        <v>77</v>
      </c>
      <c r="K2639" t="s">
        <v>77</v>
      </c>
      <c r="L2639" t="s">
        <v>896</v>
      </c>
      <c r="M2639">
        <v>2004</v>
      </c>
      <c r="N2639">
        <v>74</v>
      </c>
      <c r="O2639">
        <v>1</v>
      </c>
      <c r="P2639" t="str">
        <f t="shared" si="82"/>
        <v>12</v>
      </c>
      <c r="Q2639" s="118">
        <f>VLOOKUP(M2639,WeightWhite!A$10:B$12,2,FALSE)*I2639</f>
        <v>2.3265322580645162</v>
      </c>
      <c r="R2639">
        <f t="shared" si="83"/>
        <v>3</v>
      </c>
    </row>
    <row r="2640" spans="1:18" hidden="1">
      <c r="A2640" s="134">
        <v>9421290052</v>
      </c>
      <c r="B2640">
        <v>2007</v>
      </c>
      <c r="C2640">
        <v>20071208</v>
      </c>
      <c r="D2640">
        <v>50</v>
      </c>
      <c r="E2640">
        <v>50</v>
      </c>
      <c r="G2640" t="s">
        <v>308</v>
      </c>
      <c r="H2640">
        <v>210595</v>
      </c>
      <c r="I2640">
        <v>1.02</v>
      </c>
      <c r="J2640" t="s">
        <v>77</v>
      </c>
      <c r="K2640" t="s">
        <v>77</v>
      </c>
      <c r="L2640" t="s">
        <v>896</v>
      </c>
      <c r="M2640">
        <v>2004</v>
      </c>
      <c r="N2640">
        <v>74</v>
      </c>
      <c r="O2640">
        <v>1</v>
      </c>
      <c r="P2640" t="str">
        <f t="shared" si="82"/>
        <v>12</v>
      </c>
      <c r="Q2640" s="118">
        <f>VLOOKUP(M2640,WeightWhite!A$10:B$12,2,FALSE)*I2640</f>
        <v>2.3265322580645162</v>
      </c>
      <c r="R2640">
        <f t="shared" si="83"/>
        <v>3</v>
      </c>
    </row>
    <row r="2641" spans="1:18" hidden="1">
      <c r="A2641" s="134">
        <v>9421290058</v>
      </c>
      <c r="B2641">
        <v>2007</v>
      </c>
      <c r="C2641">
        <v>20071208</v>
      </c>
      <c r="D2641">
        <v>50</v>
      </c>
      <c r="E2641">
        <v>50</v>
      </c>
      <c r="G2641" t="s">
        <v>308</v>
      </c>
      <c r="H2641">
        <v>210595</v>
      </c>
      <c r="I2641">
        <v>1.02</v>
      </c>
      <c r="J2641" t="s">
        <v>77</v>
      </c>
      <c r="K2641" t="s">
        <v>77</v>
      </c>
      <c r="L2641" t="s">
        <v>896</v>
      </c>
      <c r="M2641">
        <v>2004</v>
      </c>
      <c r="N2641">
        <v>74</v>
      </c>
      <c r="O2641">
        <v>1</v>
      </c>
      <c r="P2641" t="str">
        <f t="shared" si="82"/>
        <v>12</v>
      </c>
      <c r="Q2641" s="118">
        <f>VLOOKUP(M2641,WeightWhite!A$10:B$12,2,FALSE)*I2641</f>
        <v>2.3265322580645162</v>
      </c>
      <c r="R2641">
        <f t="shared" si="83"/>
        <v>3</v>
      </c>
    </row>
    <row r="2642" spans="1:18" hidden="1">
      <c r="A2642" s="134">
        <v>9421290059</v>
      </c>
      <c r="B2642">
        <v>2007</v>
      </c>
      <c r="C2642">
        <v>20071208</v>
      </c>
      <c r="D2642">
        <v>50</v>
      </c>
      <c r="E2642">
        <v>50</v>
      </c>
      <c r="G2642" t="s">
        <v>308</v>
      </c>
      <c r="H2642">
        <v>210595</v>
      </c>
      <c r="I2642">
        <v>1.02</v>
      </c>
      <c r="J2642" t="s">
        <v>77</v>
      </c>
      <c r="K2642" t="s">
        <v>77</v>
      </c>
      <c r="L2642" t="s">
        <v>896</v>
      </c>
      <c r="M2642">
        <v>2004</v>
      </c>
      <c r="N2642">
        <v>74</v>
      </c>
      <c r="O2642">
        <v>1</v>
      </c>
      <c r="P2642" t="str">
        <f t="shared" si="82"/>
        <v>12</v>
      </c>
      <c r="Q2642" s="118">
        <f>VLOOKUP(M2642,WeightWhite!A$10:B$12,2,FALSE)*I2642</f>
        <v>2.3265322580645162</v>
      </c>
      <c r="R2642">
        <f t="shared" si="83"/>
        <v>3</v>
      </c>
    </row>
    <row r="2643" spans="1:18" hidden="1">
      <c r="A2643" s="134">
        <v>9421290060</v>
      </c>
      <c r="B2643">
        <v>2007</v>
      </c>
      <c r="C2643">
        <v>20071208</v>
      </c>
      <c r="D2643">
        <v>50</v>
      </c>
      <c r="E2643">
        <v>50</v>
      </c>
      <c r="G2643" t="s">
        <v>308</v>
      </c>
      <c r="H2643">
        <v>210595</v>
      </c>
      <c r="I2643">
        <v>1.02</v>
      </c>
      <c r="J2643" t="s">
        <v>77</v>
      </c>
      <c r="K2643" t="s">
        <v>77</v>
      </c>
      <c r="L2643" t="s">
        <v>896</v>
      </c>
      <c r="M2643">
        <v>2004</v>
      </c>
      <c r="N2643">
        <v>74</v>
      </c>
      <c r="O2643">
        <v>1</v>
      </c>
      <c r="P2643" t="str">
        <f t="shared" si="82"/>
        <v>12</v>
      </c>
      <c r="Q2643" s="118">
        <f>VLOOKUP(M2643,WeightWhite!A$10:B$12,2,FALSE)*I2643</f>
        <v>2.3265322580645162</v>
      </c>
      <c r="R2643">
        <f t="shared" si="83"/>
        <v>3</v>
      </c>
    </row>
    <row r="2644" spans="1:18" hidden="1">
      <c r="A2644" s="134">
        <v>9421290062</v>
      </c>
      <c r="B2644">
        <v>2007</v>
      </c>
      <c r="C2644">
        <v>20071208</v>
      </c>
      <c r="D2644">
        <v>50</v>
      </c>
      <c r="E2644">
        <v>50</v>
      </c>
      <c r="G2644" t="s">
        <v>308</v>
      </c>
      <c r="H2644">
        <v>210595</v>
      </c>
      <c r="I2644">
        <v>1.02</v>
      </c>
      <c r="J2644" t="s">
        <v>77</v>
      </c>
      <c r="K2644" t="s">
        <v>77</v>
      </c>
      <c r="L2644" t="s">
        <v>896</v>
      </c>
      <c r="M2644">
        <v>2004</v>
      </c>
      <c r="N2644">
        <v>74</v>
      </c>
      <c r="O2644">
        <v>1</v>
      </c>
      <c r="P2644" t="str">
        <f t="shared" si="82"/>
        <v>12</v>
      </c>
      <c r="Q2644" s="118">
        <f>VLOOKUP(M2644,WeightWhite!A$10:B$12,2,FALSE)*I2644</f>
        <v>2.3265322580645162</v>
      </c>
      <c r="R2644">
        <f t="shared" si="83"/>
        <v>3</v>
      </c>
    </row>
    <row r="2645" spans="1:18" hidden="1">
      <c r="A2645" s="134">
        <v>9421290086</v>
      </c>
      <c r="B2645">
        <v>2007</v>
      </c>
      <c r="C2645">
        <v>20071208</v>
      </c>
      <c r="D2645">
        <v>50</v>
      </c>
      <c r="E2645">
        <v>50</v>
      </c>
      <c r="G2645" t="s">
        <v>308</v>
      </c>
      <c r="H2645">
        <v>210595</v>
      </c>
      <c r="I2645">
        <v>1.02</v>
      </c>
      <c r="J2645" t="s">
        <v>77</v>
      </c>
      <c r="K2645" t="s">
        <v>77</v>
      </c>
      <c r="L2645" t="s">
        <v>896</v>
      </c>
      <c r="M2645">
        <v>2004</v>
      </c>
      <c r="N2645">
        <v>74</v>
      </c>
      <c r="O2645">
        <v>1</v>
      </c>
      <c r="P2645" t="str">
        <f t="shared" si="82"/>
        <v>12</v>
      </c>
      <c r="Q2645" s="118">
        <f>VLOOKUP(M2645,WeightWhite!A$10:B$12,2,FALSE)*I2645</f>
        <v>2.3265322580645162</v>
      </c>
      <c r="R2645">
        <f t="shared" si="83"/>
        <v>3</v>
      </c>
    </row>
    <row r="2646" spans="1:18" hidden="1">
      <c r="A2646" s="134">
        <v>9421290091</v>
      </c>
      <c r="B2646">
        <v>2007</v>
      </c>
      <c r="C2646">
        <v>20071208</v>
      </c>
      <c r="D2646">
        <v>50</v>
      </c>
      <c r="E2646">
        <v>50</v>
      </c>
      <c r="G2646" t="s">
        <v>308</v>
      </c>
      <c r="H2646">
        <v>210595</v>
      </c>
      <c r="I2646">
        <v>1.02</v>
      </c>
      <c r="J2646" t="s">
        <v>77</v>
      </c>
      <c r="K2646" t="s">
        <v>77</v>
      </c>
      <c r="L2646" t="s">
        <v>896</v>
      </c>
      <c r="M2646">
        <v>2004</v>
      </c>
      <c r="N2646">
        <v>74</v>
      </c>
      <c r="O2646">
        <v>1</v>
      </c>
      <c r="P2646" t="str">
        <f t="shared" si="82"/>
        <v>12</v>
      </c>
      <c r="Q2646" s="118">
        <f>VLOOKUP(M2646,WeightWhite!A$10:B$12,2,FALSE)*I2646</f>
        <v>2.3265322580645162</v>
      </c>
      <c r="R2646">
        <f t="shared" si="83"/>
        <v>3</v>
      </c>
    </row>
    <row r="2647" spans="1:18" hidden="1">
      <c r="A2647" s="134">
        <v>1964863</v>
      </c>
      <c r="B2647">
        <v>2007</v>
      </c>
      <c r="C2647">
        <v>20071222</v>
      </c>
      <c r="D2647">
        <v>45</v>
      </c>
      <c r="E2647">
        <v>95</v>
      </c>
      <c r="F2647" t="s">
        <v>99</v>
      </c>
      <c r="G2647" t="s">
        <v>305</v>
      </c>
      <c r="H2647">
        <v>210595</v>
      </c>
      <c r="I2647">
        <v>5.03</v>
      </c>
      <c r="J2647" t="s">
        <v>1218</v>
      </c>
      <c r="K2647" t="s">
        <v>77</v>
      </c>
      <c r="L2647" t="s">
        <v>896</v>
      </c>
      <c r="M2647">
        <v>2004</v>
      </c>
      <c r="N2647">
        <v>56</v>
      </c>
      <c r="O2647">
        <v>1</v>
      </c>
      <c r="P2647" t="str">
        <f t="shared" si="82"/>
        <v>12</v>
      </c>
      <c r="Q2647" s="118">
        <f>VLOOKUP(M2647,WeightWhite!A$10:B$12,2,FALSE)*I2647</f>
        <v>11.472997311827957</v>
      </c>
      <c r="R2647">
        <f t="shared" si="83"/>
        <v>3</v>
      </c>
    </row>
    <row r="2648" spans="1:18" hidden="1">
      <c r="A2648" s="134">
        <v>1959261</v>
      </c>
      <c r="B2648">
        <v>2007</v>
      </c>
      <c r="C2648">
        <v>20071226</v>
      </c>
      <c r="D2648">
        <v>45</v>
      </c>
      <c r="E2648">
        <v>95</v>
      </c>
      <c r="F2648" t="s">
        <v>58</v>
      </c>
      <c r="G2648" t="s">
        <v>286</v>
      </c>
      <c r="H2648">
        <v>210595</v>
      </c>
      <c r="I2648">
        <v>7.14</v>
      </c>
      <c r="J2648" t="s">
        <v>1076</v>
      </c>
      <c r="K2648" t="s">
        <v>77</v>
      </c>
      <c r="L2648" t="s">
        <v>896</v>
      </c>
      <c r="M2648">
        <v>2004</v>
      </c>
      <c r="N2648">
        <v>57</v>
      </c>
      <c r="O2648">
        <v>1</v>
      </c>
      <c r="P2648" t="str">
        <f t="shared" si="82"/>
        <v>12</v>
      </c>
      <c r="Q2648" s="118">
        <f>VLOOKUP(M2648,WeightWhite!A$10:B$12,2,FALSE)*I2648</f>
        <v>16.285725806451612</v>
      </c>
      <c r="R2648">
        <f t="shared" si="83"/>
        <v>3</v>
      </c>
    </row>
  </sheetData>
  <autoFilter ref="A1:R2648" xr:uid="{00000000-0009-0000-0000-000006000000}">
    <filterColumn colId="13">
      <filters>
        <filter val="67"/>
      </filters>
    </filterColumn>
  </autoFilter>
  <sortState xmlns:xlrd2="http://schemas.microsoft.com/office/spreadsheetml/2017/richdata2" ref="A2:P2648">
    <sortCondition ref="P2"/>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39"/>
  <sheetViews>
    <sheetView topLeftCell="A13" workbookViewId="0">
      <selection activeCell="F39" sqref="F39"/>
    </sheetView>
  </sheetViews>
  <sheetFormatPr defaultRowHeight="14.4"/>
  <sheetData>
    <row r="1" spans="1:8">
      <c r="A1" s="5" t="s">
        <v>207</v>
      </c>
      <c r="B1" s="5" t="s">
        <v>208</v>
      </c>
      <c r="C1" s="5" t="s">
        <v>209</v>
      </c>
      <c r="D1" s="5" t="s">
        <v>210</v>
      </c>
      <c r="E1" s="5" t="s">
        <v>1378</v>
      </c>
      <c r="F1" s="5" t="s">
        <v>148</v>
      </c>
      <c r="G1" s="5" t="s">
        <v>212</v>
      </c>
      <c r="H1" s="5" t="s">
        <v>213</v>
      </c>
    </row>
    <row r="2" spans="1:8">
      <c r="A2" s="206">
        <v>80816</v>
      </c>
      <c r="B2" s="206">
        <v>1</v>
      </c>
      <c r="C2" s="206">
        <v>1</v>
      </c>
      <c r="D2" s="73">
        <v>33</v>
      </c>
      <c r="E2" s="73">
        <v>5</v>
      </c>
      <c r="F2">
        <v>2</v>
      </c>
      <c r="G2" s="206">
        <v>3</v>
      </c>
      <c r="H2" s="3">
        <v>0</v>
      </c>
    </row>
    <row r="3" spans="1:8">
      <c r="A3" s="206">
        <v>80816</v>
      </c>
      <c r="B3" s="206">
        <v>1</v>
      </c>
      <c r="C3" s="206">
        <v>1</v>
      </c>
      <c r="D3" s="73">
        <v>33</v>
      </c>
      <c r="E3" s="73">
        <v>9</v>
      </c>
      <c r="F3">
        <v>3</v>
      </c>
      <c r="G3" s="206">
        <v>3</v>
      </c>
      <c r="H3" s="3">
        <v>12.23</v>
      </c>
    </row>
    <row r="4" spans="1:8">
      <c r="A4" s="206">
        <v>80816</v>
      </c>
      <c r="B4" s="206">
        <v>1</v>
      </c>
      <c r="C4" s="206">
        <v>1</v>
      </c>
      <c r="D4" s="73">
        <v>33</v>
      </c>
      <c r="E4" s="73">
        <v>9</v>
      </c>
      <c r="F4">
        <v>4</v>
      </c>
      <c r="G4" s="206">
        <v>3</v>
      </c>
      <c r="H4" s="3">
        <v>58.978334507777433</v>
      </c>
    </row>
    <row r="5" spans="1:8">
      <c r="A5" s="206">
        <v>80816</v>
      </c>
      <c r="B5" s="206">
        <v>1</v>
      </c>
      <c r="C5" s="206">
        <v>1</v>
      </c>
      <c r="D5" s="73">
        <v>33</v>
      </c>
      <c r="E5" s="73">
        <v>9</v>
      </c>
      <c r="F5">
        <v>5</v>
      </c>
      <c r="G5" s="206">
        <v>3</v>
      </c>
      <c r="H5" s="3">
        <v>5.6</v>
      </c>
    </row>
    <row r="6" spans="1:8">
      <c r="A6" s="206">
        <v>80816</v>
      </c>
      <c r="B6" s="206">
        <v>1</v>
      </c>
      <c r="C6" s="206">
        <v>1</v>
      </c>
      <c r="D6" s="73">
        <v>33</v>
      </c>
      <c r="E6" s="73">
        <v>16</v>
      </c>
      <c r="F6">
        <v>4</v>
      </c>
      <c r="G6" s="206">
        <v>3</v>
      </c>
      <c r="H6" s="3">
        <v>40.019611650485437</v>
      </c>
    </row>
    <row r="7" spans="1:8">
      <c r="A7" s="206">
        <v>80816</v>
      </c>
      <c r="B7" s="206">
        <v>1</v>
      </c>
      <c r="C7" s="206">
        <v>1</v>
      </c>
      <c r="D7" s="73">
        <v>33</v>
      </c>
      <c r="E7" s="73">
        <v>18</v>
      </c>
      <c r="F7">
        <v>4</v>
      </c>
      <c r="G7" s="206">
        <v>3</v>
      </c>
      <c r="H7" s="3">
        <v>1.24</v>
      </c>
    </row>
    <row r="8" spans="1:8">
      <c r="A8" s="206">
        <v>80816</v>
      </c>
      <c r="B8" s="206">
        <v>1</v>
      </c>
      <c r="C8" s="206">
        <v>1</v>
      </c>
      <c r="D8" s="73">
        <v>33</v>
      </c>
      <c r="E8">
        <v>22</v>
      </c>
      <c r="F8">
        <v>3</v>
      </c>
      <c r="G8">
        <v>3</v>
      </c>
      <c r="H8">
        <v>8.1656720430107512</v>
      </c>
    </row>
    <row r="9" spans="1:8">
      <c r="A9" s="206">
        <v>80816</v>
      </c>
      <c r="B9" s="206">
        <v>1</v>
      </c>
      <c r="C9" s="206">
        <v>1</v>
      </c>
      <c r="D9" s="73">
        <v>33</v>
      </c>
      <c r="E9">
        <v>26</v>
      </c>
      <c r="F9">
        <v>4</v>
      </c>
      <c r="G9">
        <v>3</v>
      </c>
      <c r="H9">
        <v>1.36</v>
      </c>
    </row>
    <row r="10" spans="1:8">
      <c r="A10" s="206">
        <v>80816</v>
      </c>
      <c r="B10" s="206">
        <v>1</v>
      </c>
      <c r="C10" s="206">
        <v>1</v>
      </c>
      <c r="D10" s="73">
        <v>33</v>
      </c>
      <c r="E10">
        <v>41</v>
      </c>
      <c r="F10">
        <v>3</v>
      </c>
      <c r="G10">
        <v>3</v>
      </c>
      <c r="H10">
        <v>5.52</v>
      </c>
    </row>
    <row r="11" spans="1:8">
      <c r="A11" s="206">
        <v>80816</v>
      </c>
      <c r="B11" s="206">
        <v>1</v>
      </c>
      <c r="C11" s="206">
        <v>1</v>
      </c>
      <c r="D11" s="73">
        <v>33</v>
      </c>
      <c r="E11">
        <v>42</v>
      </c>
      <c r="F11">
        <v>3</v>
      </c>
      <c r="G11">
        <v>3</v>
      </c>
      <c r="H11">
        <v>10.674677419354838</v>
      </c>
    </row>
    <row r="12" spans="1:8">
      <c r="A12" s="206">
        <v>80816</v>
      </c>
      <c r="B12" s="206">
        <v>1</v>
      </c>
      <c r="C12" s="206">
        <v>1</v>
      </c>
      <c r="D12" s="73">
        <v>33</v>
      </c>
      <c r="E12">
        <v>42</v>
      </c>
      <c r="F12">
        <v>4</v>
      </c>
      <c r="G12">
        <v>3</v>
      </c>
      <c r="H12">
        <v>2.81</v>
      </c>
    </row>
    <row r="13" spans="1:8">
      <c r="A13" s="206">
        <v>80816</v>
      </c>
      <c r="B13" s="206">
        <v>1</v>
      </c>
      <c r="C13" s="206">
        <v>1</v>
      </c>
      <c r="D13" s="73">
        <v>33</v>
      </c>
      <c r="E13">
        <v>45</v>
      </c>
      <c r="F13">
        <v>3</v>
      </c>
      <c r="G13">
        <v>3</v>
      </c>
      <c r="H13">
        <v>3.07</v>
      </c>
    </row>
    <row r="14" spans="1:8">
      <c r="A14" s="206">
        <v>80816</v>
      </c>
      <c r="B14" s="206">
        <v>1</v>
      </c>
      <c r="C14" s="206">
        <v>1</v>
      </c>
      <c r="D14" s="73">
        <v>33</v>
      </c>
      <c r="E14">
        <v>53</v>
      </c>
      <c r="F14">
        <v>3</v>
      </c>
      <c r="G14">
        <v>3</v>
      </c>
      <c r="H14">
        <v>159.10942230399831</v>
      </c>
    </row>
    <row r="15" spans="1:8">
      <c r="A15" s="206">
        <v>80816</v>
      </c>
      <c r="B15" s="206">
        <v>1</v>
      </c>
      <c r="C15" s="206">
        <v>1</v>
      </c>
      <c r="D15" s="73">
        <v>33</v>
      </c>
      <c r="E15">
        <v>53</v>
      </c>
      <c r="F15">
        <v>4</v>
      </c>
      <c r="G15">
        <v>3</v>
      </c>
      <c r="H15">
        <v>10.24</v>
      </c>
    </row>
    <row r="16" spans="1:8">
      <c r="A16" s="206">
        <v>80816</v>
      </c>
      <c r="B16" s="206">
        <v>1</v>
      </c>
      <c r="C16" s="206">
        <v>1</v>
      </c>
      <c r="D16" s="73">
        <v>33</v>
      </c>
      <c r="E16">
        <v>53</v>
      </c>
      <c r="F16">
        <v>5</v>
      </c>
      <c r="G16">
        <v>3</v>
      </c>
      <c r="H16">
        <v>7.01</v>
      </c>
    </row>
    <row r="17" spans="1:8">
      <c r="A17" s="206">
        <v>80816</v>
      </c>
      <c r="B17" s="206">
        <v>1</v>
      </c>
      <c r="C17" s="206">
        <v>1</v>
      </c>
      <c r="D17" s="73">
        <v>33</v>
      </c>
      <c r="E17">
        <v>54</v>
      </c>
      <c r="F17">
        <v>4</v>
      </c>
      <c r="G17">
        <v>3</v>
      </c>
      <c r="H17">
        <v>10.492204301075267</v>
      </c>
    </row>
    <row r="18" spans="1:8">
      <c r="A18" s="206">
        <v>80816</v>
      </c>
      <c r="B18" s="206">
        <v>1</v>
      </c>
      <c r="C18" s="206">
        <v>1</v>
      </c>
      <c r="D18" s="73">
        <v>33</v>
      </c>
      <c r="E18">
        <v>55</v>
      </c>
      <c r="F18">
        <v>2</v>
      </c>
      <c r="G18">
        <v>3</v>
      </c>
      <c r="H18">
        <v>2.2809139784946235</v>
      </c>
    </row>
    <row r="19" spans="1:8">
      <c r="A19" s="206">
        <v>80816</v>
      </c>
      <c r="B19" s="206">
        <v>1</v>
      </c>
      <c r="C19" s="206">
        <v>1</v>
      </c>
      <c r="D19" s="73">
        <v>33</v>
      </c>
      <c r="E19">
        <v>55</v>
      </c>
      <c r="F19">
        <v>3</v>
      </c>
      <c r="G19">
        <v>3</v>
      </c>
      <c r="H19">
        <v>1</v>
      </c>
    </row>
    <row r="20" spans="1:8">
      <c r="A20" s="206">
        <v>80816</v>
      </c>
      <c r="B20" s="206">
        <v>1</v>
      </c>
      <c r="C20" s="206">
        <v>1</v>
      </c>
      <c r="D20" s="73">
        <v>33</v>
      </c>
      <c r="E20">
        <v>56</v>
      </c>
      <c r="F20">
        <v>2</v>
      </c>
      <c r="G20">
        <v>3</v>
      </c>
      <c r="H20">
        <v>12.420174731182795</v>
      </c>
    </row>
    <row r="21" spans="1:8">
      <c r="A21" s="206">
        <v>80816</v>
      </c>
      <c r="B21" s="206">
        <v>1</v>
      </c>
      <c r="C21" s="206">
        <v>1</v>
      </c>
      <c r="D21" s="73">
        <v>33</v>
      </c>
      <c r="E21">
        <v>56</v>
      </c>
      <c r="F21">
        <v>3</v>
      </c>
      <c r="G21">
        <v>3</v>
      </c>
      <c r="H21">
        <v>144.7065322580645</v>
      </c>
    </row>
    <row r="22" spans="1:8">
      <c r="A22" s="206">
        <v>80816</v>
      </c>
      <c r="B22" s="206">
        <v>1</v>
      </c>
      <c r="C22" s="206">
        <v>1</v>
      </c>
      <c r="D22" s="73">
        <v>33</v>
      </c>
      <c r="E22">
        <v>56</v>
      </c>
      <c r="F22">
        <v>4</v>
      </c>
      <c r="G22">
        <v>3</v>
      </c>
      <c r="H22">
        <v>12.88</v>
      </c>
    </row>
    <row r="23" spans="1:8">
      <c r="A23" s="206">
        <v>80816</v>
      </c>
      <c r="B23" s="206">
        <v>1</v>
      </c>
      <c r="C23" s="206">
        <v>1</v>
      </c>
      <c r="D23" s="73">
        <v>33</v>
      </c>
      <c r="E23">
        <v>57</v>
      </c>
      <c r="F23">
        <v>3</v>
      </c>
      <c r="G23">
        <v>3</v>
      </c>
      <c r="H23">
        <v>175.29365447854681</v>
      </c>
    </row>
    <row r="24" spans="1:8">
      <c r="A24" s="206">
        <v>80816</v>
      </c>
      <c r="B24" s="206">
        <v>1</v>
      </c>
      <c r="C24" s="206">
        <v>1</v>
      </c>
      <c r="D24" s="73">
        <v>33</v>
      </c>
      <c r="E24">
        <v>57</v>
      </c>
      <c r="F24">
        <v>4</v>
      </c>
      <c r="G24">
        <v>3</v>
      </c>
      <c r="H24">
        <v>34.489999999999995</v>
      </c>
    </row>
    <row r="25" spans="1:8">
      <c r="A25" s="206">
        <v>80816</v>
      </c>
      <c r="B25" s="206">
        <v>1</v>
      </c>
      <c r="C25" s="206">
        <v>1</v>
      </c>
      <c r="D25" s="73">
        <v>33</v>
      </c>
      <c r="E25">
        <v>58</v>
      </c>
      <c r="F25">
        <v>2</v>
      </c>
      <c r="G25">
        <v>3</v>
      </c>
      <c r="H25">
        <v>4.280913978494624</v>
      </c>
    </row>
    <row r="26" spans="1:8">
      <c r="A26" s="206">
        <v>80816</v>
      </c>
      <c r="B26" s="206">
        <v>1</v>
      </c>
      <c r="C26" s="206">
        <v>1</v>
      </c>
      <c r="D26" s="73">
        <v>33</v>
      </c>
      <c r="E26">
        <v>58</v>
      </c>
      <c r="F26">
        <v>3</v>
      </c>
      <c r="G26">
        <v>3</v>
      </c>
      <c r="H26">
        <v>1</v>
      </c>
    </row>
    <row r="27" spans="1:8">
      <c r="A27" s="206">
        <v>80816</v>
      </c>
      <c r="B27" s="206">
        <v>1</v>
      </c>
      <c r="C27" s="206">
        <v>1</v>
      </c>
      <c r="D27" s="73">
        <v>33</v>
      </c>
      <c r="E27">
        <v>61</v>
      </c>
      <c r="F27">
        <v>3</v>
      </c>
      <c r="G27">
        <v>3</v>
      </c>
      <c r="H27">
        <v>1</v>
      </c>
    </row>
    <row r="28" spans="1:8">
      <c r="A28" s="206">
        <v>80816</v>
      </c>
      <c r="B28" s="206">
        <v>1</v>
      </c>
      <c r="C28" s="206">
        <v>1</v>
      </c>
      <c r="D28" s="73">
        <v>33</v>
      </c>
      <c r="E28">
        <v>63</v>
      </c>
      <c r="F28">
        <v>2</v>
      </c>
      <c r="G28">
        <v>3</v>
      </c>
      <c r="H28">
        <v>1.84</v>
      </c>
    </row>
    <row r="29" spans="1:8">
      <c r="A29" s="206">
        <v>80816</v>
      </c>
      <c r="B29" s="206">
        <v>1</v>
      </c>
      <c r="C29" s="206">
        <v>1</v>
      </c>
      <c r="D29" s="73">
        <v>33</v>
      </c>
      <c r="E29">
        <v>64</v>
      </c>
      <c r="F29">
        <v>4</v>
      </c>
      <c r="G29">
        <v>3</v>
      </c>
      <c r="H29">
        <v>4.1399999999999997</v>
      </c>
    </row>
    <row r="30" spans="1:8">
      <c r="A30" s="206">
        <v>80816</v>
      </c>
      <c r="B30" s="206">
        <v>1</v>
      </c>
      <c r="C30" s="206">
        <v>1</v>
      </c>
      <c r="D30" s="73">
        <v>33</v>
      </c>
      <c r="E30">
        <v>65</v>
      </c>
      <c r="F30">
        <v>2</v>
      </c>
      <c r="G30">
        <v>3</v>
      </c>
      <c r="H30">
        <v>1</v>
      </c>
    </row>
    <row r="31" spans="1:8">
      <c r="A31" s="206">
        <v>80816</v>
      </c>
      <c r="B31" s="206">
        <v>1</v>
      </c>
      <c r="C31" s="206">
        <v>1</v>
      </c>
      <c r="D31" s="73">
        <v>33</v>
      </c>
      <c r="E31">
        <v>67</v>
      </c>
      <c r="F31">
        <v>3</v>
      </c>
      <c r="G31">
        <v>3</v>
      </c>
      <c r="H31">
        <v>61.297352150537634</v>
      </c>
    </row>
    <row r="32" spans="1:8">
      <c r="A32" s="206">
        <v>80816</v>
      </c>
      <c r="B32" s="206">
        <v>1</v>
      </c>
      <c r="C32" s="206">
        <v>1</v>
      </c>
      <c r="D32" s="73">
        <v>33</v>
      </c>
      <c r="E32">
        <v>73</v>
      </c>
      <c r="F32">
        <v>3</v>
      </c>
      <c r="G32">
        <v>3</v>
      </c>
      <c r="H32">
        <v>26.207540322580645</v>
      </c>
    </row>
    <row r="33" spans="1:8">
      <c r="A33" s="206">
        <v>80816</v>
      </c>
      <c r="B33" s="206">
        <v>1</v>
      </c>
      <c r="C33" s="206">
        <v>1</v>
      </c>
      <c r="D33" s="73">
        <v>33</v>
      </c>
      <c r="E33">
        <v>73</v>
      </c>
      <c r="F33">
        <v>4</v>
      </c>
      <c r="G33">
        <v>3</v>
      </c>
      <c r="H33">
        <v>120.39848105230193</v>
      </c>
    </row>
    <row r="34" spans="1:8">
      <c r="A34" s="206">
        <v>80816</v>
      </c>
      <c r="B34" s="206">
        <v>1</v>
      </c>
      <c r="C34" s="206">
        <v>1</v>
      </c>
      <c r="D34" s="73">
        <v>33</v>
      </c>
      <c r="E34">
        <v>73</v>
      </c>
      <c r="F34">
        <v>5</v>
      </c>
      <c r="G34">
        <v>3</v>
      </c>
      <c r="H34">
        <v>9.8463440860215048</v>
      </c>
    </row>
    <row r="35" spans="1:8">
      <c r="A35" s="206">
        <v>80816</v>
      </c>
      <c r="B35" s="206">
        <v>1</v>
      </c>
      <c r="C35" s="206">
        <v>1</v>
      </c>
      <c r="D35" s="73">
        <v>33</v>
      </c>
      <c r="E35">
        <v>74</v>
      </c>
      <c r="F35">
        <v>2</v>
      </c>
      <c r="G35">
        <v>3</v>
      </c>
      <c r="H35">
        <v>407.20081793506654</v>
      </c>
    </row>
    <row r="36" spans="1:8">
      <c r="A36" s="206">
        <v>80816</v>
      </c>
      <c r="B36" s="206">
        <v>1</v>
      </c>
      <c r="C36" s="206">
        <v>1</v>
      </c>
      <c r="D36" s="73">
        <v>33</v>
      </c>
      <c r="E36">
        <v>74</v>
      </c>
      <c r="F36">
        <v>3</v>
      </c>
      <c r="G36">
        <v>3</v>
      </c>
      <c r="H36">
        <v>2871.5190022445195</v>
      </c>
    </row>
    <row r="37" spans="1:8">
      <c r="A37" s="206">
        <v>80816</v>
      </c>
      <c r="B37" s="206">
        <v>1</v>
      </c>
      <c r="C37" s="206">
        <v>1</v>
      </c>
      <c r="D37" s="73">
        <v>33</v>
      </c>
      <c r="E37">
        <v>74</v>
      </c>
      <c r="F37">
        <v>4</v>
      </c>
      <c r="G37">
        <v>3</v>
      </c>
      <c r="H37">
        <v>1510.6798684622631</v>
      </c>
    </row>
    <row r="38" spans="1:8">
      <c r="A38" s="206">
        <v>80816</v>
      </c>
      <c r="B38" s="206">
        <v>1</v>
      </c>
      <c r="C38" s="206">
        <v>1</v>
      </c>
      <c r="D38" s="73">
        <v>33</v>
      </c>
      <c r="E38">
        <v>74</v>
      </c>
      <c r="F38">
        <v>5</v>
      </c>
      <c r="G38">
        <v>3</v>
      </c>
      <c r="H38">
        <v>71.732976302327998</v>
      </c>
    </row>
    <row r="39" spans="1:8">
      <c r="A39" s="206">
        <v>80816</v>
      </c>
      <c r="B39" s="206">
        <v>1</v>
      </c>
      <c r="C39" s="206">
        <v>1</v>
      </c>
      <c r="D39" s="73">
        <v>33</v>
      </c>
      <c r="E39">
        <v>74</v>
      </c>
      <c r="F39">
        <v>5</v>
      </c>
      <c r="G39">
        <v>3</v>
      </c>
      <c r="H39">
        <v>2.3037231182795699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tabColor rgb="FFFF0000"/>
  </sheetPr>
  <dimension ref="A1:S174"/>
  <sheetViews>
    <sheetView topLeftCell="A136" workbookViewId="0">
      <selection activeCell="A10" sqref="A10:A12"/>
    </sheetView>
  </sheetViews>
  <sheetFormatPr defaultRowHeight="14.4"/>
  <cols>
    <col min="1" max="7" width="8.88671875" style="182"/>
    <col min="8" max="9" width="12.21875" style="182" customWidth="1"/>
    <col min="10" max="17" width="8.88671875" style="182"/>
    <col min="18" max="18" width="12.33203125" style="182" customWidth="1"/>
    <col min="19" max="16384" width="8.88671875" style="182"/>
  </cols>
  <sheetData>
    <row r="1" spans="1:19">
      <c r="A1" s="190" t="s">
        <v>226</v>
      </c>
      <c r="B1" s="190" t="s">
        <v>209</v>
      </c>
      <c r="C1" s="190" t="s">
        <v>227</v>
      </c>
      <c r="D1" s="190" t="s">
        <v>147</v>
      </c>
      <c r="E1" s="190" t="s">
        <v>1321</v>
      </c>
      <c r="F1" s="190" t="s">
        <v>1322</v>
      </c>
      <c r="G1" s="190" t="s">
        <v>1323</v>
      </c>
      <c r="H1" s="190" t="s">
        <v>1324</v>
      </c>
      <c r="I1" s="190" t="s">
        <v>1325</v>
      </c>
      <c r="J1" s="190" t="s">
        <v>1326</v>
      </c>
      <c r="K1" s="190" t="s">
        <v>1327</v>
      </c>
      <c r="L1" s="190" t="s">
        <v>1328</v>
      </c>
      <c r="M1" s="190" t="s">
        <v>1329</v>
      </c>
      <c r="N1" s="190" t="s">
        <v>1330</v>
      </c>
      <c r="O1" s="190" t="s">
        <v>1331</v>
      </c>
      <c r="P1" s="190" t="s">
        <v>1332</v>
      </c>
      <c r="Q1" s="190" t="s">
        <v>1333</v>
      </c>
      <c r="R1" s="190" t="s">
        <v>1334</v>
      </c>
      <c r="S1" s="190" t="s">
        <v>1335</v>
      </c>
    </row>
    <row r="2" spans="1:19">
      <c r="A2" s="191">
        <v>185026</v>
      </c>
      <c r="B2" s="191" t="s">
        <v>241</v>
      </c>
      <c r="C2" s="191" t="s">
        <v>1348</v>
      </c>
      <c r="D2" s="192">
        <v>2004</v>
      </c>
      <c r="E2" s="191" t="s">
        <v>1349</v>
      </c>
      <c r="F2" s="191" t="s">
        <v>1350</v>
      </c>
      <c r="G2" s="191" t="s">
        <v>243</v>
      </c>
      <c r="H2" s="193">
        <v>38484</v>
      </c>
      <c r="I2" s="193">
        <v>38502</v>
      </c>
      <c r="J2" s="191" t="s">
        <v>145</v>
      </c>
      <c r="K2" s="192">
        <v>24918</v>
      </c>
      <c r="L2" s="191" t="s">
        <v>152</v>
      </c>
      <c r="M2" s="194"/>
      <c r="N2" s="191" t="s">
        <v>246</v>
      </c>
      <c r="O2" s="192">
        <v>176735</v>
      </c>
      <c r="P2" s="191" t="s">
        <v>145</v>
      </c>
      <c r="Q2" s="192">
        <v>392</v>
      </c>
      <c r="R2" s="191" t="s">
        <v>64</v>
      </c>
      <c r="S2" s="191" t="s">
        <v>1351</v>
      </c>
    </row>
    <row r="3" spans="1:19">
      <c r="A3" s="191">
        <v>185028</v>
      </c>
      <c r="B3" s="191" t="s">
        <v>241</v>
      </c>
      <c r="C3" s="191" t="s">
        <v>1348</v>
      </c>
      <c r="D3" s="192">
        <v>2004</v>
      </c>
      <c r="E3" s="191" t="s">
        <v>1349</v>
      </c>
      <c r="F3" s="191" t="s">
        <v>1350</v>
      </c>
      <c r="G3" s="191" t="s">
        <v>243</v>
      </c>
      <c r="H3" s="193">
        <v>38482</v>
      </c>
      <c r="I3" s="193">
        <v>38502</v>
      </c>
      <c r="J3" s="191" t="s">
        <v>145</v>
      </c>
      <c r="K3" s="192">
        <v>24651</v>
      </c>
      <c r="L3" s="191" t="s">
        <v>152</v>
      </c>
      <c r="M3" s="194"/>
      <c r="N3" s="191" t="s">
        <v>246</v>
      </c>
      <c r="O3" s="192">
        <v>175011</v>
      </c>
      <c r="P3" s="191" t="s">
        <v>145</v>
      </c>
      <c r="Q3" s="192">
        <v>412</v>
      </c>
      <c r="R3" s="191" t="s">
        <v>64</v>
      </c>
      <c r="S3" s="191" t="s">
        <v>1351</v>
      </c>
    </row>
    <row r="4" spans="1:19">
      <c r="A4" s="191">
        <v>185042</v>
      </c>
      <c r="B4" s="191" t="s">
        <v>241</v>
      </c>
      <c r="C4" s="191" t="s">
        <v>1348</v>
      </c>
      <c r="D4" s="192">
        <v>2004</v>
      </c>
      <c r="E4" s="191" t="s">
        <v>1349</v>
      </c>
      <c r="F4" s="191" t="s">
        <v>1350</v>
      </c>
      <c r="G4" s="191" t="s">
        <v>243</v>
      </c>
      <c r="H4" s="193">
        <v>38486</v>
      </c>
      <c r="I4" s="193">
        <v>38511</v>
      </c>
      <c r="J4" s="191" t="s">
        <v>145</v>
      </c>
      <c r="K4" s="192">
        <v>25443</v>
      </c>
      <c r="L4" s="191" t="s">
        <v>152</v>
      </c>
      <c r="M4" s="194"/>
      <c r="N4" s="191" t="s">
        <v>246</v>
      </c>
      <c r="O4" s="192">
        <v>103585</v>
      </c>
      <c r="P4" s="191" t="s">
        <v>145</v>
      </c>
      <c r="Q4" s="192">
        <v>274</v>
      </c>
      <c r="R4" s="191" t="s">
        <v>64</v>
      </c>
      <c r="S4" s="191" t="s">
        <v>1351</v>
      </c>
    </row>
    <row r="5" spans="1:19">
      <c r="A5" s="191">
        <v>185044</v>
      </c>
      <c r="B5" s="191" t="s">
        <v>241</v>
      </c>
      <c r="C5" s="191" t="s">
        <v>1348</v>
      </c>
      <c r="D5" s="192">
        <v>2004</v>
      </c>
      <c r="E5" s="191" t="s">
        <v>1349</v>
      </c>
      <c r="F5" s="191" t="s">
        <v>1350</v>
      </c>
      <c r="G5" s="191" t="s">
        <v>243</v>
      </c>
      <c r="H5" s="193">
        <v>38486</v>
      </c>
      <c r="I5" s="193">
        <v>38511</v>
      </c>
      <c r="J5" s="191" t="s">
        <v>145</v>
      </c>
      <c r="K5" s="192">
        <v>25011</v>
      </c>
      <c r="L5" s="191" t="s">
        <v>152</v>
      </c>
      <c r="M5" s="194"/>
      <c r="N5" s="191" t="s">
        <v>246</v>
      </c>
      <c r="O5" s="192">
        <v>101877</v>
      </c>
      <c r="P5" s="191" t="s">
        <v>145</v>
      </c>
      <c r="Q5" s="192">
        <v>282</v>
      </c>
      <c r="R5" s="191" t="s">
        <v>64</v>
      </c>
      <c r="S5" s="191" t="s">
        <v>1351</v>
      </c>
    </row>
    <row r="6" spans="1:19">
      <c r="A6" s="191">
        <v>185161</v>
      </c>
      <c r="B6" s="191" t="s">
        <v>241</v>
      </c>
      <c r="C6" s="191" t="s">
        <v>1348</v>
      </c>
      <c r="D6" s="192">
        <v>2003</v>
      </c>
      <c r="E6" s="191" t="s">
        <v>1349</v>
      </c>
      <c r="F6" s="191" t="s">
        <v>1350</v>
      </c>
      <c r="G6" s="191" t="s">
        <v>243</v>
      </c>
      <c r="H6" s="193">
        <v>38116</v>
      </c>
      <c r="I6" s="193">
        <v>38124</v>
      </c>
      <c r="J6" s="191" t="s">
        <v>145</v>
      </c>
      <c r="K6" s="192">
        <v>24110</v>
      </c>
      <c r="L6" s="191" t="s">
        <v>152</v>
      </c>
      <c r="M6" s="194"/>
      <c r="N6" s="191" t="s">
        <v>246</v>
      </c>
      <c r="O6" s="192">
        <v>152898</v>
      </c>
      <c r="P6" s="191" t="s">
        <v>145</v>
      </c>
      <c r="Q6" s="192">
        <v>926</v>
      </c>
      <c r="R6" s="191" t="s">
        <v>64</v>
      </c>
      <c r="S6" s="191" t="s">
        <v>1355</v>
      </c>
    </row>
    <row r="7" spans="1:19">
      <c r="A7" s="191">
        <v>185162</v>
      </c>
      <c r="B7" s="191" t="s">
        <v>241</v>
      </c>
      <c r="C7" s="191" t="s">
        <v>1348</v>
      </c>
      <c r="D7" s="192">
        <v>2003</v>
      </c>
      <c r="E7" s="191" t="s">
        <v>1349</v>
      </c>
      <c r="F7" s="191" t="s">
        <v>1350</v>
      </c>
      <c r="G7" s="191" t="s">
        <v>243</v>
      </c>
      <c r="H7" s="193">
        <v>38116</v>
      </c>
      <c r="I7" s="193">
        <v>38124</v>
      </c>
      <c r="J7" s="191" t="s">
        <v>145</v>
      </c>
      <c r="K7" s="192">
        <v>24132</v>
      </c>
      <c r="L7" s="191" t="s">
        <v>152</v>
      </c>
      <c r="M7" s="194"/>
      <c r="N7" s="191" t="s">
        <v>246</v>
      </c>
      <c r="O7" s="192">
        <v>153039</v>
      </c>
      <c r="P7" s="191" t="s">
        <v>145</v>
      </c>
      <c r="Q7" s="192">
        <v>927</v>
      </c>
      <c r="R7" s="191" t="s">
        <v>64</v>
      </c>
      <c r="S7" s="191" t="s">
        <v>1355</v>
      </c>
    </row>
    <row r="8" spans="1:19">
      <c r="A8" s="191">
        <v>185533</v>
      </c>
      <c r="B8" s="191" t="s">
        <v>241</v>
      </c>
      <c r="C8" s="191" t="s">
        <v>1348</v>
      </c>
      <c r="D8" s="192">
        <v>2002</v>
      </c>
      <c r="E8" s="191" t="s">
        <v>1349</v>
      </c>
      <c r="F8" s="191" t="s">
        <v>1350</v>
      </c>
      <c r="G8" s="191" t="s">
        <v>243</v>
      </c>
      <c r="H8" s="193">
        <v>37755</v>
      </c>
      <c r="I8" s="193">
        <v>37767</v>
      </c>
      <c r="J8" s="191" t="s">
        <v>145</v>
      </c>
      <c r="K8" s="192">
        <v>50061</v>
      </c>
      <c r="L8" s="191" t="s">
        <v>152</v>
      </c>
      <c r="M8" s="194"/>
      <c r="N8" s="191" t="s">
        <v>246</v>
      </c>
      <c r="O8" s="192">
        <v>349806</v>
      </c>
      <c r="P8" s="191" t="s">
        <v>152</v>
      </c>
      <c r="Q8" s="195"/>
      <c r="R8" s="191" t="s">
        <v>64</v>
      </c>
      <c r="S8" s="191" t="s">
        <v>1358</v>
      </c>
    </row>
    <row r="9" spans="1:19">
      <c r="A9" s="191">
        <v>185535</v>
      </c>
      <c r="B9" s="191" t="s">
        <v>241</v>
      </c>
      <c r="C9" s="191" t="s">
        <v>1348</v>
      </c>
      <c r="D9" s="192">
        <v>2002</v>
      </c>
      <c r="E9" s="191" t="s">
        <v>1349</v>
      </c>
      <c r="F9" s="191" t="s">
        <v>1350</v>
      </c>
      <c r="G9" s="191" t="s">
        <v>243</v>
      </c>
      <c r="H9" s="193">
        <v>37757</v>
      </c>
      <c r="I9" s="193">
        <v>37767</v>
      </c>
      <c r="J9" s="191" t="s">
        <v>145</v>
      </c>
      <c r="K9" s="192">
        <v>49975</v>
      </c>
      <c r="L9" s="191" t="s">
        <v>152</v>
      </c>
      <c r="M9" s="194"/>
      <c r="N9" s="191" t="s">
        <v>246</v>
      </c>
      <c r="O9" s="192">
        <v>317570</v>
      </c>
      <c r="P9" s="191" t="s">
        <v>152</v>
      </c>
      <c r="Q9" s="195"/>
      <c r="R9" s="191" t="s">
        <v>64</v>
      </c>
      <c r="S9" s="191" t="s">
        <v>1358</v>
      </c>
    </row>
    <row r="10" spans="1:19">
      <c r="A10" s="191">
        <v>631371</v>
      </c>
      <c r="B10" s="191" t="s">
        <v>241</v>
      </c>
      <c r="C10" s="191" t="s">
        <v>136</v>
      </c>
      <c r="D10" s="192">
        <v>2002</v>
      </c>
      <c r="E10" s="191" t="s">
        <v>329</v>
      </c>
      <c r="F10" s="191" t="s">
        <v>333</v>
      </c>
      <c r="G10" s="191" t="s">
        <v>243</v>
      </c>
      <c r="H10" s="193">
        <v>37756</v>
      </c>
      <c r="I10" s="193">
        <v>37756</v>
      </c>
      <c r="J10" s="191" t="s">
        <v>1345</v>
      </c>
      <c r="K10" s="192">
        <v>209531</v>
      </c>
      <c r="L10" s="191" t="s">
        <v>152</v>
      </c>
      <c r="M10" s="194"/>
      <c r="N10" s="191" t="s">
        <v>1345</v>
      </c>
      <c r="O10" s="192">
        <v>8051</v>
      </c>
      <c r="P10" s="191" t="s">
        <v>152</v>
      </c>
      <c r="Q10" s="195"/>
      <c r="R10" s="191" t="s">
        <v>64</v>
      </c>
      <c r="S10" s="191" t="s">
        <v>1337</v>
      </c>
    </row>
    <row r="11" spans="1:19">
      <c r="A11" s="191">
        <v>632375</v>
      </c>
      <c r="B11" s="191" t="s">
        <v>241</v>
      </c>
      <c r="C11" s="191" t="s">
        <v>136</v>
      </c>
      <c r="D11" s="192">
        <v>2003</v>
      </c>
      <c r="E11" s="191" t="s">
        <v>329</v>
      </c>
      <c r="F11" s="191" t="s">
        <v>333</v>
      </c>
      <c r="G11" s="191" t="s">
        <v>243</v>
      </c>
      <c r="H11" s="193">
        <v>38121</v>
      </c>
      <c r="I11" s="193">
        <v>38121</v>
      </c>
      <c r="J11" s="191" t="s">
        <v>145</v>
      </c>
      <c r="K11" s="192">
        <v>224905</v>
      </c>
      <c r="L11" s="191" t="s">
        <v>246</v>
      </c>
      <c r="M11" s="196">
        <v>339</v>
      </c>
      <c r="N11" s="191" t="s">
        <v>145</v>
      </c>
      <c r="O11" s="192">
        <v>972</v>
      </c>
      <c r="P11" s="191" t="s">
        <v>152</v>
      </c>
      <c r="Q11" s="195"/>
      <c r="R11" s="191" t="s">
        <v>64</v>
      </c>
      <c r="S11" s="191" t="s">
        <v>1336</v>
      </c>
    </row>
    <row r="12" spans="1:19">
      <c r="A12" s="191">
        <v>632897</v>
      </c>
      <c r="B12" s="191" t="s">
        <v>241</v>
      </c>
      <c r="C12" s="191" t="s">
        <v>136</v>
      </c>
      <c r="D12" s="192">
        <v>2004</v>
      </c>
      <c r="E12" s="191" t="s">
        <v>329</v>
      </c>
      <c r="F12" s="191" t="s">
        <v>333</v>
      </c>
      <c r="G12" s="191" t="s">
        <v>243</v>
      </c>
      <c r="H12" s="193">
        <v>38490</v>
      </c>
      <c r="I12" s="193">
        <v>38490</v>
      </c>
      <c r="J12" s="191" t="s">
        <v>145</v>
      </c>
      <c r="K12" s="192">
        <v>224882</v>
      </c>
      <c r="L12" s="191" t="s">
        <v>152</v>
      </c>
      <c r="M12" s="194"/>
      <c r="N12" s="191" t="s">
        <v>152</v>
      </c>
      <c r="O12" s="195"/>
      <c r="P12" s="191" t="s">
        <v>152</v>
      </c>
      <c r="Q12" s="194"/>
      <c r="R12" s="191" t="s">
        <v>64</v>
      </c>
      <c r="S12" s="191" t="s">
        <v>1341</v>
      </c>
    </row>
    <row r="13" spans="1:19">
      <c r="A13" s="191">
        <v>631784</v>
      </c>
      <c r="B13" s="191" t="s">
        <v>241</v>
      </c>
      <c r="C13" s="191" t="s">
        <v>139</v>
      </c>
      <c r="D13" s="192">
        <v>2002</v>
      </c>
      <c r="E13" s="191" t="s">
        <v>294</v>
      </c>
      <c r="F13" s="191" t="s">
        <v>730</v>
      </c>
      <c r="G13" s="191" t="s">
        <v>243</v>
      </c>
      <c r="H13" s="193">
        <v>37763</v>
      </c>
      <c r="I13" s="193">
        <v>37764</v>
      </c>
      <c r="J13" s="191" t="s">
        <v>145</v>
      </c>
      <c r="K13" s="192">
        <v>192443</v>
      </c>
      <c r="L13" s="191" t="s">
        <v>246</v>
      </c>
      <c r="M13" s="196">
        <v>2662</v>
      </c>
      <c r="N13" s="191" t="s">
        <v>145</v>
      </c>
      <c r="O13" s="192">
        <v>4995</v>
      </c>
      <c r="P13" s="191" t="s">
        <v>152</v>
      </c>
      <c r="Q13" s="194"/>
      <c r="R13" s="191" t="s">
        <v>64</v>
      </c>
      <c r="S13" s="191" t="s">
        <v>1337</v>
      </c>
    </row>
    <row r="14" spans="1:19">
      <c r="A14" s="191">
        <v>632378</v>
      </c>
      <c r="B14" s="191" t="s">
        <v>241</v>
      </c>
      <c r="C14" s="191" t="s">
        <v>139</v>
      </c>
      <c r="D14" s="192">
        <v>2003</v>
      </c>
      <c r="E14" s="191" t="s">
        <v>294</v>
      </c>
      <c r="F14" s="191" t="s">
        <v>730</v>
      </c>
      <c r="G14" s="191" t="s">
        <v>243</v>
      </c>
      <c r="H14" s="193">
        <v>38125</v>
      </c>
      <c r="I14" s="193">
        <v>38138</v>
      </c>
      <c r="J14" s="191" t="s">
        <v>145</v>
      </c>
      <c r="K14" s="192">
        <v>197726</v>
      </c>
      <c r="L14" s="191" t="s">
        <v>246</v>
      </c>
      <c r="M14" s="192">
        <v>520</v>
      </c>
      <c r="N14" s="191" t="s">
        <v>145</v>
      </c>
      <c r="O14" s="192">
        <v>1554</v>
      </c>
      <c r="P14" s="191" t="s">
        <v>152</v>
      </c>
      <c r="Q14" s="195"/>
      <c r="R14" s="191" t="s">
        <v>64</v>
      </c>
      <c r="S14" s="191" t="s">
        <v>1336</v>
      </c>
    </row>
    <row r="15" spans="1:19">
      <c r="A15" s="191">
        <v>632967</v>
      </c>
      <c r="B15" s="191" t="s">
        <v>241</v>
      </c>
      <c r="C15" s="191" t="s">
        <v>139</v>
      </c>
      <c r="D15" s="192">
        <v>2004</v>
      </c>
      <c r="E15" s="191" t="s">
        <v>294</v>
      </c>
      <c r="F15" s="191" t="s">
        <v>730</v>
      </c>
      <c r="G15" s="191" t="s">
        <v>243</v>
      </c>
      <c r="H15" s="193">
        <v>38474</v>
      </c>
      <c r="I15" s="193">
        <v>38499</v>
      </c>
      <c r="J15" s="191" t="s">
        <v>145</v>
      </c>
      <c r="K15" s="192">
        <v>204698</v>
      </c>
      <c r="L15" s="191" t="s">
        <v>152</v>
      </c>
      <c r="M15" s="195"/>
      <c r="N15" s="191" t="s">
        <v>145</v>
      </c>
      <c r="O15" s="192">
        <v>492</v>
      </c>
      <c r="P15" s="191" t="s">
        <v>152</v>
      </c>
      <c r="Q15" s="194"/>
      <c r="R15" s="191" t="s">
        <v>64</v>
      </c>
      <c r="S15" s="191" t="s">
        <v>1341</v>
      </c>
    </row>
    <row r="16" spans="1:19">
      <c r="A16" s="191">
        <v>210479</v>
      </c>
      <c r="B16" s="191" t="s">
        <v>241</v>
      </c>
      <c r="C16" s="191" t="s">
        <v>140</v>
      </c>
      <c r="D16" s="192">
        <v>2002</v>
      </c>
      <c r="E16" s="191" t="s">
        <v>253</v>
      </c>
      <c r="F16" s="191" t="s">
        <v>253</v>
      </c>
      <c r="G16" s="191" t="s">
        <v>243</v>
      </c>
      <c r="H16" s="193">
        <v>37756</v>
      </c>
      <c r="I16" s="193">
        <v>37769</v>
      </c>
      <c r="J16" s="191" t="s">
        <v>145</v>
      </c>
      <c r="K16" s="192">
        <v>198987</v>
      </c>
      <c r="L16" s="191" t="s">
        <v>246</v>
      </c>
      <c r="M16" s="196">
        <v>720</v>
      </c>
      <c r="N16" s="191" t="s">
        <v>145</v>
      </c>
      <c r="O16" s="192">
        <v>360</v>
      </c>
      <c r="P16" s="191" t="s">
        <v>152</v>
      </c>
      <c r="Q16" s="195"/>
      <c r="R16" s="191" t="s">
        <v>64</v>
      </c>
      <c r="S16" s="191" t="s">
        <v>82</v>
      </c>
    </row>
    <row r="17" spans="1:19">
      <c r="A17" s="191">
        <v>210592</v>
      </c>
      <c r="B17" s="191" t="s">
        <v>241</v>
      </c>
      <c r="C17" s="191" t="s">
        <v>140</v>
      </c>
      <c r="D17" s="192">
        <v>2004</v>
      </c>
      <c r="E17" s="191" t="s">
        <v>253</v>
      </c>
      <c r="F17" s="191" t="s">
        <v>253</v>
      </c>
      <c r="G17" s="191" t="s">
        <v>243</v>
      </c>
      <c r="H17" s="193">
        <v>38484</v>
      </c>
      <c r="I17" s="193">
        <v>38491</v>
      </c>
      <c r="J17" s="191" t="s">
        <v>145</v>
      </c>
      <c r="K17" s="192">
        <v>118197</v>
      </c>
      <c r="L17" s="191" t="s">
        <v>152</v>
      </c>
      <c r="M17" s="195"/>
      <c r="N17" s="191" t="s">
        <v>145</v>
      </c>
      <c r="O17" s="192">
        <v>19203</v>
      </c>
      <c r="P17" s="191" t="s">
        <v>246</v>
      </c>
      <c r="Q17" s="192">
        <v>331</v>
      </c>
      <c r="R17" s="191" t="s">
        <v>64</v>
      </c>
      <c r="S17" s="191" t="s">
        <v>121</v>
      </c>
    </row>
    <row r="18" spans="1:19">
      <c r="A18" s="191">
        <v>632283</v>
      </c>
      <c r="B18" s="191" t="s">
        <v>241</v>
      </c>
      <c r="C18" s="191" t="s">
        <v>140</v>
      </c>
      <c r="D18" s="192">
        <v>2003</v>
      </c>
      <c r="E18" s="191" t="s">
        <v>253</v>
      </c>
      <c r="F18" s="191" t="s">
        <v>253</v>
      </c>
      <c r="G18" s="191" t="s">
        <v>243</v>
      </c>
      <c r="H18" s="193">
        <v>38110</v>
      </c>
      <c r="I18" s="193">
        <v>38113</v>
      </c>
      <c r="J18" s="191" t="s">
        <v>145</v>
      </c>
      <c r="K18" s="192">
        <v>163799</v>
      </c>
      <c r="L18" s="191" t="s">
        <v>246</v>
      </c>
      <c r="M18" s="192">
        <v>2159</v>
      </c>
      <c r="N18" s="191" t="s">
        <v>145</v>
      </c>
      <c r="O18" s="192">
        <v>50151</v>
      </c>
      <c r="P18" s="191" t="s">
        <v>246</v>
      </c>
      <c r="Q18" s="192">
        <v>1143</v>
      </c>
      <c r="R18" s="191" t="s">
        <v>64</v>
      </c>
      <c r="S18" s="191" t="s">
        <v>105</v>
      </c>
    </row>
    <row r="19" spans="1:19">
      <c r="A19" s="191">
        <v>184920</v>
      </c>
      <c r="B19" s="191" t="s">
        <v>241</v>
      </c>
      <c r="C19" s="191" t="s">
        <v>1352</v>
      </c>
      <c r="D19" s="192">
        <v>2002</v>
      </c>
      <c r="E19" s="191" t="s">
        <v>1353</v>
      </c>
      <c r="F19" s="191" t="s">
        <v>1354</v>
      </c>
      <c r="G19" s="191" t="s">
        <v>243</v>
      </c>
      <c r="H19" s="193">
        <v>37733</v>
      </c>
      <c r="I19" s="193">
        <v>37741</v>
      </c>
      <c r="J19" s="191" t="s">
        <v>145</v>
      </c>
      <c r="K19" s="192">
        <v>48461</v>
      </c>
      <c r="L19" s="191" t="s">
        <v>152</v>
      </c>
      <c r="M19" s="195"/>
      <c r="N19" s="191" t="s">
        <v>246</v>
      </c>
      <c r="O19" s="192">
        <v>1563150</v>
      </c>
      <c r="P19" s="191" t="s">
        <v>145</v>
      </c>
      <c r="Q19" s="192">
        <v>813</v>
      </c>
      <c r="R19" s="191" t="s">
        <v>152</v>
      </c>
      <c r="S19" s="191" t="s">
        <v>152</v>
      </c>
    </row>
    <row r="20" spans="1:19">
      <c r="A20" s="191">
        <v>184921</v>
      </c>
      <c r="B20" s="191" t="s">
        <v>241</v>
      </c>
      <c r="C20" s="191" t="s">
        <v>1352</v>
      </c>
      <c r="D20" s="192">
        <v>2002</v>
      </c>
      <c r="E20" s="191" t="s">
        <v>1353</v>
      </c>
      <c r="F20" s="191" t="s">
        <v>1354</v>
      </c>
      <c r="G20" s="191" t="s">
        <v>243</v>
      </c>
      <c r="H20" s="193">
        <v>37775</v>
      </c>
      <c r="I20" s="193">
        <v>37776</v>
      </c>
      <c r="J20" s="191" t="s">
        <v>145</v>
      </c>
      <c r="K20" s="192">
        <v>51581</v>
      </c>
      <c r="L20" s="191" t="s">
        <v>152</v>
      </c>
      <c r="M20" s="195"/>
      <c r="N20" s="191" t="s">
        <v>246</v>
      </c>
      <c r="O20" s="192">
        <v>322438</v>
      </c>
      <c r="P20" s="191" t="s">
        <v>145</v>
      </c>
      <c r="Q20" s="196">
        <v>259</v>
      </c>
      <c r="R20" s="191" t="s">
        <v>152</v>
      </c>
      <c r="S20" s="191" t="s">
        <v>152</v>
      </c>
    </row>
    <row r="21" spans="1:19">
      <c r="A21" s="191">
        <v>184923</v>
      </c>
      <c r="B21" s="191" t="s">
        <v>241</v>
      </c>
      <c r="C21" s="191" t="s">
        <v>1352</v>
      </c>
      <c r="D21" s="192">
        <v>2003</v>
      </c>
      <c r="E21" s="191" t="s">
        <v>1353</v>
      </c>
      <c r="F21" s="191" t="s">
        <v>1354</v>
      </c>
      <c r="G21" s="191" t="s">
        <v>243</v>
      </c>
      <c r="H21" s="193">
        <v>38104</v>
      </c>
      <c r="I21" s="193">
        <v>38130</v>
      </c>
      <c r="J21" s="191" t="s">
        <v>145</v>
      </c>
      <c r="K21" s="192">
        <v>58216</v>
      </c>
      <c r="L21" s="191" t="s">
        <v>152</v>
      </c>
      <c r="M21" s="195"/>
      <c r="N21" s="191" t="s">
        <v>246</v>
      </c>
      <c r="O21" s="192">
        <v>956821</v>
      </c>
      <c r="P21" s="191" t="s">
        <v>145</v>
      </c>
      <c r="Q21" s="192">
        <v>145</v>
      </c>
      <c r="R21" s="191" t="s">
        <v>152</v>
      </c>
      <c r="S21" s="191" t="s">
        <v>152</v>
      </c>
    </row>
    <row r="22" spans="1:19">
      <c r="A22" s="191">
        <v>184924</v>
      </c>
      <c r="B22" s="191" t="s">
        <v>241</v>
      </c>
      <c r="C22" s="191" t="s">
        <v>1352</v>
      </c>
      <c r="D22" s="192">
        <v>2003</v>
      </c>
      <c r="E22" s="191" t="s">
        <v>1353</v>
      </c>
      <c r="F22" s="191" t="s">
        <v>1354</v>
      </c>
      <c r="G22" s="191" t="s">
        <v>243</v>
      </c>
      <c r="H22" s="193">
        <v>38142</v>
      </c>
      <c r="I22" s="193">
        <v>38142</v>
      </c>
      <c r="J22" s="191" t="s">
        <v>145</v>
      </c>
      <c r="K22" s="192">
        <v>56499</v>
      </c>
      <c r="L22" s="191" t="s">
        <v>152</v>
      </c>
      <c r="M22" s="195"/>
      <c r="N22" s="191" t="s">
        <v>246</v>
      </c>
      <c r="O22" s="192">
        <v>266202</v>
      </c>
      <c r="P22" s="191" t="s">
        <v>145</v>
      </c>
      <c r="Q22" s="196">
        <v>114</v>
      </c>
      <c r="R22" s="191" t="s">
        <v>152</v>
      </c>
      <c r="S22" s="191" t="s">
        <v>152</v>
      </c>
    </row>
    <row r="23" spans="1:19">
      <c r="A23" s="191">
        <v>631777</v>
      </c>
      <c r="B23" s="191" t="s">
        <v>241</v>
      </c>
      <c r="C23" s="191" t="s">
        <v>143</v>
      </c>
      <c r="D23" s="192">
        <v>2002</v>
      </c>
      <c r="E23" s="191" t="s">
        <v>338</v>
      </c>
      <c r="F23" s="191" t="s">
        <v>724</v>
      </c>
      <c r="G23" s="191" t="s">
        <v>243</v>
      </c>
      <c r="H23" s="193">
        <v>37773</v>
      </c>
      <c r="I23" s="193">
        <v>37773</v>
      </c>
      <c r="J23" s="191" t="s">
        <v>145</v>
      </c>
      <c r="K23" s="192">
        <v>200052</v>
      </c>
      <c r="L23" s="191" t="s">
        <v>152</v>
      </c>
      <c r="M23" s="195"/>
      <c r="N23" s="191" t="s">
        <v>145</v>
      </c>
      <c r="O23" s="192">
        <v>1573</v>
      </c>
      <c r="P23" s="191" t="s">
        <v>152</v>
      </c>
      <c r="Q23" s="195"/>
      <c r="R23" s="191" t="s">
        <v>152</v>
      </c>
      <c r="S23" s="191" t="s">
        <v>152</v>
      </c>
    </row>
    <row r="24" spans="1:19">
      <c r="A24" s="191">
        <v>632389</v>
      </c>
      <c r="B24" s="191" t="s">
        <v>241</v>
      </c>
      <c r="C24" s="191" t="s">
        <v>143</v>
      </c>
      <c r="D24" s="192">
        <v>2003</v>
      </c>
      <c r="E24" s="191" t="s">
        <v>338</v>
      </c>
      <c r="F24" s="191" t="s">
        <v>724</v>
      </c>
      <c r="G24" s="191" t="s">
        <v>243</v>
      </c>
      <c r="H24" s="193">
        <v>38139</v>
      </c>
      <c r="I24" s="193">
        <v>38139</v>
      </c>
      <c r="J24" s="191" t="s">
        <v>145</v>
      </c>
      <c r="K24" s="192">
        <v>200930</v>
      </c>
      <c r="L24" s="191" t="s">
        <v>246</v>
      </c>
      <c r="M24" s="196">
        <v>364</v>
      </c>
      <c r="N24" s="191" t="s">
        <v>145</v>
      </c>
      <c r="O24" s="192">
        <v>706</v>
      </c>
      <c r="P24" s="191" t="s">
        <v>152</v>
      </c>
      <c r="Q24" s="195"/>
      <c r="R24" s="191" t="s">
        <v>152</v>
      </c>
      <c r="S24" s="191" t="s">
        <v>152</v>
      </c>
    </row>
    <row r="25" spans="1:19">
      <c r="A25" s="191">
        <v>632973</v>
      </c>
      <c r="B25" s="191" t="s">
        <v>241</v>
      </c>
      <c r="C25" s="191" t="s">
        <v>143</v>
      </c>
      <c r="D25" s="192">
        <v>2004</v>
      </c>
      <c r="E25" s="191" t="s">
        <v>338</v>
      </c>
      <c r="F25" s="191" t="s">
        <v>724</v>
      </c>
      <c r="G25" s="191" t="s">
        <v>243</v>
      </c>
      <c r="H25" s="193">
        <v>38498</v>
      </c>
      <c r="I25" s="193">
        <v>38498</v>
      </c>
      <c r="J25" s="191" t="s">
        <v>145</v>
      </c>
      <c r="K25" s="192">
        <v>202083</v>
      </c>
      <c r="L25" s="191" t="s">
        <v>152</v>
      </c>
      <c r="M25" s="194"/>
      <c r="N25" s="191" t="s">
        <v>152</v>
      </c>
      <c r="O25" s="195"/>
      <c r="P25" s="191" t="s">
        <v>152</v>
      </c>
      <c r="Q25" s="195"/>
      <c r="R25" s="191" t="s">
        <v>152</v>
      </c>
      <c r="S25" s="191" t="s">
        <v>152</v>
      </c>
    </row>
    <row r="26" spans="1:19">
      <c r="A26" s="191">
        <v>631798</v>
      </c>
      <c r="B26" s="191" t="s">
        <v>241</v>
      </c>
      <c r="C26" s="191" t="s">
        <v>138</v>
      </c>
      <c r="D26" s="192">
        <v>2002</v>
      </c>
      <c r="E26" s="191" t="s">
        <v>338</v>
      </c>
      <c r="F26" s="191" t="s">
        <v>724</v>
      </c>
      <c r="G26" s="191" t="s">
        <v>243</v>
      </c>
      <c r="H26" s="193">
        <v>38108</v>
      </c>
      <c r="I26" s="193">
        <v>38108</v>
      </c>
      <c r="J26" s="191" t="s">
        <v>145</v>
      </c>
      <c r="K26" s="192">
        <v>99939</v>
      </c>
      <c r="L26" s="191" t="s">
        <v>152</v>
      </c>
      <c r="M26" s="195"/>
      <c r="N26" s="191" t="s">
        <v>145</v>
      </c>
      <c r="O26" s="192">
        <v>1625</v>
      </c>
      <c r="P26" s="191" t="s">
        <v>152</v>
      </c>
      <c r="Q26" s="195"/>
      <c r="R26" s="191" t="s">
        <v>152</v>
      </c>
      <c r="S26" s="191" t="s">
        <v>152</v>
      </c>
    </row>
    <row r="27" spans="1:19">
      <c r="A27" s="191">
        <v>632471</v>
      </c>
      <c r="B27" s="191" t="s">
        <v>241</v>
      </c>
      <c r="C27" s="191" t="s">
        <v>138</v>
      </c>
      <c r="D27" s="192">
        <v>2003</v>
      </c>
      <c r="E27" s="191" t="s">
        <v>338</v>
      </c>
      <c r="F27" s="191" t="s">
        <v>724</v>
      </c>
      <c r="G27" s="191" t="s">
        <v>243</v>
      </c>
      <c r="H27" s="193">
        <v>38469</v>
      </c>
      <c r="I27" s="193">
        <v>38469</v>
      </c>
      <c r="J27" s="191" t="s">
        <v>145</v>
      </c>
      <c r="K27" s="192">
        <v>100676</v>
      </c>
      <c r="L27" s="191" t="s">
        <v>246</v>
      </c>
      <c r="M27" s="196">
        <v>162</v>
      </c>
      <c r="N27" s="191" t="s">
        <v>145</v>
      </c>
      <c r="O27" s="196">
        <v>162</v>
      </c>
      <c r="P27" s="191" t="s">
        <v>152</v>
      </c>
      <c r="Q27" s="194"/>
      <c r="R27" s="191" t="s">
        <v>152</v>
      </c>
      <c r="S27" s="191" t="s">
        <v>152</v>
      </c>
    </row>
    <row r="28" spans="1:19">
      <c r="A28" s="191">
        <v>632879</v>
      </c>
      <c r="B28" s="191" t="s">
        <v>241</v>
      </c>
      <c r="C28" s="191" t="s">
        <v>138</v>
      </c>
      <c r="D28" s="192">
        <v>2004</v>
      </c>
      <c r="E28" s="191" t="s">
        <v>338</v>
      </c>
      <c r="F28" s="191" t="s">
        <v>724</v>
      </c>
      <c r="G28" s="191" t="s">
        <v>243</v>
      </c>
      <c r="H28" s="193">
        <v>38826</v>
      </c>
      <c r="I28" s="193">
        <v>38826</v>
      </c>
      <c r="J28" s="191" t="s">
        <v>145</v>
      </c>
      <c r="K28" s="192">
        <v>100294</v>
      </c>
      <c r="L28" s="191" t="s">
        <v>152</v>
      </c>
      <c r="M28" s="194"/>
      <c r="N28" s="191" t="s">
        <v>145</v>
      </c>
      <c r="O28" s="192">
        <v>955</v>
      </c>
      <c r="P28" s="191" t="s">
        <v>152</v>
      </c>
      <c r="Q28" s="194"/>
      <c r="R28" s="191" t="s">
        <v>152</v>
      </c>
      <c r="S28" s="191" t="s">
        <v>152</v>
      </c>
    </row>
    <row r="29" spans="1:19">
      <c r="A29" s="191">
        <v>630992</v>
      </c>
      <c r="B29" s="191" t="s">
        <v>241</v>
      </c>
      <c r="C29" s="191" t="s">
        <v>135</v>
      </c>
      <c r="D29" s="192">
        <v>2002</v>
      </c>
      <c r="E29" s="191" t="s">
        <v>267</v>
      </c>
      <c r="F29" s="191" t="s">
        <v>327</v>
      </c>
      <c r="G29" s="191" t="s">
        <v>243</v>
      </c>
      <c r="H29" s="193">
        <v>37769</v>
      </c>
      <c r="I29" s="193">
        <v>37769</v>
      </c>
      <c r="J29" s="191" t="s">
        <v>145</v>
      </c>
      <c r="K29" s="192">
        <v>50691</v>
      </c>
      <c r="L29" s="191" t="s">
        <v>152</v>
      </c>
      <c r="M29" s="195"/>
      <c r="N29" s="191" t="s">
        <v>145</v>
      </c>
      <c r="O29" s="196">
        <v>306</v>
      </c>
      <c r="P29" s="191" t="s">
        <v>152</v>
      </c>
      <c r="Q29" s="194"/>
      <c r="R29" s="191" t="s">
        <v>50</v>
      </c>
      <c r="S29" s="191" t="s">
        <v>1337</v>
      </c>
    </row>
    <row r="30" spans="1:19">
      <c r="A30" s="191">
        <v>631386</v>
      </c>
      <c r="B30" s="191" t="s">
        <v>241</v>
      </c>
      <c r="C30" s="191" t="s">
        <v>135</v>
      </c>
      <c r="D30" s="192">
        <v>2002</v>
      </c>
      <c r="E30" s="191" t="s">
        <v>267</v>
      </c>
      <c r="F30" s="191" t="s">
        <v>327</v>
      </c>
      <c r="G30" s="191" t="s">
        <v>243</v>
      </c>
      <c r="H30" s="193">
        <v>37768</v>
      </c>
      <c r="I30" s="193">
        <v>37768</v>
      </c>
      <c r="J30" s="191" t="s">
        <v>145</v>
      </c>
      <c r="K30" s="192">
        <v>150896</v>
      </c>
      <c r="L30" s="191" t="s">
        <v>152</v>
      </c>
      <c r="M30" s="194"/>
      <c r="N30" s="191" t="s">
        <v>145</v>
      </c>
      <c r="O30" s="192">
        <v>499</v>
      </c>
      <c r="P30" s="191" t="s">
        <v>152</v>
      </c>
      <c r="Q30" s="194"/>
      <c r="R30" s="191" t="s">
        <v>50</v>
      </c>
      <c r="S30" s="191" t="s">
        <v>1337</v>
      </c>
    </row>
    <row r="31" spans="1:19">
      <c r="A31" s="191">
        <v>632388</v>
      </c>
      <c r="B31" s="191" t="s">
        <v>241</v>
      </c>
      <c r="C31" s="191" t="s">
        <v>135</v>
      </c>
      <c r="D31" s="192">
        <v>2003</v>
      </c>
      <c r="E31" s="191" t="s">
        <v>267</v>
      </c>
      <c r="F31" s="191" t="s">
        <v>327</v>
      </c>
      <c r="G31" s="191" t="s">
        <v>243</v>
      </c>
      <c r="H31" s="193">
        <v>38118</v>
      </c>
      <c r="I31" s="193">
        <v>38118</v>
      </c>
      <c r="J31" s="191" t="s">
        <v>145</v>
      </c>
      <c r="K31" s="192">
        <v>190548</v>
      </c>
      <c r="L31" s="191" t="s">
        <v>246</v>
      </c>
      <c r="M31" s="196">
        <v>9533</v>
      </c>
      <c r="N31" s="191" t="s">
        <v>145</v>
      </c>
      <c r="O31" s="192">
        <v>190</v>
      </c>
      <c r="P31" s="191" t="s">
        <v>152</v>
      </c>
      <c r="Q31" s="194"/>
      <c r="R31" s="191" t="s">
        <v>152</v>
      </c>
      <c r="S31" s="191" t="s">
        <v>152</v>
      </c>
    </row>
    <row r="32" spans="1:19">
      <c r="A32" s="191">
        <v>632972</v>
      </c>
      <c r="B32" s="191" t="s">
        <v>241</v>
      </c>
      <c r="C32" s="191" t="s">
        <v>135</v>
      </c>
      <c r="D32" s="192">
        <v>2004</v>
      </c>
      <c r="E32" s="191" t="s">
        <v>267</v>
      </c>
      <c r="F32" s="191" t="s">
        <v>327</v>
      </c>
      <c r="G32" s="191" t="s">
        <v>243</v>
      </c>
      <c r="H32" s="193">
        <v>38508</v>
      </c>
      <c r="I32" s="193">
        <v>38508</v>
      </c>
      <c r="J32" s="191" t="s">
        <v>145</v>
      </c>
      <c r="K32" s="192">
        <v>201951</v>
      </c>
      <c r="L32" s="191" t="s">
        <v>246</v>
      </c>
      <c r="M32" s="192">
        <v>1649</v>
      </c>
      <c r="N32" s="191" t="s">
        <v>152</v>
      </c>
      <c r="O32" s="195"/>
      <c r="P32" s="191" t="s">
        <v>152</v>
      </c>
      <c r="Q32" s="194"/>
      <c r="R32" s="191" t="s">
        <v>152</v>
      </c>
      <c r="S32" s="191" t="s">
        <v>152</v>
      </c>
    </row>
    <row r="33" spans="1:19">
      <c r="A33" s="197">
        <v>631785</v>
      </c>
      <c r="B33" s="183"/>
      <c r="C33" s="183" t="s">
        <v>1063</v>
      </c>
      <c r="D33" s="197">
        <v>2002</v>
      </c>
      <c r="E33" s="183"/>
      <c r="F33" s="183"/>
      <c r="G33" s="183">
        <v>3</v>
      </c>
      <c r="H33" s="183"/>
      <c r="I33" s="183"/>
      <c r="J33" s="183"/>
      <c r="K33" s="183"/>
      <c r="L33" s="183"/>
      <c r="M33" s="202"/>
      <c r="N33" s="183"/>
      <c r="O33" s="183"/>
      <c r="P33" s="183"/>
      <c r="Q33" s="202"/>
      <c r="R33" s="183"/>
      <c r="S33" s="183"/>
    </row>
    <row r="34" spans="1:19" ht="15" customHeight="1">
      <c r="A34" s="197">
        <v>632576</v>
      </c>
      <c r="B34" s="183"/>
      <c r="C34" s="183" t="s">
        <v>1063</v>
      </c>
      <c r="D34" s="197">
        <v>2003</v>
      </c>
      <c r="E34" s="183"/>
      <c r="F34" s="183"/>
      <c r="G34" s="183">
        <v>3</v>
      </c>
      <c r="H34" s="183"/>
      <c r="I34" s="183"/>
      <c r="J34" s="183"/>
      <c r="K34" s="183"/>
      <c r="L34" s="183"/>
      <c r="M34" s="183"/>
      <c r="N34" s="183"/>
      <c r="O34" s="183"/>
      <c r="P34" s="183"/>
      <c r="Q34" s="202"/>
      <c r="R34" s="183"/>
      <c r="S34" s="183"/>
    </row>
    <row r="35" spans="1:19" ht="15" customHeight="1">
      <c r="A35" s="197">
        <v>632779</v>
      </c>
      <c r="B35" s="183"/>
      <c r="C35" s="183" t="s">
        <v>1063</v>
      </c>
      <c r="D35" s="197">
        <v>2003</v>
      </c>
      <c r="E35" s="183"/>
      <c r="F35" s="183"/>
      <c r="G35" s="183">
        <v>3</v>
      </c>
      <c r="H35" s="183"/>
      <c r="I35" s="183"/>
      <c r="J35" s="183"/>
      <c r="K35" s="183"/>
      <c r="L35" s="183"/>
      <c r="M35" s="183"/>
      <c r="N35" s="183"/>
      <c r="O35" s="183"/>
      <c r="P35" s="183"/>
      <c r="Q35" s="202"/>
      <c r="R35" s="183"/>
      <c r="S35" s="183"/>
    </row>
    <row r="36" spans="1:19" ht="15" customHeight="1">
      <c r="A36" s="197">
        <v>632780</v>
      </c>
      <c r="B36" s="183"/>
      <c r="C36" s="183" t="s">
        <v>1063</v>
      </c>
      <c r="D36" s="197">
        <v>2003</v>
      </c>
      <c r="E36" s="183"/>
      <c r="F36" s="183"/>
      <c r="G36" s="183">
        <v>3</v>
      </c>
      <c r="H36" s="183"/>
      <c r="I36" s="183"/>
      <c r="J36" s="183"/>
      <c r="K36" s="183"/>
      <c r="L36" s="183"/>
      <c r="M36" s="183"/>
      <c r="N36" s="183"/>
      <c r="O36" s="202"/>
      <c r="P36" s="183"/>
      <c r="Q36" s="202"/>
      <c r="R36" s="183"/>
      <c r="S36" s="183"/>
    </row>
    <row r="37" spans="1:19" ht="15" customHeight="1">
      <c r="A37" s="197">
        <v>632980</v>
      </c>
      <c r="B37" s="183"/>
      <c r="C37" s="183" t="s">
        <v>1063</v>
      </c>
      <c r="D37" s="197">
        <v>2004</v>
      </c>
      <c r="E37" s="183"/>
      <c r="F37" s="183"/>
      <c r="G37" s="183">
        <v>3</v>
      </c>
      <c r="H37" s="183"/>
      <c r="I37" s="183"/>
      <c r="J37" s="183"/>
      <c r="K37" s="183"/>
      <c r="L37" s="183"/>
      <c r="N37" s="183"/>
      <c r="O37" s="183"/>
      <c r="P37" s="183"/>
      <c r="R37" s="183"/>
      <c r="S37" s="183"/>
    </row>
    <row r="38" spans="1:19" ht="15" customHeight="1">
      <c r="A38" s="197">
        <v>632981</v>
      </c>
      <c r="B38" s="183"/>
      <c r="C38" s="183" t="s">
        <v>1063</v>
      </c>
      <c r="D38" s="197">
        <v>2004</v>
      </c>
      <c r="E38" s="183"/>
      <c r="F38" s="183"/>
      <c r="G38" s="183">
        <v>3</v>
      </c>
      <c r="H38" s="183"/>
      <c r="I38" s="183"/>
      <c r="J38" s="183"/>
      <c r="K38" s="183"/>
      <c r="L38" s="183"/>
      <c r="M38" s="183"/>
      <c r="N38" s="183"/>
      <c r="O38" s="183"/>
      <c r="P38" s="183"/>
      <c r="R38" s="183"/>
      <c r="S38" s="183"/>
    </row>
    <row r="39" spans="1:19" ht="15" customHeight="1">
      <c r="A39" s="197">
        <v>633074</v>
      </c>
      <c r="B39" s="183"/>
      <c r="C39" s="183" t="s">
        <v>1063</v>
      </c>
      <c r="D39" s="197">
        <v>2004</v>
      </c>
      <c r="E39" s="183"/>
      <c r="F39" s="183"/>
      <c r="G39" s="183">
        <v>3</v>
      </c>
      <c r="H39" s="183"/>
      <c r="I39" s="183"/>
      <c r="J39" s="183"/>
      <c r="K39" s="183"/>
      <c r="L39" s="183"/>
      <c r="M39" s="183"/>
      <c r="N39" s="183"/>
      <c r="O39" s="183"/>
      <c r="P39" s="183"/>
      <c r="R39" s="183"/>
      <c r="S39" s="183"/>
    </row>
    <row r="40" spans="1:19" ht="15" customHeight="1">
      <c r="A40" s="197">
        <v>633077</v>
      </c>
      <c r="B40" s="183"/>
      <c r="C40" s="183" t="s">
        <v>1063</v>
      </c>
      <c r="D40" s="197">
        <v>2004</v>
      </c>
      <c r="E40" s="183"/>
      <c r="F40" s="183"/>
      <c r="G40" s="183">
        <v>3</v>
      </c>
      <c r="H40" s="183"/>
      <c r="I40" s="183"/>
      <c r="J40" s="183"/>
      <c r="K40" s="183"/>
      <c r="L40" s="183"/>
      <c r="M40" s="183"/>
      <c r="N40" s="183"/>
      <c r="O40" s="183"/>
      <c r="P40" s="183"/>
      <c r="R40" s="183"/>
      <c r="S40" s="183"/>
    </row>
    <row r="41" spans="1:19" ht="15" customHeight="1">
      <c r="A41" s="191">
        <v>210483</v>
      </c>
      <c r="B41" s="191" t="s">
        <v>241</v>
      </c>
      <c r="C41" s="191" t="s">
        <v>141</v>
      </c>
      <c r="D41" s="192">
        <v>2002</v>
      </c>
      <c r="E41" s="191" t="s">
        <v>255</v>
      </c>
      <c r="F41" s="191" t="s">
        <v>708</v>
      </c>
      <c r="G41" s="191" t="s">
        <v>243</v>
      </c>
      <c r="H41" s="193">
        <v>37750</v>
      </c>
      <c r="I41" s="193">
        <v>37775</v>
      </c>
      <c r="J41" s="191" t="s">
        <v>145</v>
      </c>
      <c r="K41" s="192">
        <v>88909</v>
      </c>
      <c r="L41" s="191" t="s">
        <v>152</v>
      </c>
      <c r="M41" s="194"/>
      <c r="N41" s="191" t="s">
        <v>145</v>
      </c>
      <c r="O41" s="192">
        <v>465257</v>
      </c>
      <c r="P41" s="191" t="s">
        <v>246</v>
      </c>
      <c r="Q41" s="196">
        <v>16857</v>
      </c>
      <c r="R41" s="191" t="s">
        <v>64</v>
      </c>
      <c r="S41" s="191" t="s">
        <v>90</v>
      </c>
    </row>
    <row r="42" spans="1:19" ht="15" customHeight="1">
      <c r="A42" s="191">
        <v>210484</v>
      </c>
      <c r="B42" s="191" t="s">
        <v>241</v>
      </c>
      <c r="C42" s="191" t="s">
        <v>141</v>
      </c>
      <c r="D42" s="192">
        <v>2002</v>
      </c>
      <c r="E42" s="191" t="s">
        <v>255</v>
      </c>
      <c r="F42" s="191" t="s">
        <v>708</v>
      </c>
      <c r="G42" s="191" t="s">
        <v>243</v>
      </c>
      <c r="H42" s="193">
        <v>37750</v>
      </c>
      <c r="I42" s="193">
        <v>37783</v>
      </c>
      <c r="J42" s="191" t="s">
        <v>145</v>
      </c>
      <c r="K42" s="192">
        <v>91385</v>
      </c>
      <c r="L42" s="191" t="s">
        <v>246</v>
      </c>
      <c r="M42" s="192">
        <v>306</v>
      </c>
      <c r="N42" s="191" t="s">
        <v>145</v>
      </c>
      <c r="O42" s="192">
        <v>1814781</v>
      </c>
      <c r="P42" s="191" t="s">
        <v>246</v>
      </c>
      <c r="Q42" s="196">
        <v>193154</v>
      </c>
      <c r="R42" s="191" t="s">
        <v>64</v>
      </c>
      <c r="S42" s="191" t="s">
        <v>93</v>
      </c>
    </row>
    <row r="43" spans="1:19" ht="15" customHeight="1">
      <c r="A43" s="191">
        <v>210506</v>
      </c>
      <c r="B43" s="191" t="s">
        <v>241</v>
      </c>
      <c r="C43" s="191" t="s">
        <v>141</v>
      </c>
      <c r="D43" s="192">
        <v>2002</v>
      </c>
      <c r="E43" s="191" t="s">
        <v>279</v>
      </c>
      <c r="F43" s="191" t="s">
        <v>711</v>
      </c>
      <c r="G43" s="191" t="s">
        <v>243</v>
      </c>
      <c r="H43" s="193">
        <v>37748</v>
      </c>
      <c r="I43" s="193">
        <v>37777</v>
      </c>
      <c r="J43" s="191" t="s">
        <v>145</v>
      </c>
      <c r="K43" s="192">
        <v>95101</v>
      </c>
      <c r="L43" s="191" t="s">
        <v>246</v>
      </c>
      <c r="M43" s="192">
        <v>1758</v>
      </c>
      <c r="N43" s="191" t="s">
        <v>145</v>
      </c>
      <c r="O43" s="192">
        <v>536298</v>
      </c>
      <c r="P43" s="191" t="s">
        <v>246</v>
      </c>
      <c r="Q43" s="196">
        <v>16734</v>
      </c>
      <c r="R43" s="191" t="s">
        <v>152</v>
      </c>
      <c r="S43" s="191" t="s">
        <v>152</v>
      </c>
    </row>
    <row r="44" spans="1:19">
      <c r="A44" s="191">
        <v>210547</v>
      </c>
      <c r="B44" s="191" t="s">
        <v>241</v>
      </c>
      <c r="C44" s="191" t="s">
        <v>141</v>
      </c>
      <c r="D44" s="192">
        <v>2003</v>
      </c>
      <c r="E44" s="191" t="s">
        <v>255</v>
      </c>
      <c r="F44" s="191" t="s">
        <v>708</v>
      </c>
      <c r="G44" s="191" t="s">
        <v>243</v>
      </c>
      <c r="H44" s="193">
        <v>38113</v>
      </c>
      <c r="I44" s="193">
        <v>38142</v>
      </c>
      <c r="J44" s="191" t="s">
        <v>145</v>
      </c>
      <c r="K44" s="192">
        <v>104893</v>
      </c>
      <c r="L44" s="191" t="s">
        <v>246</v>
      </c>
      <c r="M44" s="192">
        <v>955</v>
      </c>
      <c r="N44" s="191" t="s">
        <v>145</v>
      </c>
      <c r="O44" s="192">
        <v>2380892</v>
      </c>
      <c r="P44" s="191" t="s">
        <v>246</v>
      </c>
      <c r="Q44" s="196">
        <v>77430</v>
      </c>
      <c r="R44" s="191" t="s">
        <v>64</v>
      </c>
      <c r="S44" s="191" t="s">
        <v>108</v>
      </c>
    </row>
    <row r="45" spans="1:19">
      <c r="A45" s="191">
        <v>210548</v>
      </c>
      <c r="B45" s="191" t="s">
        <v>241</v>
      </c>
      <c r="C45" s="191" t="s">
        <v>141</v>
      </c>
      <c r="D45" s="192">
        <v>2003</v>
      </c>
      <c r="E45" s="191" t="s">
        <v>255</v>
      </c>
      <c r="F45" s="191" t="s">
        <v>708</v>
      </c>
      <c r="G45" s="191" t="s">
        <v>243</v>
      </c>
      <c r="H45" s="193">
        <v>38113</v>
      </c>
      <c r="I45" s="193">
        <v>38142</v>
      </c>
      <c r="J45" s="191" t="s">
        <v>145</v>
      </c>
      <c r="K45" s="192">
        <v>103082</v>
      </c>
      <c r="L45" s="191" t="s">
        <v>246</v>
      </c>
      <c r="M45" s="192">
        <v>310</v>
      </c>
      <c r="N45" s="191" t="s">
        <v>145</v>
      </c>
      <c r="O45" s="192">
        <v>103</v>
      </c>
      <c r="P45" s="191" t="s">
        <v>152</v>
      </c>
      <c r="Q45" s="194"/>
      <c r="R45" s="191" t="s">
        <v>64</v>
      </c>
      <c r="S45" s="191" t="s">
        <v>108</v>
      </c>
    </row>
    <row r="46" spans="1:19">
      <c r="A46" s="191">
        <v>210559</v>
      </c>
      <c r="B46" s="191" t="s">
        <v>241</v>
      </c>
      <c r="C46" s="191" t="s">
        <v>141</v>
      </c>
      <c r="D46" s="192">
        <v>2003</v>
      </c>
      <c r="E46" s="191" t="s">
        <v>279</v>
      </c>
      <c r="F46" s="191" t="s">
        <v>711</v>
      </c>
      <c r="G46" s="191" t="s">
        <v>243</v>
      </c>
      <c r="H46" s="193">
        <v>38121</v>
      </c>
      <c r="I46" s="193">
        <v>38139</v>
      </c>
      <c r="J46" s="191" t="s">
        <v>145</v>
      </c>
      <c r="K46" s="192">
        <v>96131</v>
      </c>
      <c r="L46" s="191" t="s">
        <v>246</v>
      </c>
      <c r="M46" s="192">
        <v>342</v>
      </c>
      <c r="N46" s="191" t="s">
        <v>145</v>
      </c>
      <c r="O46" s="192">
        <v>528737</v>
      </c>
      <c r="P46" s="191" t="s">
        <v>246</v>
      </c>
      <c r="Q46" s="196">
        <v>1790</v>
      </c>
      <c r="R46" s="191" t="s">
        <v>152</v>
      </c>
      <c r="S46" s="191" t="s">
        <v>152</v>
      </c>
    </row>
    <row r="47" spans="1:19">
      <c r="A47" s="191">
        <v>210598</v>
      </c>
      <c r="B47" s="191" t="s">
        <v>241</v>
      </c>
      <c r="C47" s="191" t="s">
        <v>141</v>
      </c>
      <c r="D47" s="192">
        <v>2004</v>
      </c>
      <c r="E47" s="191" t="s">
        <v>279</v>
      </c>
      <c r="F47" s="191" t="s">
        <v>711</v>
      </c>
      <c r="G47" s="191" t="s">
        <v>243</v>
      </c>
      <c r="H47" s="193">
        <v>38487</v>
      </c>
      <c r="I47" s="193">
        <v>38512</v>
      </c>
      <c r="J47" s="191" t="s">
        <v>145</v>
      </c>
      <c r="K47" s="192">
        <v>56177</v>
      </c>
      <c r="L47" s="191" t="s">
        <v>246</v>
      </c>
      <c r="M47" s="192">
        <v>2859</v>
      </c>
      <c r="N47" s="191" t="s">
        <v>145</v>
      </c>
      <c r="O47" s="192">
        <v>423498</v>
      </c>
      <c r="P47" s="191" t="s">
        <v>246</v>
      </c>
      <c r="Q47" s="196">
        <v>18926</v>
      </c>
      <c r="R47" s="191" t="s">
        <v>152</v>
      </c>
      <c r="S47" s="191" t="s">
        <v>152</v>
      </c>
    </row>
    <row r="48" spans="1:19">
      <c r="A48" s="191">
        <v>632783</v>
      </c>
      <c r="B48" s="191" t="s">
        <v>241</v>
      </c>
      <c r="C48" s="191" t="s">
        <v>141</v>
      </c>
      <c r="D48" s="192">
        <v>2004</v>
      </c>
      <c r="E48" s="191" t="s">
        <v>255</v>
      </c>
      <c r="F48" s="191" t="s">
        <v>708</v>
      </c>
      <c r="G48" s="191" t="s">
        <v>243</v>
      </c>
      <c r="H48" s="193">
        <v>38474</v>
      </c>
      <c r="I48" s="193">
        <v>38504</v>
      </c>
      <c r="J48" s="191" t="s">
        <v>145</v>
      </c>
      <c r="K48" s="192">
        <v>208724</v>
      </c>
      <c r="L48" s="191" t="s">
        <v>246</v>
      </c>
      <c r="M48" s="192">
        <v>1202</v>
      </c>
      <c r="N48" s="191" t="s">
        <v>145</v>
      </c>
      <c r="O48" s="192">
        <v>2354207</v>
      </c>
      <c r="P48" s="191" t="s">
        <v>246</v>
      </c>
      <c r="Q48" s="196">
        <v>167158</v>
      </c>
      <c r="R48" s="191" t="s">
        <v>64</v>
      </c>
      <c r="S48" s="191" t="s">
        <v>118</v>
      </c>
    </row>
    <row r="49" spans="1:19">
      <c r="A49" s="191">
        <v>210546</v>
      </c>
      <c r="B49" s="191" t="s">
        <v>241</v>
      </c>
      <c r="C49" s="191" t="s">
        <v>142</v>
      </c>
      <c r="D49" s="192">
        <v>2003</v>
      </c>
      <c r="E49" s="191" t="s">
        <v>254</v>
      </c>
      <c r="F49" s="191" t="s">
        <v>254</v>
      </c>
      <c r="G49" s="191" t="s">
        <v>243</v>
      </c>
      <c r="H49" s="193">
        <v>38135</v>
      </c>
      <c r="I49" s="193">
        <v>38153</v>
      </c>
      <c r="J49" s="191" t="s">
        <v>145</v>
      </c>
      <c r="K49" s="192">
        <v>198321</v>
      </c>
      <c r="L49" s="191" t="s">
        <v>246</v>
      </c>
      <c r="M49" s="192">
        <v>1059</v>
      </c>
      <c r="N49" s="191" t="s">
        <v>145</v>
      </c>
      <c r="O49" s="192">
        <v>500</v>
      </c>
      <c r="P49" s="191" t="s">
        <v>152</v>
      </c>
      <c r="Q49" s="194"/>
      <c r="R49" s="191" t="s">
        <v>152</v>
      </c>
      <c r="S49" s="191" t="s">
        <v>152</v>
      </c>
    </row>
    <row r="50" spans="1:19">
      <c r="A50" s="191">
        <v>631780</v>
      </c>
      <c r="B50" s="191" t="s">
        <v>241</v>
      </c>
      <c r="C50" s="191" t="s">
        <v>142</v>
      </c>
      <c r="D50" s="192">
        <v>2002</v>
      </c>
      <c r="E50" s="191" t="s">
        <v>321</v>
      </c>
      <c r="F50" s="191" t="s">
        <v>727</v>
      </c>
      <c r="G50" s="191" t="s">
        <v>243</v>
      </c>
      <c r="H50" s="193">
        <v>37773</v>
      </c>
      <c r="I50" s="193">
        <v>37775</v>
      </c>
      <c r="J50" s="191" t="s">
        <v>145</v>
      </c>
      <c r="K50" s="192">
        <v>183518</v>
      </c>
      <c r="L50" s="191" t="s">
        <v>246</v>
      </c>
      <c r="M50" s="192">
        <v>9362</v>
      </c>
      <c r="N50" s="191" t="s">
        <v>145</v>
      </c>
      <c r="O50" s="192">
        <v>8026</v>
      </c>
      <c r="P50" s="191" t="s">
        <v>152</v>
      </c>
      <c r="Q50" s="194"/>
      <c r="R50" s="191" t="s">
        <v>152</v>
      </c>
      <c r="S50" s="191" t="s">
        <v>152</v>
      </c>
    </row>
    <row r="51" spans="1:19">
      <c r="A51" s="191">
        <v>632385</v>
      </c>
      <c r="B51" s="191" t="s">
        <v>241</v>
      </c>
      <c r="C51" s="191" t="s">
        <v>142</v>
      </c>
      <c r="D51" s="192">
        <v>2003</v>
      </c>
      <c r="E51" s="191" t="s">
        <v>321</v>
      </c>
      <c r="F51" s="191" t="s">
        <v>727</v>
      </c>
      <c r="G51" s="191" t="s">
        <v>243</v>
      </c>
      <c r="H51" s="193">
        <v>38133</v>
      </c>
      <c r="I51" s="193">
        <v>38133</v>
      </c>
      <c r="J51" s="191" t="s">
        <v>145</v>
      </c>
      <c r="K51" s="192">
        <v>198848</v>
      </c>
      <c r="L51" s="191" t="s">
        <v>246</v>
      </c>
      <c r="M51" s="192">
        <v>807</v>
      </c>
      <c r="N51" s="191" t="s">
        <v>145</v>
      </c>
      <c r="O51" s="192">
        <v>2009</v>
      </c>
      <c r="P51" s="191" t="s">
        <v>152</v>
      </c>
      <c r="Q51" s="194"/>
      <c r="R51" s="191" t="s">
        <v>152</v>
      </c>
      <c r="S51" s="191" t="s">
        <v>152</v>
      </c>
    </row>
    <row r="52" spans="1:19">
      <c r="A52" s="191">
        <v>632964</v>
      </c>
      <c r="B52" s="191" t="s">
        <v>241</v>
      </c>
      <c r="C52" s="191" t="s">
        <v>142</v>
      </c>
      <c r="D52" s="192">
        <v>2004</v>
      </c>
      <c r="E52" s="191" t="s">
        <v>321</v>
      </c>
      <c r="F52" s="191" t="s">
        <v>727</v>
      </c>
      <c r="G52" s="191" t="s">
        <v>243</v>
      </c>
      <c r="H52" s="193">
        <v>38497</v>
      </c>
      <c r="I52" s="193">
        <v>38503</v>
      </c>
      <c r="J52" s="191" t="s">
        <v>145</v>
      </c>
      <c r="K52" s="192">
        <v>200883</v>
      </c>
      <c r="L52" s="191" t="s">
        <v>152</v>
      </c>
      <c r="M52" s="195"/>
      <c r="N52" s="191" t="s">
        <v>145</v>
      </c>
      <c r="O52" s="192">
        <v>1559</v>
      </c>
      <c r="P52" s="191" t="s">
        <v>152</v>
      </c>
      <c r="Q52" s="194"/>
      <c r="R52" s="191" t="s">
        <v>152</v>
      </c>
      <c r="S52" s="191" t="s">
        <v>152</v>
      </c>
    </row>
    <row r="53" spans="1:19">
      <c r="A53" s="191">
        <v>631767</v>
      </c>
      <c r="B53" s="191" t="s">
        <v>241</v>
      </c>
      <c r="C53" s="191" t="s">
        <v>1338</v>
      </c>
      <c r="D53" s="192">
        <v>2002</v>
      </c>
      <c r="E53" s="191" t="s">
        <v>1339</v>
      </c>
      <c r="F53" s="191" t="s">
        <v>1340</v>
      </c>
      <c r="G53" s="191" t="s">
        <v>241</v>
      </c>
      <c r="H53" s="193">
        <v>37775</v>
      </c>
      <c r="I53" s="193">
        <v>37776</v>
      </c>
      <c r="J53" s="191" t="s">
        <v>145</v>
      </c>
      <c r="K53" s="192">
        <v>249812</v>
      </c>
      <c r="L53" s="191" t="s">
        <v>246</v>
      </c>
      <c r="M53" s="196">
        <v>2523</v>
      </c>
      <c r="N53" s="191" t="s">
        <v>152</v>
      </c>
      <c r="O53" s="195"/>
      <c r="P53" s="191" t="s">
        <v>152</v>
      </c>
      <c r="Q53" s="194"/>
      <c r="R53" s="191" t="s">
        <v>152</v>
      </c>
      <c r="S53" s="191" t="s">
        <v>152</v>
      </c>
    </row>
    <row r="54" spans="1:19">
      <c r="A54" s="191">
        <v>631977</v>
      </c>
      <c r="B54" s="191" t="s">
        <v>241</v>
      </c>
      <c r="C54" s="191" t="s">
        <v>1338</v>
      </c>
      <c r="D54" s="192">
        <v>2003</v>
      </c>
      <c r="E54" s="191" t="s">
        <v>1339</v>
      </c>
      <c r="F54" s="191" t="s">
        <v>1340</v>
      </c>
      <c r="G54" s="191" t="s">
        <v>241</v>
      </c>
      <c r="H54" s="193">
        <v>38146</v>
      </c>
      <c r="I54" s="193">
        <v>38146</v>
      </c>
      <c r="J54" s="191" t="s">
        <v>145</v>
      </c>
      <c r="K54" s="192">
        <v>262922</v>
      </c>
      <c r="L54" s="191" t="s">
        <v>246</v>
      </c>
      <c r="M54" s="192">
        <v>4089</v>
      </c>
      <c r="N54" s="191" t="s">
        <v>145</v>
      </c>
      <c r="O54" s="192">
        <v>237</v>
      </c>
      <c r="P54" s="191" t="s">
        <v>152</v>
      </c>
      <c r="Q54" s="194"/>
      <c r="R54" s="191" t="s">
        <v>152</v>
      </c>
      <c r="S54" s="191" t="s">
        <v>152</v>
      </c>
    </row>
    <row r="55" spans="1:19">
      <c r="A55" s="191">
        <v>632391</v>
      </c>
      <c r="B55" s="191" t="s">
        <v>241</v>
      </c>
      <c r="C55" s="191" t="s">
        <v>1338</v>
      </c>
      <c r="D55" s="192">
        <v>2004</v>
      </c>
      <c r="E55" s="191" t="s">
        <v>1339</v>
      </c>
      <c r="F55" s="191" t="s">
        <v>1340</v>
      </c>
      <c r="G55" s="191" t="s">
        <v>241</v>
      </c>
      <c r="H55" s="193">
        <v>38509</v>
      </c>
      <c r="I55" s="193">
        <v>38509</v>
      </c>
      <c r="J55" s="191" t="s">
        <v>145</v>
      </c>
      <c r="K55" s="192">
        <v>154486</v>
      </c>
      <c r="L55" s="191" t="s">
        <v>152</v>
      </c>
      <c r="M55" s="195"/>
      <c r="N55" s="191" t="s">
        <v>145</v>
      </c>
      <c r="O55" s="192">
        <v>294</v>
      </c>
      <c r="P55" s="191" t="s">
        <v>152</v>
      </c>
      <c r="Q55" s="194"/>
      <c r="R55" s="191" t="s">
        <v>50</v>
      </c>
      <c r="S55" s="191" t="s">
        <v>1341</v>
      </c>
    </row>
    <row r="56" spans="1:19">
      <c r="A56" s="191">
        <v>632875</v>
      </c>
      <c r="B56" s="191" t="s">
        <v>241</v>
      </c>
      <c r="C56" s="191" t="s">
        <v>1338</v>
      </c>
      <c r="D56" s="192">
        <v>2004</v>
      </c>
      <c r="E56" s="191" t="s">
        <v>1339</v>
      </c>
      <c r="F56" s="191" t="s">
        <v>1340</v>
      </c>
      <c r="G56" s="191" t="s">
        <v>241</v>
      </c>
      <c r="H56" s="193">
        <v>38509</v>
      </c>
      <c r="I56" s="193">
        <v>38509</v>
      </c>
      <c r="J56" s="191" t="s">
        <v>145</v>
      </c>
      <c r="K56" s="192">
        <v>99940</v>
      </c>
      <c r="L56" s="191" t="s">
        <v>246</v>
      </c>
      <c r="M56" s="192">
        <v>243</v>
      </c>
      <c r="N56" s="191" t="s">
        <v>145</v>
      </c>
      <c r="O56" s="192">
        <v>1227</v>
      </c>
      <c r="P56" s="191" t="s">
        <v>152</v>
      </c>
      <c r="Q56" s="194"/>
      <c r="R56" s="191" t="s">
        <v>50</v>
      </c>
      <c r="S56" s="191" t="s">
        <v>1341</v>
      </c>
    </row>
    <row r="57" spans="1:19">
      <c r="A57" s="191">
        <v>630874</v>
      </c>
      <c r="B57" s="191" t="s">
        <v>241</v>
      </c>
      <c r="C57" s="191" t="s">
        <v>1342</v>
      </c>
      <c r="D57" s="192">
        <v>2002</v>
      </c>
      <c r="E57" s="191" t="s">
        <v>1339</v>
      </c>
      <c r="F57" s="191" t="s">
        <v>1340</v>
      </c>
      <c r="G57" s="191" t="s">
        <v>241</v>
      </c>
      <c r="H57" s="193">
        <v>38082</v>
      </c>
      <c r="I57" s="193">
        <v>38100</v>
      </c>
      <c r="J57" s="191" t="s">
        <v>246</v>
      </c>
      <c r="K57" s="192">
        <v>60000</v>
      </c>
      <c r="L57" s="191" t="s">
        <v>152</v>
      </c>
      <c r="M57" s="195"/>
      <c r="N57" s="191" t="s">
        <v>152</v>
      </c>
      <c r="O57" s="195"/>
      <c r="P57" s="191" t="s">
        <v>152</v>
      </c>
      <c r="Q57" s="195"/>
      <c r="R57" s="191" t="s">
        <v>64</v>
      </c>
      <c r="S57" s="191" t="s">
        <v>1336</v>
      </c>
    </row>
    <row r="58" spans="1:19">
      <c r="A58" s="191">
        <v>631414</v>
      </c>
      <c r="B58" s="191" t="s">
        <v>241</v>
      </c>
      <c r="C58" s="191" t="s">
        <v>1342</v>
      </c>
      <c r="D58" s="192">
        <v>2002</v>
      </c>
      <c r="E58" s="191" t="s">
        <v>1339</v>
      </c>
      <c r="F58" s="191" t="s">
        <v>1340</v>
      </c>
      <c r="G58" s="191" t="s">
        <v>241</v>
      </c>
      <c r="H58" s="193">
        <v>38082</v>
      </c>
      <c r="I58" s="193">
        <v>38100</v>
      </c>
      <c r="J58" s="191" t="s">
        <v>145</v>
      </c>
      <c r="K58" s="192">
        <v>59777</v>
      </c>
      <c r="L58" s="191" t="s">
        <v>152</v>
      </c>
      <c r="M58" s="195"/>
      <c r="N58" s="191" t="s">
        <v>145</v>
      </c>
      <c r="O58" s="192">
        <v>223</v>
      </c>
      <c r="P58" s="191" t="s">
        <v>152</v>
      </c>
      <c r="Q58" s="194"/>
      <c r="R58" s="191" t="s">
        <v>64</v>
      </c>
      <c r="S58" s="191" t="s">
        <v>1336</v>
      </c>
    </row>
    <row r="59" spans="1:19">
      <c r="A59" s="191">
        <v>632273</v>
      </c>
      <c r="B59" s="191" t="s">
        <v>241</v>
      </c>
      <c r="C59" s="191" t="s">
        <v>1342</v>
      </c>
      <c r="D59" s="192">
        <v>2003</v>
      </c>
      <c r="E59" s="191" t="s">
        <v>1339</v>
      </c>
      <c r="F59" s="191" t="s">
        <v>1340</v>
      </c>
      <c r="G59" s="191" t="s">
        <v>241</v>
      </c>
      <c r="H59" s="193">
        <v>38471</v>
      </c>
      <c r="I59" s="193">
        <v>38472</v>
      </c>
      <c r="J59" s="191" t="s">
        <v>145</v>
      </c>
      <c r="K59" s="192">
        <v>74590</v>
      </c>
      <c r="L59" s="191" t="s">
        <v>246</v>
      </c>
      <c r="M59" s="192">
        <v>142</v>
      </c>
      <c r="N59" s="191" t="s">
        <v>145</v>
      </c>
      <c r="O59" s="192">
        <v>142</v>
      </c>
      <c r="P59" s="191" t="s">
        <v>152</v>
      </c>
      <c r="Q59" s="194"/>
      <c r="R59" s="191" t="s">
        <v>64</v>
      </c>
      <c r="S59" s="191" t="s">
        <v>1341</v>
      </c>
    </row>
    <row r="60" spans="1:19">
      <c r="A60" s="191">
        <v>632274</v>
      </c>
      <c r="B60" s="191" t="s">
        <v>241</v>
      </c>
      <c r="C60" s="191" t="s">
        <v>1342</v>
      </c>
      <c r="D60" s="192">
        <v>2003</v>
      </c>
      <c r="E60" s="191" t="s">
        <v>1339</v>
      </c>
      <c r="F60" s="191" t="s">
        <v>1340</v>
      </c>
      <c r="G60" s="191" t="s">
        <v>241</v>
      </c>
      <c r="H60" s="193">
        <v>38471</v>
      </c>
      <c r="I60" s="193">
        <v>38472</v>
      </c>
      <c r="J60" s="191" t="s">
        <v>246</v>
      </c>
      <c r="K60" s="192">
        <v>75418</v>
      </c>
      <c r="L60" s="191" t="s">
        <v>152</v>
      </c>
      <c r="M60" s="195"/>
      <c r="N60" s="191" t="s">
        <v>246</v>
      </c>
      <c r="O60" s="192">
        <v>708</v>
      </c>
      <c r="P60" s="191" t="s">
        <v>152</v>
      </c>
      <c r="Q60" s="194"/>
      <c r="R60" s="191" t="s">
        <v>64</v>
      </c>
      <c r="S60" s="191" t="s">
        <v>1341</v>
      </c>
    </row>
    <row r="61" spans="1:19">
      <c r="A61" s="191">
        <v>632888</v>
      </c>
      <c r="B61" s="191" t="s">
        <v>241</v>
      </c>
      <c r="C61" s="191" t="s">
        <v>1342</v>
      </c>
      <c r="D61" s="192">
        <v>2004</v>
      </c>
      <c r="E61" s="191" t="s">
        <v>1339</v>
      </c>
      <c r="F61" s="191" t="s">
        <v>1340</v>
      </c>
      <c r="G61" s="191" t="s">
        <v>241</v>
      </c>
      <c r="H61" s="193">
        <v>38821</v>
      </c>
      <c r="I61" s="193">
        <v>38823</v>
      </c>
      <c r="J61" s="191" t="s">
        <v>246</v>
      </c>
      <c r="K61" s="192">
        <v>71942</v>
      </c>
      <c r="L61" s="191" t="s">
        <v>152</v>
      </c>
      <c r="M61" s="195"/>
      <c r="N61" s="191" t="s">
        <v>246</v>
      </c>
      <c r="O61" s="192">
        <v>391</v>
      </c>
      <c r="P61" s="191" t="s">
        <v>152</v>
      </c>
      <c r="Q61" s="194"/>
      <c r="R61" s="191" t="s">
        <v>50</v>
      </c>
      <c r="S61" s="191" t="s">
        <v>1347</v>
      </c>
    </row>
    <row r="62" spans="1:19">
      <c r="A62" s="191">
        <v>632889</v>
      </c>
      <c r="B62" s="191" t="s">
        <v>241</v>
      </c>
      <c r="C62" s="191" t="s">
        <v>1342</v>
      </c>
      <c r="D62" s="192">
        <v>2004</v>
      </c>
      <c r="E62" s="191" t="s">
        <v>1339</v>
      </c>
      <c r="F62" s="191" t="s">
        <v>1340</v>
      </c>
      <c r="G62" s="191" t="s">
        <v>241</v>
      </c>
      <c r="H62" s="193">
        <v>38821</v>
      </c>
      <c r="I62" s="193">
        <v>38823</v>
      </c>
      <c r="J62" s="191" t="s">
        <v>145</v>
      </c>
      <c r="K62" s="192">
        <v>73668</v>
      </c>
      <c r="L62" s="191" t="s">
        <v>246</v>
      </c>
      <c r="M62" s="192">
        <v>603</v>
      </c>
      <c r="N62" s="191" t="s">
        <v>145</v>
      </c>
      <c r="O62" s="192">
        <v>149</v>
      </c>
      <c r="P62" s="191" t="s">
        <v>152</v>
      </c>
      <c r="Q62" s="194"/>
      <c r="R62" s="191" t="s">
        <v>50</v>
      </c>
      <c r="S62" s="191" t="s">
        <v>1347</v>
      </c>
    </row>
    <row r="63" spans="1:19">
      <c r="A63" s="191">
        <v>630993</v>
      </c>
      <c r="B63" s="191" t="s">
        <v>241</v>
      </c>
      <c r="C63" s="191" t="s">
        <v>1356</v>
      </c>
      <c r="D63" s="192">
        <v>2002</v>
      </c>
      <c r="E63" s="191" t="s">
        <v>351</v>
      </c>
      <c r="F63" s="191" t="s">
        <v>1357</v>
      </c>
      <c r="G63" s="191" t="s">
        <v>309</v>
      </c>
      <c r="H63" s="193">
        <v>37790</v>
      </c>
      <c r="I63" s="193">
        <v>37792</v>
      </c>
      <c r="J63" s="191" t="s">
        <v>145</v>
      </c>
      <c r="K63" s="192">
        <v>49436</v>
      </c>
      <c r="L63" s="191" t="s">
        <v>246</v>
      </c>
      <c r="M63" s="192">
        <v>504</v>
      </c>
      <c r="N63" s="191" t="s">
        <v>152</v>
      </c>
      <c r="O63" s="195"/>
      <c r="P63" s="191" t="s">
        <v>152</v>
      </c>
      <c r="Q63" s="194"/>
      <c r="R63" s="191" t="s">
        <v>64</v>
      </c>
      <c r="S63" s="191" t="s">
        <v>1337</v>
      </c>
    </row>
    <row r="64" spans="1:19">
      <c r="A64" s="191">
        <v>631387</v>
      </c>
      <c r="B64" s="191" t="s">
        <v>241</v>
      </c>
      <c r="C64" s="191" t="s">
        <v>1356</v>
      </c>
      <c r="D64" s="192">
        <v>2002</v>
      </c>
      <c r="E64" s="191" t="s">
        <v>351</v>
      </c>
      <c r="F64" s="191" t="s">
        <v>1357</v>
      </c>
      <c r="G64" s="191" t="s">
        <v>309</v>
      </c>
      <c r="H64" s="193">
        <v>37790</v>
      </c>
      <c r="I64" s="193">
        <v>37792</v>
      </c>
      <c r="J64" s="191" t="s">
        <v>145</v>
      </c>
      <c r="K64" s="192">
        <v>145639</v>
      </c>
      <c r="L64" s="191" t="s">
        <v>246</v>
      </c>
      <c r="M64" s="196">
        <v>1122</v>
      </c>
      <c r="N64" s="191" t="s">
        <v>145</v>
      </c>
      <c r="O64" s="192">
        <v>835</v>
      </c>
      <c r="P64" s="191" t="s">
        <v>152</v>
      </c>
      <c r="Q64" s="194"/>
      <c r="R64" s="191" t="s">
        <v>64</v>
      </c>
      <c r="S64" s="191" t="s">
        <v>1337</v>
      </c>
    </row>
    <row r="65" spans="1:19">
      <c r="A65" s="191">
        <v>632281</v>
      </c>
      <c r="B65" s="191" t="s">
        <v>241</v>
      </c>
      <c r="C65" s="191" t="s">
        <v>1356</v>
      </c>
      <c r="D65" s="192">
        <v>2003</v>
      </c>
      <c r="E65" s="191" t="s">
        <v>351</v>
      </c>
      <c r="F65" s="191" t="s">
        <v>1357</v>
      </c>
      <c r="G65" s="191" t="s">
        <v>309</v>
      </c>
      <c r="H65" s="193">
        <v>38154</v>
      </c>
      <c r="I65" s="193">
        <v>38154</v>
      </c>
      <c r="J65" s="191" t="s">
        <v>145</v>
      </c>
      <c r="K65" s="192">
        <v>176427</v>
      </c>
      <c r="L65" s="191" t="s">
        <v>246</v>
      </c>
      <c r="M65" s="192">
        <v>607</v>
      </c>
      <c r="N65" s="191" t="s">
        <v>145</v>
      </c>
      <c r="O65" s="196">
        <v>1495</v>
      </c>
      <c r="P65" s="191" t="s">
        <v>152</v>
      </c>
      <c r="Q65" s="194"/>
      <c r="R65" s="191" t="s">
        <v>64</v>
      </c>
      <c r="S65" s="191" t="s">
        <v>1336</v>
      </c>
    </row>
    <row r="66" spans="1:19">
      <c r="A66" s="191">
        <v>632789</v>
      </c>
      <c r="B66" s="191" t="s">
        <v>241</v>
      </c>
      <c r="C66" s="191" t="s">
        <v>1356</v>
      </c>
      <c r="D66" s="192">
        <v>2004</v>
      </c>
      <c r="E66" s="191" t="s">
        <v>351</v>
      </c>
      <c r="F66" s="191" t="s">
        <v>1357</v>
      </c>
      <c r="G66" s="191" t="s">
        <v>309</v>
      </c>
      <c r="H66" s="193">
        <v>38504</v>
      </c>
      <c r="I66" s="193">
        <v>38505</v>
      </c>
      <c r="J66" s="191" t="s">
        <v>145</v>
      </c>
      <c r="K66" s="192">
        <v>200398</v>
      </c>
      <c r="L66" s="191" t="s">
        <v>246</v>
      </c>
      <c r="M66" s="192">
        <v>402</v>
      </c>
      <c r="N66" s="191" t="s">
        <v>152</v>
      </c>
      <c r="O66" s="195"/>
      <c r="P66" s="191" t="s">
        <v>152</v>
      </c>
      <c r="Q66" s="194"/>
      <c r="R66" s="191" t="s">
        <v>64</v>
      </c>
      <c r="S66" s="191" t="s">
        <v>1341</v>
      </c>
    </row>
    <row r="67" spans="1:19">
      <c r="A67" s="191">
        <v>631547</v>
      </c>
      <c r="B67" s="191" t="s">
        <v>241</v>
      </c>
      <c r="C67" s="191" t="s">
        <v>56</v>
      </c>
      <c r="D67" s="192">
        <v>2002</v>
      </c>
      <c r="E67" s="191" t="s">
        <v>268</v>
      </c>
      <c r="F67" s="191" t="s">
        <v>718</v>
      </c>
      <c r="G67" s="191" t="s">
        <v>243</v>
      </c>
      <c r="H67" s="193">
        <v>37746</v>
      </c>
      <c r="I67" s="193">
        <v>37772</v>
      </c>
      <c r="J67" s="191" t="s">
        <v>145</v>
      </c>
      <c r="K67" s="192">
        <v>188929</v>
      </c>
      <c r="L67" s="191" t="s">
        <v>246</v>
      </c>
      <c r="M67" s="192">
        <v>3300</v>
      </c>
      <c r="N67" s="191" t="s">
        <v>145</v>
      </c>
      <c r="O67" s="192">
        <v>208</v>
      </c>
      <c r="P67" s="191" t="s">
        <v>152</v>
      </c>
      <c r="Q67" s="194"/>
      <c r="R67" s="191" t="s">
        <v>152</v>
      </c>
      <c r="S67" s="191" t="s">
        <v>152</v>
      </c>
    </row>
    <row r="68" spans="1:19">
      <c r="A68" s="191">
        <v>631558</v>
      </c>
      <c r="B68" s="191" t="s">
        <v>241</v>
      </c>
      <c r="C68" s="191" t="s">
        <v>56</v>
      </c>
      <c r="D68" s="192">
        <v>2002</v>
      </c>
      <c r="E68" s="191" t="s">
        <v>256</v>
      </c>
      <c r="F68" s="191" t="s">
        <v>721</v>
      </c>
      <c r="G68" s="191" t="s">
        <v>243</v>
      </c>
      <c r="H68" s="193">
        <v>37753</v>
      </c>
      <c r="I68" s="193">
        <v>37754</v>
      </c>
      <c r="J68" s="191" t="s">
        <v>145</v>
      </c>
      <c r="K68" s="192">
        <v>192690</v>
      </c>
      <c r="L68" s="191" t="s">
        <v>246</v>
      </c>
      <c r="M68" s="196">
        <v>2407</v>
      </c>
      <c r="N68" s="191" t="s">
        <v>145</v>
      </c>
      <c r="O68" s="192">
        <v>5551</v>
      </c>
      <c r="P68" s="191" t="s">
        <v>152</v>
      </c>
      <c r="Q68" s="194"/>
      <c r="R68" s="191" t="s">
        <v>152</v>
      </c>
      <c r="S68" s="191" t="s">
        <v>152</v>
      </c>
    </row>
    <row r="69" spans="1:19">
      <c r="A69" s="191">
        <v>631781</v>
      </c>
      <c r="B69" s="191" t="s">
        <v>241</v>
      </c>
      <c r="C69" s="191" t="s">
        <v>56</v>
      </c>
      <c r="D69" s="192">
        <v>2002</v>
      </c>
      <c r="E69" s="191" t="s">
        <v>330</v>
      </c>
      <c r="F69" s="191" t="s">
        <v>344</v>
      </c>
      <c r="G69" s="191" t="s">
        <v>243</v>
      </c>
      <c r="H69" s="193">
        <v>37760</v>
      </c>
      <c r="I69" s="193">
        <v>37760</v>
      </c>
      <c r="J69" s="191" t="s">
        <v>145</v>
      </c>
      <c r="K69" s="192">
        <v>175984</v>
      </c>
      <c r="L69" s="191" t="s">
        <v>246</v>
      </c>
      <c r="M69" s="192">
        <v>11346</v>
      </c>
      <c r="N69" s="191" t="s">
        <v>145</v>
      </c>
      <c r="O69" s="192">
        <v>1778</v>
      </c>
      <c r="P69" s="191" t="s">
        <v>152</v>
      </c>
      <c r="Q69" s="194"/>
      <c r="R69" s="191" t="s">
        <v>152</v>
      </c>
      <c r="S69" s="191" t="s">
        <v>152</v>
      </c>
    </row>
    <row r="70" spans="1:19">
      <c r="A70" s="191">
        <v>631879</v>
      </c>
      <c r="B70" s="191" t="s">
        <v>241</v>
      </c>
      <c r="C70" s="191" t="s">
        <v>56</v>
      </c>
      <c r="D70" s="192">
        <v>2003</v>
      </c>
      <c r="E70" s="191" t="s">
        <v>268</v>
      </c>
      <c r="F70" s="191" t="s">
        <v>718</v>
      </c>
      <c r="G70" s="191" t="s">
        <v>243</v>
      </c>
      <c r="H70" s="193">
        <v>38114</v>
      </c>
      <c r="I70" s="193">
        <v>38114</v>
      </c>
      <c r="J70" s="191" t="s">
        <v>145</v>
      </c>
      <c r="K70" s="192">
        <v>42191</v>
      </c>
      <c r="L70" s="191" t="s">
        <v>246</v>
      </c>
      <c r="M70" s="192">
        <v>6153</v>
      </c>
      <c r="N70" s="191" t="s">
        <v>145</v>
      </c>
      <c r="O70" s="192">
        <v>1680</v>
      </c>
      <c r="P70" s="191" t="s">
        <v>152</v>
      </c>
      <c r="Q70" s="194"/>
      <c r="R70" s="191" t="s">
        <v>152</v>
      </c>
      <c r="S70" s="191" t="s">
        <v>152</v>
      </c>
    </row>
    <row r="71" spans="1:19">
      <c r="A71" s="191">
        <v>631880</v>
      </c>
      <c r="B71" s="191" t="s">
        <v>241</v>
      </c>
      <c r="C71" s="191" t="s">
        <v>56</v>
      </c>
      <c r="D71" s="192">
        <v>2003</v>
      </c>
      <c r="E71" s="191" t="s">
        <v>268</v>
      </c>
      <c r="F71" s="191" t="s">
        <v>718</v>
      </c>
      <c r="G71" s="191" t="s">
        <v>243</v>
      </c>
      <c r="H71" s="193">
        <v>38120</v>
      </c>
      <c r="I71" s="193">
        <v>38124</v>
      </c>
      <c r="J71" s="191" t="s">
        <v>145</v>
      </c>
      <c r="K71" s="192">
        <v>41248</v>
      </c>
      <c r="L71" s="191" t="s">
        <v>246</v>
      </c>
      <c r="M71" s="192">
        <v>6242</v>
      </c>
      <c r="N71" s="191" t="s">
        <v>145</v>
      </c>
      <c r="O71" s="192">
        <v>3258</v>
      </c>
      <c r="P71" s="191" t="s">
        <v>152</v>
      </c>
      <c r="Q71" s="195"/>
      <c r="R71" s="191" t="s">
        <v>152</v>
      </c>
      <c r="S71" s="191" t="s">
        <v>152</v>
      </c>
    </row>
    <row r="72" spans="1:19">
      <c r="A72" s="191">
        <v>632166</v>
      </c>
      <c r="B72" s="191" t="s">
        <v>241</v>
      </c>
      <c r="C72" s="191" t="s">
        <v>56</v>
      </c>
      <c r="D72" s="192">
        <v>2003</v>
      </c>
      <c r="E72" s="191" t="s">
        <v>268</v>
      </c>
      <c r="F72" s="191" t="s">
        <v>718</v>
      </c>
      <c r="G72" s="191" t="s">
        <v>243</v>
      </c>
      <c r="H72" s="193">
        <v>38145</v>
      </c>
      <c r="I72" s="193">
        <v>38152</v>
      </c>
      <c r="J72" s="191" t="s">
        <v>145</v>
      </c>
      <c r="K72" s="192">
        <v>68326</v>
      </c>
      <c r="L72" s="191" t="s">
        <v>246</v>
      </c>
      <c r="M72" s="192">
        <v>1143</v>
      </c>
      <c r="N72" s="191" t="s">
        <v>145</v>
      </c>
      <c r="O72" s="192">
        <v>5756</v>
      </c>
      <c r="P72" s="191" t="s">
        <v>152</v>
      </c>
      <c r="Q72" s="194"/>
      <c r="R72" s="191" t="s">
        <v>152</v>
      </c>
      <c r="S72" s="191" t="s">
        <v>152</v>
      </c>
    </row>
    <row r="73" spans="1:19">
      <c r="A73" s="191">
        <v>632277</v>
      </c>
      <c r="B73" s="191" t="s">
        <v>241</v>
      </c>
      <c r="C73" s="191" t="s">
        <v>56</v>
      </c>
      <c r="D73" s="192">
        <v>2003</v>
      </c>
      <c r="E73" s="191" t="s">
        <v>268</v>
      </c>
      <c r="F73" s="191" t="s">
        <v>718</v>
      </c>
      <c r="G73" s="191" t="s">
        <v>243</v>
      </c>
      <c r="H73" s="193">
        <v>38131</v>
      </c>
      <c r="I73" s="193">
        <v>38148</v>
      </c>
      <c r="J73" s="191" t="s">
        <v>145</v>
      </c>
      <c r="K73" s="192">
        <v>77649</v>
      </c>
      <c r="L73" s="191" t="s">
        <v>246</v>
      </c>
      <c r="M73" s="192">
        <v>9139</v>
      </c>
      <c r="N73" s="191" t="s">
        <v>145</v>
      </c>
      <c r="O73" s="196">
        <v>243</v>
      </c>
      <c r="P73" s="191" t="s">
        <v>152</v>
      </c>
      <c r="Q73" s="194"/>
      <c r="R73" s="191" t="s">
        <v>152</v>
      </c>
      <c r="S73" s="191" t="s">
        <v>152</v>
      </c>
    </row>
    <row r="74" spans="1:19">
      <c r="A74" s="191">
        <v>632282</v>
      </c>
      <c r="B74" s="191" t="s">
        <v>241</v>
      </c>
      <c r="C74" s="191" t="s">
        <v>56</v>
      </c>
      <c r="D74" s="192">
        <v>2003</v>
      </c>
      <c r="E74" s="191" t="s">
        <v>330</v>
      </c>
      <c r="F74" s="191" t="s">
        <v>344</v>
      </c>
      <c r="G74" s="191" t="s">
        <v>243</v>
      </c>
      <c r="H74" s="193">
        <v>38149</v>
      </c>
      <c r="I74" s="193">
        <v>38149</v>
      </c>
      <c r="J74" s="191" t="s">
        <v>145</v>
      </c>
      <c r="K74" s="192">
        <v>190366</v>
      </c>
      <c r="L74" s="191" t="s">
        <v>246</v>
      </c>
      <c r="M74" s="192">
        <v>10224</v>
      </c>
      <c r="N74" s="191" t="s">
        <v>145</v>
      </c>
      <c r="O74" s="192">
        <v>280</v>
      </c>
      <c r="P74" s="191" t="s">
        <v>152</v>
      </c>
      <c r="Q74" s="194"/>
      <c r="R74" s="191" t="s">
        <v>152</v>
      </c>
      <c r="S74" s="191" t="s">
        <v>152</v>
      </c>
    </row>
    <row r="75" spans="1:19">
      <c r="A75" s="191">
        <v>632284</v>
      </c>
      <c r="B75" s="191" t="s">
        <v>241</v>
      </c>
      <c r="C75" s="191" t="s">
        <v>56</v>
      </c>
      <c r="D75" s="192">
        <v>2003</v>
      </c>
      <c r="E75" s="191" t="s">
        <v>256</v>
      </c>
      <c r="F75" s="191" t="s">
        <v>721</v>
      </c>
      <c r="G75" s="191" t="s">
        <v>243</v>
      </c>
      <c r="H75" s="193">
        <v>38114</v>
      </c>
      <c r="I75" s="193">
        <v>38117</v>
      </c>
      <c r="J75" s="191" t="s">
        <v>145</v>
      </c>
      <c r="K75" s="192">
        <v>196942</v>
      </c>
      <c r="L75" s="191" t="s">
        <v>246</v>
      </c>
      <c r="M75" s="192">
        <v>810</v>
      </c>
      <c r="N75" s="191" t="s">
        <v>145</v>
      </c>
      <c r="O75" s="192">
        <v>4863</v>
      </c>
      <c r="P75" s="191" t="s">
        <v>152</v>
      </c>
      <c r="Q75" s="194"/>
      <c r="R75" s="191" t="s">
        <v>152</v>
      </c>
      <c r="S75" s="191" t="s">
        <v>152</v>
      </c>
    </row>
    <row r="76" spans="1:19">
      <c r="A76" s="191">
        <v>632786</v>
      </c>
      <c r="B76" s="191" t="s">
        <v>241</v>
      </c>
      <c r="C76" s="191" t="s">
        <v>56</v>
      </c>
      <c r="D76" s="192">
        <v>2004</v>
      </c>
      <c r="E76" s="191" t="s">
        <v>268</v>
      </c>
      <c r="F76" s="191" t="s">
        <v>718</v>
      </c>
      <c r="G76" s="191" t="s">
        <v>243</v>
      </c>
      <c r="H76" s="193">
        <v>38482</v>
      </c>
      <c r="I76" s="193">
        <v>38510</v>
      </c>
      <c r="J76" s="191" t="s">
        <v>145</v>
      </c>
      <c r="K76" s="192">
        <v>179549</v>
      </c>
      <c r="L76" s="191" t="s">
        <v>246</v>
      </c>
      <c r="M76" s="192">
        <v>3789</v>
      </c>
      <c r="N76" s="191" t="s">
        <v>145</v>
      </c>
      <c r="O76" s="192">
        <v>13061</v>
      </c>
      <c r="P76" s="191" t="s">
        <v>152</v>
      </c>
      <c r="Q76" s="194"/>
      <c r="R76" s="191" t="s">
        <v>152</v>
      </c>
      <c r="S76" s="191" t="s">
        <v>152</v>
      </c>
    </row>
    <row r="77" spans="1:19">
      <c r="A77" s="191">
        <v>632870</v>
      </c>
      <c r="B77" s="191" t="s">
        <v>241</v>
      </c>
      <c r="C77" s="191" t="s">
        <v>56</v>
      </c>
      <c r="D77" s="192">
        <v>2004</v>
      </c>
      <c r="E77" s="191" t="s">
        <v>268</v>
      </c>
      <c r="F77" s="191" t="s">
        <v>718</v>
      </c>
      <c r="G77" s="191" t="s">
        <v>243</v>
      </c>
      <c r="H77" s="193">
        <v>38524</v>
      </c>
      <c r="I77" s="193">
        <v>38526</v>
      </c>
      <c r="J77" s="191" t="s">
        <v>145</v>
      </c>
      <c r="K77" s="192">
        <v>87154</v>
      </c>
      <c r="L77" s="191" t="s">
        <v>246</v>
      </c>
      <c r="M77" s="192">
        <v>718</v>
      </c>
      <c r="N77" s="191" t="s">
        <v>145</v>
      </c>
      <c r="O77" s="192">
        <v>9128</v>
      </c>
      <c r="P77" s="191" t="s">
        <v>152</v>
      </c>
      <c r="Q77" s="194"/>
      <c r="R77" s="191" t="s">
        <v>152</v>
      </c>
      <c r="S77" s="191" t="s">
        <v>152</v>
      </c>
    </row>
    <row r="78" spans="1:19">
      <c r="A78" s="191">
        <v>632872</v>
      </c>
      <c r="B78" s="191" t="s">
        <v>241</v>
      </c>
      <c r="C78" s="191" t="s">
        <v>56</v>
      </c>
      <c r="D78" s="192">
        <v>2004</v>
      </c>
      <c r="E78" s="191" t="s">
        <v>330</v>
      </c>
      <c r="F78" s="191" t="s">
        <v>344</v>
      </c>
      <c r="G78" s="191" t="s">
        <v>243</v>
      </c>
      <c r="H78" s="193">
        <v>38453</v>
      </c>
      <c r="I78" s="193">
        <v>38453</v>
      </c>
      <c r="J78" s="191" t="s">
        <v>145</v>
      </c>
      <c r="K78" s="192">
        <v>100023</v>
      </c>
      <c r="L78" s="191" t="s">
        <v>246</v>
      </c>
      <c r="M78" s="192">
        <v>788</v>
      </c>
      <c r="N78" s="191" t="s">
        <v>145</v>
      </c>
      <c r="O78" s="192">
        <v>172</v>
      </c>
      <c r="P78" s="191" t="s">
        <v>152</v>
      </c>
      <c r="Q78" s="194"/>
      <c r="R78" s="191" t="s">
        <v>50</v>
      </c>
      <c r="S78" s="191" t="s">
        <v>1341</v>
      </c>
    </row>
    <row r="79" spans="1:19">
      <c r="A79" s="191">
        <v>632873</v>
      </c>
      <c r="B79" s="191" t="s">
        <v>241</v>
      </c>
      <c r="C79" s="191" t="s">
        <v>56</v>
      </c>
      <c r="D79" s="192">
        <v>2004</v>
      </c>
      <c r="E79" s="191" t="s">
        <v>330</v>
      </c>
      <c r="F79" s="191" t="s">
        <v>344</v>
      </c>
      <c r="G79" s="191" t="s">
        <v>243</v>
      </c>
      <c r="H79" s="193">
        <v>38501</v>
      </c>
      <c r="I79" s="193">
        <v>38502</v>
      </c>
      <c r="J79" s="191" t="s">
        <v>145</v>
      </c>
      <c r="K79" s="192">
        <v>99107</v>
      </c>
      <c r="L79" s="191" t="s">
        <v>246</v>
      </c>
      <c r="M79" s="192">
        <v>780</v>
      </c>
      <c r="N79" s="191" t="s">
        <v>145</v>
      </c>
      <c r="O79" s="196">
        <v>170</v>
      </c>
      <c r="P79" s="191" t="s">
        <v>152</v>
      </c>
      <c r="Q79" s="194"/>
      <c r="R79" s="191" t="s">
        <v>50</v>
      </c>
      <c r="S79" s="191" t="s">
        <v>1341</v>
      </c>
    </row>
    <row r="80" spans="1:19">
      <c r="A80" s="191">
        <v>632965</v>
      </c>
      <c r="B80" s="191" t="s">
        <v>241</v>
      </c>
      <c r="C80" s="191" t="s">
        <v>56</v>
      </c>
      <c r="D80" s="192">
        <v>2004</v>
      </c>
      <c r="E80" s="191" t="s">
        <v>256</v>
      </c>
      <c r="F80" s="191" t="s">
        <v>721</v>
      </c>
      <c r="G80" s="191" t="s">
        <v>243</v>
      </c>
      <c r="H80" s="193">
        <v>38481</v>
      </c>
      <c r="I80" s="193">
        <v>38483</v>
      </c>
      <c r="J80" s="191" t="s">
        <v>145</v>
      </c>
      <c r="K80" s="192">
        <v>199863</v>
      </c>
      <c r="L80" s="191" t="s">
        <v>246</v>
      </c>
      <c r="M80" s="196">
        <v>1395</v>
      </c>
      <c r="N80" s="191" t="s">
        <v>145</v>
      </c>
      <c r="O80" s="192">
        <v>708</v>
      </c>
      <c r="P80" s="191" t="s">
        <v>152</v>
      </c>
      <c r="Q80" s="194"/>
      <c r="R80" s="191" t="s">
        <v>152</v>
      </c>
      <c r="S80" s="191" t="s">
        <v>152</v>
      </c>
    </row>
    <row r="81" spans="1:19">
      <c r="A81" s="191">
        <v>631864</v>
      </c>
      <c r="B81" s="191" t="s">
        <v>241</v>
      </c>
      <c r="C81" s="191" t="s">
        <v>137</v>
      </c>
      <c r="D81" s="192">
        <v>2002</v>
      </c>
      <c r="E81" s="191" t="s">
        <v>614</v>
      </c>
      <c r="F81" s="191" t="s">
        <v>320</v>
      </c>
      <c r="G81" s="191" t="s">
        <v>243</v>
      </c>
      <c r="H81" s="193">
        <v>38108</v>
      </c>
      <c r="I81" s="193">
        <v>38110</v>
      </c>
      <c r="J81" s="191" t="s">
        <v>145</v>
      </c>
      <c r="K81" s="192">
        <v>78521</v>
      </c>
      <c r="L81" s="191" t="s">
        <v>246</v>
      </c>
      <c r="M81" s="196">
        <v>893</v>
      </c>
      <c r="N81" s="191" t="s">
        <v>145</v>
      </c>
      <c r="O81" s="192">
        <v>1786</v>
      </c>
      <c r="P81" s="191" t="s">
        <v>152</v>
      </c>
      <c r="Q81" s="194"/>
      <c r="R81" s="191" t="s">
        <v>152</v>
      </c>
      <c r="S81" s="191" t="s">
        <v>152</v>
      </c>
    </row>
    <row r="82" spans="1:19">
      <c r="A82" s="191">
        <v>631867</v>
      </c>
      <c r="B82" s="191" t="s">
        <v>241</v>
      </c>
      <c r="C82" s="191" t="s">
        <v>137</v>
      </c>
      <c r="D82" s="192">
        <v>2002</v>
      </c>
      <c r="E82" s="191" t="s">
        <v>733</v>
      </c>
      <c r="F82" s="191" t="s">
        <v>718</v>
      </c>
      <c r="G82" s="191" t="s">
        <v>243</v>
      </c>
      <c r="H82" s="193">
        <v>38078</v>
      </c>
      <c r="I82" s="193">
        <v>38093</v>
      </c>
      <c r="J82" s="191" t="s">
        <v>145</v>
      </c>
      <c r="K82" s="192">
        <v>73109</v>
      </c>
      <c r="L82" s="191" t="s">
        <v>246</v>
      </c>
      <c r="M82" s="196">
        <v>48</v>
      </c>
      <c r="N82" s="191" t="s">
        <v>145</v>
      </c>
      <c r="O82" s="192">
        <v>663</v>
      </c>
      <c r="P82" s="191" t="s">
        <v>152</v>
      </c>
      <c r="Q82" s="194"/>
      <c r="R82" s="191" t="s">
        <v>152</v>
      </c>
      <c r="S82" s="191" t="s">
        <v>152</v>
      </c>
    </row>
    <row r="83" spans="1:19">
      <c r="A83" s="191">
        <v>631964</v>
      </c>
      <c r="B83" s="191" t="s">
        <v>241</v>
      </c>
      <c r="C83" s="191" t="s">
        <v>137</v>
      </c>
      <c r="D83" s="192">
        <v>2002</v>
      </c>
      <c r="E83" s="191" t="s">
        <v>735</v>
      </c>
      <c r="F83" s="191" t="s">
        <v>734</v>
      </c>
      <c r="G83" s="191" t="s">
        <v>243</v>
      </c>
      <c r="H83" s="193">
        <v>38079</v>
      </c>
      <c r="I83" s="193">
        <v>38090</v>
      </c>
      <c r="J83" s="191" t="s">
        <v>145</v>
      </c>
      <c r="K83" s="192">
        <v>16344</v>
      </c>
      <c r="L83" s="191" t="s">
        <v>246</v>
      </c>
      <c r="M83" s="192">
        <v>18</v>
      </c>
      <c r="N83" s="191" t="s">
        <v>145</v>
      </c>
      <c r="O83" s="192">
        <v>33</v>
      </c>
      <c r="P83" s="191" t="s">
        <v>152</v>
      </c>
      <c r="Q83" s="194"/>
      <c r="R83" s="191" t="s">
        <v>50</v>
      </c>
      <c r="S83" s="191" t="s">
        <v>1336</v>
      </c>
    </row>
    <row r="84" spans="1:19">
      <c r="A84" s="191">
        <v>631965</v>
      </c>
      <c r="B84" s="191" t="s">
        <v>241</v>
      </c>
      <c r="C84" s="191" t="s">
        <v>137</v>
      </c>
      <c r="D84" s="192">
        <v>2002</v>
      </c>
      <c r="E84" s="191" t="s">
        <v>735</v>
      </c>
      <c r="F84" s="191" t="s">
        <v>734</v>
      </c>
      <c r="G84" s="191" t="s">
        <v>243</v>
      </c>
      <c r="H84" s="193">
        <v>38079</v>
      </c>
      <c r="I84" s="193">
        <v>38090</v>
      </c>
      <c r="J84" s="191" t="s">
        <v>145</v>
      </c>
      <c r="K84" s="192">
        <v>25357</v>
      </c>
      <c r="L84" s="191" t="s">
        <v>246</v>
      </c>
      <c r="M84" s="196">
        <v>101</v>
      </c>
      <c r="N84" s="191" t="s">
        <v>145</v>
      </c>
      <c r="O84" s="196">
        <v>277</v>
      </c>
      <c r="P84" s="191" t="s">
        <v>152</v>
      </c>
      <c r="Q84" s="194"/>
      <c r="R84" s="191" t="s">
        <v>50</v>
      </c>
      <c r="S84" s="191" t="s">
        <v>1336</v>
      </c>
    </row>
    <row r="85" spans="1:19">
      <c r="A85" s="191">
        <v>631966</v>
      </c>
      <c r="B85" s="191" t="s">
        <v>241</v>
      </c>
      <c r="C85" s="191" t="s">
        <v>137</v>
      </c>
      <c r="D85" s="192">
        <v>2002</v>
      </c>
      <c r="E85" s="191" t="s">
        <v>735</v>
      </c>
      <c r="F85" s="191" t="s">
        <v>734</v>
      </c>
      <c r="G85" s="191" t="s">
        <v>243</v>
      </c>
      <c r="H85" s="193">
        <v>38079</v>
      </c>
      <c r="I85" s="193">
        <v>38090</v>
      </c>
      <c r="J85" s="191" t="s">
        <v>145</v>
      </c>
      <c r="K85" s="192">
        <v>28875</v>
      </c>
      <c r="L85" s="191" t="s">
        <v>246</v>
      </c>
      <c r="M85" s="196">
        <v>18</v>
      </c>
      <c r="N85" s="191" t="s">
        <v>145</v>
      </c>
      <c r="O85" s="192">
        <v>67</v>
      </c>
      <c r="P85" s="191" t="s">
        <v>152</v>
      </c>
      <c r="Q85" s="194"/>
      <c r="R85" s="191" t="s">
        <v>50</v>
      </c>
      <c r="S85" s="191" t="s">
        <v>1336</v>
      </c>
    </row>
    <row r="86" spans="1:19">
      <c r="A86" s="191">
        <v>631971</v>
      </c>
      <c r="B86" s="191" t="s">
        <v>241</v>
      </c>
      <c r="C86" s="191" t="s">
        <v>137</v>
      </c>
      <c r="D86" s="192">
        <v>2002</v>
      </c>
      <c r="E86" s="191" t="s">
        <v>735</v>
      </c>
      <c r="F86" s="191" t="s">
        <v>734</v>
      </c>
      <c r="G86" s="191" t="s">
        <v>243</v>
      </c>
      <c r="H86" s="193">
        <v>38079</v>
      </c>
      <c r="I86" s="193">
        <v>38090</v>
      </c>
      <c r="J86" s="191" t="s">
        <v>145</v>
      </c>
      <c r="K86" s="192">
        <v>19527</v>
      </c>
      <c r="L86" s="191" t="s">
        <v>246</v>
      </c>
      <c r="M86" s="192">
        <v>52</v>
      </c>
      <c r="N86" s="191" t="s">
        <v>145</v>
      </c>
      <c r="O86" s="192">
        <v>121</v>
      </c>
      <c r="P86" s="191" t="s">
        <v>152</v>
      </c>
      <c r="Q86" s="194"/>
      <c r="R86" s="191" t="s">
        <v>50</v>
      </c>
      <c r="S86" s="191" t="s">
        <v>1336</v>
      </c>
    </row>
    <row r="87" spans="1:19">
      <c r="A87" s="191">
        <v>632464</v>
      </c>
      <c r="B87" s="191" t="s">
        <v>241</v>
      </c>
      <c r="C87" s="191" t="s">
        <v>137</v>
      </c>
      <c r="D87" s="192">
        <v>2003</v>
      </c>
      <c r="E87" s="191" t="s">
        <v>614</v>
      </c>
      <c r="F87" s="191" t="s">
        <v>320</v>
      </c>
      <c r="G87" s="191" t="s">
        <v>243</v>
      </c>
      <c r="H87" s="193">
        <v>38475</v>
      </c>
      <c r="I87" s="193">
        <v>38485</v>
      </c>
      <c r="J87" s="191" t="s">
        <v>145</v>
      </c>
      <c r="K87" s="192">
        <v>77996</v>
      </c>
      <c r="L87" s="191" t="s">
        <v>246</v>
      </c>
      <c r="M87" s="196">
        <v>589</v>
      </c>
      <c r="N87" s="191" t="s">
        <v>152</v>
      </c>
      <c r="O87" s="195"/>
      <c r="P87" s="191" t="s">
        <v>152</v>
      </c>
      <c r="Q87" s="194"/>
      <c r="R87" s="191" t="s">
        <v>152</v>
      </c>
      <c r="S87" s="191" t="s">
        <v>152</v>
      </c>
    </row>
    <row r="88" spans="1:19">
      <c r="A88" s="191">
        <v>632472</v>
      </c>
      <c r="B88" s="191" t="s">
        <v>241</v>
      </c>
      <c r="C88" s="191" t="s">
        <v>137</v>
      </c>
      <c r="D88" s="192">
        <v>2003</v>
      </c>
      <c r="E88" s="191" t="s">
        <v>268</v>
      </c>
      <c r="F88" s="191" t="s">
        <v>718</v>
      </c>
      <c r="G88" s="191" t="s">
        <v>243</v>
      </c>
      <c r="H88" s="193">
        <v>38239</v>
      </c>
      <c r="I88" s="193">
        <v>38240</v>
      </c>
      <c r="J88" s="191" t="s">
        <v>145</v>
      </c>
      <c r="K88" s="192">
        <v>82240</v>
      </c>
      <c r="L88" s="191" t="s">
        <v>246</v>
      </c>
      <c r="M88" s="192">
        <v>577</v>
      </c>
      <c r="N88" s="191" t="s">
        <v>145</v>
      </c>
      <c r="O88" s="196">
        <v>13258</v>
      </c>
      <c r="P88" s="191" t="s">
        <v>152</v>
      </c>
      <c r="Q88" s="194"/>
      <c r="R88" s="191" t="s">
        <v>152</v>
      </c>
      <c r="S88" s="191" t="s">
        <v>152</v>
      </c>
    </row>
    <row r="89" spans="1:19">
      <c r="A89" s="191">
        <v>632479</v>
      </c>
      <c r="B89" s="191" t="s">
        <v>241</v>
      </c>
      <c r="C89" s="191" t="s">
        <v>137</v>
      </c>
      <c r="D89" s="192">
        <v>2003</v>
      </c>
      <c r="E89" s="191" t="s">
        <v>735</v>
      </c>
      <c r="F89" s="191" t="s">
        <v>734</v>
      </c>
      <c r="G89" s="191" t="s">
        <v>243</v>
      </c>
      <c r="H89" s="193">
        <v>38453</v>
      </c>
      <c r="I89" s="193">
        <v>38463</v>
      </c>
      <c r="J89" s="191" t="s">
        <v>145</v>
      </c>
      <c r="K89" s="192">
        <v>66768</v>
      </c>
      <c r="L89" s="191" t="s">
        <v>152</v>
      </c>
      <c r="M89" s="194"/>
      <c r="N89" s="191" t="s">
        <v>145</v>
      </c>
      <c r="O89" s="196">
        <v>376</v>
      </c>
      <c r="P89" s="191" t="s">
        <v>152</v>
      </c>
      <c r="Q89" s="194"/>
      <c r="R89" s="191" t="s">
        <v>152</v>
      </c>
      <c r="S89" s="191" t="s">
        <v>152</v>
      </c>
    </row>
    <row r="90" spans="1:19">
      <c r="A90" s="191">
        <v>632582</v>
      </c>
      <c r="B90" s="191" t="s">
        <v>241</v>
      </c>
      <c r="C90" s="191" t="s">
        <v>137</v>
      </c>
      <c r="D90" s="192">
        <v>2003</v>
      </c>
      <c r="E90" s="191" t="s">
        <v>736</v>
      </c>
      <c r="F90" s="191" t="s">
        <v>718</v>
      </c>
      <c r="G90" s="191" t="s">
        <v>243</v>
      </c>
      <c r="H90" s="193">
        <v>38443</v>
      </c>
      <c r="I90" s="193">
        <v>38443</v>
      </c>
      <c r="J90" s="191" t="s">
        <v>145</v>
      </c>
      <c r="K90" s="192">
        <v>92508</v>
      </c>
      <c r="L90" s="191" t="s">
        <v>246</v>
      </c>
      <c r="M90" s="192">
        <v>1175</v>
      </c>
      <c r="N90" s="191" t="s">
        <v>145</v>
      </c>
      <c r="O90" s="196">
        <v>5895</v>
      </c>
      <c r="P90" s="191" t="s">
        <v>152</v>
      </c>
      <c r="Q90" s="194"/>
      <c r="R90" s="191" t="s">
        <v>152</v>
      </c>
      <c r="S90" s="191" t="s">
        <v>152</v>
      </c>
    </row>
    <row r="91" spans="1:19">
      <c r="A91" s="191">
        <v>632583</v>
      </c>
      <c r="B91" s="191" t="s">
        <v>241</v>
      </c>
      <c r="C91" s="191" t="s">
        <v>137</v>
      </c>
      <c r="D91" s="192">
        <v>2003</v>
      </c>
      <c r="E91" s="191" t="s">
        <v>737</v>
      </c>
      <c r="F91" s="191" t="s">
        <v>261</v>
      </c>
      <c r="G91" s="191" t="s">
        <v>243</v>
      </c>
      <c r="H91" s="193">
        <v>38457</v>
      </c>
      <c r="I91" s="193">
        <v>38457</v>
      </c>
      <c r="J91" s="191" t="s">
        <v>145</v>
      </c>
      <c r="K91" s="192">
        <v>97808</v>
      </c>
      <c r="L91" s="191" t="s">
        <v>246</v>
      </c>
      <c r="M91" s="192">
        <v>1800</v>
      </c>
      <c r="N91" s="191" t="s">
        <v>145</v>
      </c>
      <c r="O91" s="192">
        <v>4392</v>
      </c>
      <c r="P91" s="191" t="s">
        <v>152</v>
      </c>
      <c r="Q91" s="194"/>
      <c r="R91" s="191" t="s">
        <v>152</v>
      </c>
      <c r="S91" s="191" t="s">
        <v>152</v>
      </c>
    </row>
    <row r="92" spans="1:19">
      <c r="A92" s="191">
        <v>632871</v>
      </c>
      <c r="B92" s="198" t="s">
        <v>241</v>
      </c>
      <c r="C92" s="198" t="s">
        <v>137</v>
      </c>
      <c r="D92" s="192">
        <v>2004</v>
      </c>
      <c r="E92" s="198" t="s">
        <v>268</v>
      </c>
      <c r="F92" s="198" t="s">
        <v>718</v>
      </c>
      <c r="G92" s="198" t="s">
        <v>243</v>
      </c>
      <c r="H92" s="199">
        <v>38603</v>
      </c>
      <c r="I92" s="199">
        <v>38604</v>
      </c>
      <c r="J92" s="198" t="s">
        <v>145</v>
      </c>
      <c r="K92" s="196">
        <v>76244</v>
      </c>
      <c r="L92" s="198" t="s">
        <v>246</v>
      </c>
      <c r="M92" s="196">
        <v>2565</v>
      </c>
      <c r="N92" s="198" t="s">
        <v>145</v>
      </c>
      <c r="O92" s="196">
        <v>15146</v>
      </c>
      <c r="P92" s="198" t="s">
        <v>152</v>
      </c>
      <c r="Q92" s="194"/>
      <c r="R92" s="198" t="s">
        <v>152</v>
      </c>
      <c r="S92" s="198" t="s">
        <v>152</v>
      </c>
    </row>
    <row r="93" spans="1:19">
      <c r="A93" s="191">
        <v>632877</v>
      </c>
      <c r="B93" s="198" t="s">
        <v>241</v>
      </c>
      <c r="C93" s="198" t="s">
        <v>137</v>
      </c>
      <c r="D93" s="192">
        <v>2004</v>
      </c>
      <c r="E93" s="198" t="s">
        <v>614</v>
      </c>
      <c r="F93" s="198" t="s">
        <v>320</v>
      </c>
      <c r="G93" s="198" t="s">
        <v>243</v>
      </c>
      <c r="H93" s="199">
        <v>38825</v>
      </c>
      <c r="I93" s="199">
        <v>38837</v>
      </c>
      <c r="J93" s="198" t="s">
        <v>145</v>
      </c>
      <c r="K93" s="196">
        <v>63177</v>
      </c>
      <c r="L93" s="198" t="s">
        <v>246</v>
      </c>
      <c r="M93" s="196">
        <v>7729</v>
      </c>
      <c r="N93" s="198" t="s">
        <v>152</v>
      </c>
      <c r="O93" s="194"/>
      <c r="P93" s="198" t="s">
        <v>152</v>
      </c>
      <c r="Q93" s="194"/>
      <c r="R93" s="198" t="s">
        <v>152</v>
      </c>
      <c r="S93" s="198" t="s">
        <v>152</v>
      </c>
    </row>
    <row r="94" spans="1:19">
      <c r="A94" s="191">
        <v>632880</v>
      </c>
      <c r="B94" s="198" t="s">
        <v>241</v>
      </c>
      <c r="C94" s="198" t="s">
        <v>137</v>
      </c>
      <c r="D94" s="192">
        <v>2004</v>
      </c>
      <c r="E94" s="198" t="s">
        <v>737</v>
      </c>
      <c r="F94" s="198" t="s">
        <v>261</v>
      </c>
      <c r="G94" s="198" t="s">
        <v>243</v>
      </c>
      <c r="H94" s="199">
        <v>38826</v>
      </c>
      <c r="I94" s="199">
        <v>38826</v>
      </c>
      <c r="J94" s="198" t="s">
        <v>145</v>
      </c>
      <c r="K94" s="196">
        <v>71474</v>
      </c>
      <c r="L94" s="198" t="s">
        <v>152</v>
      </c>
      <c r="M94" s="194"/>
      <c r="N94" s="198" t="s">
        <v>145</v>
      </c>
      <c r="O94" s="196">
        <v>1780</v>
      </c>
      <c r="P94" s="198" t="s">
        <v>152</v>
      </c>
      <c r="Q94" s="194"/>
      <c r="R94" s="198" t="s">
        <v>152</v>
      </c>
      <c r="S94" s="198" t="s">
        <v>152</v>
      </c>
    </row>
    <row r="95" spans="1:19">
      <c r="A95" s="191">
        <v>632978</v>
      </c>
      <c r="B95" s="198" t="s">
        <v>241</v>
      </c>
      <c r="C95" s="198" t="s">
        <v>137</v>
      </c>
      <c r="D95" s="192">
        <v>2004</v>
      </c>
      <c r="E95" s="198" t="s">
        <v>736</v>
      </c>
      <c r="F95" s="198" t="s">
        <v>718</v>
      </c>
      <c r="G95" s="198" t="s">
        <v>243</v>
      </c>
      <c r="H95" s="199">
        <v>38810</v>
      </c>
      <c r="I95" s="199">
        <v>38810</v>
      </c>
      <c r="J95" s="198" t="s">
        <v>145</v>
      </c>
      <c r="K95" s="196">
        <v>93734</v>
      </c>
      <c r="L95" s="198" t="s">
        <v>246</v>
      </c>
      <c r="M95" s="196">
        <v>661</v>
      </c>
      <c r="N95" s="198" t="s">
        <v>152</v>
      </c>
      <c r="O95" s="194"/>
      <c r="P95" s="198" t="s">
        <v>152</v>
      </c>
      <c r="Q95" s="194"/>
      <c r="R95" s="198" t="s">
        <v>152</v>
      </c>
      <c r="S95" s="198" t="s">
        <v>152</v>
      </c>
    </row>
    <row r="96" spans="1:19">
      <c r="A96" s="191">
        <v>633089</v>
      </c>
      <c r="B96" s="198" t="s">
        <v>241</v>
      </c>
      <c r="C96" s="198" t="s">
        <v>137</v>
      </c>
      <c r="D96" s="192">
        <v>2004</v>
      </c>
      <c r="E96" s="198" t="s">
        <v>330</v>
      </c>
      <c r="F96" s="198" t="s">
        <v>344</v>
      </c>
      <c r="G96" s="198" t="s">
        <v>243</v>
      </c>
      <c r="H96" s="199">
        <v>38807</v>
      </c>
      <c r="I96" s="199">
        <v>38807</v>
      </c>
      <c r="J96" s="198" t="s">
        <v>145</v>
      </c>
      <c r="K96" s="196">
        <v>72880</v>
      </c>
      <c r="L96" s="198" t="s">
        <v>246</v>
      </c>
      <c r="M96" s="196">
        <v>607</v>
      </c>
      <c r="N96" s="198" t="s">
        <v>145</v>
      </c>
      <c r="O96" s="196">
        <v>2433</v>
      </c>
      <c r="P96" s="198" t="s">
        <v>152</v>
      </c>
      <c r="Q96" s="194"/>
      <c r="R96" s="198" t="s">
        <v>152</v>
      </c>
      <c r="S96" s="198" t="s">
        <v>152</v>
      </c>
    </row>
    <row r="97" spans="1:19">
      <c r="A97" s="191">
        <v>210342</v>
      </c>
      <c r="B97" s="198" t="s">
        <v>241</v>
      </c>
      <c r="C97" s="198" t="s">
        <v>1343</v>
      </c>
      <c r="D97" s="192">
        <v>2002</v>
      </c>
      <c r="E97" s="198" t="s">
        <v>362</v>
      </c>
      <c r="F97" s="198" t="s">
        <v>1344</v>
      </c>
      <c r="G97" s="198" t="s">
        <v>309</v>
      </c>
      <c r="H97" s="199">
        <v>37756</v>
      </c>
      <c r="I97" s="199">
        <v>37756</v>
      </c>
      <c r="J97" s="198" t="s">
        <v>1345</v>
      </c>
      <c r="K97" s="196">
        <v>73163</v>
      </c>
      <c r="L97" s="198" t="s">
        <v>1346</v>
      </c>
      <c r="M97" s="196">
        <v>2563</v>
      </c>
      <c r="N97" s="198" t="s">
        <v>1345</v>
      </c>
      <c r="O97" s="196">
        <v>18109</v>
      </c>
      <c r="P97" s="198" t="s">
        <v>1346</v>
      </c>
      <c r="Q97" s="196">
        <v>94265</v>
      </c>
      <c r="R97" s="198" t="s">
        <v>152</v>
      </c>
      <c r="S97" s="198" t="s">
        <v>152</v>
      </c>
    </row>
    <row r="98" spans="1:19">
      <c r="A98" s="191">
        <v>210519</v>
      </c>
      <c r="B98" s="198" t="s">
        <v>241</v>
      </c>
      <c r="C98" s="198" t="s">
        <v>1343</v>
      </c>
      <c r="D98" s="192">
        <v>2003</v>
      </c>
      <c r="E98" s="198" t="s">
        <v>362</v>
      </c>
      <c r="F98" s="198" t="s">
        <v>1344</v>
      </c>
      <c r="G98" s="198" t="s">
        <v>309</v>
      </c>
      <c r="H98" s="199">
        <v>38113</v>
      </c>
      <c r="I98" s="199">
        <v>38113</v>
      </c>
      <c r="J98" s="198" t="s">
        <v>1345</v>
      </c>
      <c r="K98" s="196">
        <v>84623</v>
      </c>
      <c r="L98" s="198" t="s">
        <v>1346</v>
      </c>
      <c r="M98" s="196">
        <v>4437</v>
      </c>
      <c r="N98" s="198" t="s">
        <v>1345</v>
      </c>
      <c r="O98" s="196">
        <v>8557</v>
      </c>
      <c r="P98" s="198" t="s">
        <v>1346</v>
      </c>
      <c r="Q98" s="196">
        <v>1544146</v>
      </c>
      <c r="R98" s="198" t="s">
        <v>152</v>
      </c>
      <c r="S98" s="198" t="s">
        <v>152</v>
      </c>
    </row>
    <row r="99" spans="1:19">
      <c r="A99" s="191">
        <v>210570</v>
      </c>
      <c r="B99" s="198" t="s">
        <v>241</v>
      </c>
      <c r="C99" s="198" t="s">
        <v>1343</v>
      </c>
      <c r="D99" s="192">
        <v>2004</v>
      </c>
      <c r="E99" s="198" t="s">
        <v>362</v>
      </c>
      <c r="F99" s="198" t="s">
        <v>1344</v>
      </c>
      <c r="G99" s="198" t="s">
        <v>309</v>
      </c>
      <c r="H99" s="199">
        <v>38476</v>
      </c>
      <c r="I99" s="199">
        <v>38476</v>
      </c>
      <c r="J99" s="198" t="s">
        <v>1345</v>
      </c>
      <c r="K99" s="196">
        <v>108269</v>
      </c>
      <c r="L99" s="198" t="s">
        <v>152</v>
      </c>
      <c r="M99" s="194"/>
      <c r="N99" s="198" t="s">
        <v>1345</v>
      </c>
      <c r="O99" s="196">
        <v>762783</v>
      </c>
      <c r="P99" s="198" t="s">
        <v>1346</v>
      </c>
      <c r="Q99" s="196">
        <v>383007</v>
      </c>
      <c r="R99" s="198" t="s">
        <v>152</v>
      </c>
      <c r="S99" s="198" t="s">
        <v>152</v>
      </c>
    </row>
    <row r="100" spans="1:19">
      <c r="A100" s="197">
        <v>210512</v>
      </c>
      <c r="B100" s="202"/>
      <c r="C100" s="202" t="s">
        <v>1299</v>
      </c>
      <c r="D100" s="197">
        <v>2002</v>
      </c>
      <c r="E100" s="202"/>
      <c r="F100" s="202"/>
      <c r="G100" s="202">
        <v>1</v>
      </c>
      <c r="H100" s="202"/>
      <c r="I100" s="202"/>
      <c r="J100" s="202"/>
      <c r="K100" s="202"/>
      <c r="L100" s="202"/>
      <c r="M100" s="202"/>
      <c r="N100" s="202"/>
      <c r="O100" s="202"/>
      <c r="Q100" s="202"/>
      <c r="R100" s="202"/>
    </row>
    <row r="101" spans="1:19">
      <c r="A101" s="197">
        <v>210556</v>
      </c>
      <c r="B101" s="202"/>
      <c r="C101" s="202" t="s">
        <v>1299</v>
      </c>
      <c r="D101" s="197">
        <v>2003</v>
      </c>
      <c r="E101" s="202"/>
      <c r="F101" s="202"/>
      <c r="G101" s="202">
        <v>1</v>
      </c>
      <c r="H101" s="202"/>
      <c r="I101" s="202"/>
      <c r="J101" s="202"/>
      <c r="K101" s="202"/>
      <c r="L101" s="202"/>
      <c r="M101" s="202"/>
      <c r="N101" s="202"/>
      <c r="O101" s="202"/>
      <c r="Q101" s="202"/>
      <c r="R101" s="202"/>
    </row>
    <row r="102" spans="1:19">
      <c r="A102" s="197">
        <v>210595</v>
      </c>
      <c r="B102" s="202"/>
      <c r="C102" s="202" t="s">
        <v>1299</v>
      </c>
      <c r="D102" s="197">
        <v>2004</v>
      </c>
      <c r="E102" s="202"/>
      <c r="F102" s="202"/>
      <c r="G102" s="202">
        <v>1</v>
      </c>
      <c r="H102" s="202"/>
      <c r="I102" s="202"/>
      <c r="J102" s="202"/>
      <c r="K102" s="202"/>
      <c r="L102" s="202"/>
      <c r="M102" s="202"/>
      <c r="N102" s="202"/>
      <c r="O102" s="202"/>
      <c r="Q102" s="202"/>
      <c r="R102" s="202"/>
    </row>
    <row r="103" spans="1:19">
      <c r="C103" s="197"/>
    </row>
    <row r="104" spans="1:19">
      <c r="C104" s="197"/>
    </row>
    <row r="105" spans="1:19">
      <c r="A105" s="191">
        <v>631784</v>
      </c>
      <c r="G105" s="202"/>
      <c r="H105" s="202"/>
      <c r="I105" s="202"/>
      <c r="J105" s="202"/>
      <c r="K105" s="202"/>
      <c r="L105" s="202"/>
      <c r="M105" s="202"/>
      <c r="N105" s="202"/>
      <c r="O105" s="202"/>
      <c r="Q105" s="202"/>
      <c r="R105" s="202"/>
    </row>
    <row r="106" spans="1:19">
      <c r="A106" s="191">
        <v>632378</v>
      </c>
      <c r="G106" s="202"/>
      <c r="H106" s="202"/>
      <c r="I106" s="202"/>
      <c r="J106" s="202"/>
      <c r="K106" s="202"/>
      <c r="L106" s="202"/>
      <c r="M106" s="202"/>
      <c r="N106" s="202"/>
      <c r="O106" s="202"/>
      <c r="Q106" s="202"/>
      <c r="R106" s="202"/>
    </row>
    <row r="107" spans="1:19">
      <c r="A107" s="191">
        <v>632967</v>
      </c>
      <c r="G107" s="202"/>
      <c r="H107" s="202"/>
      <c r="I107" s="202"/>
      <c r="J107" s="202"/>
      <c r="K107" s="202"/>
      <c r="L107" s="202"/>
      <c r="M107" s="202"/>
      <c r="N107" s="202"/>
      <c r="O107" s="202"/>
      <c r="Q107" s="202"/>
      <c r="R107" s="202"/>
    </row>
    <row r="108" spans="1:19">
      <c r="A108" s="191">
        <v>210479</v>
      </c>
      <c r="G108" s="202"/>
      <c r="H108" s="202"/>
      <c r="I108" s="202"/>
      <c r="J108" s="202"/>
      <c r="K108" s="202"/>
      <c r="M108" s="202"/>
      <c r="N108" s="202"/>
      <c r="O108" s="202"/>
      <c r="P108" s="202"/>
      <c r="Q108" s="202"/>
      <c r="R108" s="202"/>
    </row>
    <row r="109" spans="1:19">
      <c r="A109" s="191">
        <v>210592</v>
      </c>
      <c r="G109" s="202"/>
      <c r="H109" s="202"/>
      <c r="I109" s="202"/>
      <c r="J109" s="202"/>
      <c r="K109" s="202"/>
      <c r="L109" s="202"/>
      <c r="M109" s="202"/>
      <c r="N109" s="202"/>
      <c r="O109" s="202"/>
      <c r="Q109" s="202"/>
      <c r="R109" s="202"/>
    </row>
    <row r="110" spans="1:19">
      <c r="A110" s="191">
        <v>632283</v>
      </c>
      <c r="G110" s="202"/>
      <c r="H110" s="202"/>
      <c r="I110" s="202"/>
      <c r="J110" s="202"/>
      <c r="K110" s="202"/>
      <c r="L110" s="202"/>
      <c r="M110" s="202"/>
      <c r="N110" s="202"/>
      <c r="O110" s="202"/>
      <c r="Q110" s="202"/>
      <c r="R110" s="202"/>
    </row>
    <row r="111" spans="1:19">
      <c r="A111" s="191">
        <v>631777</v>
      </c>
      <c r="G111" s="202"/>
      <c r="H111" s="202"/>
      <c r="I111" s="202"/>
      <c r="J111" s="202"/>
      <c r="K111" s="202"/>
      <c r="M111" s="202"/>
      <c r="N111" s="202"/>
      <c r="O111" s="202"/>
      <c r="P111" s="202"/>
      <c r="Q111" s="202"/>
      <c r="R111" s="202"/>
    </row>
    <row r="112" spans="1:19">
      <c r="A112" s="191">
        <v>632389</v>
      </c>
    </row>
    <row r="113" spans="1:1">
      <c r="A113" s="191">
        <v>632973</v>
      </c>
    </row>
    <row r="114" spans="1:1">
      <c r="A114" s="191">
        <v>631798</v>
      </c>
    </row>
    <row r="115" spans="1:1">
      <c r="A115" s="191">
        <v>632471</v>
      </c>
    </row>
    <row r="116" spans="1:1">
      <c r="A116" s="191">
        <v>632879</v>
      </c>
    </row>
    <row r="117" spans="1:1">
      <c r="A117" s="191">
        <v>630992</v>
      </c>
    </row>
    <row r="118" spans="1:1">
      <c r="A118" s="191">
        <v>631386</v>
      </c>
    </row>
    <row r="119" spans="1:1">
      <c r="A119" s="191">
        <v>632388</v>
      </c>
    </row>
    <row r="120" spans="1:1">
      <c r="A120" s="191">
        <v>632972</v>
      </c>
    </row>
    <row r="121" spans="1:1">
      <c r="A121" s="191">
        <v>210483</v>
      </c>
    </row>
    <row r="122" spans="1:1">
      <c r="A122" s="191">
        <v>210484</v>
      </c>
    </row>
    <row r="123" spans="1:1">
      <c r="A123" s="191">
        <v>210506</v>
      </c>
    </row>
    <row r="124" spans="1:1">
      <c r="A124" s="191">
        <v>210547</v>
      </c>
    </row>
    <row r="125" spans="1:1">
      <c r="A125" s="191">
        <v>210548</v>
      </c>
    </row>
    <row r="126" spans="1:1">
      <c r="A126" s="191">
        <v>210559</v>
      </c>
    </row>
    <row r="127" spans="1:1">
      <c r="A127" s="191">
        <v>210598</v>
      </c>
    </row>
    <row r="128" spans="1:1">
      <c r="A128" s="191">
        <v>632783</v>
      </c>
    </row>
    <row r="129" spans="1:1">
      <c r="A129" s="191">
        <v>210546</v>
      </c>
    </row>
    <row r="130" spans="1:1">
      <c r="A130" s="191">
        <v>631780</v>
      </c>
    </row>
    <row r="131" spans="1:1">
      <c r="A131" s="191">
        <v>632385</v>
      </c>
    </row>
    <row r="132" spans="1:1">
      <c r="A132" s="191">
        <v>632964</v>
      </c>
    </row>
    <row r="133" spans="1:1">
      <c r="A133" s="191">
        <v>630874</v>
      </c>
    </row>
    <row r="134" spans="1:1">
      <c r="A134" s="191">
        <v>631414</v>
      </c>
    </row>
    <row r="135" spans="1:1">
      <c r="A135" s="191">
        <v>632273</v>
      </c>
    </row>
    <row r="136" spans="1:1">
      <c r="A136" s="191">
        <v>632274</v>
      </c>
    </row>
    <row r="137" spans="1:1">
      <c r="A137" s="191">
        <v>632888</v>
      </c>
    </row>
    <row r="138" spans="1:1">
      <c r="A138" s="191">
        <v>632889</v>
      </c>
    </row>
    <row r="139" spans="1:1">
      <c r="A139" s="191">
        <v>631547</v>
      </c>
    </row>
    <row r="140" spans="1:1">
      <c r="A140" s="191">
        <v>631558</v>
      </c>
    </row>
    <row r="141" spans="1:1">
      <c r="A141" s="191">
        <v>631781</v>
      </c>
    </row>
    <row r="142" spans="1:1">
      <c r="A142" s="191">
        <v>631879</v>
      </c>
    </row>
    <row r="143" spans="1:1">
      <c r="A143" s="191">
        <v>631880</v>
      </c>
    </row>
    <row r="144" spans="1:1">
      <c r="A144" s="191">
        <v>632166</v>
      </c>
    </row>
    <row r="145" spans="1:1">
      <c r="A145" s="191">
        <v>632277</v>
      </c>
    </row>
    <row r="146" spans="1:1">
      <c r="A146" s="191">
        <v>632282</v>
      </c>
    </row>
    <row r="147" spans="1:1">
      <c r="A147" s="191">
        <v>632284</v>
      </c>
    </row>
    <row r="148" spans="1:1">
      <c r="A148" s="191">
        <v>632786</v>
      </c>
    </row>
    <row r="149" spans="1:1">
      <c r="A149" s="191">
        <v>632870</v>
      </c>
    </row>
    <row r="150" spans="1:1">
      <c r="A150" s="191">
        <v>632872</v>
      </c>
    </row>
    <row r="151" spans="1:1">
      <c r="A151" s="191">
        <v>632873</v>
      </c>
    </row>
    <row r="152" spans="1:1">
      <c r="A152" s="191">
        <v>632965</v>
      </c>
    </row>
    <row r="153" spans="1:1">
      <c r="A153" s="191">
        <v>631864</v>
      </c>
    </row>
    <row r="154" spans="1:1">
      <c r="A154" s="191">
        <v>631867</v>
      </c>
    </row>
    <row r="155" spans="1:1">
      <c r="A155" s="191">
        <v>631964</v>
      </c>
    </row>
    <row r="156" spans="1:1">
      <c r="A156" s="191">
        <v>631965</v>
      </c>
    </row>
    <row r="157" spans="1:1">
      <c r="A157" s="191">
        <v>631966</v>
      </c>
    </row>
    <row r="158" spans="1:1">
      <c r="A158" s="191">
        <v>631971</v>
      </c>
    </row>
    <row r="159" spans="1:1">
      <c r="A159" s="191">
        <v>632464</v>
      </c>
    </row>
    <row r="160" spans="1:1">
      <c r="A160" s="191">
        <v>632472</v>
      </c>
    </row>
    <row r="161" spans="1:1">
      <c r="A161" s="191">
        <v>632479</v>
      </c>
    </row>
    <row r="162" spans="1:1">
      <c r="A162" s="191">
        <v>632582</v>
      </c>
    </row>
    <row r="163" spans="1:1">
      <c r="A163" s="191">
        <v>632583</v>
      </c>
    </row>
    <row r="164" spans="1:1">
      <c r="A164" s="191">
        <v>632871</v>
      </c>
    </row>
    <row r="165" spans="1:1">
      <c r="A165" s="191">
        <v>632877</v>
      </c>
    </row>
    <row r="166" spans="1:1">
      <c r="A166" s="191">
        <v>632880</v>
      </c>
    </row>
    <row r="167" spans="1:1">
      <c r="A167" s="191">
        <v>632978</v>
      </c>
    </row>
    <row r="168" spans="1:1">
      <c r="A168" s="191">
        <v>633089</v>
      </c>
    </row>
    <row r="169" spans="1:1">
      <c r="A169" s="191">
        <v>210342</v>
      </c>
    </row>
    <row r="170" spans="1:1">
      <c r="A170" s="191">
        <v>210519</v>
      </c>
    </row>
    <row r="171" spans="1:1">
      <c r="A171" s="191">
        <v>210570</v>
      </c>
    </row>
    <row r="172" spans="1:1">
      <c r="A172" s="197">
        <v>210512</v>
      </c>
    </row>
    <row r="173" spans="1:1">
      <c r="A173" s="197">
        <v>210556</v>
      </c>
    </row>
    <row r="174" spans="1:1">
      <c r="A174" s="197">
        <v>210595</v>
      </c>
    </row>
  </sheetData>
  <autoFilter ref="A105:A174" xr:uid="{00000000-0009-0000-0000-000008000000}"/>
  <sortState xmlns:xlrd2="http://schemas.microsoft.com/office/spreadsheetml/2017/richdata2" ref="A2:S102">
    <sortCondition ref="D18"/>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dimension ref="A1:M75"/>
  <sheetViews>
    <sheetView topLeftCell="A13" workbookViewId="0">
      <selection activeCell="L42" sqref="L42"/>
    </sheetView>
  </sheetViews>
  <sheetFormatPr defaultRowHeight="14.4"/>
  <cols>
    <col min="12" max="12" width="16.109375" customWidth="1"/>
    <col min="13" max="13" width="28.109375" customWidth="1"/>
  </cols>
  <sheetData>
    <row r="1" spans="1:13">
      <c r="A1" s="6" t="s">
        <v>209</v>
      </c>
      <c r="B1" s="6" t="s">
        <v>146</v>
      </c>
      <c r="C1" s="6" t="s">
        <v>372</v>
      </c>
      <c r="D1" s="6" t="s">
        <v>373</v>
      </c>
      <c r="E1" s="6" t="s">
        <v>210</v>
      </c>
      <c r="F1" s="6" t="s">
        <v>374</v>
      </c>
      <c r="G1" s="6" t="s">
        <v>375</v>
      </c>
      <c r="I1" s="175" t="s">
        <v>209</v>
      </c>
      <c r="J1" s="175" t="s">
        <v>1098</v>
      </c>
      <c r="K1" s="175" t="s">
        <v>211</v>
      </c>
      <c r="L1" s="175" t="s">
        <v>149</v>
      </c>
      <c r="M1" s="175" t="s">
        <v>1099</v>
      </c>
    </row>
    <row r="2" spans="1:13">
      <c r="A2" s="7" t="s">
        <v>376</v>
      </c>
      <c r="B2" s="7" t="s">
        <v>377</v>
      </c>
      <c r="C2" s="7" t="s">
        <v>378</v>
      </c>
      <c r="D2" s="8">
        <v>1</v>
      </c>
      <c r="E2" s="8">
        <v>1</v>
      </c>
      <c r="F2" s="8">
        <v>1</v>
      </c>
      <c r="G2" s="8">
        <v>1</v>
      </c>
      <c r="I2" s="176" t="s">
        <v>376</v>
      </c>
      <c r="J2" s="177">
        <v>1</v>
      </c>
      <c r="K2" s="177">
        <v>1</v>
      </c>
      <c r="L2" s="176" t="s">
        <v>1100</v>
      </c>
      <c r="M2" s="176" t="s">
        <v>174</v>
      </c>
    </row>
    <row r="3" spans="1:13">
      <c r="A3" s="7" t="s">
        <v>376</v>
      </c>
      <c r="B3" s="7" t="s">
        <v>379</v>
      </c>
      <c r="C3" s="7" t="s">
        <v>380</v>
      </c>
      <c r="D3" s="8">
        <v>1</v>
      </c>
      <c r="E3" s="8">
        <v>2</v>
      </c>
      <c r="F3" s="8">
        <v>1</v>
      </c>
      <c r="G3" s="8">
        <v>3</v>
      </c>
      <c r="I3" s="176" t="s">
        <v>376</v>
      </c>
      <c r="J3" s="177">
        <v>1</v>
      </c>
      <c r="K3" s="177">
        <v>2</v>
      </c>
      <c r="L3" s="176" t="s">
        <v>1101</v>
      </c>
      <c r="M3" s="176" t="s">
        <v>151</v>
      </c>
    </row>
    <row r="4" spans="1:13">
      <c r="A4" s="7" t="s">
        <v>376</v>
      </c>
      <c r="B4" s="7" t="s">
        <v>381</v>
      </c>
      <c r="C4" s="7" t="s">
        <v>382</v>
      </c>
      <c r="D4" s="8">
        <v>1</v>
      </c>
      <c r="E4" s="8">
        <v>3</v>
      </c>
      <c r="F4" s="8">
        <v>1</v>
      </c>
      <c r="G4" s="8">
        <v>5</v>
      </c>
      <c r="I4" s="176" t="s">
        <v>376</v>
      </c>
      <c r="J4" s="177">
        <v>1</v>
      </c>
      <c r="K4" s="177">
        <v>3</v>
      </c>
      <c r="L4" s="176" t="s">
        <v>1102</v>
      </c>
      <c r="M4" s="176" t="s">
        <v>182</v>
      </c>
    </row>
    <row r="5" spans="1:13">
      <c r="A5" s="7" t="s">
        <v>376</v>
      </c>
      <c r="B5" s="7" t="s">
        <v>383</v>
      </c>
      <c r="C5" s="7" t="s">
        <v>384</v>
      </c>
      <c r="D5" s="8">
        <v>1</v>
      </c>
      <c r="E5" s="8">
        <v>4</v>
      </c>
      <c r="F5" s="8">
        <v>2</v>
      </c>
      <c r="G5" s="8">
        <v>1</v>
      </c>
      <c r="I5" s="176" t="s">
        <v>376</v>
      </c>
      <c r="J5" s="177">
        <v>1</v>
      </c>
      <c r="K5" s="177">
        <v>4</v>
      </c>
      <c r="L5" s="176" t="s">
        <v>1103</v>
      </c>
      <c r="M5" s="176" t="s">
        <v>192</v>
      </c>
    </row>
    <row r="6" spans="1:13">
      <c r="A6" s="7" t="s">
        <v>376</v>
      </c>
      <c r="B6" s="7" t="s">
        <v>385</v>
      </c>
      <c r="C6" s="7" t="s">
        <v>386</v>
      </c>
      <c r="D6" s="8">
        <v>1</v>
      </c>
      <c r="E6" s="8">
        <v>5</v>
      </c>
      <c r="F6" s="8">
        <v>2</v>
      </c>
      <c r="G6" s="8">
        <v>3</v>
      </c>
      <c r="I6" s="176" t="s">
        <v>376</v>
      </c>
      <c r="J6" s="177">
        <v>1</v>
      </c>
      <c r="K6" s="177">
        <v>5</v>
      </c>
      <c r="L6" s="176" t="s">
        <v>1104</v>
      </c>
      <c r="M6" s="176" t="s">
        <v>206</v>
      </c>
    </row>
    <row r="7" spans="1:13">
      <c r="A7" s="7" t="s">
        <v>376</v>
      </c>
      <c r="B7" s="7" t="s">
        <v>387</v>
      </c>
      <c r="C7" s="7" t="s">
        <v>388</v>
      </c>
      <c r="D7" s="8">
        <v>1</v>
      </c>
      <c r="E7" s="8">
        <v>6</v>
      </c>
      <c r="F7" s="8">
        <v>2</v>
      </c>
      <c r="G7" s="8">
        <v>5</v>
      </c>
      <c r="I7" s="176" t="s">
        <v>376</v>
      </c>
      <c r="J7" s="177">
        <v>1</v>
      </c>
      <c r="K7" s="177">
        <v>6</v>
      </c>
      <c r="L7" s="176" t="s">
        <v>1105</v>
      </c>
      <c r="M7" s="176" t="s">
        <v>202</v>
      </c>
    </row>
    <row r="8" spans="1:13">
      <c r="A8" s="7" t="s">
        <v>376</v>
      </c>
      <c r="B8" s="7" t="s">
        <v>389</v>
      </c>
      <c r="C8" s="7" t="s">
        <v>390</v>
      </c>
      <c r="D8" s="8">
        <v>1</v>
      </c>
      <c r="E8" s="8">
        <v>7</v>
      </c>
      <c r="F8" s="8">
        <v>3</v>
      </c>
      <c r="G8" s="8">
        <v>1</v>
      </c>
      <c r="I8" s="176" t="s">
        <v>376</v>
      </c>
      <c r="J8" s="177">
        <v>1</v>
      </c>
      <c r="K8" s="177">
        <v>7</v>
      </c>
      <c r="L8" s="176" t="s">
        <v>201</v>
      </c>
      <c r="M8" s="176" t="s">
        <v>201</v>
      </c>
    </row>
    <row r="9" spans="1:13">
      <c r="A9" s="7" t="s">
        <v>376</v>
      </c>
      <c r="B9" s="7" t="s">
        <v>391</v>
      </c>
      <c r="C9" s="7" t="s">
        <v>392</v>
      </c>
      <c r="D9" s="8">
        <v>1</v>
      </c>
      <c r="E9" s="8">
        <v>8</v>
      </c>
      <c r="F9" s="8">
        <v>3</v>
      </c>
      <c r="G9" s="8">
        <v>3</v>
      </c>
      <c r="I9" s="176" t="s">
        <v>376</v>
      </c>
      <c r="J9" s="177">
        <v>1</v>
      </c>
      <c r="K9" s="177">
        <v>8</v>
      </c>
      <c r="L9" s="176" t="s">
        <v>1106</v>
      </c>
      <c r="M9" s="176" t="s">
        <v>177</v>
      </c>
    </row>
    <row r="10" spans="1:13">
      <c r="A10" s="7" t="s">
        <v>376</v>
      </c>
      <c r="B10" s="7" t="s">
        <v>393</v>
      </c>
      <c r="C10" s="7" t="s">
        <v>394</v>
      </c>
      <c r="D10" s="8">
        <v>1</v>
      </c>
      <c r="E10" s="8">
        <v>9</v>
      </c>
      <c r="F10" s="8">
        <v>3</v>
      </c>
      <c r="G10" s="8">
        <v>5</v>
      </c>
      <c r="I10" s="176" t="s">
        <v>376</v>
      </c>
      <c r="J10" s="177">
        <v>1</v>
      </c>
      <c r="K10" s="177">
        <v>9</v>
      </c>
      <c r="L10" s="176" t="s">
        <v>1107</v>
      </c>
      <c r="M10" s="176" t="s">
        <v>165</v>
      </c>
    </row>
    <row r="11" spans="1:13">
      <c r="A11" s="7" t="s">
        <v>376</v>
      </c>
      <c r="B11" s="7" t="s">
        <v>395</v>
      </c>
      <c r="C11" s="7" t="s">
        <v>396</v>
      </c>
      <c r="D11" s="8">
        <v>1</v>
      </c>
      <c r="E11" s="8">
        <v>10</v>
      </c>
      <c r="F11" s="8">
        <v>3</v>
      </c>
      <c r="G11" s="8">
        <v>7</v>
      </c>
      <c r="I11" s="176" t="s">
        <v>376</v>
      </c>
      <c r="J11" s="177">
        <v>1</v>
      </c>
      <c r="K11" s="177">
        <v>10</v>
      </c>
      <c r="L11" s="176" t="s">
        <v>1108</v>
      </c>
      <c r="M11" s="176" t="s">
        <v>156</v>
      </c>
    </row>
    <row r="12" spans="1:13">
      <c r="A12" s="7" t="s">
        <v>376</v>
      </c>
      <c r="B12" s="7" t="s">
        <v>397</v>
      </c>
      <c r="C12" s="7" t="s">
        <v>150</v>
      </c>
      <c r="D12" s="8">
        <v>1</v>
      </c>
      <c r="E12" s="8">
        <v>11</v>
      </c>
      <c r="F12" s="8">
        <v>4</v>
      </c>
      <c r="G12" s="8">
        <v>1</v>
      </c>
      <c r="I12" s="176" t="s">
        <v>376</v>
      </c>
      <c r="J12" s="177">
        <v>1</v>
      </c>
      <c r="K12" s="177">
        <v>11</v>
      </c>
      <c r="L12" s="176" t="s">
        <v>1109</v>
      </c>
      <c r="M12" s="176" t="s">
        <v>153</v>
      </c>
    </row>
    <row r="13" spans="1:13">
      <c r="A13" s="7" t="s">
        <v>376</v>
      </c>
      <c r="B13" s="7" t="s">
        <v>398</v>
      </c>
      <c r="C13" s="7" t="s">
        <v>399</v>
      </c>
      <c r="D13" s="8">
        <v>1</v>
      </c>
      <c r="E13" s="8">
        <v>12</v>
      </c>
      <c r="F13" s="8">
        <v>4</v>
      </c>
      <c r="G13" s="8">
        <v>3</v>
      </c>
      <c r="I13" s="176" t="s">
        <v>376</v>
      </c>
      <c r="J13" s="177">
        <v>1</v>
      </c>
      <c r="K13" s="177">
        <v>12</v>
      </c>
      <c r="L13" s="176" t="s">
        <v>1110</v>
      </c>
      <c r="M13" s="176" t="s">
        <v>1111</v>
      </c>
    </row>
    <row r="14" spans="1:13">
      <c r="A14" s="7" t="s">
        <v>376</v>
      </c>
      <c r="B14" s="7" t="s">
        <v>400</v>
      </c>
      <c r="C14" s="7" t="s">
        <v>194</v>
      </c>
      <c r="D14" s="8">
        <v>1</v>
      </c>
      <c r="E14" s="8">
        <v>13</v>
      </c>
      <c r="F14" s="8">
        <v>4</v>
      </c>
      <c r="G14" s="8">
        <v>5</v>
      </c>
      <c r="I14" s="176" t="s">
        <v>376</v>
      </c>
      <c r="J14" s="177">
        <v>1</v>
      </c>
      <c r="K14" s="177">
        <v>13</v>
      </c>
      <c r="L14" s="176" t="s">
        <v>1112</v>
      </c>
      <c r="M14" s="176" t="s">
        <v>181</v>
      </c>
    </row>
    <row r="15" spans="1:13">
      <c r="A15" s="7" t="s">
        <v>376</v>
      </c>
      <c r="B15" s="7" t="s">
        <v>401</v>
      </c>
      <c r="C15" s="7" t="s">
        <v>199</v>
      </c>
      <c r="D15" s="8">
        <v>1</v>
      </c>
      <c r="E15" s="8">
        <v>14</v>
      </c>
      <c r="F15" s="8">
        <v>4</v>
      </c>
      <c r="G15" s="8">
        <v>7</v>
      </c>
      <c r="I15" s="176" t="s">
        <v>376</v>
      </c>
      <c r="J15" s="177">
        <v>1</v>
      </c>
      <c r="K15" s="177">
        <v>14</v>
      </c>
      <c r="L15" s="176" t="s">
        <v>1113</v>
      </c>
      <c r="M15" s="176" t="s">
        <v>157</v>
      </c>
    </row>
    <row r="16" spans="1:13">
      <c r="A16" s="7" t="s">
        <v>376</v>
      </c>
      <c r="B16" s="7" t="s">
        <v>402</v>
      </c>
      <c r="C16" s="7" t="s">
        <v>200</v>
      </c>
      <c r="D16" s="8">
        <v>1</v>
      </c>
      <c r="E16" s="8">
        <v>15</v>
      </c>
      <c r="F16" s="8">
        <v>4</v>
      </c>
      <c r="G16" s="8">
        <v>9</v>
      </c>
      <c r="I16" s="176" t="s">
        <v>376</v>
      </c>
      <c r="J16" s="177">
        <v>1</v>
      </c>
      <c r="K16" s="177">
        <v>15</v>
      </c>
      <c r="L16" s="176" t="s">
        <v>1114</v>
      </c>
      <c r="M16" s="176" t="s">
        <v>158</v>
      </c>
    </row>
    <row r="17" spans="1:13">
      <c r="A17" s="7" t="s">
        <v>376</v>
      </c>
      <c r="B17" s="7" t="s">
        <v>403</v>
      </c>
      <c r="C17" s="7" t="s">
        <v>203</v>
      </c>
      <c r="D17" s="8">
        <v>1</v>
      </c>
      <c r="E17" s="8">
        <v>16</v>
      </c>
      <c r="F17" s="8">
        <v>5</v>
      </c>
      <c r="G17" s="8">
        <v>1</v>
      </c>
      <c r="I17" s="176" t="s">
        <v>376</v>
      </c>
      <c r="J17" s="177">
        <v>1</v>
      </c>
      <c r="K17" s="177">
        <v>16</v>
      </c>
      <c r="L17" s="176" t="s">
        <v>1115</v>
      </c>
      <c r="M17" s="176" t="s">
        <v>166</v>
      </c>
    </row>
    <row r="18" spans="1:13">
      <c r="A18" s="7" t="s">
        <v>376</v>
      </c>
      <c r="B18" s="7" t="s">
        <v>404</v>
      </c>
      <c r="C18" s="7" t="s">
        <v>204</v>
      </c>
      <c r="D18" s="8">
        <v>1</v>
      </c>
      <c r="E18" s="8">
        <v>17</v>
      </c>
      <c r="F18" s="8">
        <v>5</v>
      </c>
      <c r="G18" s="8">
        <v>3</v>
      </c>
      <c r="I18" s="176" t="s">
        <v>376</v>
      </c>
      <c r="J18" s="177">
        <v>1</v>
      </c>
      <c r="K18" s="177">
        <v>17</v>
      </c>
      <c r="L18" s="176" t="s">
        <v>1116</v>
      </c>
      <c r="M18" s="176" t="s">
        <v>167</v>
      </c>
    </row>
    <row r="19" spans="1:13">
      <c r="A19" s="7" t="s">
        <v>376</v>
      </c>
      <c r="B19" s="7" t="s">
        <v>405</v>
      </c>
      <c r="C19" s="7" t="s">
        <v>406</v>
      </c>
      <c r="D19" s="8">
        <v>1</v>
      </c>
      <c r="E19" s="8">
        <v>18</v>
      </c>
      <c r="F19" s="8">
        <v>6</v>
      </c>
      <c r="G19" s="8">
        <v>1</v>
      </c>
      <c r="I19" s="176" t="s">
        <v>376</v>
      </c>
      <c r="J19" s="177">
        <v>1</v>
      </c>
      <c r="K19" s="177">
        <v>18</v>
      </c>
      <c r="L19" s="176" t="s">
        <v>1117</v>
      </c>
      <c r="M19" s="176" t="s">
        <v>178</v>
      </c>
    </row>
    <row r="20" spans="1:13">
      <c r="A20" s="7" t="s">
        <v>376</v>
      </c>
      <c r="B20" s="7" t="s">
        <v>407</v>
      </c>
      <c r="C20" s="7" t="s">
        <v>408</v>
      </c>
      <c r="D20" s="8">
        <v>1</v>
      </c>
      <c r="E20" s="8">
        <v>19</v>
      </c>
      <c r="F20" s="8">
        <v>8</v>
      </c>
      <c r="G20" s="8">
        <v>1</v>
      </c>
      <c r="I20" s="176" t="s">
        <v>376</v>
      </c>
      <c r="J20" s="177">
        <v>1</v>
      </c>
      <c r="K20" s="177">
        <v>19</v>
      </c>
      <c r="L20" s="176" t="s">
        <v>1118</v>
      </c>
      <c r="M20" s="176" t="s">
        <v>1119</v>
      </c>
    </row>
    <row r="21" spans="1:13">
      <c r="A21" s="7" t="s">
        <v>376</v>
      </c>
      <c r="B21" s="7" t="s">
        <v>409</v>
      </c>
      <c r="C21" s="7" t="s">
        <v>410</v>
      </c>
      <c r="D21" s="8">
        <v>1</v>
      </c>
      <c r="E21" s="8">
        <v>20</v>
      </c>
      <c r="F21" s="8">
        <v>8</v>
      </c>
      <c r="G21" s="8">
        <v>3</v>
      </c>
      <c r="I21" s="176" t="s">
        <v>376</v>
      </c>
      <c r="J21" s="177">
        <v>1</v>
      </c>
      <c r="K21" s="177">
        <v>20</v>
      </c>
      <c r="L21" s="176" t="s">
        <v>1120</v>
      </c>
      <c r="M21" s="176" t="s">
        <v>175</v>
      </c>
    </row>
    <row r="22" spans="1:13">
      <c r="A22" s="7" t="s">
        <v>376</v>
      </c>
      <c r="B22" s="7" t="s">
        <v>411</v>
      </c>
      <c r="C22" s="7" t="s">
        <v>412</v>
      </c>
      <c r="D22" s="8">
        <v>1</v>
      </c>
      <c r="E22" s="8">
        <v>21</v>
      </c>
      <c r="F22" s="8">
        <v>8</v>
      </c>
      <c r="G22" s="8">
        <v>5</v>
      </c>
      <c r="I22" s="176" t="s">
        <v>376</v>
      </c>
      <c r="J22" s="177">
        <v>1</v>
      </c>
      <c r="K22" s="177">
        <v>21</v>
      </c>
      <c r="L22" s="176" t="s">
        <v>1121</v>
      </c>
      <c r="M22" s="176" t="s">
        <v>1122</v>
      </c>
    </row>
    <row r="23" spans="1:13">
      <c r="A23" s="7" t="s">
        <v>376</v>
      </c>
      <c r="B23" s="7" t="s">
        <v>413</v>
      </c>
      <c r="C23" s="7" t="s">
        <v>414</v>
      </c>
      <c r="D23" s="8">
        <v>1</v>
      </c>
      <c r="E23" s="8">
        <v>22</v>
      </c>
      <c r="F23" s="8">
        <v>8</v>
      </c>
      <c r="G23" s="8">
        <v>7</v>
      </c>
      <c r="I23" s="176" t="s">
        <v>376</v>
      </c>
      <c r="J23" s="177">
        <v>1</v>
      </c>
      <c r="K23" s="177">
        <v>22</v>
      </c>
      <c r="L23" s="176" t="s">
        <v>1123</v>
      </c>
      <c r="M23" s="176" t="s">
        <v>179</v>
      </c>
    </row>
    <row r="24" spans="1:13">
      <c r="A24" s="7" t="s">
        <v>376</v>
      </c>
      <c r="B24" s="7" t="s">
        <v>415</v>
      </c>
      <c r="C24" s="7" t="s">
        <v>416</v>
      </c>
      <c r="D24" s="8">
        <v>1</v>
      </c>
      <c r="E24" s="8">
        <v>23</v>
      </c>
      <c r="F24" s="8">
        <v>8</v>
      </c>
      <c r="G24" s="8">
        <v>9</v>
      </c>
      <c r="I24" s="176" t="s">
        <v>376</v>
      </c>
      <c r="J24" s="177">
        <v>1</v>
      </c>
      <c r="K24" s="177">
        <v>23</v>
      </c>
      <c r="L24" s="176" t="s">
        <v>1124</v>
      </c>
      <c r="M24" s="176" t="s">
        <v>1125</v>
      </c>
    </row>
    <row r="25" spans="1:13">
      <c r="A25" s="7" t="s">
        <v>376</v>
      </c>
      <c r="B25" s="7" t="s">
        <v>417</v>
      </c>
      <c r="C25" s="7" t="s">
        <v>418</v>
      </c>
      <c r="D25" s="8">
        <v>1</v>
      </c>
      <c r="E25" s="8">
        <v>24</v>
      </c>
      <c r="F25" s="8">
        <v>8</v>
      </c>
      <c r="G25" s="8">
        <v>11</v>
      </c>
      <c r="I25" s="176" t="s">
        <v>376</v>
      </c>
      <c r="J25" s="177">
        <v>1</v>
      </c>
      <c r="K25" s="177">
        <v>24</v>
      </c>
      <c r="L25" s="176" t="s">
        <v>1126</v>
      </c>
      <c r="M25" s="176" t="s">
        <v>1127</v>
      </c>
    </row>
    <row r="26" spans="1:13">
      <c r="A26" s="7" t="s">
        <v>376</v>
      </c>
      <c r="B26" s="7" t="s">
        <v>419</v>
      </c>
      <c r="C26" s="7" t="s">
        <v>420</v>
      </c>
      <c r="D26" s="8">
        <v>1</v>
      </c>
      <c r="E26" s="8">
        <v>25</v>
      </c>
      <c r="F26" s="8">
        <v>8</v>
      </c>
      <c r="G26" s="8">
        <v>13</v>
      </c>
      <c r="I26" s="176" t="s">
        <v>376</v>
      </c>
      <c r="J26" s="177">
        <v>1</v>
      </c>
      <c r="K26" s="177">
        <v>25</v>
      </c>
      <c r="L26" s="176" t="s">
        <v>1128</v>
      </c>
      <c r="M26" s="176" t="s">
        <v>190</v>
      </c>
    </row>
    <row r="27" spans="1:13">
      <c r="A27" s="7" t="s">
        <v>376</v>
      </c>
      <c r="B27" s="7" t="s">
        <v>421</v>
      </c>
      <c r="C27" s="7" t="s">
        <v>422</v>
      </c>
      <c r="D27" s="8">
        <v>1</v>
      </c>
      <c r="E27" s="8">
        <v>26</v>
      </c>
      <c r="F27" s="8">
        <v>8</v>
      </c>
      <c r="G27" s="8">
        <v>15</v>
      </c>
      <c r="I27" s="176" t="s">
        <v>376</v>
      </c>
      <c r="J27" s="177">
        <v>1</v>
      </c>
      <c r="K27" s="177">
        <v>26</v>
      </c>
      <c r="L27" s="176" t="s">
        <v>1129</v>
      </c>
      <c r="M27" s="176" t="s">
        <v>168</v>
      </c>
    </row>
    <row r="28" spans="1:13">
      <c r="A28" s="7" t="s">
        <v>376</v>
      </c>
      <c r="B28" s="7" t="s">
        <v>423</v>
      </c>
      <c r="C28" s="7" t="s">
        <v>424</v>
      </c>
      <c r="D28" s="8">
        <v>1</v>
      </c>
      <c r="E28" s="8">
        <v>27</v>
      </c>
      <c r="F28" s="8">
        <v>8</v>
      </c>
      <c r="G28" s="8">
        <v>17</v>
      </c>
      <c r="I28" s="176" t="s">
        <v>376</v>
      </c>
      <c r="J28" s="177">
        <v>1</v>
      </c>
      <c r="K28" s="177">
        <v>27</v>
      </c>
      <c r="L28" s="176" t="s">
        <v>1130</v>
      </c>
      <c r="M28" s="176" t="s">
        <v>193</v>
      </c>
    </row>
    <row r="29" spans="1:13">
      <c r="A29" s="7" t="s">
        <v>376</v>
      </c>
      <c r="B29" s="7" t="s">
        <v>425</v>
      </c>
      <c r="C29" s="7" t="s">
        <v>426</v>
      </c>
      <c r="D29" s="8">
        <v>1</v>
      </c>
      <c r="E29" s="8">
        <v>28</v>
      </c>
      <c r="F29" s="8">
        <v>9</v>
      </c>
      <c r="G29" s="8">
        <v>1</v>
      </c>
      <c r="I29" s="176" t="s">
        <v>376</v>
      </c>
      <c r="J29" s="177">
        <v>1</v>
      </c>
      <c r="K29" s="177">
        <v>28</v>
      </c>
      <c r="L29" s="176" t="s">
        <v>1131</v>
      </c>
      <c r="M29" s="176" t="s">
        <v>1132</v>
      </c>
    </row>
    <row r="30" spans="1:13">
      <c r="A30" s="7" t="s">
        <v>376</v>
      </c>
      <c r="B30" s="7" t="s">
        <v>427</v>
      </c>
      <c r="C30" s="7" t="s">
        <v>428</v>
      </c>
      <c r="D30" s="8">
        <v>1</v>
      </c>
      <c r="E30" s="8">
        <v>29</v>
      </c>
      <c r="F30" s="8">
        <v>12</v>
      </c>
      <c r="G30" s="8">
        <v>1</v>
      </c>
      <c r="I30" s="176" t="s">
        <v>376</v>
      </c>
      <c r="J30" s="177">
        <v>1</v>
      </c>
      <c r="K30" s="177">
        <v>29</v>
      </c>
      <c r="L30" s="176" t="s">
        <v>1133</v>
      </c>
      <c r="M30" s="176" t="s">
        <v>1134</v>
      </c>
    </row>
    <row r="31" spans="1:13">
      <c r="A31" s="7" t="s">
        <v>376</v>
      </c>
      <c r="B31" s="7" t="s">
        <v>429</v>
      </c>
      <c r="C31" s="7" t="s">
        <v>430</v>
      </c>
      <c r="D31" s="8">
        <v>1</v>
      </c>
      <c r="E31" s="8">
        <v>30</v>
      </c>
      <c r="F31" s="8">
        <v>11</v>
      </c>
      <c r="G31" s="8">
        <v>1</v>
      </c>
      <c r="I31" s="176" t="s">
        <v>376</v>
      </c>
      <c r="J31" s="177">
        <v>1</v>
      </c>
      <c r="K31" s="177">
        <v>30</v>
      </c>
      <c r="L31" s="176" t="s">
        <v>1135</v>
      </c>
      <c r="M31" s="176" t="s">
        <v>159</v>
      </c>
    </row>
    <row r="32" spans="1:13">
      <c r="A32" s="7" t="s">
        <v>376</v>
      </c>
      <c r="B32" s="7" t="s">
        <v>431</v>
      </c>
      <c r="C32" s="7" t="s">
        <v>432</v>
      </c>
      <c r="D32" s="8">
        <v>1</v>
      </c>
      <c r="E32" s="8">
        <v>31</v>
      </c>
      <c r="F32" s="8">
        <v>11</v>
      </c>
      <c r="G32" s="8">
        <v>3</v>
      </c>
      <c r="I32" s="176" t="s">
        <v>376</v>
      </c>
      <c r="J32" s="177">
        <v>1</v>
      </c>
      <c r="K32" s="177">
        <v>31</v>
      </c>
      <c r="L32" s="176" t="s">
        <v>1136</v>
      </c>
      <c r="M32" s="176" t="s">
        <v>195</v>
      </c>
    </row>
    <row r="33" spans="1:13">
      <c r="A33" s="7" t="s">
        <v>376</v>
      </c>
      <c r="B33" s="7" t="s">
        <v>433</v>
      </c>
      <c r="C33" s="7" t="s">
        <v>434</v>
      </c>
      <c r="D33" s="8">
        <v>1</v>
      </c>
      <c r="E33" s="8">
        <v>32</v>
      </c>
      <c r="F33" s="8">
        <v>11</v>
      </c>
      <c r="G33" s="8">
        <v>5</v>
      </c>
      <c r="I33" s="176" t="s">
        <v>376</v>
      </c>
      <c r="J33" s="177">
        <v>1</v>
      </c>
      <c r="K33" s="177">
        <v>32</v>
      </c>
      <c r="L33" s="176" t="s">
        <v>1137</v>
      </c>
      <c r="M33" s="176" t="s">
        <v>1137</v>
      </c>
    </row>
    <row r="34" spans="1:13">
      <c r="A34" s="7" t="s">
        <v>376</v>
      </c>
      <c r="B34" s="7" t="s">
        <v>435</v>
      </c>
      <c r="C34" s="7" t="s">
        <v>205</v>
      </c>
      <c r="D34" s="8">
        <v>1</v>
      </c>
      <c r="E34" s="8">
        <v>33</v>
      </c>
      <c r="F34" s="8">
        <v>4</v>
      </c>
      <c r="G34" s="8">
        <v>11</v>
      </c>
      <c r="I34" s="176" t="s">
        <v>376</v>
      </c>
      <c r="J34" s="177">
        <v>1</v>
      </c>
      <c r="K34" s="177">
        <v>33</v>
      </c>
      <c r="L34" s="176" t="s">
        <v>1138</v>
      </c>
      <c r="M34" s="176" t="s">
        <v>1138</v>
      </c>
    </row>
    <row r="35" spans="1:13">
      <c r="A35" s="7" t="s">
        <v>376</v>
      </c>
      <c r="B35" s="7" t="s">
        <v>436</v>
      </c>
      <c r="C35" s="7" t="s">
        <v>437</v>
      </c>
      <c r="D35" s="8">
        <v>1</v>
      </c>
      <c r="E35" s="8">
        <v>34</v>
      </c>
      <c r="F35" s="8">
        <v>8</v>
      </c>
      <c r="G35" s="8">
        <v>19</v>
      </c>
      <c r="I35" s="176" t="s">
        <v>376</v>
      </c>
      <c r="J35" s="177">
        <v>1</v>
      </c>
      <c r="K35" s="177">
        <v>34</v>
      </c>
      <c r="L35" s="176" t="s">
        <v>1139</v>
      </c>
      <c r="M35" s="176" t="s">
        <v>197</v>
      </c>
    </row>
    <row r="36" spans="1:13">
      <c r="A36" s="7" t="s">
        <v>376</v>
      </c>
      <c r="B36" s="7" t="s">
        <v>438</v>
      </c>
      <c r="C36" s="7" t="s">
        <v>439</v>
      </c>
      <c r="D36" s="8">
        <v>1</v>
      </c>
      <c r="E36" s="8">
        <v>35</v>
      </c>
      <c r="F36" s="8">
        <v>10</v>
      </c>
      <c r="G36" s="8">
        <v>1</v>
      </c>
      <c r="I36" s="176" t="s">
        <v>376</v>
      </c>
      <c r="J36" s="177">
        <v>1</v>
      </c>
      <c r="K36" s="177">
        <v>35</v>
      </c>
      <c r="L36" s="176" t="s">
        <v>1140</v>
      </c>
      <c r="M36" s="176" t="s">
        <v>1141</v>
      </c>
    </row>
    <row r="37" spans="1:13">
      <c r="A37" s="7" t="s">
        <v>376</v>
      </c>
      <c r="B37" s="7" t="s">
        <v>440</v>
      </c>
      <c r="C37" s="7" t="s">
        <v>441</v>
      </c>
      <c r="D37" s="8">
        <v>1</v>
      </c>
      <c r="E37" s="8">
        <v>36</v>
      </c>
      <c r="F37" s="8">
        <v>7</v>
      </c>
      <c r="G37" s="8">
        <v>1</v>
      </c>
      <c r="I37" s="176" t="s">
        <v>376</v>
      </c>
      <c r="J37" s="177">
        <v>1</v>
      </c>
      <c r="K37" s="177">
        <v>36</v>
      </c>
      <c r="L37" s="176" t="s">
        <v>1142</v>
      </c>
      <c r="M37" s="176" t="s">
        <v>186</v>
      </c>
    </row>
    <row r="38" spans="1:13">
      <c r="A38" s="7" t="s">
        <v>376</v>
      </c>
      <c r="B38" s="7" t="s">
        <v>442</v>
      </c>
      <c r="C38" s="7" t="s">
        <v>443</v>
      </c>
      <c r="D38" s="8">
        <v>1</v>
      </c>
      <c r="E38" s="8">
        <v>37</v>
      </c>
      <c r="F38" s="8">
        <v>7</v>
      </c>
      <c r="G38" s="8">
        <v>3</v>
      </c>
      <c r="I38" s="176" t="s">
        <v>376</v>
      </c>
      <c r="J38" s="177">
        <v>1</v>
      </c>
      <c r="K38" s="177">
        <v>37</v>
      </c>
      <c r="L38" s="176" t="s">
        <v>1143</v>
      </c>
      <c r="M38" s="176" t="s">
        <v>187</v>
      </c>
    </row>
    <row r="39" spans="1:13">
      <c r="A39" s="7" t="s">
        <v>376</v>
      </c>
      <c r="B39" s="7" t="s">
        <v>444</v>
      </c>
      <c r="C39" s="7" t="s">
        <v>445</v>
      </c>
      <c r="D39" s="8">
        <v>1</v>
      </c>
      <c r="E39" s="8">
        <v>38</v>
      </c>
      <c r="F39" s="8">
        <v>6</v>
      </c>
      <c r="G39" s="8">
        <v>3</v>
      </c>
      <c r="I39" s="176" t="s">
        <v>376</v>
      </c>
      <c r="J39" s="177">
        <v>1</v>
      </c>
      <c r="K39" s="177">
        <v>38</v>
      </c>
      <c r="L39" s="176" t="s">
        <v>1144</v>
      </c>
      <c r="M39" s="176" t="s">
        <v>1145</v>
      </c>
    </row>
    <row r="40" spans="1:13">
      <c r="A40" s="7" t="s">
        <v>376</v>
      </c>
      <c r="B40" s="7" t="s">
        <v>446</v>
      </c>
      <c r="C40" s="7" t="s">
        <v>447</v>
      </c>
      <c r="D40" s="8">
        <v>1</v>
      </c>
      <c r="E40" s="8">
        <v>39</v>
      </c>
      <c r="F40" s="8">
        <v>9</v>
      </c>
      <c r="G40" s="8">
        <v>1</v>
      </c>
      <c r="I40" s="176" t="s">
        <v>376</v>
      </c>
      <c r="J40" s="177">
        <v>1</v>
      </c>
      <c r="K40" s="177">
        <v>39</v>
      </c>
      <c r="L40" s="176" t="s">
        <v>1146</v>
      </c>
      <c r="M40" s="176" t="s">
        <v>183</v>
      </c>
    </row>
    <row r="41" spans="1:13">
      <c r="I41" s="176" t="s">
        <v>376</v>
      </c>
      <c r="J41" s="177">
        <v>1</v>
      </c>
      <c r="K41" s="177">
        <v>40</v>
      </c>
      <c r="L41" s="176" t="s">
        <v>1147</v>
      </c>
      <c r="M41" s="176" t="s">
        <v>1148</v>
      </c>
    </row>
    <row r="42" spans="1:13">
      <c r="I42" s="176" t="s">
        <v>376</v>
      </c>
      <c r="J42" s="177">
        <v>1</v>
      </c>
      <c r="K42" s="177">
        <v>41</v>
      </c>
      <c r="L42" s="176" t="s">
        <v>1149</v>
      </c>
      <c r="M42" s="176" t="s">
        <v>160</v>
      </c>
    </row>
    <row r="43" spans="1:13">
      <c r="I43" s="176" t="s">
        <v>376</v>
      </c>
      <c r="J43" s="177">
        <v>1</v>
      </c>
      <c r="K43" s="177">
        <v>42</v>
      </c>
      <c r="L43" s="176" t="s">
        <v>1150</v>
      </c>
      <c r="M43" s="176" t="s">
        <v>154</v>
      </c>
    </row>
    <row r="44" spans="1:13">
      <c r="I44" s="176" t="s">
        <v>376</v>
      </c>
      <c r="J44" s="177">
        <v>1</v>
      </c>
      <c r="K44" s="177">
        <v>43</v>
      </c>
      <c r="L44" s="176" t="s">
        <v>184</v>
      </c>
      <c r="M44" s="176" t="s">
        <v>184</v>
      </c>
    </row>
    <row r="45" spans="1:13">
      <c r="I45" s="176" t="s">
        <v>376</v>
      </c>
      <c r="J45" s="177">
        <v>1</v>
      </c>
      <c r="K45" s="177">
        <v>44</v>
      </c>
      <c r="L45" s="176" t="s">
        <v>1151</v>
      </c>
      <c r="M45" s="176" t="s">
        <v>1151</v>
      </c>
    </row>
    <row r="46" spans="1:13">
      <c r="I46" s="176" t="s">
        <v>376</v>
      </c>
      <c r="J46" s="177">
        <v>1</v>
      </c>
      <c r="K46" s="177">
        <v>45</v>
      </c>
      <c r="L46" s="176" t="s">
        <v>1152</v>
      </c>
      <c r="M46" s="176" t="s">
        <v>161</v>
      </c>
    </row>
    <row r="47" spans="1:13">
      <c r="I47" s="176" t="s">
        <v>376</v>
      </c>
      <c r="J47" s="177">
        <v>1</v>
      </c>
      <c r="K47" s="177">
        <v>46</v>
      </c>
      <c r="L47" s="176" t="s">
        <v>1153</v>
      </c>
      <c r="M47" s="176" t="s">
        <v>1154</v>
      </c>
    </row>
    <row r="48" spans="1:13">
      <c r="I48" s="176" t="s">
        <v>376</v>
      </c>
      <c r="J48" s="177">
        <v>1</v>
      </c>
      <c r="K48" s="177">
        <v>47</v>
      </c>
      <c r="L48" s="176" t="s">
        <v>1155</v>
      </c>
      <c r="M48" s="176" t="s">
        <v>1156</v>
      </c>
    </row>
    <row r="49" spans="9:13">
      <c r="I49" s="176" t="s">
        <v>376</v>
      </c>
      <c r="J49" s="177">
        <v>1</v>
      </c>
      <c r="K49" s="177">
        <v>48</v>
      </c>
      <c r="L49" s="176" t="s">
        <v>1157</v>
      </c>
      <c r="M49" s="176" t="s">
        <v>185</v>
      </c>
    </row>
    <row r="50" spans="9:13">
      <c r="I50" s="176" t="s">
        <v>376</v>
      </c>
      <c r="J50" s="177">
        <v>1</v>
      </c>
      <c r="K50" s="177">
        <v>49</v>
      </c>
      <c r="L50" s="176" t="s">
        <v>1158</v>
      </c>
      <c r="M50" s="176" t="s">
        <v>198</v>
      </c>
    </row>
    <row r="51" spans="9:13">
      <c r="I51" s="176" t="s">
        <v>376</v>
      </c>
      <c r="J51" s="177">
        <v>1</v>
      </c>
      <c r="K51" s="177">
        <v>50</v>
      </c>
      <c r="L51" s="176" t="s">
        <v>1159</v>
      </c>
      <c r="M51" s="176" t="s">
        <v>1160</v>
      </c>
    </row>
    <row r="52" spans="9:13">
      <c r="I52" s="176" t="s">
        <v>376</v>
      </c>
      <c r="J52" s="177">
        <v>1</v>
      </c>
      <c r="K52" s="177">
        <v>51</v>
      </c>
      <c r="L52" s="176" t="s">
        <v>1161</v>
      </c>
      <c r="M52" s="176" t="s">
        <v>169</v>
      </c>
    </row>
    <row r="53" spans="9:13">
      <c r="I53" s="176" t="s">
        <v>376</v>
      </c>
      <c r="J53" s="177">
        <v>1</v>
      </c>
      <c r="K53" s="177">
        <v>52</v>
      </c>
      <c r="L53" s="176" t="s">
        <v>1162</v>
      </c>
      <c r="M53" s="176" t="s">
        <v>1163</v>
      </c>
    </row>
    <row r="54" spans="9:13">
      <c r="I54" s="176" t="s">
        <v>376</v>
      </c>
      <c r="J54" s="177">
        <v>1</v>
      </c>
      <c r="K54" s="177">
        <v>53</v>
      </c>
      <c r="L54" s="176" t="s">
        <v>1164</v>
      </c>
      <c r="M54" s="176" t="s">
        <v>163</v>
      </c>
    </row>
    <row r="55" spans="9:13">
      <c r="I55" s="176" t="s">
        <v>376</v>
      </c>
      <c r="J55" s="177">
        <v>1</v>
      </c>
      <c r="K55" s="177">
        <v>54</v>
      </c>
      <c r="L55" s="176" t="s">
        <v>1165</v>
      </c>
      <c r="M55" s="176" t="s">
        <v>164</v>
      </c>
    </row>
    <row r="56" spans="9:13">
      <c r="I56" s="176" t="s">
        <v>376</v>
      </c>
      <c r="J56" s="177">
        <v>1</v>
      </c>
      <c r="K56" s="177">
        <v>55</v>
      </c>
      <c r="L56" s="176" t="s">
        <v>1166</v>
      </c>
      <c r="M56" s="176" t="s">
        <v>191</v>
      </c>
    </row>
    <row r="57" spans="9:13">
      <c r="I57" s="176" t="s">
        <v>376</v>
      </c>
      <c r="J57" s="177">
        <v>1</v>
      </c>
      <c r="K57" s="177">
        <v>56</v>
      </c>
      <c r="L57" s="176" t="s">
        <v>1167</v>
      </c>
      <c r="M57" s="176" t="s">
        <v>162</v>
      </c>
    </row>
    <row r="58" spans="9:13">
      <c r="I58" s="176" t="s">
        <v>376</v>
      </c>
      <c r="J58" s="177">
        <v>1</v>
      </c>
      <c r="K58" s="177">
        <v>57</v>
      </c>
      <c r="L58" s="176" t="s">
        <v>1168</v>
      </c>
      <c r="M58" s="176" t="s">
        <v>176</v>
      </c>
    </row>
    <row r="59" spans="9:13">
      <c r="I59" s="176" t="s">
        <v>376</v>
      </c>
      <c r="J59" s="177">
        <v>1</v>
      </c>
      <c r="K59" s="177">
        <v>58</v>
      </c>
      <c r="L59" s="176" t="s">
        <v>1169</v>
      </c>
      <c r="M59" s="176" t="s">
        <v>170</v>
      </c>
    </row>
    <row r="60" spans="9:13">
      <c r="I60" s="176" t="s">
        <v>376</v>
      </c>
      <c r="J60" s="177">
        <v>1</v>
      </c>
      <c r="K60" s="177">
        <v>59</v>
      </c>
      <c r="L60" s="176" t="s">
        <v>1170</v>
      </c>
      <c r="M60" s="176" t="s">
        <v>1171</v>
      </c>
    </row>
    <row r="61" spans="9:13">
      <c r="I61" s="176" t="s">
        <v>376</v>
      </c>
      <c r="J61" s="177">
        <v>1</v>
      </c>
      <c r="K61" s="177">
        <v>60</v>
      </c>
      <c r="L61" s="176" t="s">
        <v>1172</v>
      </c>
      <c r="M61" s="176" t="s">
        <v>1173</v>
      </c>
    </row>
    <row r="62" spans="9:13">
      <c r="I62" s="176" t="s">
        <v>376</v>
      </c>
      <c r="J62" s="177">
        <v>1</v>
      </c>
      <c r="K62" s="177">
        <v>61</v>
      </c>
      <c r="L62" s="176" t="s">
        <v>1174</v>
      </c>
      <c r="M62" s="176" t="s">
        <v>171</v>
      </c>
    </row>
    <row r="63" spans="9:13">
      <c r="I63" s="176" t="s">
        <v>376</v>
      </c>
      <c r="J63" s="177">
        <v>1</v>
      </c>
      <c r="K63" s="177">
        <v>62</v>
      </c>
      <c r="L63" s="176" t="s">
        <v>1175</v>
      </c>
      <c r="M63" s="176" t="s">
        <v>1176</v>
      </c>
    </row>
    <row r="64" spans="9:13">
      <c r="I64" s="176" t="s">
        <v>376</v>
      </c>
      <c r="J64" s="177">
        <v>1</v>
      </c>
      <c r="K64" s="177">
        <v>63</v>
      </c>
      <c r="L64" s="176" t="s">
        <v>1177</v>
      </c>
      <c r="M64" s="176" t="s">
        <v>172</v>
      </c>
    </row>
    <row r="65" spans="9:13">
      <c r="I65" s="176" t="s">
        <v>376</v>
      </c>
      <c r="J65" s="177">
        <v>1</v>
      </c>
      <c r="K65" s="177">
        <v>64</v>
      </c>
      <c r="L65" s="176" t="s">
        <v>1178</v>
      </c>
      <c r="M65" s="176" t="s">
        <v>189</v>
      </c>
    </row>
    <row r="66" spans="9:13">
      <c r="I66" s="176" t="s">
        <v>376</v>
      </c>
      <c r="J66" s="177">
        <v>1</v>
      </c>
      <c r="K66" s="177">
        <v>65</v>
      </c>
      <c r="L66" s="176" t="s">
        <v>1179</v>
      </c>
      <c r="M66" s="176" t="s">
        <v>196</v>
      </c>
    </row>
    <row r="67" spans="9:13">
      <c r="I67" s="176" t="s">
        <v>376</v>
      </c>
      <c r="J67" s="177">
        <v>1</v>
      </c>
      <c r="K67" s="177">
        <v>66</v>
      </c>
      <c r="L67" s="176" t="s">
        <v>1180</v>
      </c>
      <c r="M67" s="176" t="s">
        <v>1181</v>
      </c>
    </row>
    <row r="68" spans="9:13">
      <c r="I68" s="176" t="s">
        <v>376</v>
      </c>
      <c r="J68" s="177">
        <v>1</v>
      </c>
      <c r="K68" s="177">
        <v>67</v>
      </c>
      <c r="L68" s="176" t="s">
        <v>1182</v>
      </c>
      <c r="M68" s="176" t="s">
        <v>180</v>
      </c>
    </row>
    <row r="69" spans="9:13">
      <c r="I69" s="176" t="s">
        <v>376</v>
      </c>
      <c r="J69" s="177">
        <v>1</v>
      </c>
      <c r="K69" s="177">
        <v>68</v>
      </c>
      <c r="L69" s="176" t="s">
        <v>188</v>
      </c>
      <c r="M69" s="176" t="s">
        <v>188</v>
      </c>
    </row>
    <row r="70" spans="9:13">
      <c r="I70" s="176" t="s">
        <v>376</v>
      </c>
      <c r="J70" s="177">
        <v>1</v>
      </c>
      <c r="K70" s="177">
        <v>69</v>
      </c>
      <c r="L70" s="176" t="s">
        <v>1183</v>
      </c>
      <c r="M70" s="176" t="s">
        <v>1183</v>
      </c>
    </row>
    <row r="71" spans="9:13">
      <c r="I71" s="176" t="s">
        <v>376</v>
      </c>
      <c r="J71" s="177">
        <v>1</v>
      </c>
      <c r="K71" s="177">
        <v>70</v>
      </c>
      <c r="L71" s="176" t="s">
        <v>1184</v>
      </c>
      <c r="M71" s="176" t="s">
        <v>173</v>
      </c>
    </row>
    <row r="72" spans="9:13">
      <c r="I72" s="176" t="s">
        <v>376</v>
      </c>
      <c r="J72" s="177">
        <v>1</v>
      </c>
      <c r="K72" s="177">
        <v>71</v>
      </c>
      <c r="L72" s="176" t="s">
        <v>1185</v>
      </c>
      <c r="M72" s="176" t="s">
        <v>1186</v>
      </c>
    </row>
    <row r="73" spans="9:13">
      <c r="I73" s="176" t="s">
        <v>376</v>
      </c>
      <c r="J73" s="177">
        <v>1</v>
      </c>
      <c r="K73" s="177">
        <v>72</v>
      </c>
      <c r="L73" s="176" t="s">
        <v>1187</v>
      </c>
      <c r="M73" s="176" t="s">
        <v>1188</v>
      </c>
    </row>
    <row r="74" spans="9:13">
      <c r="I74" s="176" t="s">
        <v>376</v>
      </c>
      <c r="J74" s="177">
        <v>1</v>
      </c>
      <c r="K74" s="177">
        <v>73</v>
      </c>
      <c r="L74" s="176" t="s">
        <v>1189</v>
      </c>
      <c r="M74" s="176" t="s">
        <v>1190</v>
      </c>
    </row>
    <row r="75" spans="9:13">
      <c r="I75" s="176" t="s">
        <v>376</v>
      </c>
      <c r="J75" s="177">
        <v>1</v>
      </c>
      <c r="K75" s="177">
        <v>74</v>
      </c>
      <c r="L75" s="176" t="s">
        <v>155</v>
      </c>
      <c r="M75" s="176"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tabColor theme="5" tint="0.39997558519241921"/>
  </sheetPr>
  <dimension ref="A3:J42"/>
  <sheetViews>
    <sheetView topLeftCell="A22" workbookViewId="0">
      <selection activeCell="S39" sqref="S39"/>
    </sheetView>
  </sheetViews>
  <sheetFormatPr defaultRowHeight="14.4"/>
  <sheetData>
    <row r="3" spans="1:1" ht="18">
      <c r="A3" s="133" t="s">
        <v>1014</v>
      </c>
    </row>
    <row r="4" spans="1:1" ht="18">
      <c r="A4" s="133" t="s">
        <v>514</v>
      </c>
    </row>
    <row r="5" spans="1:1" ht="18">
      <c r="A5" s="133" t="s">
        <v>448</v>
      </c>
    </row>
    <row r="6" spans="1:1" ht="18">
      <c r="A6" s="133" t="s">
        <v>449</v>
      </c>
    </row>
    <row r="7" spans="1:1" ht="18">
      <c r="A7" s="133" t="s">
        <v>515</v>
      </c>
    </row>
    <row r="8" spans="1:1">
      <c r="A8" s="111" t="s">
        <v>531</v>
      </c>
    </row>
    <row r="9" spans="1:1">
      <c r="A9" s="111" t="s">
        <v>532</v>
      </c>
    </row>
    <row r="10" spans="1:1">
      <c r="A10" s="111" t="s">
        <v>533</v>
      </c>
    </row>
    <row r="11" spans="1:1">
      <c r="A11" s="111" t="s">
        <v>534</v>
      </c>
    </row>
    <row r="12" spans="1:1">
      <c r="A12" s="111" t="s">
        <v>535</v>
      </c>
    </row>
    <row r="13" spans="1:1">
      <c r="A13" t="s">
        <v>536</v>
      </c>
    </row>
    <row r="14" spans="1:1">
      <c r="A14" t="s">
        <v>537</v>
      </c>
    </row>
    <row r="17" spans="1:1">
      <c r="A17" s="73" t="s">
        <v>538</v>
      </c>
    </row>
    <row r="18" spans="1:1">
      <c r="A18" s="110" t="s">
        <v>539</v>
      </c>
    </row>
    <row r="19" spans="1:1">
      <c r="A19" t="s">
        <v>540</v>
      </c>
    </row>
    <row r="20" spans="1:1">
      <c r="A20" s="110" t="s">
        <v>1071</v>
      </c>
    </row>
    <row r="21" spans="1:1">
      <c r="A21" s="110" t="s">
        <v>541</v>
      </c>
    </row>
    <row r="23" spans="1:1">
      <c r="A23" s="73" t="s">
        <v>542</v>
      </c>
    </row>
    <row r="24" spans="1:1">
      <c r="A24" s="112" t="s">
        <v>543</v>
      </c>
    </row>
    <row r="25" spans="1:1">
      <c r="A25" t="s">
        <v>544</v>
      </c>
    </row>
    <row r="26" spans="1:1">
      <c r="A26" s="112" t="s">
        <v>545</v>
      </c>
    </row>
    <row r="27" spans="1:1">
      <c r="A27" t="s">
        <v>546</v>
      </c>
    </row>
    <row r="28" spans="1:1">
      <c r="A28" t="s">
        <v>547</v>
      </c>
    </row>
    <row r="29" spans="1:1">
      <c r="A29" s="112" t="s">
        <v>548</v>
      </c>
    </row>
    <row r="30" spans="1:1">
      <c r="A30" s="112" t="s">
        <v>549</v>
      </c>
    </row>
    <row r="31" spans="1:1">
      <c r="A31" s="112" t="s">
        <v>550</v>
      </c>
    </row>
    <row r="32" spans="1:1">
      <c r="A32" s="112" t="s">
        <v>551</v>
      </c>
    </row>
    <row r="34" spans="1:10" ht="18">
      <c r="A34" s="133" t="s">
        <v>879</v>
      </c>
      <c r="B34" s="133"/>
      <c r="C34" s="133"/>
      <c r="D34" s="133"/>
      <c r="E34" s="133"/>
    </row>
    <row r="35" spans="1:10" ht="18">
      <c r="A35" s="133" t="s">
        <v>878</v>
      </c>
      <c r="B35" s="133"/>
      <c r="C35" s="133"/>
      <c r="D35" s="133"/>
      <c r="E35" s="133"/>
    </row>
    <row r="36" spans="1:10" ht="18">
      <c r="A36" s="133" t="s">
        <v>880</v>
      </c>
      <c r="B36" s="133"/>
      <c r="C36" s="133"/>
      <c r="D36" s="133"/>
      <c r="E36" s="133"/>
    </row>
    <row r="37" spans="1:10" ht="18">
      <c r="A37" s="133" t="s">
        <v>881</v>
      </c>
      <c r="B37" s="133"/>
      <c r="C37" s="133"/>
      <c r="D37" s="133"/>
      <c r="E37" s="133"/>
    </row>
    <row r="38" spans="1:10" ht="18">
      <c r="A38" s="133" t="s">
        <v>882</v>
      </c>
      <c r="B38" s="133"/>
      <c r="C38" s="133"/>
      <c r="D38" s="133"/>
      <c r="E38" s="133"/>
    </row>
    <row r="39" spans="1:10" ht="18">
      <c r="A39" s="133" t="s">
        <v>883</v>
      </c>
    </row>
    <row r="40" spans="1:10" ht="18">
      <c r="A40" s="133" t="s">
        <v>884</v>
      </c>
      <c r="B40" s="133"/>
      <c r="C40" s="133"/>
      <c r="D40" s="133"/>
      <c r="E40" s="133"/>
      <c r="F40" s="133"/>
      <c r="G40" s="133"/>
      <c r="H40" s="133"/>
      <c r="I40" s="133"/>
      <c r="J40" s="133"/>
    </row>
    <row r="41" spans="1:10" ht="18">
      <c r="A41" s="133" t="s">
        <v>885</v>
      </c>
      <c r="B41" s="133"/>
      <c r="C41" s="133"/>
      <c r="D41" s="133"/>
      <c r="E41" s="133"/>
      <c r="F41" s="133"/>
      <c r="G41" s="133"/>
      <c r="H41" s="133"/>
      <c r="I41" s="133"/>
      <c r="J41" s="133"/>
    </row>
    <row r="42" spans="1:10" ht="18">
      <c r="A42" s="133"/>
      <c r="B42" s="133"/>
      <c r="C42" s="133"/>
      <c r="D42" s="133"/>
      <c r="E42" s="133"/>
      <c r="F42" s="133"/>
      <c r="G42" s="133"/>
      <c r="H42" s="133"/>
      <c r="I42" s="133"/>
      <c r="J42" s="13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AD77"/>
  <sheetViews>
    <sheetView topLeftCell="A31" workbookViewId="0">
      <selection activeCell="C62" sqref="C62"/>
    </sheetView>
  </sheetViews>
  <sheetFormatPr defaultRowHeight="14.4"/>
  <cols>
    <col min="1" max="1" width="23.44140625" customWidth="1"/>
    <col min="2" max="16" width="9.44140625" customWidth="1"/>
    <col min="21" max="21" width="22.88671875" customWidth="1"/>
    <col min="22" max="22" width="12" customWidth="1"/>
  </cols>
  <sheetData>
    <row r="1" spans="1:29" ht="15">
      <c r="A1" s="22" t="s">
        <v>474</v>
      </c>
      <c r="C1" t="s">
        <v>511</v>
      </c>
      <c r="D1" s="72" t="s">
        <v>512</v>
      </c>
    </row>
    <row r="3" spans="1:29" ht="15.75" thickBot="1">
      <c r="A3" s="13" t="s">
        <v>459</v>
      </c>
      <c r="B3" s="13" t="s">
        <v>460</v>
      </c>
      <c r="C3" s="13" t="s">
        <v>461</v>
      </c>
      <c r="D3" s="13" t="s">
        <v>462</v>
      </c>
      <c r="E3" s="13" t="s">
        <v>463</v>
      </c>
      <c r="F3" s="13" t="s">
        <v>209</v>
      </c>
      <c r="G3" s="13" t="s">
        <v>464</v>
      </c>
      <c r="H3" s="13" t="s">
        <v>465</v>
      </c>
      <c r="I3" s="13" t="s">
        <v>466</v>
      </c>
      <c r="J3" s="14" t="s">
        <v>467</v>
      </c>
    </row>
    <row r="4" spans="1:29" ht="15">
      <c r="A4" s="9">
        <v>38565</v>
      </c>
      <c r="B4" s="9">
        <v>38717</v>
      </c>
      <c r="C4" s="10" t="s">
        <v>450</v>
      </c>
      <c r="D4" s="10" t="s">
        <v>451</v>
      </c>
      <c r="E4" s="11" t="s">
        <v>452</v>
      </c>
      <c r="F4" s="10" t="s">
        <v>453</v>
      </c>
      <c r="G4" s="10" t="s">
        <v>454</v>
      </c>
      <c r="H4" s="10" t="s">
        <v>455</v>
      </c>
      <c r="I4" s="12">
        <v>865</v>
      </c>
    </row>
    <row r="5" spans="1:29" ht="15.75" thickBot="1">
      <c r="A5" s="15">
        <v>38596</v>
      </c>
      <c r="B5" s="15">
        <v>38686</v>
      </c>
      <c r="C5" s="16" t="s">
        <v>456</v>
      </c>
      <c r="D5" s="16" t="s">
        <v>457</v>
      </c>
      <c r="E5" s="17" t="s">
        <v>458</v>
      </c>
      <c r="F5" s="16" t="s">
        <v>453</v>
      </c>
      <c r="G5" s="16" t="s">
        <v>454</v>
      </c>
      <c r="H5" s="16" t="s">
        <v>455</v>
      </c>
      <c r="I5" s="18">
        <v>1014</v>
      </c>
      <c r="J5" s="21"/>
    </row>
    <row r="6" spans="1:29" ht="15">
      <c r="A6" s="9">
        <v>38899</v>
      </c>
      <c r="B6" s="9">
        <v>39113</v>
      </c>
      <c r="C6" s="10" t="s">
        <v>468</v>
      </c>
      <c r="D6" s="10" t="s">
        <v>469</v>
      </c>
      <c r="E6" s="11" t="s">
        <v>470</v>
      </c>
      <c r="F6" s="10" t="s">
        <v>453</v>
      </c>
      <c r="G6" s="10" t="s">
        <v>471</v>
      </c>
      <c r="H6" s="10" t="s">
        <v>455</v>
      </c>
      <c r="I6" s="12">
        <v>2209</v>
      </c>
      <c r="J6" s="10"/>
    </row>
    <row r="7" spans="1:29" ht="15">
      <c r="A7" s="9">
        <v>38961</v>
      </c>
      <c r="B7" s="9">
        <v>39051</v>
      </c>
      <c r="C7" s="10" t="s">
        <v>456</v>
      </c>
      <c r="D7" s="10" t="s">
        <v>472</v>
      </c>
      <c r="E7" s="11" t="s">
        <v>458</v>
      </c>
      <c r="F7" s="10" t="s">
        <v>453</v>
      </c>
      <c r="G7" s="10" t="s">
        <v>471</v>
      </c>
      <c r="H7" s="10" t="s">
        <v>455</v>
      </c>
      <c r="I7" s="12">
        <v>902</v>
      </c>
      <c r="J7" s="10"/>
    </row>
    <row r="8" spans="1:29" ht="15.75" thickBot="1">
      <c r="A8" s="15">
        <v>38961</v>
      </c>
      <c r="B8" s="15">
        <v>39082</v>
      </c>
      <c r="C8" s="16" t="s">
        <v>450</v>
      </c>
      <c r="D8" s="16" t="s">
        <v>451</v>
      </c>
      <c r="E8" s="17" t="s">
        <v>452</v>
      </c>
      <c r="F8" s="16" t="s">
        <v>453</v>
      </c>
      <c r="G8" s="16" t="s">
        <v>471</v>
      </c>
      <c r="H8" s="16" t="s">
        <v>455</v>
      </c>
      <c r="I8" s="18">
        <v>518</v>
      </c>
      <c r="J8" s="16"/>
    </row>
    <row r="9" spans="1:29" ht="15">
      <c r="A9" s="9">
        <v>39264</v>
      </c>
      <c r="B9" s="9">
        <v>39478</v>
      </c>
      <c r="C9" s="19" t="s">
        <v>468</v>
      </c>
      <c r="D9" s="19" t="s">
        <v>469</v>
      </c>
      <c r="E9" s="11" t="s">
        <v>470</v>
      </c>
      <c r="F9" s="10" t="s">
        <v>453</v>
      </c>
      <c r="G9" s="10" t="s">
        <v>473</v>
      </c>
      <c r="H9" s="10" t="s">
        <v>455</v>
      </c>
      <c r="I9" s="12">
        <v>3056</v>
      </c>
    </row>
    <row r="10" spans="1:29" ht="15">
      <c r="A10" s="9">
        <v>39326</v>
      </c>
      <c r="B10" s="9">
        <v>39416</v>
      </c>
      <c r="C10" s="19" t="s">
        <v>456</v>
      </c>
      <c r="D10" s="19" t="s">
        <v>472</v>
      </c>
      <c r="E10" s="11" t="s">
        <v>458</v>
      </c>
      <c r="F10" s="10" t="s">
        <v>453</v>
      </c>
      <c r="G10" s="10" t="s">
        <v>473</v>
      </c>
      <c r="H10" s="10" t="s">
        <v>455</v>
      </c>
      <c r="I10" s="12">
        <v>782</v>
      </c>
    </row>
    <row r="11" spans="1:29" ht="15.75" thickBot="1">
      <c r="A11" s="15">
        <v>39326</v>
      </c>
      <c r="B11" s="15">
        <v>39447</v>
      </c>
      <c r="C11" s="20" t="s">
        <v>450</v>
      </c>
      <c r="D11" s="20" t="s">
        <v>451</v>
      </c>
      <c r="E11" s="17" t="s">
        <v>452</v>
      </c>
      <c r="F11" s="16" t="s">
        <v>453</v>
      </c>
      <c r="G11" s="16" t="s">
        <v>473</v>
      </c>
      <c r="H11" s="16" t="s">
        <v>455</v>
      </c>
      <c r="I11" s="18">
        <v>1303</v>
      </c>
      <c r="J11" s="21"/>
    </row>
    <row r="14" spans="1:29">
      <c r="A14" s="22" t="s">
        <v>475</v>
      </c>
    </row>
    <row r="15" spans="1:29">
      <c r="A15" s="23" t="s">
        <v>476</v>
      </c>
      <c r="B15" s="24"/>
      <c r="C15" s="24"/>
      <c r="D15" s="24"/>
      <c r="E15" s="24"/>
      <c r="F15" s="24"/>
      <c r="G15" s="24"/>
      <c r="H15" s="25">
        <v>2005</v>
      </c>
      <c r="I15" s="24"/>
      <c r="K15" s="23" t="s">
        <v>476</v>
      </c>
      <c r="L15" s="24"/>
      <c r="M15" s="24"/>
      <c r="N15" s="24"/>
      <c r="O15" s="24"/>
      <c r="P15" s="24"/>
      <c r="Q15" s="24"/>
      <c r="R15" s="25">
        <v>2006</v>
      </c>
      <c r="S15" s="24"/>
      <c r="U15" s="23" t="s">
        <v>476</v>
      </c>
      <c r="V15" s="24"/>
      <c r="W15" s="24"/>
      <c r="X15" s="24"/>
      <c r="Y15" s="24"/>
      <c r="Z15" s="24"/>
      <c r="AA15" s="24"/>
      <c r="AB15" s="25">
        <v>2007</v>
      </c>
      <c r="AC15" s="24"/>
    </row>
    <row r="16" spans="1:29">
      <c r="A16" s="26"/>
      <c r="B16" s="27" t="s">
        <v>477</v>
      </c>
      <c r="C16" s="28"/>
      <c r="D16" s="29"/>
      <c r="E16" s="30" t="s">
        <v>478</v>
      </c>
      <c r="F16" s="24"/>
      <c r="G16" s="29"/>
      <c r="H16" s="29"/>
      <c r="I16" s="31"/>
      <c r="K16" s="26"/>
      <c r="L16" s="27" t="s">
        <v>477</v>
      </c>
      <c r="M16" s="28"/>
      <c r="N16" s="29"/>
      <c r="O16" s="30" t="s">
        <v>478</v>
      </c>
      <c r="P16" s="24"/>
      <c r="Q16" s="29"/>
      <c r="R16" s="29"/>
      <c r="S16" s="31"/>
      <c r="U16" s="26"/>
      <c r="V16" s="27" t="s">
        <v>477</v>
      </c>
      <c r="W16" s="28"/>
      <c r="X16" s="29"/>
      <c r="Y16" s="30" t="s">
        <v>478</v>
      </c>
      <c r="Z16" s="24"/>
      <c r="AA16" s="29"/>
      <c r="AB16" s="29"/>
      <c r="AC16" s="31"/>
    </row>
    <row r="17" spans="1:30">
      <c r="A17" s="26"/>
      <c r="B17" s="32" t="s">
        <v>479</v>
      </c>
      <c r="C17" s="33"/>
      <c r="D17" s="34"/>
      <c r="E17" s="34"/>
      <c r="F17" s="34"/>
      <c r="G17" s="34"/>
      <c r="H17" s="34"/>
      <c r="I17" s="35"/>
      <c r="K17" s="26"/>
      <c r="L17" s="32" t="s">
        <v>479</v>
      </c>
      <c r="M17" s="33"/>
      <c r="N17" s="34"/>
      <c r="O17" s="34"/>
      <c r="P17" s="34"/>
      <c r="Q17" s="34"/>
      <c r="R17" s="34"/>
      <c r="S17" s="35"/>
      <c r="U17" s="26"/>
      <c r="V17" s="32" t="s">
        <v>479</v>
      </c>
      <c r="W17" s="33"/>
      <c r="X17" s="34"/>
      <c r="Y17" s="34"/>
      <c r="Z17" s="34"/>
      <c r="AA17" s="34"/>
      <c r="AB17" s="34"/>
      <c r="AC17" s="35"/>
    </row>
    <row r="18" spans="1:30">
      <c r="A18" s="26" t="s">
        <v>480</v>
      </c>
      <c r="B18" s="36" t="s">
        <v>481</v>
      </c>
      <c r="C18" s="69" t="s">
        <v>482</v>
      </c>
      <c r="D18" s="70"/>
      <c r="E18" s="69" t="s">
        <v>483</v>
      </c>
      <c r="F18" s="71"/>
      <c r="G18" s="69" t="s">
        <v>484</v>
      </c>
      <c r="H18" s="70" t="s">
        <v>485</v>
      </c>
      <c r="I18" s="37" t="s">
        <v>486</v>
      </c>
      <c r="K18" s="26" t="s">
        <v>480</v>
      </c>
      <c r="L18" s="36" t="s">
        <v>481</v>
      </c>
      <c r="M18" s="69" t="s">
        <v>482</v>
      </c>
      <c r="N18" s="70"/>
      <c r="O18" s="69" t="s">
        <v>483</v>
      </c>
      <c r="P18" s="71"/>
      <c r="Q18" s="69" t="s">
        <v>484</v>
      </c>
      <c r="R18" s="70" t="s">
        <v>485</v>
      </c>
      <c r="S18" s="37" t="s">
        <v>486</v>
      </c>
      <c r="U18" s="26" t="s">
        <v>480</v>
      </c>
      <c r="V18" s="36" t="s">
        <v>481</v>
      </c>
      <c r="W18" s="69" t="s">
        <v>482</v>
      </c>
      <c r="X18" s="70"/>
      <c r="Y18" s="69" t="s">
        <v>483</v>
      </c>
      <c r="Z18" s="71"/>
      <c r="AA18" s="69" t="s">
        <v>484</v>
      </c>
      <c r="AB18" s="70" t="s">
        <v>485</v>
      </c>
      <c r="AC18" s="37" t="s">
        <v>486</v>
      </c>
    </row>
    <row r="19" spans="1:30">
      <c r="A19" s="26"/>
      <c r="B19" s="36"/>
      <c r="C19" s="38" t="s">
        <v>487</v>
      </c>
      <c r="D19" s="39" t="s">
        <v>488</v>
      </c>
      <c r="E19" s="38" t="s">
        <v>487</v>
      </c>
      <c r="F19" s="40" t="s">
        <v>488</v>
      </c>
      <c r="G19" s="38" t="s">
        <v>487</v>
      </c>
      <c r="H19" s="39" t="s">
        <v>488</v>
      </c>
      <c r="I19" s="39"/>
      <c r="K19" s="26"/>
      <c r="L19" s="36"/>
      <c r="M19" s="38" t="s">
        <v>487</v>
      </c>
      <c r="N19" s="39" t="s">
        <v>488</v>
      </c>
      <c r="O19" s="38" t="s">
        <v>487</v>
      </c>
      <c r="P19" s="40" t="s">
        <v>488</v>
      </c>
      <c r="Q19" s="38" t="s">
        <v>487</v>
      </c>
      <c r="R19" s="39" t="s">
        <v>488</v>
      </c>
      <c r="S19" s="39"/>
      <c r="U19" s="26"/>
      <c r="V19" s="36"/>
      <c r="W19" s="38" t="s">
        <v>487</v>
      </c>
      <c r="X19" s="39" t="s">
        <v>488</v>
      </c>
      <c r="Y19" s="38" t="s">
        <v>487</v>
      </c>
      <c r="Z19" s="40" t="s">
        <v>488</v>
      </c>
      <c r="AA19" s="38" t="s">
        <v>487</v>
      </c>
      <c r="AB19" s="39" t="s">
        <v>488</v>
      </c>
      <c r="AC19" s="39"/>
    </row>
    <row r="20" spans="1:30">
      <c r="A20" s="23" t="s">
        <v>489</v>
      </c>
      <c r="B20" s="41"/>
      <c r="C20" s="42"/>
      <c r="D20" s="43"/>
      <c r="E20" s="42"/>
      <c r="F20" s="44"/>
      <c r="G20" s="42"/>
      <c r="H20" s="43"/>
      <c r="I20" s="43"/>
      <c r="J20" s="73" t="s">
        <v>513</v>
      </c>
      <c r="K20" s="23" t="s">
        <v>489</v>
      </c>
      <c r="L20" s="41"/>
      <c r="M20" s="42"/>
      <c r="N20" s="43"/>
      <c r="O20" s="42"/>
      <c r="P20" s="44"/>
      <c r="Q20" s="42"/>
      <c r="R20" s="43"/>
      <c r="S20" s="43"/>
      <c r="T20" s="73" t="s">
        <v>513</v>
      </c>
      <c r="U20" s="23" t="s">
        <v>489</v>
      </c>
      <c r="V20" s="41"/>
      <c r="W20" s="42"/>
      <c r="X20" s="43"/>
      <c r="Y20" s="42"/>
      <c r="Z20" s="44"/>
      <c r="AA20" s="42"/>
      <c r="AB20" s="43"/>
      <c r="AC20" s="43"/>
      <c r="AD20" s="73" t="s">
        <v>513</v>
      </c>
    </row>
    <row r="21" spans="1:30">
      <c r="A21" s="60" t="s">
        <v>490</v>
      </c>
      <c r="B21" s="46">
        <v>0</v>
      </c>
      <c r="C21" s="61">
        <v>1.0000000000000001E-5</v>
      </c>
      <c r="D21" s="62">
        <v>1.0000000000000001E-5</v>
      </c>
      <c r="E21" s="61">
        <v>1.0000000000000001E-5</v>
      </c>
      <c r="F21" s="62">
        <v>1.0000000000000001E-5</v>
      </c>
      <c r="G21" s="61">
        <v>1.0000000000000001E-5</v>
      </c>
      <c r="H21" s="62">
        <v>1.0000000000000001E-5</v>
      </c>
      <c r="I21" s="63">
        <v>6.0000000000000002E-5</v>
      </c>
      <c r="K21" s="60" t="s">
        <v>490</v>
      </c>
      <c r="L21" s="46">
        <v>0</v>
      </c>
      <c r="M21" s="61">
        <v>1.0000000000000001E-5</v>
      </c>
      <c r="N21" s="62">
        <v>1.0000000000000001E-5</v>
      </c>
      <c r="O21" s="61">
        <v>1.0000000000000001E-5</v>
      </c>
      <c r="P21" s="62">
        <v>1.0000000000000001E-5</v>
      </c>
      <c r="Q21" s="61">
        <v>1.0000000000000001E-5</v>
      </c>
      <c r="R21" s="62">
        <v>1.0000000000000001E-5</v>
      </c>
      <c r="S21" s="63">
        <v>6.0000000000000002E-5</v>
      </c>
      <c r="U21" s="60" t="s">
        <v>490</v>
      </c>
      <c r="V21" s="46">
        <v>0</v>
      </c>
      <c r="W21" s="61">
        <v>1.0000000000000001E-5</v>
      </c>
      <c r="X21" s="62">
        <v>1.0000000000000001E-5</v>
      </c>
      <c r="Y21" s="61">
        <v>1.0000000000000001E-5</v>
      </c>
      <c r="Z21" s="62">
        <v>1.0000000000000001E-5</v>
      </c>
      <c r="AA21" s="61">
        <v>1.0000000000000001E-5</v>
      </c>
      <c r="AB21" s="62">
        <v>1.0000000000000001E-5</v>
      </c>
      <c r="AC21" s="63">
        <v>6.0000000000000002E-5</v>
      </c>
    </row>
    <row r="22" spans="1:30">
      <c r="A22" s="64" t="s">
        <v>491</v>
      </c>
      <c r="B22" s="51">
        <v>0</v>
      </c>
      <c r="C22" s="52">
        <v>1.0000000000000001E-5</v>
      </c>
      <c r="D22" s="53">
        <v>1.0000000000000001E-5</v>
      </c>
      <c r="E22" s="52">
        <v>1.0000000000000001E-5</v>
      </c>
      <c r="F22" s="53">
        <v>1.0000000000000001E-5</v>
      </c>
      <c r="G22" s="52">
        <v>1.0000000000000001E-5</v>
      </c>
      <c r="H22" s="54">
        <v>1.0000000000000001E-5</v>
      </c>
      <c r="I22" s="54">
        <v>6.0000000000000002E-5</v>
      </c>
      <c r="K22" s="64" t="s">
        <v>491</v>
      </c>
      <c r="L22" s="51">
        <v>0</v>
      </c>
      <c r="M22" s="52">
        <v>1.0000100000000001</v>
      </c>
      <c r="N22" s="53">
        <v>1.0000000000000001E-5</v>
      </c>
      <c r="O22" s="52">
        <v>1.0000000000000001E-5</v>
      </c>
      <c r="P22" s="53">
        <v>1.0000000000000001E-5</v>
      </c>
      <c r="Q22" s="52">
        <v>1.0000000000000001E-5</v>
      </c>
      <c r="R22" s="54">
        <v>1.0000000000000001E-5</v>
      </c>
      <c r="S22" s="54">
        <v>1.0000600000000004</v>
      </c>
      <c r="U22" s="64" t="s">
        <v>491</v>
      </c>
      <c r="V22" s="51">
        <v>0</v>
      </c>
      <c r="W22" s="52">
        <v>1.0000100000000001</v>
      </c>
      <c r="X22" s="53">
        <v>1.0000000000000001E-5</v>
      </c>
      <c r="Y22" s="52">
        <v>1.0000000000000001E-5</v>
      </c>
      <c r="Z22" s="53">
        <v>1.0000000000000001E-5</v>
      </c>
      <c r="AA22" s="52">
        <v>1.0000000000000001E-5</v>
      </c>
      <c r="AB22" s="54">
        <v>1.0000000000000001E-5</v>
      </c>
      <c r="AC22" s="54">
        <v>1.0000600000000004</v>
      </c>
    </row>
    <row r="23" spans="1:30">
      <c r="A23" s="50" t="s">
        <v>492</v>
      </c>
      <c r="B23" s="51">
        <v>0</v>
      </c>
      <c r="C23" s="52">
        <v>1.0000000000000001E-5</v>
      </c>
      <c r="D23" s="53">
        <v>1.0000000000000001E-5</v>
      </c>
      <c r="E23" s="52">
        <v>1.0000000000000001E-5</v>
      </c>
      <c r="F23" s="53">
        <v>1.0000000000000001E-5</v>
      </c>
      <c r="G23" s="52">
        <v>1.0000000000000001E-5</v>
      </c>
      <c r="H23" s="54">
        <v>10.00001</v>
      </c>
      <c r="I23" s="54">
        <v>10.00006</v>
      </c>
      <c r="K23" s="50" t="s">
        <v>492</v>
      </c>
      <c r="L23" s="51">
        <v>0</v>
      </c>
      <c r="M23" s="52">
        <v>1.0000000000000001E-5</v>
      </c>
      <c r="N23" s="53">
        <v>1.0000000000000001E-5</v>
      </c>
      <c r="O23" s="52">
        <v>1.0000000000000001E-5</v>
      </c>
      <c r="P23" s="53">
        <v>1.0000000000000001E-5</v>
      </c>
      <c r="Q23" s="52">
        <v>1.0000000000000001E-5</v>
      </c>
      <c r="R23" s="54">
        <v>13.00001</v>
      </c>
      <c r="S23" s="54">
        <v>13.00006</v>
      </c>
      <c r="U23" s="50" t="s">
        <v>492</v>
      </c>
      <c r="V23" s="51">
        <v>0</v>
      </c>
      <c r="W23" s="52">
        <v>1.0000000000000001E-5</v>
      </c>
      <c r="X23" s="53">
        <v>1.0000000000000001E-5</v>
      </c>
      <c r="Y23" s="52">
        <v>1.0000000000000001E-5</v>
      </c>
      <c r="Z23" s="53">
        <v>1.0000000000000001E-5</v>
      </c>
      <c r="AA23" s="52">
        <v>1.0000000000000001E-5</v>
      </c>
      <c r="AB23" s="54">
        <v>9.0000099999999996</v>
      </c>
      <c r="AC23" s="54">
        <v>9.0000599999999995</v>
      </c>
    </row>
    <row r="24" spans="1:30">
      <c r="A24" s="50" t="s">
        <v>493</v>
      </c>
      <c r="B24" s="51">
        <v>0</v>
      </c>
      <c r="C24" s="52">
        <v>1.0000000000000001E-5</v>
      </c>
      <c r="D24" s="53">
        <v>1.0000000000000001E-5</v>
      </c>
      <c r="E24" s="52">
        <v>1.0000000000000001E-5</v>
      </c>
      <c r="F24" s="53">
        <v>1.0000000000000001E-5</v>
      </c>
      <c r="G24" s="52">
        <v>1.0000000000000001E-5</v>
      </c>
      <c r="H24" s="54">
        <v>2.0000100000000001</v>
      </c>
      <c r="I24" s="54">
        <v>2.0000599999999999</v>
      </c>
      <c r="K24" s="50" t="s">
        <v>493</v>
      </c>
      <c r="L24" s="51">
        <v>0</v>
      </c>
      <c r="M24" s="52">
        <v>1.0000000000000001E-5</v>
      </c>
      <c r="N24" s="53">
        <v>1.0000000000000001E-5</v>
      </c>
      <c r="O24" s="52">
        <v>1.0000000000000001E-5</v>
      </c>
      <c r="P24" s="53">
        <v>1.0000000000000001E-5</v>
      </c>
      <c r="Q24" s="52">
        <v>1.0000000000000001E-5</v>
      </c>
      <c r="R24" s="54">
        <v>1.0000100000000001</v>
      </c>
      <c r="S24" s="54">
        <v>1.0000600000000002</v>
      </c>
      <c r="U24" s="50" t="s">
        <v>493</v>
      </c>
      <c r="V24" s="51">
        <v>0</v>
      </c>
      <c r="W24" s="52">
        <v>1.0000000000000001E-5</v>
      </c>
      <c r="X24" s="53">
        <v>1.0000000000000001E-5</v>
      </c>
      <c r="Y24" s="52">
        <v>1.0000000000000001E-5</v>
      </c>
      <c r="Z24" s="53">
        <v>1.0000000000000001E-5</v>
      </c>
      <c r="AA24" s="52">
        <v>1.0000000000000001E-5</v>
      </c>
      <c r="AB24" s="54">
        <v>4.0000099999999996</v>
      </c>
      <c r="AC24" s="54">
        <v>4.0000599999999995</v>
      </c>
    </row>
    <row r="25" spans="1:30">
      <c r="A25" s="50" t="s">
        <v>494</v>
      </c>
      <c r="B25" s="51">
        <v>0</v>
      </c>
      <c r="C25" s="52">
        <v>1.0000000000000001E-5</v>
      </c>
      <c r="D25" s="53">
        <v>1.0000000000000001E-5</v>
      </c>
      <c r="E25" s="52">
        <v>1.0000000000000001E-5</v>
      </c>
      <c r="F25" s="53">
        <v>1.0000000000000001E-5</v>
      </c>
      <c r="G25" s="52">
        <v>1.0000000000000001E-5</v>
      </c>
      <c r="H25" s="54">
        <v>33.000010000000003</v>
      </c>
      <c r="I25" s="54">
        <v>33.000060000000005</v>
      </c>
      <c r="K25" s="50" t="s">
        <v>494</v>
      </c>
      <c r="L25" s="51">
        <v>0</v>
      </c>
      <c r="M25" s="52">
        <v>1.0000000000000001E-5</v>
      </c>
      <c r="N25" s="53">
        <v>1.0000000000000001E-5</v>
      </c>
      <c r="O25" s="52">
        <v>1.0000000000000001E-5</v>
      </c>
      <c r="P25" s="53">
        <v>1.0000000000000001E-5</v>
      </c>
      <c r="Q25" s="52">
        <v>1.0000000000000001E-5</v>
      </c>
      <c r="R25" s="54">
        <v>16.00001</v>
      </c>
      <c r="S25" s="54">
        <v>16.000060000000001</v>
      </c>
      <c r="U25" s="50" t="s">
        <v>494</v>
      </c>
      <c r="V25" s="51">
        <v>0</v>
      </c>
      <c r="W25" s="52">
        <v>1.0000000000000001E-5</v>
      </c>
      <c r="X25" s="53">
        <v>1.0000000000000001E-5</v>
      </c>
      <c r="Y25" s="52">
        <v>1.0000000000000001E-5</v>
      </c>
      <c r="Z25" s="53">
        <v>1.0000000000000001E-5</v>
      </c>
      <c r="AA25" s="52">
        <v>1.0000000000000001E-5</v>
      </c>
      <c r="AB25" s="54">
        <v>60.000010000000003</v>
      </c>
      <c r="AC25" s="54">
        <v>60.000060000000005</v>
      </c>
    </row>
    <row r="26" spans="1:30">
      <c r="A26" s="50" t="s">
        <v>495</v>
      </c>
      <c r="B26" s="51">
        <v>0</v>
      </c>
      <c r="C26" s="52">
        <v>1.0000000000000001E-5</v>
      </c>
      <c r="D26" s="53">
        <v>1.0000000000000001E-5</v>
      </c>
      <c r="E26" s="52">
        <v>1.0000000000000001E-5</v>
      </c>
      <c r="F26" s="53">
        <v>1.0000000000000001E-5</v>
      </c>
      <c r="G26" s="52">
        <v>1.0000000000000001E-5</v>
      </c>
      <c r="H26" s="54">
        <v>1.0000000000000001E-5</v>
      </c>
      <c r="I26" s="54">
        <v>6.0000000000000002E-5</v>
      </c>
      <c r="K26" s="50" t="s">
        <v>495</v>
      </c>
      <c r="L26" s="51">
        <v>0</v>
      </c>
      <c r="M26" s="52">
        <v>1.0000000000000001E-5</v>
      </c>
      <c r="N26" s="53">
        <v>1.0000000000000001E-5</v>
      </c>
      <c r="O26" s="52">
        <v>1.0000000000000001E-5</v>
      </c>
      <c r="P26" s="53">
        <v>1.0000000000000001E-5</v>
      </c>
      <c r="Q26" s="52">
        <v>1.0000000000000001E-5</v>
      </c>
      <c r="R26" s="54">
        <v>1.0000000000000001E-5</v>
      </c>
      <c r="S26" s="54">
        <v>6.0000000000000002E-5</v>
      </c>
      <c r="U26" s="50" t="s">
        <v>495</v>
      </c>
      <c r="V26" s="51">
        <v>0</v>
      </c>
      <c r="W26" s="52">
        <v>1.0000000000000001E-5</v>
      </c>
      <c r="X26" s="53">
        <v>1.0000000000000001E-5</v>
      </c>
      <c r="Y26" s="52">
        <v>1.0000000000000001E-5</v>
      </c>
      <c r="Z26" s="53">
        <v>1.0000000000000001E-5</v>
      </c>
      <c r="AA26" s="52">
        <v>1.0000000000000001E-5</v>
      </c>
      <c r="AB26" s="54">
        <v>1.0000000000000001E-5</v>
      </c>
      <c r="AC26" s="54">
        <v>6.0000000000000002E-5</v>
      </c>
    </row>
    <row r="27" spans="1:30">
      <c r="A27" s="50" t="s">
        <v>496</v>
      </c>
      <c r="B27" s="51">
        <v>0</v>
      </c>
      <c r="C27" s="52">
        <v>1.0000000000000001E-5</v>
      </c>
      <c r="D27" s="53">
        <v>1.0000000000000001E-5</v>
      </c>
      <c r="E27" s="52">
        <v>1.0000000000000001E-5</v>
      </c>
      <c r="F27" s="53">
        <v>594.00000999999997</v>
      </c>
      <c r="G27" s="52">
        <v>1.0000000000000001E-5</v>
      </c>
      <c r="H27" s="54">
        <v>1.0000000000000001E-5</v>
      </c>
      <c r="I27" s="54">
        <v>594.00005999999996</v>
      </c>
      <c r="K27" s="50" t="s">
        <v>496</v>
      </c>
      <c r="L27" s="51">
        <v>0</v>
      </c>
      <c r="M27" s="52">
        <v>1.0000000000000001E-5</v>
      </c>
      <c r="N27" s="53">
        <v>1.0000000000000001E-5</v>
      </c>
      <c r="O27" s="52">
        <v>1.0000000000000001E-5</v>
      </c>
      <c r="P27" s="53">
        <v>278.00000999999997</v>
      </c>
      <c r="Q27" s="52">
        <v>1.0000000000000001E-5</v>
      </c>
      <c r="R27" s="54">
        <v>1.0000000000000001E-5</v>
      </c>
      <c r="S27" s="54">
        <v>278.00005999999991</v>
      </c>
      <c r="U27" s="50" t="s">
        <v>496</v>
      </c>
      <c r="V27" s="51">
        <v>0</v>
      </c>
      <c r="W27" s="52">
        <v>1.0000000000000001E-5</v>
      </c>
      <c r="X27" s="53">
        <v>1.0000000000000001E-5</v>
      </c>
      <c r="Y27" s="52">
        <v>1.0000000000000001E-5</v>
      </c>
      <c r="Z27" s="53">
        <v>38.000010000000003</v>
      </c>
      <c r="AA27" s="52">
        <v>1.0000000000000001E-5</v>
      </c>
      <c r="AB27" s="54">
        <v>1.0000000000000001E-5</v>
      </c>
      <c r="AC27" s="54">
        <v>38.000060000000012</v>
      </c>
    </row>
    <row r="28" spans="1:30">
      <c r="A28" s="50" t="s">
        <v>497</v>
      </c>
      <c r="B28" s="51">
        <v>0</v>
      </c>
      <c r="C28" s="52">
        <v>3756.0000100000002</v>
      </c>
      <c r="D28" s="53">
        <v>1.0000000000000001E-5</v>
      </c>
      <c r="E28" s="52">
        <v>0</v>
      </c>
      <c r="F28" s="53">
        <v>0</v>
      </c>
      <c r="G28" s="52">
        <v>0</v>
      </c>
      <c r="H28" s="54">
        <v>0</v>
      </c>
      <c r="I28" s="54">
        <v>3756.0000200000004</v>
      </c>
      <c r="K28" s="50" t="s">
        <v>497</v>
      </c>
      <c r="L28" s="51">
        <v>0</v>
      </c>
      <c r="M28" s="52">
        <v>3391.0000100000002</v>
      </c>
      <c r="N28" s="53">
        <v>1.0000000000000001E-5</v>
      </c>
      <c r="O28" s="52">
        <v>0</v>
      </c>
      <c r="P28" s="53">
        <v>0</v>
      </c>
      <c r="Q28" s="52">
        <v>0</v>
      </c>
      <c r="R28" s="54">
        <v>0</v>
      </c>
      <c r="S28" s="54">
        <v>3391.0000200000004</v>
      </c>
      <c r="U28" s="50" t="s">
        <v>497</v>
      </c>
      <c r="V28" s="51">
        <v>0</v>
      </c>
      <c r="W28" s="52">
        <v>2961.0000100000002</v>
      </c>
      <c r="X28" s="53">
        <v>1.0000000000000001E-5</v>
      </c>
      <c r="Y28" s="52">
        <v>0</v>
      </c>
      <c r="Z28" s="53">
        <v>0</v>
      </c>
      <c r="AA28" s="52">
        <v>0</v>
      </c>
      <c r="AB28" s="54">
        <v>0</v>
      </c>
      <c r="AC28" s="54">
        <v>2961.0000200000004</v>
      </c>
    </row>
    <row r="29" spans="1:30">
      <c r="A29" s="50" t="s">
        <v>498</v>
      </c>
      <c r="B29" s="51">
        <v>4842</v>
      </c>
      <c r="C29" s="52">
        <v>16026.00001</v>
      </c>
      <c r="D29" s="53">
        <v>1.0000000000000001E-5</v>
      </c>
      <c r="E29" s="52">
        <v>1.0000000000000001E-5</v>
      </c>
      <c r="F29" s="53">
        <v>1.0000000000000001E-5</v>
      </c>
      <c r="G29" s="52">
        <v>1.0000000000000001E-5</v>
      </c>
      <c r="H29" s="54">
        <v>2032.00001</v>
      </c>
      <c r="I29" s="54">
        <v>18058.000059999998</v>
      </c>
      <c r="K29" s="50" t="s">
        <v>498</v>
      </c>
      <c r="L29" s="51">
        <v>7306</v>
      </c>
      <c r="M29" s="52">
        <v>12358.00001</v>
      </c>
      <c r="N29" s="53">
        <v>1.0000000000000001E-5</v>
      </c>
      <c r="O29" s="52">
        <v>1.0000000000000001E-5</v>
      </c>
      <c r="P29" s="53">
        <v>1.0000000000000001E-5</v>
      </c>
      <c r="Q29" s="52">
        <v>1.0000000000000001E-5</v>
      </c>
      <c r="R29" s="54">
        <v>1209.00001</v>
      </c>
      <c r="S29" s="54">
        <v>13567.000059999998</v>
      </c>
      <c r="U29" s="50" t="s">
        <v>498</v>
      </c>
      <c r="V29" s="51">
        <v>6934</v>
      </c>
      <c r="W29" s="52">
        <v>13270.00001</v>
      </c>
      <c r="X29" s="53">
        <v>1.0000000000000001E-5</v>
      </c>
      <c r="Y29" s="52">
        <v>1.0000000000000001E-5</v>
      </c>
      <c r="Z29" s="53">
        <v>1.0000000000000001E-5</v>
      </c>
      <c r="AA29" s="52">
        <v>1.0000000000000001E-5</v>
      </c>
      <c r="AB29" s="54">
        <v>531.00000999999997</v>
      </c>
      <c r="AC29" s="54">
        <v>13801.000059999998</v>
      </c>
    </row>
    <row r="30" spans="1:30">
      <c r="A30" s="55" t="s">
        <v>499</v>
      </c>
      <c r="B30" s="56">
        <v>0</v>
      </c>
      <c r="C30" s="57">
        <v>1.0000000000000001E-5</v>
      </c>
      <c r="D30" s="58">
        <v>1.0000000000000001E-5</v>
      </c>
      <c r="E30" s="57">
        <v>1.0000000000000001E-5</v>
      </c>
      <c r="F30" s="58">
        <v>1.0000000000000001E-5</v>
      </c>
      <c r="G30" s="57">
        <v>1.0000000000000001E-5</v>
      </c>
      <c r="H30" s="59">
        <v>104.00001</v>
      </c>
      <c r="I30" s="59">
        <v>104.00006</v>
      </c>
      <c r="K30" s="55" t="s">
        <v>499</v>
      </c>
      <c r="L30" s="56">
        <v>0</v>
      </c>
      <c r="M30" s="57">
        <v>1.0000000000000001E-5</v>
      </c>
      <c r="N30" s="58">
        <v>1.0000000000000001E-5</v>
      </c>
      <c r="O30" s="57">
        <v>1.0000000000000001E-5</v>
      </c>
      <c r="P30" s="58">
        <v>1.0000000000000001E-5</v>
      </c>
      <c r="Q30" s="57">
        <v>1.0000000000000001E-5</v>
      </c>
      <c r="R30" s="59">
        <v>32.000010000000003</v>
      </c>
      <c r="S30" s="59">
        <v>32.000060000000005</v>
      </c>
      <c r="U30" s="55" t="s">
        <v>499</v>
      </c>
      <c r="V30" s="56">
        <v>0</v>
      </c>
      <c r="W30" s="57">
        <v>1.0000000000000001E-5</v>
      </c>
      <c r="X30" s="58">
        <v>1.0000000000000001E-5</v>
      </c>
      <c r="Y30" s="57">
        <v>1.0000000000000001E-5</v>
      </c>
      <c r="Z30" s="58">
        <v>1.0000000000000001E-5</v>
      </c>
      <c r="AA30" s="57">
        <v>1.0000000000000001E-5</v>
      </c>
      <c r="AB30" s="59">
        <v>21.00001</v>
      </c>
      <c r="AC30" s="59">
        <v>21.000060000000001</v>
      </c>
    </row>
    <row r="31" spans="1:30">
      <c r="A31" s="23" t="s">
        <v>500</v>
      </c>
      <c r="B31" s="41"/>
      <c r="C31" s="42"/>
      <c r="D31" s="43"/>
      <c r="E31" s="42"/>
      <c r="F31" s="44"/>
      <c r="G31" s="42"/>
      <c r="H31" s="43"/>
      <c r="I31" s="43"/>
      <c r="K31" s="23" t="s">
        <v>500</v>
      </c>
      <c r="L31" s="41"/>
      <c r="M31" s="42"/>
      <c r="N31" s="43"/>
      <c r="O31" s="42"/>
      <c r="P31" s="44"/>
      <c r="Q31" s="42"/>
      <c r="R31" s="43"/>
      <c r="S31" s="43"/>
      <c r="U31" s="23" t="s">
        <v>500</v>
      </c>
      <c r="V31" s="41"/>
      <c r="W31" s="42"/>
      <c r="X31" s="43"/>
      <c r="Y31" s="42"/>
      <c r="Z31" s="44"/>
      <c r="AA31" s="42"/>
      <c r="AB31" s="43"/>
      <c r="AC31" s="43"/>
    </row>
    <row r="32" spans="1:30">
      <c r="A32" s="45" t="s">
        <v>501</v>
      </c>
      <c r="B32" s="46">
        <v>0</v>
      </c>
      <c r="C32" s="49">
        <v>2740.0000100000002</v>
      </c>
      <c r="D32" s="47">
        <v>1.0000000000000001E-5</v>
      </c>
      <c r="E32" s="49">
        <v>1.0000000000000001E-5</v>
      </c>
      <c r="F32" s="48">
        <v>1.0000000000000001E-5</v>
      </c>
      <c r="G32" s="49">
        <v>1.0000000000000001E-5</v>
      </c>
      <c r="H32" s="48">
        <v>1.0000000000000001E-5</v>
      </c>
      <c r="I32" s="48">
        <v>2740.0000600000012</v>
      </c>
      <c r="K32" s="45" t="s">
        <v>501</v>
      </c>
      <c r="L32" s="46">
        <v>0</v>
      </c>
      <c r="M32" s="49">
        <v>3733.0000100000002</v>
      </c>
      <c r="N32" s="47">
        <v>1.0000000000000001E-5</v>
      </c>
      <c r="O32" s="49">
        <v>1.0000000000000001E-5</v>
      </c>
      <c r="P32" s="48">
        <v>1.0000000000000001E-5</v>
      </c>
      <c r="Q32" s="49">
        <v>1.0000000000000001E-5</v>
      </c>
      <c r="R32" s="48">
        <v>1.0000000000000001E-5</v>
      </c>
      <c r="S32" s="48">
        <v>3733.0000600000012</v>
      </c>
      <c r="U32" s="45" t="s">
        <v>501</v>
      </c>
      <c r="V32" s="46">
        <v>0</v>
      </c>
      <c r="W32" s="49">
        <v>3038.0000100000002</v>
      </c>
      <c r="X32" s="47">
        <v>1.0000000000000001E-5</v>
      </c>
      <c r="Y32" s="49">
        <v>1.0000000000000001E-5</v>
      </c>
      <c r="Z32" s="48">
        <v>1.0000000000000001E-5</v>
      </c>
      <c r="AA32" s="49">
        <v>1.0000000000000001E-5</v>
      </c>
      <c r="AB32" s="48">
        <v>1.0000000000000001E-5</v>
      </c>
      <c r="AC32" s="48">
        <v>3038.0000600000012</v>
      </c>
    </row>
    <row r="33" spans="1:29">
      <c r="A33" s="64" t="s">
        <v>502</v>
      </c>
      <c r="B33" s="51">
        <v>22</v>
      </c>
      <c r="C33" s="52">
        <v>9668.0000099999997</v>
      </c>
      <c r="D33" s="53">
        <v>1.0000000000000001E-5</v>
      </c>
      <c r="E33" s="52">
        <v>215.00001</v>
      </c>
      <c r="F33" s="54">
        <v>1.0000000000000001E-5</v>
      </c>
      <c r="G33" s="52">
        <v>1.0000000000000001E-5</v>
      </c>
      <c r="H33" s="54">
        <v>518.00000999999997</v>
      </c>
      <c r="I33" s="54">
        <v>10401.000059999998</v>
      </c>
      <c r="K33" s="64" t="s">
        <v>502</v>
      </c>
      <c r="L33" s="51">
        <v>170</v>
      </c>
      <c r="M33" s="52">
        <v>11672.00001</v>
      </c>
      <c r="N33" s="53">
        <v>1.0000000000000001E-5</v>
      </c>
      <c r="O33" s="52">
        <v>129.00001</v>
      </c>
      <c r="P33" s="54">
        <v>1.0000000000000001E-5</v>
      </c>
      <c r="Q33" s="52">
        <v>1.0000000000000001E-5</v>
      </c>
      <c r="R33" s="54">
        <v>1065.00001</v>
      </c>
      <c r="S33" s="54">
        <v>12866.000059999998</v>
      </c>
      <c r="U33" s="64" t="s">
        <v>502</v>
      </c>
      <c r="V33" s="51">
        <v>827</v>
      </c>
      <c r="W33" s="52">
        <v>16069.00001</v>
      </c>
      <c r="X33" s="53">
        <v>1.0000000000000001E-5</v>
      </c>
      <c r="Y33" s="52">
        <v>161.00001</v>
      </c>
      <c r="Z33" s="54">
        <v>1.0000000000000001E-5</v>
      </c>
      <c r="AA33" s="52">
        <v>1.0000000000000001E-5</v>
      </c>
      <c r="AB33" s="54">
        <v>1729.00001</v>
      </c>
      <c r="AC33" s="54">
        <v>17959.000059999998</v>
      </c>
    </row>
    <row r="34" spans="1:29">
      <c r="A34" s="50" t="s">
        <v>503</v>
      </c>
      <c r="B34" s="51">
        <v>0</v>
      </c>
      <c r="C34" s="52">
        <v>7182.0000099999997</v>
      </c>
      <c r="D34" s="53">
        <v>1.0000000000000001E-5</v>
      </c>
      <c r="E34" s="52">
        <v>1153.00001</v>
      </c>
      <c r="F34" s="54">
        <v>1.0000000000000001E-5</v>
      </c>
      <c r="G34" s="52">
        <v>1.0000000000000001E-5</v>
      </c>
      <c r="H34" s="54">
        <v>2523.0000100000002</v>
      </c>
      <c r="I34" s="54">
        <v>10858.000059999998</v>
      </c>
      <c r="K34" s="50" t="s">
        <v>503</v>
      </c>
      <c r="L34" s="51">
        <v>12</v>
      </c>
      <c r="M34" s="52">
        <v>9684.0000099999997</v>
      </c>
      <c r="N34" s="53">
        <v>1.0000000000000001E-5</v>
      </c>
      <c r="O34" s="52">
        <v>1564.00001</v>
      </c>
      <c r="P34" s="54">
        <v>1.0000000000000001E-5</v>
      </c>
      <c r="Q34" s="52">
        <v>1.0000000000000001E-5</v>
      </c>
      <c r="R34" s="54">
        <v>5790.0000099999997</v>
      </c>
      <c r="S34" s="54">
        <v>17038.000059999998</v>
      </c>
      <c r="U34" s="50" t="s">
        <v>503</v>
      </c>
      <c r="V34" s="51">
        <v>375</v>
      </c>
      <c r="W34" s="52">
        <v>12288.00001</v>
      </c>
      <c r="X34" s="53">
        <v>1.0000000000000001E-5</v>
      </c>
      <c r="Y34" s="52">
        <v>1556.00001</v>
      </c>
      <c r="Z34" s="54">
        <v>1.0000000000000001E-5</v>
      </c>
      <c r="AA34" s="52">
        <v>1.0000000000000001E-5</v>
      </c>
      <c r="AB34" s="54">
        <v>4301.0000099999997</v>
      </c>
      <c r="AC34" s="54">
        <v>18145.000059999998</v>
      </c>
    </row>
    <row r="35" spans="1:29">
      <c r="A35" s="50" t="s">
        <v>504</v>
      </c>
      <c r="B35" s="51">
        <v>0</v>
      </c>
      <c r="C35" s="52">
        <v>1.0000000000000001E-5</v>
      </c>
      <c r="D35" s="53">
        <v>1.0000000000000001E-5</v>
      </c>
      <c r="E35" s="52">
        <v>2592.0000100000002</v>
      </c>
      <c r="F35" s="54">
        <v>1.0000000000000001E-5</v>
      </c>
      <c r="G35" s="52">
        <v>1.0000000000000001E-5</v>
      </c>
      <c r="H35" s="54">
        <v>1.0000000000000001E-5</v>
      </c>
      <c r="I35" s="54">
        <v>2592.0000600000008</v>
      </c>
      <c r="K35" s="50" t="s">
        <v>504</v>
      </c>
      <c r="L35" s="51">
        <v>0</v>
      </c>
      <c r="M35" s="52">
        <v>1.0000000000000001E-5</v>
      </c>
      <c r="N35" s="53">
        <v>1.0000000000000001E-5</v>
      </c>
      <c r="O35" s="52">
        <v>6401.0000099999997</v>
      </c>
      <c r="P35" s="54">
        <v>1.0000000000000001E-5</v>
      </c>
      <c r="Q35" s="52">
        <v>1.0000000000000001E-5</v>
      </c>
      <c r="R35" s="54">
        <v>1.0000000000000001E-5</v>
      </c>
      <c r="S35" s="54">
        <v>6401.0000599999994</v>
      </c>
      <c r="U35" s="50" t="s">
        <v>504</v>
      </c>
      <c r="V35" s="51">
        <v>0</v>
      </c>
      <c r="W35" s="52">
        <v>1.0000000000000001E-5</v>
      </c>
      <c r="X35" s="53">
        <v>1.0000000000000001E-5</v>
      </c>
      <c r="Y35" s="52">
        <v>2081.0000100000002</v>
      </c>
      <c r="Z35" s="54">
        <v>1.0000000000000001E-5</v>
      </c>
      <c r="AA35" s="52">
        <v>1.0000000000000001E-5</v>
      </c>
      <c r="AB35" s="54">
        <v>1.0000000000000001E-5</v>
      </c>
      <c r="AC35" s="54">
        <v>2081.0000600000008</v>
      </c>
    </row>
    <row r="36" spans="1:29">
      <c r="A36" s="65" t="s">
        <v>505</v>
      </c>
      <c r="B36" s="51">
        <v>0</v>
      </c>
      <c r="C36" s="66">
        <v>1.0000000000000001E-5</v>
      </c>
      <c r="D36" s="67">
        <v>1.0000000000000001E-5</v>
      </c>
      <c r="E36" s="66">
        <v>1.0000000000000001E-5</v>
      </c>
      <c r="F36" s="68">
        <v>1.0000000000000001E-5</v>
      </c>
      <c r="G36" s="66">
        <v>1.0000000000000001E-5</v>
      </c>
      <c r="H36" s="68">
        <v>1.0000000000000001E-5</v>
      </c>
      <c r="I36" s="68">
        <v>6.0000000000000002E-5</v>
      </c>
      <c r="K36" s="65" t="s">
        <v>505</v>
      </c>
      <c r="L36" s="51">
        <v>0</v>
      </c>
      <c r="M36" s="66">
        <v>1.0000000000000001E-5</v>
      </c>
      <c r="N36" s="67">
        <v>1.0000000000000001E-5</v>
      </c>
      <c r="O36" s="66">
        <v>1.0000000000000001E-5</v>
      </c>
      <c r="P36" s="68">
        <v>1.0000000000000001E-5</v>
      </c>
      <c r="Q36" s="66">
        <v>1.0000000000000001E-5</v>
      </c>
      <c r="R36" s="68">
        <v>1.0000000000000001E-5</v>
      </c>
      <c r="S36" s="68">
        <v>6.0000000000000002E-5</v>
      </c>
      <c r="U36" s="65" t="s">
        <v>505</v>
      </c>
      <c r="V36" s="51">
        <v>0</v>
      </c>
      <c r="W36" s="66">
        <v>1.0000000000000001E-5</v>
      </c>
      <c r="X36" s="67">
        <v>1.0000000000000001E-5</v>
      </c>
      <c r="Y36" s="66">
        <v>1.0000000000000001E-5</v>
      </c>
      <c r="Z36" s="68">
        <v>1.0000000000000001E-5</v>
      </c>
      <c r="AA36" s="66">
        <v>1.0000000000000001E-5</v>
      </c>
      <c r="AB36" s="68">
        <v>1.0000000000000001E-5</v>
      </c>
      <c r="AC36" s="68">
        <v>6.0000000000000002E-5</v>
      </c>
    </row>
    <row r="37" spans="1:29">
      <c r="A37" s="55" t="s">
        <v>450</v>
      </c>
      <c r="B37" s="56">
        <v>1879</v>
      </c>
      <c r="C37" s="57">
        <v>2404.0000100000002</v>
      </c>
      <c r="D37" s="58">
        <v>1.0000000000000001E-5</v>
      </c>
      <c r="E37" s="57">
        <v>1.0000000000000001E-5</v>
      </c>
      <c r="F37" s="59">
        <v>1.0000000000000001E-5</v>
      </c>
      <c r="G37" s="57">
        <v>1.0000000000000001E-5</v>
      </c>
      <c r="H37" s="59">
        <v>725.00000999999997</v>
      </c>
      <c r="I37" s="59">
        <v>3129.0000600000012</v>
      </c>
      <c r="K37" s="55" t="s">
        <v>450</v>
      </c>
      <c r="L37" s="56">
        <v>1420</v>
      </c>
      <c r="M37" s="57">
        <v>4061.0000100000002</v>
      </c>
      <c r="N37" s="58">
        <v>1.0000000000000001E-5</v>
      </c>
      <c r="O37" s="57">
        <v>1.0000000000000001E-5</v>
      </c>
      <c r="P37" s="59">
        <v>1.0000000000000001E-5</v>
      </c>
      <c r="Q37" s="57">
        <v>1.0000000000000001E-5</v>
      </c>
      <c r="R37" s="59">
        <v>1599.00001</v>
      </c>
      <c r="S37" s="59">
        <v>5660.0000600000012</v>
      </c>
      <c r="U37" s="55" t="s">
        <v>450</v>
      </c>
      <c r="V37" s="56">
        <v>2987</v>
      </c>
      <c r="W37" s="57">
        <v>4537.0000099999997</v>
      </c>
      <c r="X37" s="58">
        <v>1.0000000000000001E-5</v>
      </c>
      <c r="Y37" s="57">
        <v>1.0000000000000001E-5</v>
      </c>
      <c r="Z37" s="59">
        <v>1.0000000000000001E-5</v>
      </c>
      <c r="AA37" s="57">
        <v>1.0000000000000001E-5</v>
      </c>
      <c r="AB37" s="59">
        <v>2931.4494978048783</v>
      </c>
      <c r="AC37" s="59">
        <v>7468.4495478048775</v>
      </c>
    </row>
    <row r="38" spans="1:29">
      <c r="A38" s="50" t="s">
        <v>506</v>
      </c>
      <c r="B38" s="51">
        <v>133</v>
      </c>
      <c r="C38" s="52">
        <v>1.0000000000000001E-5</v>
      </c>
      <c r="D38" s="53">
        <v>1.0000000000000001E-5</v>
      </c>
      <c r="E38" s="52">
        <v>1.0000000000000001E-5</v>
      </c>
      <c r="F38" s="54">
        <v>1.0000000000000001E-5</v>
      </c>
      <c r="G38" s="52">
        <v>1.0000000000000001E-5</v>
      </c>
      <c r="H38" s="54">
        <v>1.0000000000000001E-5</v>
      </c>
      <c r="I38" s="54">
        <v>6.0000000000000002E-5</v>
      </c>
      <c r="K38" s="50" t="s">
        <v>506</v>
      </c>
      <c r="L38" s="51">
        <v>0</v>
      </c>
      <c r="M38" s="52">
        <v>1.0000000000000001E-5</v>
      </c>
      <c r="N38" s="53">
        <v>1.0000000000000001E-5</v>
      </c>
      <c r="O38" s="52">
        <v>1.0000000000000001E-5</v>
      </c>
      <c r="P38" s="54">
        <v>1.0000000000000001E-5</v>
      </c>
      <c r="Q38" s="52">
        <v>1.0000000000000001E-5</v>
      </c>
      <c r="R38" s="54">
        <v>1.0000000000000001E-5</v>
      </c>
      <c r="S38" s="54">
        <v>6.0000000000000002E-5</v>
      </c>
      <c r="U38" s="50" t="s">
        <v>506</v>
      </c>
      <c r="V38" s="51">
        <v>12</v>
      </c>
      <c r="W38" s="52">
        <v>1.0000000000000001E-5</v>
      </c>
      <c r="X38" s="53">
        <v>1.0000000000000001E-5</v>
      </c>
      <c r="Y38" s="52">
        <v>1.0000000000000001E-5</v>
      </c>
      <c r="Z38" s="54">
        <v>1.0000000000000001E-5</v>
      </c>
      <c r="AA38" s="52">
        <v>1.0000000000000001E-5</v>
      </c>
      <c r="AB38" s="54">
        <v>1.0000000000000001E-5</v>
      </c>
      <c r="AC38" s="54">
        <v>6.0000000000000002E-5</v>
      </c>
    </row>
    <row r="39" spans="1:29">
      <c r="A39" s="50" t="s">
        <v>507</v>
      </c>
      <c r="B39" s="51">
        <v>163</v>
      </c>
      <c r="C39" s="52">
        <v>1390.00001</v>
      </c>
      <c r="D39" s="53">
        <v>1.0000000000000001E-5</v>
      </c>
      <c r="E39" s="52">
        <v>1.0000000000000001E-5</v>
      </c>
      <c r="F39" s="54">
        <v>1.0000000000000001E-5</v>
      </c>
      <c r="G39" s="52">
        <v>1.0000000000000001E-5</v>
      </c>
      <c r="H39" s="54">
        <v>1.0000000000000001E-5</v>
      </c>
      <c r="I39" s="54">
        <v>1390.0000599999998</v>
      </c>
      <c r="K39" s="50" t="s">
        <v>507</v>
      </c>
      <c r="L39" s="51">
        <v>97</v>
      </c>
      <c r="M39" s="52">
        <v>1023.00001</v>
      </c>
      <c r="N39" s="53">
        <v>1.0000000000000001E-5</v>
      </c>
      <c r="O39" s="52">
        <v>1.0000000000000001E-5</v>
      </c>
      <c r="P39" s="54">
        <v>1.0000000000000001E-5</v>
      </c>
      <c r="Q39" s="52">
        <v>1.0000000000000001E-5</v>
      </c>
      <c r="R39" s="54">
        <v>1.0000000000000001E-5</v>
      </c>
      <c r="S39" s="54">
        <v>1023.0000599999998</v>
      </c>
      <c r="U39" s="50" t="s">
        <v>507</v>
      </c>
      <c r="V39" s="51">
        <v>113</v>
      </c>
      <c r="W39" s="52">
        <v>710.00000999999997</v>
      </c>
      <c r="X39" s="53">
        <v>1.0000000000000001E-5</v>
      </c>
      <c r="Y39" s="52">
        <v>1.0000000000000001E-5</v>
      </c>
      <c r="Z39" s="54">
        <v>1.0000000000000001E-5</v>
      </c>
      <c r="AA39" s="52">
        <v>1.0000000000000001E-5</v>
      </c>
      <c r="AB39" s="54">
        <v>1.0000000000000001E-5</v>
      </c>
      <c r="AC39" s="54">
        <v>710.00005999999985</v>
      </c>
    </row>
    <row r="40" spans="1:29">
      <c r="A40" s="50" t="s">
        <v>468</v>
      </c>
      <c r="B40" s="51">
        <v>1001</v>
      </c>
      <c r="C40" s="52">
        <v>15728.00001</v>
      </c>
      <c r="D40" s="53">
        <v>1.0000000000000001E-5</v>
      </c>
      <c r="E40" s="52">
        <v>1.0000000000000001E-5</v>
      </c>
      <c r="F40" s="54">
        <v>1.0000000000000001E-5</v>
      </c>
      <c r="G40" s="52">
        <v>1.0000000000000001E-5</v>
      </c>
      <c r="H40" s="54">
        <v>2159.0000100000002</v>
      </c>
      <c r="I40" s="54">
        <v>17887.000059999998</v>
      </c>
      <c r="K40" s="50" t="s">
        <v>468</v>
      </c>
      <c r="L40" s="51">
        <v>2227</v>
      </c>
      <c r="M40" s="52">
        <v>10535.00001</v>
      </c>
      <c r="N40" s="53">
        <v>1.0000000000000001E-5</v>
      </c>
      <c r="O40" s="52">
        <v>1.0000000000000001E-5</v>
      </c>
      <c r="P40" s="54">
        <v>1.0000000000000001E-5</v>
      </c>
      <c r="Q40" s="52">
        <v>1.0000000000000001E-5</v>
      </c>
      <c r="R40" s="54">
        <v>2179.0000100000002</v>
      </c>
      <c r="S40" s="54">
        <v>12714.000059999998</v>
      </c>
      <c r="U40" s="50" t="s">
        <v>468</v>
      </c>
      <c r="V40" s="51">
        <v>3080</v>
      </c>
      <c r="W40" s="52">
        <v>14062.00001</v>
      </c>
      <c r="X40" s="53">
        <v>1.0000000000000001E-5</v>
      </c>
      <c r="Y40" s="52">
        <v>1.0000000000000001E-5</v>
      </c>
      <c r="Z40" s="54">
        <v>1.0000000000000001E-5</v>
      </c>
      <c r="AA40" s="52">
        <v>1.0000000000000001E-5</v>
      </c>
      <c r="AB40" s="54">
        <v>1744.00001</v>
      </c>
      <c r="AC40" s="54">
        <v>15806.000059999998</v>
      </c>
    </row>
    <row r="41" spans="1:29">
      <c r="A41" s="50" t="s">
        <v>508</v>
      </c>
      <c r="B41" s="51">
        <v>0</v>
      </c>
      <c r="C41" s="52">
        <v>3858.0000100000002</v>
      </c>
      <c r="D41" s="53">
        <v>1.0000000000000001E-5</v>
      </c>
      <c r="E41" s="52">
        <v>1.0000000000000001E-5</v>
      </c>
      <c r="F41" s="54">
        <v>1.0000000000000001E-5</v>
      </c>
      <c r="G41" s="52">
        <v>1.0000000000000001E-5</v>
      </c>
      <c r="H41" s="54">
        <v>1.0000000000000001E-5</v>
      </c>
      <c r="I41" s="54">
        <v>3858.0000600000012</v>
      </c>
      <c r="K41" s="50" t="s">
        <v>508</v>
      </c>
      <c r="L41" s="51">
        <v>0</v>
      </c>
      <c r="M41" s="52">
        <v>10551.00001</v>
      </c>
      <c r="N41" s="53">
        <v>1.0000000000000001E-5</v>
      </c>
      <c r="O41" s="52">
        <v>1.0000000000000001E-5</v>
      </c>
      <c r="P41" s="54">
        <v>1.0000000000000001E-5</v>
      </c>
      <c r="Q41" s="52">
        <v>1.0000000000000001E-5</v>
      </c>
      <c r="R41" s="54">
        <v>1.0000000000000001E-5</v>
      </c>
      <c r="S41" s="54">
        <v>10551.000059999998</v>
      </c>
      <c r="U41" s="50" t="s">
        <v>508</v>
      </c>
      <c r="V41" s="51">
        <v>0</v>
      </c>
      <c r="W41" s="52">
        <v>13357.00001</v>
      </c>
      <c r="X41" s="53">
        <v>1.0000000000000001E-5</v>
      </c>
      <c r="Y41" s="52">
        <v>1.0000000000000001E-5</v>
      </c>
      <c r="Z41" s="54">
        <v>1.0000000000000001E-5</v>
      </c>
      <c r="AA41" s="52">
        <v>1.0000000000000001E-5</v>
      </c>
      <c r="AB41" s="54">
        <v>1.0000000000000001E-5</v>
      </c>
      <c r="AC41" s="54">
        <v>13357.000059999998</v>
      </c>
    </row>
    <row r="42" spans="1:29">
      <c r="A42" s="50" t="s">
        <v>509</v>
      </c>
      <c r="B42" s="51">
        <v>92</v>
      </c>
      <c r="C42" s="52">
        <v>9079.0000099999997</v>
      </c>
      <c r="D42" s="53">
        <v>1.0000000000000001E-5</v>
      </c>
      <c r="E42" s="52">
        <v>528.00000999999997</v>
      </c>
      <c r="F42" s="54">
        <v>1.0000000000000001E-5</v>
      </c>
      <c r="G42" s="52">
        <v>1.0000000000000001E-5</v>
      </c>
      <c r="H42" s="54">
        <v>1.0000000000000001E-5</v>
      </c>
      <c r="I42" s="54">
        <v>9607.0000599999985</v>
      </c>
      <c r="K42" s="50" t="s">
        <v>509</v>
      </c>
      <c r="L42" s="51">
        <v>371</v>
      </c>
      <c r="M42" s="52">
        <v>12282.00001</v>
      </c>
      <c r="N42" s="53">
        <v>1.0000000000000001E-5</v>
      </c>
      <c r="O42" s="52">
        <v>3939.0000100000002</v>
      </c>
      <c r="P42" s="54">
        <v>1.0000000000000001E-5</v>
      </c>
      <c r="Q42" s="52">
        <v>1.0000000000000001E-5</v>
      </c>
      <c r="R42" s="54">
        <v>1.0000000000000001E-5</v>
      </c>
      <c r="S42" s="54">
        <v>16221.000059999998</v>
      </c>
      <c r="U42" s="50" t="s">
        <v>509</v>
      </c>
      <c r="V42" s="51">
        <v>642</v>
      </c>
      <c r="W42" s="52">
        <v>11488.00001</v>
      </c>
      <c r="X42" s="53">
        <v>1.0000000000000001E-5</v>
      </c>
      <c r="Y42" s="52">
        <v>1773.00001</v>
      </c>
      <c r="Z42" s="54">
        <v>1.0000000000000001E-5</v>
      </c>
      <c r="AA42" s="52">
        <v>1.0000000000000001E-5</v>
      </c>
      <c r="AB42" s="54">
        <v>1.0000000000000001E-5</v>
      </c>
      <c r="AC42" s="54">
        <v>13261.000059999998</v>
      </c>
    </row>
    <row r="43" spans="1:29">
      <c r="A43" s="55" t="s">
        <v>510</v>
      </c>
      <c r="B43" s="56">
        <v>0</v>
      </c>
      <c r="C43" s="57">
        <v>1.0000000000000001E-5</v>
      </c>
      <c r="D43" s="58">
        <v>1.0000000000000001E-5</v>
      </c>
      <c r="E43" s="57">
        <v>568.00000999999997</v>
      </c>
      <c r="F43" s="59">
        <v>1.0000000000000001E-5</v>
      </c>
      <c r="G43" s="57">
        <v>1.0000000000000001E-5</v>
      </c>
      <c r="H43" s="59">
        <v>1.0000000000000001E-5</v>
      </c>
      <c r="I43" s="59">
        <v>568.00005999999985</v>
      </c>
      <c r="K43" s="55" t="s">
        <v>510</v>
      </c>
      <c r="L43" s="56">
        <v>0</v>
      </c>
      <c r="M43" s="57">
        <v>1.0000000000000001E-5</v>
      </c>
      <c r="N43" s="58">
        <v>1.0000000000000001E-5</v>
      </c>
      <c r="O43" s="57">
        <v>1.0000000000000001E-5</v>
      </c>
      <c r="P43" s="59">
        <v>1.0000000000000001E-5</v>
      </c>
      <c r="Q43" s="57">
        <v>1.0000000000000001E-5</v>
      </c>
      <c r="R43" s="59">
        <v>1.0000000000000001E-5</v>
      </c>
      <c r="S43" s="59">
        <v>6.0000000000000002E-5</v>
      </c>
      <c r="U43" s="55" t="s">
        <v>510</v>
      </c>
      <c r="V43" s="56">
        <v>0</v>
      </c>
      <c r="W43" s="57">
        <v>1.0000000000000001E-5</v>
      </c>
      <c r="X43" s="58">
        <v>1.0000000000000001E-5</v>
      </c>
      <c r="Y43" s="57">
        <v>1.0000000000000001E-5</v>
      </c>
      <c r="Z43" s="59">
        <v>1.0000000000000001E-5</v>
      </c>
      <c r="AA43" s="57">
        <v>1.0000000000000001E-5</v>
      </c>
      <c r="AB43" s="59">
        <v>1.0000000000000001E-5</v>
      </c>
      <c r="AC43" s="59">
        <v>6.0000000000000002E-5</v>
      </c>
    </row>
    <row r="44" spans="1:29" ht="15" thickBot="1"/>
    <row r="45" spans="1:29" ht="15.6">
      <c r="A45" s="88"/>
      <c r="B45" s="214">
        <v>2005</v>
      </c>
      <c r="C45" s="215"/>
      <c r="D45" s="215"/>
      <c r="E45" s="215"/>
      <c r="F45" s="216"/>
      <c r="G45" s="214">
        <v>2006</v>
      </c>
      <c r="H45" s="215"/>
      <c r="I45" s="215"/>
      <c r="J45" s="215"/>
      <c r="K45" s="216"/>
      <c r="L45" s="215">
        <v>2007</v>
      </c>
      <c r="M45" s="215"/>
      <c r="N45" s="215"/>
      <c r="O45" s="215"/>
      <c r="P45" s="216"/>
    </row>
    <row r="46" spans="1:29" ht="31.8" thickBot="1">
      <c r="A46" s="89" t="s">
        <v>227</v>
      </c>
      <c r="B46" s="90" t="s">
        <v>516</v>
      </c>
      <c r="C46" s="91" t="s">
        <v>517</v>
      </c>
      <c r="D46" s="91" t="s">
        <v>518</v>
      </c>
      <c r="E46" s="91" t="s">
        <v>519</v>
      </c>
      <c r="F46" s="92" t="s">
        <v>520</v>
      </c>
      <c r="G46" s="90" t="s">
        <v>516</v>
      </c>
      <c r="H46" s="91" t="s">
        <v>517</v>
      </c>
      <c r="I46" s="91" t="s">
        <v>518</v>
      </c>
      <c r="J46" s="91" t="s">
        <v>519</v>
      </c>
      <c r="K46" s="92" t="s">
        <v>520</v>
      </c>
      <c r="L46" s="91" t="s">
        <v>516</v>
      </c>
      <c r="M46" s="91" t="s">
        <v>517</v>
      </c>
      <c r="N46" s="91" t="s">
        <v>518</v>
      </c>
      <c r="O46" s="91" t="s">
        <v>519</v>
      </c>
      <c r="P46" s="92" t="s">
        <v>520</v>
      </c>
      <c r="Q46" s="74"/>
    </row>
    <row r="47" spans="1:29" ht="15.6">
      <c r="A47" s="76" t="s">
        <v>523</v>
      </c>
      <c r="B47" s="86"/>
      <c r="C47" s="77"/>
      <c r="D47" s="94"/>
      <c r="E47" s="77"/>
      <c r="F47" s="78"/>
      <c r="G47" s="86"/>
      <c r="H47" s="77"/>
      <c r="I47" s="94"/>
      <c r="J47" s="77"/>
      <c r="K47" s="78"/>
      <c r="L47" s="77"/>
      <c r="M47" s="77"/>
      <c r="N47" s="94"/>
      <c r="O47" s="77"/>
      <c r="P47" s="78"/>
      <c r="Q47" s="74"/>
    </row>
    <row r="48" spans="1:29" ht="15.6">
      <c r="A48" s="79" t="s">
        <v>490</v>
      </c>
      <c r="B48" s="86">
        <f>D48-C48</f>
        <v>0</v>
      </c>
      <c r="C48" s="77">
        <v>0</v>
      </c>
      <c r="D48" s="95">
        <v>0</v>
      </c>
      <c r="E48" s="80">
        <v>6.0000000000000002E-5</v>
      </c>
      <c r="F48" s="93">
        <v>0</v>
      </c>
      <c r="G48" s="86">
        <f>I48-H48</f>
        <v>0</v>
      </c>
      <c r="H48" s="77">
        <v>0</v>
      </c>
      <c r="I48" s="95">
        <v>0</v>
      </c>
      <c r="J48" s="80">
        <v>6.0000000000000002E-5</v>
      </c>
      <c r="K48" s="93">
        <v>0</v>
      </c>
      <c r="L48" s="77">
        <f>N48-M48</f>
        <v>0</v>
      </c>
      <c r="M48" s="77">
        <v>0</v>
      </c>
      <c r="N48" s="95">
        <v>0</v>
      </c>
      <c r="O48" s="80">
        <v>6.0000000000000002E-5</v>
      </c>
      <c r="P48" s="93">
        <v>0</v>
      </c>
      <c r="Q48" s="74"/>
    </row>
    <row r="49" spans="1:17" ht="15.6">
      <c r="A49" s="81" t="s">
        <v>491</v>
      </c>
      <c r="B49" s="86">
        <f t="shared" ref="B49:B76" si="0">D49-C49</f>
        <v>0</v>
      </c>
      <c r="C49" s="77">
        <v>0</v>
      </c>
      <c r="D49" s="95">
        <v>0</v>
      </c>
      <c r="E49" s="80">
        <v>6.0000000000000002E-5</v>
      </c>
      <c r="F49" s="93">
        <v>0</v>
      </c>
      <c r="G49" s="86">
        <f t="shared" ref="G49:G76" si="1">I49-H49</f>
        <v>0</v>
      </c>
      <c r="H49" s="77">
        <v>0</v>
      </c>
      <c r="I49" s="95">
        <v>0</v>
      </c>
      <c r="J49" s="80">
        <v>1.0000600000000004</v>
      </c>
      <c r="K49" s="93"/>
      <c r="L49" s="77">
        <f t="shared" ref="L49:L76" si="2">N49-M49</f>
        <v>0</v>
      </c>
      <c r="M49" s="77">
        <v>0</v>
      </c>
      <c r="N49" s="95">
        <v>0</v>
      </c>
      <c r="O49" s="80">
        <v>1.0000600000000004</v>
      </c>
      <c r="P49" s="93"/>
      <c r="Q49" s="74"/>
    </row>
    <row r="50" spans="1:17" ht="15.6">
      <c r="A50" s="75" t="s">
        <v>492</v>
      </c>
      <c r="B50" s="86">
        <f t="shared" si="0"/>
        <v>0</v>
      </c>
      <c r="C50" s="77">
        <v>0</v>
      </c>
      <c r="D50" s="95">
        <v>0</v>
      </c>
      <c r="E50" s="80">
        <v>10.00006</v>
      </c>
      <c r="F50" s="93">
        <v>0</v>
      </c>
      <c r="G50" s="86">
        <f t="shared" si="1"/>
        <v>0</v>
      </c>
      <c r="H50" s="77">
        <v>0</v>
      </c>
      <c r="I50" s="95">
        <v>0</v>
      </c>
      <c r="J50" s="80">
        <v>13.00006</v>
      </c>
      <c r="K50" s="93">
        <v>0</v>
      </c>
      <c r="L50" s="77">
        <f t="shared" si="2"/>
        <v>0</v>
      </c>
      <c r="M50" s="77">
        <v>0</v>
      </c>
      <c r="N50" s="95">
        <v>0</v>
      </c>
      <c r="O50" s="80">
        <v>9.0000599999999995</v>
      </c>
      <c r="P50" s="93">
        <v>0</v>
      </c>
      <c r="Q50" s="74"/>
    </row>
    <row r="51" spans="1:17" ht="15.6">
      <c r="A51" s="75" t="s">
        <v>493</v>
      </c>
      <c r="B51" s="86">
        <f t="shared" si="0"/>
        <v>0</v>
      </c>
      <c r="C51" s="77">
        <v>0</v>
      </c>
      <c r="D51" s="95">
        <v>0</v>
      </c>
      <c r="E51" s="80">
        <v>2.0000599999999999</v>
      </c>
      <c r="F51" s="93">
        <v>0</v>
      </c>
      <c r="G51" s="86">
        <f t="shared" si="1"/>
        <v>0</v>
      </c>
      <c r="H51" s="77">
        <v>0</v>
      </c>
      <c r="I51" s="95">
        <v>0</v>
      </c>
      <c r="J51" s="80">
        <v>1.0000600000000002</v>
      </c>
      <c r="K51" s="93">
        <v>0</v>
      </c>
      <c r="L51" s="77">
        <f t="shared" si="2"/>
        <v>0</v>
      </c>
      <c r="M51" s="77">
        <v>0</v>
      </c>
      <c r="N51" s="95">
        <v>0</v>
      </c>
      <c r="O51" s="80">
        <v>4.0000599999999995</v>
      </c>
      <c r="P51" s="93">
        <v>0</v>
      </c>
      <c r="Q51" s="74"/>
    </row>
    <row r="52" spans="1:17" ht="15.6">
      <c r="A52" s="75" t="s">
        <v>494</v>
      </c>
      <c r="B52" s="86">
        <f t="shared" si="0"/>
        <v>0</v>
      </c>
      <c r="C52" s="77">
        <v>0</v>
      </c>
      <c r="D52" s="95">
        <v>0</v>
      </c>
      <c r="E52" s="80">
        <v>33.000060000000005</v>
      </c>
      <c r="F52" s="93">
        <v>0</v>
      </c>
      <c r="G52" s="86">
        <f t="shared" si="1"/>
        <v>0</v>
      </c>
      <c r="H52" s="77">
        <v>0</v>
      </c>
      <c r="I52" s="95">
        <v>0</v>
      </c>
      <c r="J52" s="80">
        <v>16.000060000000001</v>
      </c>
      <c r="K52" s="93">
        <v>0</v>
      </c>
      <c r="L52" s="77">
        <f t="shared" si="2"/>
        <v>0</v>
      </c>
      <c r="M52" s="77">
        <v>0</v>
      </c>
      <c r="N52" s="95">
        <v>0</v>
      </c>
      <c r="O52" s="80">
        <v>60.000060000000005</v>
      </c>
      <c r="P52" s="93">
        <v>0</v>
      </c>
      <c r="Q52" s="74"/>
    </row>
    <row r="53" spans="1:17" ht="15.6">
      <c r="A53" s="75" t="s">
        <v>495</v>
      </c>
      <c r="B53" s="86">
        <f t="shared" si="0"/>
        <v>0</v>
      </c>
      <c r="C53" s="77">
        <v>0</v>
      </c>
      <c r="D53" s="95">
        <v>0</v>
      </c>
      <c r="E53" s="80">
        <v>6.0000000000000002E-5</v>
      </c>
      <c r="F53" s="93">
        <v>0</v>
      </c>
      <c r="G53" s="86">
        <f t="shared" si="1"/>
        <v>0</v>
      </c>
      <c r="H53" s="77">
        <v>0</v>
      </c>
      <c r="I53" s="95">
        <v>0</v>
      </c>
      <c r="J53" s="80">
        <v>6.0000000000000002E-5</v>
      </c>
      <c r="K53" s="93">
        <v>0</v>
      </c>
      <c r="L53" s="77">
        <f t="shared" si="2"/>
        <v>0</v>
      </c>
      <c r="M53" s="77">
        <v>0</v>
      </c>
      <c r="N53" s="95">
        <v>0</v>
      </c>
      <c r="O53" s="80">
        <v>6.0000000000000002E-5</v>
      </c>
      <c r="P53" s="93">
        <v>0</v>
      </c>
      <c r="Q53" s="74"/>
    </row>
    <row r="54" spans="1:17" ht="15.6">
      <c r="A54" s="75" t="s">
        <v>496</v>
      </c>
      <c r="B54" s="86">
        <f t="shared" si="0"/>
        <v>0</v>
      </c>
      <c r="C54" s="77">
        <v>0</v>
      </c>
      <c r="D54" s="95">
        <v>0</v>
      </c>
      <c r="E54" s="80">
        <v>594.00005999999996</v>
      </c>
      <c r="F54" s="93">
        <v>0</v>
      </c>
      <c r="G54" s="86">
        <f t="shared" si="1"/>
        <v>0</v>
      </c>
      <c r="H54" s="77">
        <v>0</v>
      </c>
      <c r="I54" s="95">
        <v>0</v>
      </c>
      <c r="J54" s="80">
        <v>278.00005999999991</v>
      </c>
      <c r="K54" s="93">
        <v>0</v>
      </c>
      <c r="L54" s="77">
        <f t="shared" si="2"/>
        <v>0</v>
      </c>
      <c r="M54" s="77">
        <v>0</v>
      </c>
      <c r="N54" s="95">
        <v>0</v>
      </c>
      <c r="O54" s="80">
        <v>38.000060000000012</v>
      </c>
      <c r="P54" s="93">
        <v>0</v>
      </c>
      <c r="Q54" s="74"/>
    </row>
    <row r="55" spans="1:17" ht="15.6">
      <c r="A55" s="75" t="s">
        <v>497</v>
      </c>
      <c r="B55" s="86">
        <f t="shared" si="0"/>
        <v>0</v>
      </c>
      <c r="C55" s="77">
        <v>0</v>
      </c>
      <c r="D55" s="95">
        <v>0</v>
      </c>
      <c r="E55" s="80">
        <v>25703</v>
      </c>
      <c r="F55" s="93">
        <v>0.02</v>
      </c>
      <c r="G55" s="86">
        <f t="shared" si="1"/>
        <v>0</v>
      </c>
      <c r="H55" s="77">
        <v>0</v>
      </c>
      <c r="I55" s="95">
        <v>0</v>
      </c>
      <c r="J55" s="80">
        <v>17408</v>
      </c>
      <c r="K55" s="93">
        <v>0.30499999999999999</v>
      </c>
      <c r="L55" s="77">
        <f t="shared" si="2"/>
        <v>0</v>
      </c>
      <c r="M55" s="77">
        <v>0</v>
      </c>
      <c r="N55" s="95">
        <v>0</v>
      </c>
      <c r="O55" s="80">
        <v>8131</v>
      </c>
      <c r="P55" s="93">
        <v>0.66200000000000003</v>
      </c>
      <c r="Q55" s="74"/>
    </row>
    <row r="56" spans="1:17" ht="15.6">
      <c r="A56" s="75" t="s">
        <v>498</v>
      </c>
      <c r="B56" s="86">
        <f t="shared" si="0"/>
        <v>4842</v>
      </c>
      <c r="C56" s="77">
        <v>0</v>
      </c>
      <c r="D56" s="95">
        <v>4842</v>
      </c>
      <c r="E56" s="80">
        <v>18058.000059999998</v>
      </c>
      <c r="F56" s="93">
        <v>5.8999999999999997E-2</v>
      </c>
      <c r="G56" s="86">
        <f t="shared" si="1"/>
        <v>7306</v>
      </c>
      <c r="H56" s="77">
        <v>0</v>
      </c>
      <c r="I56" s="95">
        <v>7306</v>
      </c>
      <c r="J56" s="80">
        <v>13567.000059999998</v>
      </c>
      <c r="K56" s="93">
        <v>5.8000000000000003E-2</v>
      </c>
      <c r="L56" s="77">
        <f t="shared" si="2"/>
        <v>6934</v>
      </c>
      <c r="M56" s="77">
        <v>0</v>
      </c>
      <c r="N56" s="95">
        <v>6934</v>
      </c>
      <c r="O56" s="80">
        <v>13801.000059999998</v>
      </c>
      <c r="P56" s="93">
        <v>6.6000000000000003E-2</v>
      </c>
      <c r="Q56" s="74"/>
    </row>
    <row r="57" spans="1:17" ht="15.6">
      <c r="A57" s="75" t="s">
        <v>499</v>
      </c>
      <c r="B57" s="86">
        <f t="shared" si="0"/>
        <v>0</v>
      </c>
      <c r="C57" s="77">
        <v>0</v>
      </c>
      <c r="D57" s="95">
        <v>0</v>
      </c>
      <c r="E57" s="80">
        <v>104.00006</v>
      </c>
      <c r="F57" s="93">
        <v>0</v>
      </c>
      <c r="G57" s="86">
        <f t="shared" si="1"/>
        <v>0</v>
      </c>
      <c r="H57" s="77">
        <v>0</v>
      </c>
      <c r="I57" s="95">
        <v>0</v>
      </c>
      <c r="J57" s="80">
        <v>32.000060000000005</v>
      </c>
      <c r="K57" s="93">
        <v>0</v>
      </c>
      <c r="L57" s="77">
        <f t="shared" si="2"/>
        <v>0</v>
      </c>
      <c r="M57" s="77">
        <v>0</v>
      </c>
      <c r="N57" s="95">
        <v>0</v>
      </c>
      <c r="O57" s="80">
        <v>21.000060000000001</v>
      </c>
      <c r="P57" s="93">
        <v>0</v>
      </c>
      <c r="Q57" s="74"/>
    </row>
    <row r="58" spans="1:17" ht="15.6">
      <c r="A58" s="97" t="s">
        <v>524</v>
      </c>
      <c r="B58" s="98">
        <v>0</v>
      </c>
      <c r="C58" s="99">
        <v>0</v>
      </c>
      <c r="D58" s="100">
        <v>0</v>
      </c>
      <c r="E58" s="101">
        <v>732</v>
      </c>
      <c r="F58" s="105">
        <v>0.04</v>
      </c>
      <c r="G58" s="98">
        <v>0</v>
      </c>
      <c r="H58" s="99">
        <v>0</v>
      </c>
      <c r="I58" s="100">
        <v>0</v>
      </c>
      <c r="J58" s="101">
        <v>589</v>
      </c>
      <c r="K58" s="105">
        <v>0.154</v>
      </c>
      <c r="L58" s="99">
        <v>0</v>
      </c>
      <c r="M58" s="99">
        <v>0</v>
      </c>
      <c r="N58" s="100">
        <v>0</v>
      </c>
      <c r="O58" s="101">
        <v>518</v>
      </c>
      <c r="P58" s="105">
        <f>358/O58</f>
        <v>0.69111969111969107</v>
      </c>
      <c r="Q58" s="74"/>
    </row>
    <row r="59" spans="1:17" ht="15.6">
      <c r="A59" s="76" t="s">
        <v>521</v>
      </c>
      <c r="B59" s="86"/>
      <c r="C59" s="77"/>
      <c r="D59" s="95"/>
      <c r="E59" s="80"/>
      <c r="F59" s="93"/>
      <c r="G59" s="86"/>
      <c r="H59" s="77"/>
      <c r="I59" s="95"/>
      <c r="J59" s="80"/>
      <c r="K59" s="93"/>
      <c r="L59" s="77"/>
      <c r="M59" s="77"/>
      <c r="N59" s="95"/>
      <c r="O59" s="80"/>
      <c r="P59" s="93"/>
      <c r="Q59" s="74"/>
    </row>
    <row r="60" spans="1:17" ht="15.6">
      <c r="A60" s="75" t="s">
        <v>501</v>
      </c>
      <c r="B60" s="86">
        <f t="shared" si="0"/>
        <v>0</v>
      </c>
      <c r="C60" s="77">
        <v>0</v>
      </c>
      <c r="D60" s="95">
        <v>0</v>
      </c>
      <c r="E60" s="80">
        <v>2740.0000600000012</v>
      </c>
      <c r="F60" s="93">
        <v>0.6</v>
      </c>
      <c r="G60" s="86">
        <f t="shared" si="1"/>
        <v>0</v>
      </c>
      <c r="H60" s="77">
        <v>0</v>
      </c>
      <c r="I60" s="95">
        <v>0</v>
      </c>
      <c r="J60" s="80">
        <v>3733.0000600000012</v>
      </c>
      <c r="K60" s="106">
        <v>0.52900000000000003</v>
      </c>
      <c r="L60" s="77">
        <f t="shared" si="2"/>
        <v>0</v>
      </c>
      <c r="M60" s="77">
        <v>0</v>
      </c>
      <c r="N60" s="95">
        <v>0</v>
      </c>
      <c r="O60" s="80">
        <v>3038.0000600000012</v>
      </c>
      <c r="P60" s="106">
        <v>0.47</v>
      </c>
      <c r="Q60" s="74"/>
    </row>
    <row r="61" spans="1:17" ht="15.6">
      <c r="A61" s="81" t="s">
        <v>525</v>
      </c>
      <c r="B61" s="86">
        <f t="shared" si="0"/>
        <v>22</v>
      </c>
      <c r="C61" s="77">
        <v>0</v>
      </c>
      <c r="D61" s="95">
        <v>22</v>
      </c>
      <c r="E61" s="80">
        <v>10401.000059999998</v>
      </c>
      <c r="F61" s="93">
        <v>0.94</v>
      </c>
      <c r="G61" s="86">
        <f t="shared" si="1"/>
        <v>170</v>
      </c>
      <c r="H61" s="77">
        <v>0</v>
      </c>
      <c r="I61" s="95">
        <v>170</v>
      </c>
      <c r="J61" s="80">
        <v>12866.000059999998</v>
      </c>
      <c r="K61" s="106">
        <v>0.90537499036818325</v>
      </c>
      <c r="L61" s="77">
        <f t="shared" si="2"/>
        <v>827</v>
      </c>
      <c r="M61" s="77">
        <v>0</v>
      </c>
      <c r="N61" s="95">
        <v>827</v>
      </c>
      <c r="O61" s="80">
        <v>17959.000059999998</v>
      </c>
      <c r="P61" s="106">
        <v>0.87661339723447107</v>
      </c>
      <c r="Q61" s="74"/>
    </row>
    <row r="62" spans="1:17" ht="15.6">
      <c r="A62" s="75" t="s">
        <v>503</v>
      </c>
      <c r="B62" s="86">
        <f t="shared" si="0"/>
        <v>0</v>
      </c>
      <c r="C62" s="77">
        <v>0</v>
      </c>
      <c r="D62" s="95">
        <v>0</v>
      </c>
      <c r="E62" s="80">
        <f>10858.00006-E63</f>
        <v>10744.00006</v>
      </c>
      <c r="F62" s="93">
        <v>0.72</v>
      </c>
      <c r="G62" s="86">
        <f t="shared" si="1"/>
        <v>11.874149034733309</v>
      </c>
      <c r="H62" s="77">
        <v>0</v>
      </c>
      <c r="I62" s="104">
        <f>12-I63</f>
        <v>11.874149034733309</v>
      </c>
      <c r="J62" s="80">
        <f>17038-J63</f>
        <v>16924</v>
      </c>
      <c r="K62" s="106">
        <v>0.62480400985133877</v>
      </c>
      <c r="L62" s="77">
        <f t="shared" si="2"/>
        <v>348.4</v>
      </c>
      <c r="M62" s="77">
        <v>0</v>
      </c>
      <c r="N62" s="95">
        <f>375-N63</f>
        <v>348.4</v>
      </c>
      <c r="O62" s="80">
        <f>18145-O63</f>
        <v>17374.61</v>
      </c>
      <c r="P62" s="106">
        <v>0.68659587157293434</v>
      </c>
      <c r="Q62" s="74"/>
    </row>
    <row r="63" spans="1:17" ht="15.6">
      <c r="A63" s="97" t="s">
        <v>526</v>
      </c>
      <c r="B63" s="98">
        <v>0</v>
      </c>
      <c r="C63" s="99">
        <v>0</v>
      </c>
      <c r="D63" s="100">
        <v>0</v>
      </c>
      <c r="E63" s="101">
        <v>114</v>
      </c>
      <c r="F63" s="105">
        <v>1</v>
      </c>
      <c r="G63" s="103">
        <f t="shared" ref="G63" si="3">I63-H63</f>
        <v>0.12585096526669201</v>
      </c>
      <c r="H63" s="99">
        <v>0</v>
      </c>
      <c r="I63" s="102">
        <v>0.12585096526669201</v>
      </c>
      <c r="J63" s="101">
        <v>114</v>
      </c>
      <c r="K63" s="107">
        <v>1</v>
      </c>
      <c r="L63" s="99">
        <v>26.6</v>
      </c>
      <c r="M63" s="99">
        <v>0</v>
      </c>
      <c r="N63" s="100">
        <v>26.6</v>
      </c>
      <c r="O63" s="101">
        <v>770.39</v>
      </c>
      <c r="P63" s="107">
        <f>781/797</f>
        <v>0.97992471769134248</v>
      </c>
      <c r="Q63" s="74"/>
    </row>
    <row r="64" spans="1:17" ht="15.6">
      <c r="A64" s="75" t="s">
        <v>504</v>
      </c>
      <c r="B64" s="86">
        <f t="shared" si="0"/>
        <v>0</v>
      </c>
      <c r="C64" s="77">
        <v>0</v>
      </c>
      <c r="D64" s="95">
        <v>0</v>
      </c>
      <c r="E64" s="80">
        <v>2592.0000600000008</v>
      </c>
      <c r="F64" s="106">
        <v>0.97095729609390802</v>
      </c>
      <c r="G64" s="86">
        <f t="shared" si="1"/>
        <v>0</v>
      </c>
      <c r="H64" s="77">
        <v>0</v>
      </c>
      <c r="I64" s="95">
        <v>0</v>
      </c>
      <c r="J64" s="80">
        <f>6401.00006-J65</f>
        <v>6260.0000600000003</v>
      </c>
      <c r="K64" s="106">
        <v>0.96</v>
      </c>
      <c r="L64" s="77">
        <f t="shared" si="2"/>
        <v>0</v>
      </c>
      <c r="M64" s="77">
        <v>0</v>
      </c>
      <c r="N64" s="95">
        <v>0</v>
      </c>
      <c r="O64" s="80">
        <f>2081.00006-O65</f>
        <v>1417.0000599999998</v>
      </c>
      <c r="P64" s="106">
        <v>0.8899999999999999</v>
      </c>
      <c r="Q64" s="74"/>
    </row>
    <row r="65" spans="1:17" ht="15.6">
      <c r="A65" s="97" t="s">
        <v>530</v>
      </c>
      <c r="B65" s="98">
        <v>0</v>
      </c>
      <c r="C65" s="99">
        <v>0</v>
      </c>
      <c r="D65" s="100">
        <v>0</v>
      </c>
      <c r="E65" s="101">
        <v>0</v>
      </c>
      <c r="F65" s="107">
        <v>0</v>
      </c>
      <c r="G65" s="98">
        <v>0</v>
      </c>
      <c r="H65" s="99">
        <v>0</v>
      </c>
      <c r="I65" s="100">
        <v>0</v>
      </c>
      <c r="J65" s="101">
        <v>141</v>
      </c>
      <c r="K65" s="107">
        <v>1</v>
      </c>
      <c r="L65" s="99">
        <v>0</v>
      </c>
      <c r="M65" s="99">
        <v>0</v>
      </c>
      <c r="N65" s="100">
        <v>0</v>
      </c>
      <c r="O65" s="101">
        <v>664</v>
      </c>
      <c r="P65" s="107">
        <v>1</v>
      </c>
      <c r="Q65" s="74"/>
    </row>
    <row r="66" spans="1:17" ht="15.6">
      <c r="A66" s="75" t="s">
        <v>450</v>
      </c>
      <c r="B66" s="86">
        <f t="shared" si="0"/>
        <v>0</v>
      </c>
      <c r="C66" s="77">
        <v>1879</v>
      </c>
      <c r="D66" s="95">
        <v>1879</v>
      </c>
      <c r="E66" s="80">
        <v>3129.0000600000012</v>
      </c>
      <c r="F66" s="106">
        <v>0.83926110203797066</v>
      </c>
      <c r="G66" s="86">
        <f t="shared" si="1"/>
        <v>0</v>
      </c>
      <c r="H66" s="77">
        <v>1420</v>
      </c>
      <c r="I66" s="95">
        <v>1420</v>
      </c>
      <c r="J66" s="80">
        <v>5660.0000600000012</v>
      </c>
      <c r="K66" s="106">
        <v>0.75092796641111859</v>
      </c>
      <c r="L66" s="77">
        <f t="shared" si="2"/>
        <v>902</v>
      </c>
      <c r="M66" s="77">
        <v>2085</v>
      </c>
      <c r="N66" s="95">
        <v>2987</v>
      </c>
      <c r="O66" s="80">
        <v>7468.4495478048775</v>
      </c>
      <c r="P66" s="106">
        <v>0.70888624597871297</v>
      </c>
      <c r="Q66" s="74"/>
    </row>
    <row r="67" spans="1:17" ht="15.6">
      <c r="A67" s="82" t="s">
        <v>522</v>
      </c>
      <c r="B67" s="86"/>
      <c r="C67" s="77"/>
      <c r="D67" s="95"/>
      <c r="E67" s="80"/>
      <c r="F67" s="93"/>
      <c r="G67" s="86"/>
      <c r="H67" s="77"/>
      <c r="I67" s="95"/>
      <c r="J67" s="80"/>
      <c r="K67" s="106"/>
      <c r="L67" s="77"/>
      <c r="M67" s="77"/>
      <c r="N67" s="95"/>
      <c r="O67" s="80"/>
      <c r="P67" s="106"/>
      <c r="Q67" s="74"/>
    </row>
    <row r="68" spans="1:17" ht="15.6">
      <c r="A68" s="75" t="s">
        <v>506</v>
      </c>
      <c r="B68" s="86">
        <f>D68-C68</f>
        <v>115</v>
      </c>
      <c r="C68" s="77">
        <v>0</v>
      </c>
      <c r="D68" s="95">
        <f>133-D69</f>
        <v>115</v>
      </c>
      <c r="E68" s="80">
        <v>6.0000000000000002E-5</v>
      </c>
      <c r="F68" s="106">
        <v>0.96140901237602716</v>
      </c>
      <c r="G68" s="86">
        <f t="shared" si="1"/>
        <v>0</v>
      </c>
      <c r="H68" s="77">
        <v>0</v>
      </c>
      <c r="I68" s="95">
        <v>0</v>
      </c>
      <c r="J68" s="80">
        <v>6.0000000000000002E-5</v>
      </c>
      <c r="K68" s="106">
        <v>0</v>
      </c>
      <c r="L68" s="77">
        <f t="shared" si="2"/>
        <v>12</v>
      </c>
      <c r="M68" s="77">
        <v>0</v>
      </c>
      <c r="N68" s="95">
        <v>12</v>
      </c>
      <c r="O68" s="80">
        <v>6.0000000000000002E-5</v>
      </c>
      <c r="P68" s="106">
        <f>F68</f>
        <v>0.96140901237602716</v>
      </c>
      <c r="Q68" s="74"/>
    </row>
    <row r="69" spans="1:17" ht="15.6">
      <c r="A69" s="97" t="s">
        <v>527</v>
      </c>
      <c r="B69" s="98">
        <v>18</v>
      </c>
      <c r="C69" s="99">
        <v>0</v>
      </c>
      <c r="D69" s="100">
        <v>18</v>
      </c>
      <c r="E69" s="101">
        <v>0</v>
      </c>
      <c r="F69" s="107">
        <f>17/18</f>
        <v>0.94444444444444442</v>
      </c>
      <c r="G69" s="98">
        <v>0</v>
      </c>
      <c r="H69" s="99">
        <v>0</v>
      </c>
      <c r="I69" s="100">
        <v>0</v>
      </c>
      <c r="J69" s="101">
        <v>0</v>
      </c>
      <c r="K69" s="107">
        <v>0</v>
      </c>
      <c r="L69" s="99">
        <v>0</v>
      </c>
      <c r="M69" s="99">
        <v>0</v>
      </c>
      <c r="N69" s="100">
        <v>0</v>
      </c>
      <c r="O69" s="101">
        <v>0</v>
      </c>
      <c r="P69" s="107">
        <v>0</v>
      </c>
      <c r="Q69" s="74"/>
    </row>
    <row r="70" spans="1:17" ht="15.6">
      <c r="A70" s="75" t="s">
        <v>507</v>
      </c>
      <c r="B70" s="86">
        <f t="shared" si="0"/>
        <v>157.19999999999999</v>
      </c>
      <c r="C70" s="77">
        <v>0</v>
      </c>
      <c r="D70" s="95">
        <f>163-D71</f>
        <v>157.19999999999999</v>
      </c>
      <c r="E70" s="80">
        <f>5187-E71</f>
        <v>5004</v>
      </c>
      <c r="F70" s="93">
        <v>0.96</v>
      </c>
      <c r="G70" s="86">
        <f t="shared" si="1"/>
        <v>94.25</v>
      </c>
      <c r="H70" s="77">
        <v>0</v>
      </c>
      <c r="I70" s="95">
        <f>97-I71</f>
        <v>94.25</v>
      </c>
      <c r="J70" s="80">
        <f>5472-J71</f>
        <v>5316.75</v>
      </c>
      <c r="K70" s="106">
        <v>0.89877949873341345</v>
      </c>
      <c r="L70" s="77">
        <f t="shared" si="2"/>
        <v>104</v>
      </c>
      <c r="M70" s="77">
        <v>0</v>
      </c>
      <c r="N70" s="95">
        <f>113-N71</f>
        <v>104</v>
      </c>
      <c r="O70" s="80">
        <f>11194-O71</f>
        <v>10303</v>
      </c>
      <c r="P70" s="106">
        <v>0.93761369429144148</v>
      </c>
      <c r="Q70" s="74"/>
    </row>
    <row r="71" spans="1:17" ht="15.6">
      <c r="A71" s="97" t="s">
        <v>528</v>
      </c>
      <c r="B71" s="98">
        <v>5.8</v>
      </c>
      <c r="C71" s="99">
        <v>0</v>
      </c>
      <c r="D71" s="100">
        <v>5.8</v>
      </c>
      <c r="E71" s="101">
        <v>183</v>
      </c>
      <c r="F71" s="107">
        <f>171/189</f>
        <v>0.90476190476190477</v>
      </c>
      <c r="G71" s="98">
        <v>2.75</v>
      </c>
      <c r="H71" s="99">
        <v>0</v>
      </c>
      <c r="I71" s="100">
        <v>2.75</v>
      </c>
      <c r="J71" s="101">
        <v>155.25</v>
      </c>
      <c r="K71" s="107">
        <f>155/158</f>
        <v>0.98101265822784811</v>
      </c>
      <c r="L71" s="99">
        <v>9</v>
      </c>
      <c r="M71" s="99">
        <v>0</v>
      </c>
      <c r="N71" s="100">
        <v>9</v>
      </c>
      <c r="O71" s="101">
        <v>891</v>
      </c>
      <c r="P71" s="107">
        <f>873/900</f>
        <v>0.97</v>
      </c>
      <c r="Q71" s="74"/>
    </row>
    <row r="72" spans="1:17" ht="15.6">
      <c r="A72" s="75" t="s">
        <v>468</v>
      </c>
      <c r="B72" s="86">
        <f t="shared" si="0"/>
        <v>1001</v>
      </c>
      <c r="C72" s="77">
        <v>0</v>
      </c>
      <c r="D72" s="95">
        <v>1001</v>
      </c>
      <c r="E72" s="80">
        <v>17887.000059999998</v>
      </c>
      <c r="F72" s="93">
        <v>0.8</v>
      </c>
      <c r="G72" s="86">
        <f t="shared" si="1"/>
        <v>2227</v>
      </c>
      <c r="H72" s="77">
        <v>0</v>
      </c>
      <c r="I72" s="95">
        <v>2227</v>
      </c>
      <c r="J72" s="80">
        <v>12714.000059999998</v>
      </c>
      <c r="K72" s="106">
        <v>0.77197371062066367</v>
      </c>
      <c r="L72" s="77">
        <f t="shared" si="2"/>
        <v>24</v>
      </c>
      <c r="M72" s="77">
        <v>3056</v>
      </c>
      <c r="N72" s="95">
        <v>3080</v>
      </c>
      <c r="O72" s="80">
        <v>15806.000059999998</v>
      </c>
      <c r="P72" s="106">
        <v>0.81680793853395217</v>
      </c>
      <c r="Q72" s="74"/>
    </row>
    <row r="73" spans="1:17" ht="15.6">
      <c r="A73" s="75" t="s">
        <v>508</v>
      </c>
      <c r="B73" s="86">
        <f t="shared" si="0"/>
        <v>0</v>
      </c>
      <c r="C73" s="77">
        <v>0</v>
      </c>
      <c r="D73" s="95">
        <v>0</v>
      </c>
      <c r="E73" s="80">
        <v>3858.0000600000012</v>
      </c>
      <c r="F73" s="93">
        <v>0.99</v>
      </c>
      <c r="G73" s="86">
        <f t="shared" si="1"/>
        <v>0</v>
      </c>
      <c r="H73" s="77">
        <v>0</v>
      </c>
      <c r="I73" s="95">
        <v>0</v>
      </c>
      <c r="J73" s="80">
        <v>10551.000059999998</v>
      </c>
      <c r="K73" s="106">
        <v>0.99199999999999999</v>
      </c>
      <c r="L73" s="77">
        <f t="shared" si="2"/>
        <v>0</v>
      </c>
      <c r="M73" s="77">
        <v>0</v>
      </c>
      <c r="N73" s="95">
        <v>0</v>
      </c>
      <c r="O73" s="80">
        <v>13357.000059999998</v>
      </c>
      <c r="P73" s="106">
        <v>0.98</v>
      </c>
      <c r="Q73" s="74"/>
    </row>
    <row r="74" spans="1:17" ht="15.6">
      <c r="A74" s="75" t="s">
        <v>509</v>
      </c>
      <c r="B74" s="86">
        <f t="shared" si="0"/>
        <v>91.45</v>
      </c>
      <c r="C74" s="77">
        <v>0</v>
      </c>
      <c r="D74" s="95">
        <f>92-D75</f>
        <v>91.45</v>
      </c>
      <c r="E74" s="80">
        <f>9607.00006-E75</f>
        <v>9549.6000600000007</v>
      </c>
      <c r="F74" s="93">
        <v>0.99</v>
      </c>
      <c r="G74" s="86">
        <f t="shared" si="1"/>
        <v>368.72</v>
      </c>
      <c r="H74" s="77">
        <v>0</v>
      </c>
      <c r="I74" s="95">
        <f>371-I75</f>
        <v>368.72</v>
      </c>
      <c r="J74" s="80">
        <f>16221.00006-J75</f>
        <v>16121.280060000001</v>
      </c>
      <c r="K74" s="106">
        <v>0.98416114114558906</v>
      </c>
      <c r="L74" s="77">
        <f t="shared" si="2"/>
        <v>610</v>
      </c>
      <c r="M74" s="77">
        <v>0</v>
      </c>
      <c r="N74" s="95">
        <f>642-N75</f>
        <v>610</v>
      </c>
      <c r="O74" s="80">
        <f>13261.00006-O75</f>
        <v>12592.00006</v>
      </c>
      <c r="P74" s="106">
        <v>0.9593387128015558</v>
      </c>
      <c r="Q74" s="74"/>
    </row>
    <row r="75" spans="1:17" ht="15.6">
      <c r="A75" s="97" t="s">
        <v>529</v>
      </c>
      <c r="B75" s="98">
        <v>0.55000000000000004</v>
      </c>
      <c r="C75" s="99">
        <v>0</v>
      </c>
      <c r="D75" s="100">
        <v>0.55000000000000004</v>
      </c>
      <c r="E75" s="101">
        <v>57.4</v>
      </c>
      <c r="F75" s="105">
        <v>1</v>
      </c>
      <c r="G75" s="98">
        <v>2.2799999999999998</v>
      </c>
      <c r="H75" s="99">
        <v>0</v>
      </c>
      <c r="I75" s="100">
        <v>2.2799999999999998</v>
      </c>
      <c r="J75" s="101">
        <v>99.72</v>
      </c>
      <c r="K75" s="107">
        <f>98/102</f>
        <v>0.96078431372549022</v>
      </c>
      <c r="L75" s="99">
        <v>32</v>
      </c>
      <c r="M75" s="99">
        <v>0</v>
      </c>
      <c r="N75" s="100">
        <v>32</v>
      </c>
      <c r="O75" s="101">
        <v>669</v>
      </c>
      <c r="P75" s="107">
        <f>687/701</f>
        <v>0.9800285306704708</v>
      </c>
      <c r="Q75" s="74"/>
    </row>
    <row r="76" spans="1:17" ht="16.2" thickBot="1">
      <c r="A76" s="83" t="s">
        <v>510</v>
      </c>
      <c r="B76" s="87">
        <f t="shared" si="0"/>
        <v>0</v>
      </c>
      <c r="C76" s="84">
        <v>0</v>
      </c>
      <c r="D76" s="96">
        <v>0</v>
      </c>
      <c r="E76" s="85">
        <v>568.00005999999985</v>
      </c>
      <c r="F76" s="108">
        <v>0.99</v>
      </c>
      <c r="G76" s="87">
        <f t="shared" si="1"/>
        <v>0</v>
      </c>
      <c r="H76" s="84">
        <v>0</v>
      </c>
      <c r="I76" s="96">
        <v>0</v>
      </c>
      <c r="J76" s="85">
        <v>6.0000000000000002E-5</v>
      </c>
      <c r="K76" s="109">
        <v>0</v>
      </c>
      <c r="L76" s="84">
        <f t="shared" si="2"/>
        <v>0</v>
      </c>
      <c r="M76" s="84">
        <v>0</v>
      </c>
      <c r="N76" s="96">
        <v>0</v>
      </c>
      <c r="O76" s="85">
        <v>6.0000000000000002E-5</v>
      </c>
      <c r="P76" s="109">
        <v>0</v>
      </c>
      <c r="Q76" s="74"/>
    </row>
    <row r="77" spans="1:17">
      <c r="B77" s="74"/>
      <c r="C77" s="74"/>
      <c r="D77" s="74"/>
      <c r="E77" s="74"/>
      <c r="F77" s="74"/>
      <c r="G77" s="74"/>
      <c r="H77" s="74"/>
      <c r="I77" s="74"/>
      <c r="J77" s="74"/>
      <c r="K77" s="74"/>
      <c r="L77" s="74"/>
      <c r="M77" s="74"/>
      <c r="N77" s="74"/>
      <c r="O77" s="74"/>
      <c r="P77" s="74"/>
      <c r="Q77" s="74"/>
    </row>
  </sheetData>
  <mergeCells count="3">
    <mergeCell ref="G45:K45"/>
    <mergeCell ref="L45:P45"/>
    <mergeCell ref="B45:F45"/>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9"/>
  <dimension ref="A1:AV62"/>
  <sheetViews>
    <sheetView workbookViewId="0">
      <selection activeCell="AO15" sqref="AO15"/>
    </sheetView>
  </sheetViews>
  <sheetFormatPr defaultRowHeight="14.4"/>
  <cols>
    <col min="8" max="41" width="9.109375" customWidth="1"/>
    <col min="42" max="42" width="24.44140625" bestFit="1" customWidth="1"/>
    <col min="43" max="43" width="25.5546875" bestFit="1" customWidth="1"/>
    <col min="44" max="44" width="23.33203125" bestFit="1" customWidth="1"/>
  </cols>
  <sheetData>
    <row r="1" spans="1:48" ht="15">
      <c r="A1" s="113"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row>
    <row r="2" spans="1:48" ht="15">
      <c r="A2" s="113" t="s">
        <v>48</v>
      </c>
      <c r="B2">
        <v>4.0999999999999996</v>
      </c>
      <c r="C2">
        <v>20040126</v>
      </c>
      <c r="D2" t="s">
        <v>73</v>
      </c>
      <c r="E2" t="s">
        <v>81</v>
      </c>
      <c r="F2">
        <v>14</v>
      </c>
      <c r="G2">
        <v>210479</v>
      </c>
      <c r="H2">
        <v>12</v>
      </c>
      <c r="K2" t="s">
        <v>64</v>
      </c>
      <c r="L2" t="s">
        <v>82</v>
      </c>
      <c r="M2">
        <v>1</v>
      </c>
      <c r="N2">
        <v>3</v>
      </c>
      <c r="O2">
        <v>2002</v>
      </c>
      <c r="P2">
        <v>20030515</v>
      </c>
      <c r="Q2">
        <v>20030528</v>
      </c>
      <c r="R2" t="s">
        <v>253</v>
      </c>
      <c r="S2" t="s">
        <v>253</v>
      </c>
      <c r="T2" t="s">
        <v>706</v>
      </c>
      <c r="U2" t="s">
        <v>74</v>
      </c>
      <c r="V2" t="s">
        <v>52</v>
      </c>
      <c r="W2" t="s">
        <v>83</v>
      </c>
      <c r="X2" t="s">
        <v>84</v>
      </c>
      <c r="Y2">
        <v>7.32</v>
      </c>
      <c r="AA2" t="s">
        <v>58</v>
      </c>
      <c r="AB2">
        <v>5000</v>
      </c>
      <c r="AC2">
        <v>198987</v>
      </c>
      <c r="AD2">
        <v>0</v>
      </c>
      <c r="AE2">
        <v>720</v>
      </c>
      <c r="AF2">
        <v>5000</v>
      </c>
      <c r="AG2">
        <v>360</v>
      </c>
      <c r="AJ2" t="s">
        <v>85</v>
      </c>
      <c r="AK2">
        <v>1.8E-3</v>
      </c>
      <c r="AL2">
        <v>20</v>
      </c>
      <c r="AM2">
        <v>549</v>
      </c>
      <c r="AO2" t="s">
        <v>86</v>
      </c>
      <c r="AP2" t="s">
        <v>87</v>
      </c>
      <c r="AQ2" t="s">
        <v>87</v>
      </c>
      <c r="AR2" t="s">
        <v>707</v>
      </c>
      <c r="AS2" t="s">
        <v>55</v>
      </c>
      <c r="AT2" t="s">
        <v>68</v>
      </c>
      <c r="AU2" t="s">
        <v>88</v>
      </c>
      <c r="AV2" t="s">
        <v>76</v>
      </c>
    </row>
    <row r="3" spans="1:48" ht="15">
      <c r="A3" s="113" t="s">
        <v>48</v>
      </c>
      <c r="B3">
        <v>4.0999999999999996</v>
      </c>
      <c r="C3">
        <v>20051123</v>
      </c>
      <c r="D3" t="s">
        <v>73</v>
      </c>
      <c r="E3" t="s">
        <v>89</v>
      </c>
      <c r="F3">
        <v>14</v>
      </c>
      <c r="G3">
        <v>210483</v>
      </c>
      <c r="H3">
        <v>12</v>
      </c>
      <c r="K3" t="s">
        <v>64</v>
      </c>
      <c r="L3" t="s">
        <v>90</v>
      </c>
      <c r="M3">
        <v>1</v>
      </c>
      <c r="N3">
        <v>3</v>
      </c>
      <c r="O3">
        <v>2002</v>
      </c>
      <c r="P3">
        <v>20030509</v>
      </c>
      <c r="Q3">
        <v>20030603</v>
      </c>
      <c r="R3" t="s">
        <v>708</v>
      </c>
      <c r="S3" t="s">
        <v>255</v>
      </c>
      <c r="T3" t="s">
        <v>709</v>
      </c>
      <c r="U3" t="s">
        <v>74</v>
      </c>
      <c r="V3" t="s">
        <v>52</v>
      </c>
      <c r="W3" t="s">
        <v>83</v>
      </c>
      <c r="X3" t="s">
        <v>75</v>
      </c>
      <c r="Y3">
        <v>7.56</v>
      </c>
      <c r="AA3" t="s">
        <v>58</v>
      </c>
      <c r="AB3">
        <v>5000</v>
      </c>
      <c r="AC3">
        <v>88909</v>
      </c>
      <c r="AF3">
        <v>5000</v>
      </c>
      <c r="AG3">
        <v>465257</v>
      </c>
      <c r="AH3">
        <v>0</v>
      </c>
      <c r="AI3">
        <v>16857</v>
      </c>
      <c r="AJ3" t="s">
        <v>85</v>
      </c>
      <c r="AK3">
        <v>5.4000000000000003E-3</v>
      </c>
      <c r="AL3">
        <v>31</v>
      </c>
      <c r="AM3">
        <v>551</v>
      </c>
      <c r="AO3" t="s">
        <v>91</v>
      </c>
      <c r="AP3" t="s">
        <v>710</v>
      </c>
      <c r="AQ3" t="s">
        <v>92</v>
      </c>
      <c r="AR3" t="s">
        <v>710</v>
      </c>
      <c r="AS3" t="s">
        <v>55</v>
      </c>
      <c r="AT3" t="s">
        <v>56</v>
      </c>
      <c r="AU3" t="s">
        <v>89</v>
      </c>
      <c r="AV3" t="s">
        <v>76</v>
      </c>
    </row>
    <row r="4" spans="1:48" ht="15">
      <c r="A4" s="113" t="s">
        <v>48</v>
      </c>
      <c r="B4">
        <v>4.0999999999999996</v>
      </c>
      <c r="C4">
        <v>20051123</v>
      </c>
      <c r="D4" t="s">
        <v>73</v>
      </c>
      <c r="E4" t="s">
        <v>89</v>
      </c>
      <c r="F4">
        <v>14</v>
      </c>
      <c r="G4">
        <v>210484</v>
      </c>
      <c r="H4">
        <v>12</v>
      </c>
      <c r="K4" t="s">
        <v>64</v>
      </c>
      <c r="L4" t="s">
        <v>93</v>
      </c>
      <c r="M4">
        <v>1</v>
      </c>
      <c r="N4">
        <v>3</v>
      </c>
      <c r="O4">
        <v>2002</v>
      </c>
      <c r="P4">
        <v>20030509</v>
      </c>
      <c r="Q4">
        <v>20030611</v>
      </c>
      <c r="R4" t="s">
        <v>708</v>
      </c>
      <c r="S4" t="s">
        <v>255</v>
      </c>
      <c r="T4" t="s">
        <v>709</v>
      </c>
      <c r="U4" t="s">
        <v>74</v>
      </c>
      <c r="V4" t="s">
        <v>52</v>
      </c>
      <c r="W4" t="s">
        <v>83</v>
      </c>
      <c r="X4" t="s">
        <v>75</v>
      </c>
      <c r="Y4">
        <v>7.82</v>
      </c>
      <c r="AA4" t="s">
        <v>58</v>
      </c>
      <c r="AB4">
        <v>5000</v>
      </c>
      <c r="AC4">
        <v>91385</v>
      </c>
      <c r="AD4">
        <v>0</v>
      </c>
      <c r="AE4">
        <v>306</v>
      </c>
      <c r="AF4">
        <v>5000</v>
      </c>
      <c r="AG4">
        <v>1814781</v>
      </c>
      <c r="AH4">
        <v>0</v>
      </c>
      <c r="AI4">
        <v>193154</v>
      </c>
      <c r="AJ4" t="s">
        <v>85</v>
      </c>
      <c r="AK4">
        <v>1.1000000000000001E-3</v>
      </c>
      <c r="AL4">
        <v>22</v>
      </c>
      <c r="AM4">
        <v>899</v>
      </c>
      <c r="AO4" t="s">
        <v>94</v>
      </c>
      <c r="AP4" t="s">
        <v>710</v>
      </c>
      <c r="AQ4" t="s">
        <v>92</v>
      </c>
      <c r="AR4" t="s">
        <v>710</v>
      </c>
      <c r="AS4" t="s">
        <v>55</v>
      </c>
      <c r="AT4" t="s">
        <v>56</v>
      </c>
      <c r="AU4" t="s">
        <v>89</v>
      </c>
      <c r="AV4" t="s">
        <v>76</v>
      </c>
    </row>
    <row r="5" spans="1:48" ht="15">
      <c r="A5" s="113" t="s">
        <v>48</v>
      </c>
      <c r="B5">
        <v>4.0999999999999996</v>
      </c>
      <c r="C5">
        <v>20040126</v>
      </c>
      <c r="D5" t="s">
        <v>73</v>
      </c>
      <c r="E5" t="s">
        <v>89</v>
      </c>
      <c r="F5">
        <v>14</v>
      </c>
      <c r="G5">
        <v>210506</v>
      </c>
      <c r="H5">
        <v>12</v>
      </c>
      <c r="M5">
        <v>1</v>
      </c>
      <c r="N5">
        <v>3</v>
      </c>
      <c r="O5">
        <v>2002</v>
      </c>
      <c r="P5">
        <v>20030507</v>
      </c>
      <c r="Q5">
        <v>20030605</v>
      </c>
      <c r="R5" t="s">
        <v>711</v>
      </c>
      <c r="S5" t="s">
        <v>279</v>
      </c>
      <c r="T5" t="s">
        <v>712</v>
      </c>
      <c r="U5" t="s">
        <v>74</v>
      </c>
      <c r="V5" t="s">
        <v>52</v>
      </c>
      <c r="W5" t="s">
        <v>72</v>
      </c>
      <c r="X5" t="s">
        <v>75</v>
      </c>
      <c r="Y5">
        <v>7.32</v>
      </c>
      <c r="AA5" t="s">
        <v>58</v>
      </c>
      <c r="AB5">
        <v>5000</v>
      </c>
      <c r="AC5">
        <v>95101</v>
      </c>
      <c r="AD5">
        <v>0</v>
      </c>
      <c r="AE5">
        <v>1758</v>
      </c>
      <c r="AF5">
        <v>5000</v>
      </c>
      <c r="AG5">
        <v>536298</v>
      </c>
      <c r="AH5">
        <v>0</v>
      </c>
      <c r="AI5">
        <v>16734</v>
      </c>
      <c r="AJ5" t="s">
        <v>85</v>
      </c>
      <c r="AK5">
        <v>7.4499999999999997E-2</v>
      </c>
      <c r="AL5">
        <v>30</v>
      </c>
      <c r="AM5">
        <v>537</v>
      </c>
      <c r="AP5" t="s">
        <v>713</v>
      </c>
      <c r="AQ5" t="s">
        <v>96</v>
      </c>
      <c r="AR5" t="s">
        <v>713</v>
      </c>
      <c r="AS5" t="s">
        <v>55</v>
      </c>
      <c r="AT5" t="s">
        <v>56</v>
      </c>
      <c r="AU5" t="s">
        <v>89</v>
      </c>
      <c r="AV5" t="s">
        <v>76</v>
      </c>
    </row>
    <row r="6" spans="1:48" ht="15">
      <c r="A6" s="113" t="s">
        <v>48</v>
      </c>
      <c r="B6">
        <v>4.0999999999999996</v>
      </c>
      <c r="C6">
        <v>20050106</v>
      </c>
      <c r="D6" t="s">
        <v>73</v>
      </c>
      <c r="E6" t="s">
        <v>69</v>
      </c>
      <c r="F6">
        <v>14</v>
      </c>
      <c r="G6">
        <v>210546</v>
      </c>
      <c r="H6">
        <v>12</v>
      </c>
      <c r="M6">
        <v>1</v>
      </c>
      <c r="N6">
        <v>3</v>
      </c>
      <c r="O6">
        <v>2003</v>
      </c>
      <c r="P6">
        <v>20040528</v>
      </c>
      <c r="Q6">
        <v>20040615</v>
      </c>
      <c r="R6" t="s">
        <v>254</v>
      </c>
      <c r="S6" t="s">
        <v>254</v>
      </c>
      <c r="T6" t="s">
        <v>714</v>
      </c>
      <c r="U6" t="s">
        <v>74</v>
      </c>
      <c r="V6" t="s">
        <v>52</v>
      </c>
      <c r="W6" t="s">
        <v>72</v>
      </c>
      <c r="X6" t="s">
        <v>75</v>
      </c>
      <c r="Y6">
        <v>7.62</v>
      </c>
      <c r="Z6">
        <v>89</v>
      </c>
      <c r="AA6" t="s">
        <v>58</v>
      </c>
      <c r="AB6">
        <v>5000</v>
      </c>
      <c r="AC6">
        <v>198321</v>
      </c>
      <c r="AD6">
        <v>0</v>
      </c>
      <c r="AE6">
        <v>1059</v>
      </c>
      <c r="AF6">
        <v>5000</v>
      </c>
      <c r="AG6">
        <v>500</v>
      </c>
      <c r="AJ6" t="s">
        <v>85</v>
      </c>
      <c r="AK6">
        <v>2.5000000000000001E-3</v>
      </c>
      <c r="AP6" t="s">
        <v>107</v>
      </c>
      <c r="AQ6" t="s">
        <v>107</v>
      </c>
      <c r="AR6" t="s">
        <v>715</v>
      </c>
      <c r="AS6" t="s">
        <v>55</v>
      </c>
      <c r="AT6" t="s">
        <v>68</v>
      </c>
      <c r="AU6" t="s">
        <v>69</v>
      </c>
      <c r="AV6" t="s">
        <v>76</v>
      </c>
    </row>
    <row r="7" spans="1:48" ht="15">
      <c r="A7" s="113" t="s">
        <v>48</v>
      </c>
      <c r="B7">
        <v>4.0999999999999996</v>
      </c>
      <c r="C7">
        <v>20050106</v>
      </c>
      <c r="D7" t="s">
        <v>73</v>
      </c>
      <c r="E7" t="s">
        <v>89</v>
      </c>
      <c r="F7">
        <v>14</v>
      </c>
      <c r="G7">
        <v>210547</v>
      </c>
      <c r="H7">
        <v>12</v>
      </c>
      <c r="K7" t="s">
        <v>64</v>
      </c>
      <c r="L7" t="s">
        <v>108</v>
      </c>
      <c r="M7">
        <v>1</v>
      </c>
      <c r="N7">
        <v>3</v>
      </c>
      <c r="O7">
        <v>2003</v>
      </c>
      <c r="P7">
        <v>20040506</v>
      </c>
      <c r="Q7">
        <v>20040604</v>
      </c>
      <c r="R7" t="s">
        <v>708</v>
      </c>
      <c r="S7" t="s">
        <v>255</v>
      </c>
      <c r="T7" t="s">
        <v>709</v>
      </c>
      <c r="U7" t="s">
        <v>74</v>
      </c>
      <c r="V7" t="s">
        <v>52</v>
      </c>
      <c r="W7" t="s">
        <v>83</v>
      </c>
      <c r="X7" t="s">
        <v>75</v>
      </c>
      <c r="Y7">
        <v>8.25</v>
      </c>
      <c r="AA7" t="s">
        <v>58</v>
      </c>
      <c r="AB7">
        <v>5000</v>
      </c>
      <c r="AC7">
        <v>104893</v>
      </c>
      <c r="AD7">
        <v>0</v>
      </c>
      <c r="AE7">
        <v>955</v>
      </c>
      <c r="AF7">
        <v>5000</v>
      </c>
      <c r="AG7">
        <v>2380892</v>
      </c>
      <c r="AH7">
        <v>0</v>
      </c>
      <c r="AI7">
        <v>77430</v>
      </c>
      <c r="AJ7" t="s">
        <v>85</v>
      </c>
      <c r="AK7">
        <v>2E-3</v>
      </c>
      <c r="AL7">
        <v>28</v>
      </c>
      <c r="AM7">
        <v>1000</v>
      </c>
      <c r="AO7" t="s">
        <v>109</v>
      </c>
      <c r="AP7" t="s">
        <v>710</v>
      </c>
      <c r="AQ7" t="s">
        <v>92</v>
      </c>
      <c r="AR7" t="s">
        <v>710</v>
      </c>
      <c r="AS7" t="s">
        <v>55</v>
      </c>
      <c r="AT7" t="s">
        <v>56</v>
      </c>
      <c r="AU7" t="s">
        <v>89</v>
      </c>
      <c r="AV7" t="s">
        <v>76</v>
      </c>
    </row>
    <row r="8" spans="1:48" ht="15">
      <c r="A8" s="113" t="s">
        <v>48</v>
      </c>
      <c r="B8">
        <v>4.0999999999999996</v>
      </c>
      <c r="C8">
        <v>20050106</v>
      </c>
      <c r="D8" t="s">
        <v>73</v>
      </c>
      <c r="E8" t="s">
        <v>89</v>
      </c>
      <c r="F8">
        <v>14</v>
      </c>
      <c r="G8">
        <v>210548</v>
      </c>
      <c r="H8">
        <v>12</v>
      </c>
      <c r="K8" t="s">
        <v>64</v>
      </c>
      <c r="L8" t="s">
        <v>108</v>
      </c>
      <c r="M8">
        <v>1</v>
      </c>
      <c r="N8">
        <v>3</v>
      </c>
      <c r="O8">
        <v>2003</v>
      </c>
      <c r="P8">
        <v>20040506</v>
      </c>
      <c r="Q8">
        <v>20040604</v>
      </c>
      <c r="R8" t="s">
        <v>708</v>
      </c>
      <c r="S8" t="s">
        <v>255</v>
      </c>
      <c r="T8" t="s">
        <v>709</v>
      </c>
      <c r="U8" t="s">
        <v>74</v>
      </c>
      <c r="V8" t="s">
        <v>52</v>
      </c>
      <c r="W8" t="s">
        <v>83</v>
      </c>
      <c r="X8" t="s">
        <v>75</v>
      </c>
      <c r="Y8">
        <v>8.25</v>
      </c>
      <c r="AA8" t="s">
        <v>58</v>
      </c>
      <c r="AB8">
        <v>5000</v>
      </c>
      <c r="AC8">
        <v>103082</v>
      </c>
      <c r="AD8">
        <v>0</v>
      </c>
      <c r="AE8">
        <v>310</v>
      </c>
      <c r="AF8">
        <v>5000</v>
      </c>
      <c r="AG8">
        <v>103</v>
      </c>
      <c r="AJ8" t="s">
        <v>85</v>
      </c>
      <c r="AK8">
        <v>1E-3</v>
      </c>
      <c r="AL8">
        <v>34</v>
      </c>
      <c r="AM8">
        <v>1000</v>
      </c>
      <c r="AO8" t="s">
        <v>110</v>
      </c>
      <c r="AP8" t="s">
        <v>710</v>
      </c>
      <c r="AQ8" t="s">
        <v>92</v>
      </c>
      <c r="AR8" t="s">
        <v>710</v>
      </c>
      <c r="AS8" t="s">
        <v>55</v>
      </c>
      <c r="AT8" t="s">
        <v>56</v>
      </c>
      <c r="AU8" t="s">
        <v>89</v>
      </c>
      <c r="AV8" t="s">
        <v>76</v>
      </c>
    </row>
    <row r="9" spans="1:48" ht="15">
      <c r="A9" s="113" t="s">
        <v>48</v>
      </c>
      <c r="B9">
        <v>4.0999999999999996</v>
      </c>
      <c r="C9">
        <v>20050106</v>
      </c>
      <c r="D9" t="s">
        <v>73</v>
      </c>
      <c r="E9" t="s">
        <v>89</v>
      </c>
      <c r="F9">
        <v>14</v>
      </c>
      <c r="G9">
        <v>210559</v>
      </c>
      <c r="H9">
        <v>12</v>
      </c>
      <c r="M9">
        <v>1</v>
      </c>
      <c r="N9">
        <v>3</v>
      </c>
      <c r="O9">
        <v>2003</v>
      </c>
      <c r="P9">
        <v>20040514</v>
      </c>
      <c r="Q9">
        <v>20040601</v>
      </c>
      <c r="R9" t="s">
        <v>711</v>
      </c>
      <c r="S9" t="s">
        <v>279</v>
      </c>
      <c r="T9" t="s">
        <v>712</v>
      </c>
      <c r="U9" t="s">
        <v>74</v>
      </c>
      <c r="V9" t="s">
        <v>52</v>
      </c>
      <c r="W9" t="s">
        <v>72</v>
      </c>
      <c r="X9" t="s">
        <v>75</v>
      </c>
      <c r="Y9">
        <v>7.2</v>
      </c>
      <c r="AA9" t="s">
        <v>58</v>
      </c>
      <c r="AB9">
        <v>5000</v>
      </c>
      <c r="AC9">
        <v>96131</v>
      </c>
      <c r="AD9">
        <v>0</v>
      </c>
      <c r="AE9">
        <v>342</v>
      </c>
      <c r="AF9">
        <v>5000</v>
      </c>
      <c r="AG9">
        <v>528737</v>
      </c>
      <c r="AH9">
        <v>0</v>
      </c>
      <c r="AI9">
        <v>1790</v>
      </c>
      <c r="AJ9" t="s">
        <v>85</v>
      </c>
      <c r="AK9">
        <v>4.1399999999999999E-2</v>
      </c>
      <c r="AL9">
        <v>33</v>
      </c>
      <c r="AM9">
        <v>580</v>
      </c>
      <c r="AP9" t="s">
        <v>713</v>
      </c>
      <c r="AQ9" t="s">
        <v>96</v>
      </c>
      <c r="AR9" t="s">
        <v>713</v>
      </c>
      <c r="AS9" t="s">
        <v>55</v>
      </c>
      <c r="AT9" t="s">
        <v>56</v>
      </c>
      <c r="AU9" t="s">
        <v>89</v>
      </c>
      <c r="AV9" t="s">
        <v>76</v>
      </c>
    </row>
    <row r="10" spans="1:48" ht="15">
      <c r="A10" s="113" t="s">
        <v>48</v>
      </c>
      <c r="B10">
        <v>4.0999999999999996</v>
      </c>
      <c r="C10">
        <v>20060130</v>
      </c>
      <c r="D10" t="s">
        <v>73</v>
      </c>
      <c r="E10" t="s">
        <v>81</v>
      </c>
      <c r="F10">
        <v>14</v>
      </c>
      <c r="G10">
        <v>210592</v>
      </c>
      <c r="H10">
        <v>12</v>
      </c>
      <c r="K10" t="s">
        <v>64</v>
      </c>
      <c r="L10" t="s">
        <v>121</v>
      </c>
      <c r="M10">
        <v>1</v>
      </c>
      <c r="N10">
        <v>3</v>
      </c>
      <c r="O10">
        <v>2004</v>
      </c>
      <c r="P10">
        <v>20050512</v>
      </c>
      <c r="Q10">
        <v>20050519</v>
      </c>
      <c r="R10" t="s">
        <v>253</v>
      </c>
      <c r="S10" t="s">
        <v>253</v>
      </c>
      <c r="T10" t="s">
        <v>706</v>
      </c>
      <c r="U10" t="s">
        <v>74</v>
      </c>
      <c r="V10" t="s">
        <v>52</v>
      </c>
      <c r="X10" t="s">
        <v>75</v>
      </c>
      <c r="Y10">
        <v>6.87</v>
      </c>
      <c r="AA10" t="s">
        <v>58</v>
      </c>
      <c r="AB10">
        <v>5000</v>
      </c>
      <c r="AC10">
        <v>118197</v>
      </c>
      <c r="AF10">
        <v>5000</v>
      </c>
      <c r="AG10">
        <v>19203</v>
      </c>
      <c r="AH10">
        <v>0</v>
      </c>
      <c r="AI10">
        <v>331</v>
      </c>
      <c r="AJ10" t="s">
        <v>122</v>
      </c>
      <c r="AK10">
        <v>0.14180000000000001</v>
      </c>
      <c r="AL10">
        <v>35</v>
      </c>
      <c r="AM10">
        <v>416</v>
      </c>
      <c r="AO10" t="s">
        <v>123</v>
      </c>
      <c r="AP10" t="s">
        <v>87</v>
      </c>
      <c r="AQ10" t="s">
        <v>87</v>
      </c>
      <c r="AR10" t="s">
        <v>707</v>
      </c>
      <c r="AS10" t="s">
        <v>55</v>
      </c>
      <c r="AT10" t="s">
        <v>68</v>
      </c>
      <c r="AU10" t="s">
        <v>88</v>
      </c>
      <c r="AV10" t="s">
        <v>76</v>
      </c>
    </row>
    <row r="11" spans="1:48" ht="15">
      <c r="A11" s="113" t="s">
        <v>48</v>
      </c>
      <c r="B11">
        <v>4.0999999999999996</v>
      </c>
      <c r="C11">
        <v>20060130</v>
      </c>
      <c r="D11" t="s">
        <v>73</v>
      </c>
      <c r="E11" t="s">
        <v>89</v>
      </c>
      <c r="F11">
        <v>14</v>
      </c>
      <c r="G11">
        <v>210598</v>
      </c>
      <c r="H11">
        <v>12</v>
      </c>
      <c r="M11">
        <v>1</v>
      </c>
      <c r="N11">
        <v>3</v>
      </c>
      <c r="O11">
        <v>2004</v>
      </c>
      <c r="P11">
        <v>20050515</v>
      </c>
      <c r="Q11">
        <v>20050609</v>
      </c>
      <c r="R11" t="s">
        <v>711</v>
      </c>
      <c r="S11" t="s">
        <v>279</v>
      </c>
      <c r="T11" t="s">
        <v>712</v>
      </c>
      <c r="U11" t="s">
        <v>74</v>
      </c>
      <c r="V11" t="s">
        <v>52</v>
      </c>
      <c r="W11" t="s">
        <v>72</v>
      </c>
      <c r="X11" t="s">
        <v>75</v>
      </c>
      <c r="Y11">
        <v>8.25</v>
      </c>
      <c r="AA11" t="s">
        <v>58</v>
      </c>
      <c r="AB11">
        <v>5000</v>
      </c>
      <c r="AC11">
        <v>56177</v>
      </c>
      <c r="AD11">
        <v>0</v>
      </c>
      <c r="AE11">
        <v>2859</v>
      </c>
      <c r="AF11">
        <v>5000</v>
      </c>
      <c r="AG11">
        <v>423498</v>
      </c>
      <c r="AH11">
        <v>0</v>
      </c>
      <c r="AI11">
        <v>18926</v>
      </c>
      <c r="AJ11" t="s">
        <v>85</v>
      </c>
      <c r="AK11">
        <v>9.5399999999999999E-2</v>
      </c>
      <c r="AL11">
        <v>33</v>
      </c>
      <c r="AM11">
        <v>388</v>
      </c>
      <c r="AP11" t="s">
        <v>713</v>
      </c>
      <c r="AQ11" t="s">
        <v>96</v>
      </c>
      <c r="AR11" t="s">
        <v>713</v>
      </c>
      <c r="AS11" t="s">
        <v>55</v>
      </c>
      <c r="AT11" t="s">
        <v>56</v>
      </c>
      <c r="AU11" t="s">
        <v>89</v>
      </c>
      <c r="AV11" t="s">
        <v>76</v>
      </c>
    </row>
    <row r="12" spans="1:48" ht="15">
      <c r="A12" s="113" t="s">
        <v>48</v>
      </c>
      <c r="B12">
        <v>4.0999999999999996</v>
      </c>
      <c r="C12">
        <v>20151203</v>
      </c>
      <c r="D12" t="s">
        <v>49</v>
      </c>
      <c r="E12" t="s">
        <v>49</v>
      </c>
      <c r="F12">
        <v>4</v>
      </c>
      <c r="G12">
        <v>630992</v>
      </c>
      <c r="H12">
        <v>12</v>
      </c>
      <c r="K12" t="s">
        <v>50</v>
      </c>
      <c r="L12">
        <v>4200300000279</v>
      </c>
      <c r="M12">
        <v>1</v>
      </c>
      <c r="N12">
        <v>3</v>
      </c>
      <c r="O12">
        <v>2002</v>
      </c>
      <c r="P12">
        <v>20030528</v>
      </c>
      <c r="Q12">
        <v>20030528</v>
      </c>
      <c r="R12" t="s">
        <v>327</v>
      </c>
      <c r="S12" t="s">
        <v>267</v>
      </c>
      <c r="T12" t="s">
        <v>716</v>
      </c>
      <c r="V12" t="s">
        <v>52</v>
      </c>
      <c r="Y12">
        <v>5.55</v>
      </c>
      <c r="Z12">
        <v>81</v>
      </c>
      <c r="AB12">
        <v>5000</v>
      </c>
      <c r="AC12">
        <v>50691</v>
      </c>
      <c r="AF12">
        <v>5000</v>
      </c>
      <c r="AG12">
        <v>306</v>
      </c>
      <c r="AK12">
        <v>6.0000000000000001E-3</v>
      </c>
      <c r="AP12" t="s">
        <v>684</v>
      </c>
      <c r="AQ12" t="s">
        <v>70</v>
      </c>
      <c r="AR12" t="s">
        <v>684</v>
      </c>
      <c r="AS12" t="s">
        <v>55</v>
      </c>
      <c r="AT12" t="s">
        <v>68</v>
      </c>
      <c r="AU12" t="s">
        <v>71</v>
      </c>
      <c r="AV12" t="s">
        <v>58</v>
      </c>
    </row>
    <row r="13" spans="1:48" ht="15">
      <c r="A13" s="113" t="s">
        <v>48</v>
      </c>
      <c r="B13">
        <v>4.0999999999999996</v>
      </c>
      <c r="C13">
        <v>20151203</v>
      </c>
      <c r="D13" t="s">
        <v>49</v>
      </c>
      <c r="E13" t="s">
        <v>49</v>
      </c>
      <c r="F13">
        <v>4</v>
      </c>
      <c r="G13">
        <v>631371</v>
      </c>
      <c r="H13">
        <v>12</v>
      </c>
      <c r="K13" t="s">
        <v>64</v>
      </c>
      <c r="L13">
        <v>4200300000247</v>
      </c>
      <c r="M13">
        <v>1</v>
      </c>
      <c r="N13">
        <v>3</v>
      </c>
      <c r="O13">
        <v>2002</v>
      </c>
      <c r="P13">
        <v>20030515</v>
      </c>
      <c r="Q13">
        <v>20030515</v>
      </c>
      <c r="R13" t="s">
        <v>333</v>
      </c>
      <c r="S13" t="s">
        <v>329</v>
      </c>
      <c r="T13" t="s">
        <v>717</v>
      </c>
      <c r="V13" t="s">
        <v>52</v>
      </c>
      <c r="Y13">
        <v>6.38</v>
      </c>
      <c r="Z13">
        <v>84</v>
      </c>
      <c r="AB13">
        <v>5500</v>
      </c>
      <c r="AC13">
        <v>209531</v>
      </c>
      <c r="AF13">
        <v>5500</v>
      </c>
      <c r="AG13">
        <v>8051</v>
      </c>
      <c r="AK13">
        <v>3.6999999999999998E-2</v>
      </c>
      <c r="AP13" t="s">
        <v>677</v>
      </c>
      <c r="AQ13" t="s">
        <v>65</v>
      </c>
      <c r="AR13" t="s">
        <v>66</v>
      </c>
      <c r="AS13" t="s">
        <v>55</v>
      </c>
      <c r="AT13" t="s">
        <v>62</v>
      </c>
      <c r="AU13" t="s">
        <v>63</v>
      </c>
      <c r="AV13" t="s">
        <v>58</v>
      </c>
    </row>
    <row r="14" spans="1:48" ht="15">
      <c r="A14" s="113" t="s">
        <v>48</v>
      </c>
      <c r="B14">
        <v>4.0999999999999996</v>
      </c>
      <c r="C14">
        <v>20151203</v>
      </c>
      <c r="D14" t="s">
        <v>49</v>
      </c>
      <c r="E14" t="s">
        <v>49</v>
      </c>
      <c r="F14">
        <v>4</v>
      </c>
      <c r="G14">
        <v>631386</v>
      </c>
      <c r="H14">
        <v>12</v>
      </c>
      <c r="K14" t="s">
        <v>50</v>
      </c>
      <c r="L14">
        <v>4200300000279</v>
      </c>
      <c r="M14">
        <v>1</v>
      </c>
      <c r="N14">
        <v>3</v>
      </c>
      <c r="O14">
        <v>2002</v>
      </c>
      <c r="P14">
        <v>20030527</v>
      </c>
      <c r="Q14">
        <v>20030527</v>
      </c>
      <c r="R14" t="s">
        <v>327</v>
      </c>
      <c r="S14" t="s">
        <v>267</v>
      </c>
      <c r="T14" t="s">
        <v>716</v>
      </c>
      <c r="V14" t="s">
        <v>52</v>
      </c>
      <c r="W14" t="s">
        <v>72</v>
      </c>
      <c r="Y14">
        <v>6.18</v>
      </c>
      <c r="Z14">
        <v>82</v>
      </c>
      <c r="AB14">
        <v>5000</v>
      </c>
      <c r="AC14">
        <v>150896</v>
      </c>
      <c r="AF14">
        <v>5000</v>
      </c>
      <c r="AG14">
        <v>499</v>
      </c>
      <c r="AK14">
        <v>3.3E-3</v>
      </c>
      <c r="AP14" t="s">
        <v>684</v>
      </c>
      <c r="AQ14" t="s">
        <v>70</v>
      </c>
      <c r="AR14" t="s">
        <v>684</v>
      </c>
      <c r="AS14" t="s">
        <v>55</v>
      </c>
      <c r="AT14" t="s">
        <v>68</v>
      </c>
      <c r="AU14" t="s">
        <v>71</v>
      </c>
      <c r="AV14" t="s">
        <v>58</v>
      </c>
    </row>
    <row r="15" spans="1:48" ht="15">
      <c r="A15" s="113" t="s">
        <v>48</v>
      </c>
      <c r="B15">
        <v>4.0999999999999996</v>
      </c>
      <c r="C15">
        <v>20151203</v>
      </c>
      <c r="D15" t="s">
        <v>49</v>
      </c>
      <c r="E15" t="s">
        <v>49</v>
      </c>
      <c r="F15">
        <v>4</v>
      </c>
      <c r="G15">
        <v>631547</v>
      </c>
      <c r="H15">
        <v>12</v>
      </c>
      <c r="M15">
        <v>1</v>
      </c>
      <c r="N15">
        <v>3</v>
      </c>
      <c r="O15">
        <v>2002</v>
      </c>
      <c r="P15">
        <v>20030505</v>
      </c>
      <c r="Q15">
        <v>20030531</v>
      </c>
      <c r="R15" t="s">
        <v>718</v>
      </c>
      <c r="S15" t="s">
        <v>268</v>
      </c>
      <c r="T15" t="s">
        <v>719</v>
      </c>
      <c r="V15" t="s">
        <v>52</v>
      </c>
      <c r="Y15">
        <v>12.59</v>
      </c>
      <c r="Z15">
        <v>106</v>
      </c>
      <c r="AB15">
        <v>5000</v>
      </c>
      <c r="AC15">
        <v>188929</v>
      </c>
      <c r="AD15">
        <v>0</v>
      </c>
      <c r="AE15">
        <v>3300</v>
      </c>
      <c r="AF15">
        <v>5000</v>
      </c>
      <c r="AG15">
        <v>208</v>
      </c>
      <c r="AK15">
        <v>1.1000000000000001E-3</v>
      </c>
      <c r="AP15" t="s">
        <v>720</v>
      </c>
      <c r="AQ15" t="s">
        <v>79</v>
      </c>
      <c r="AR15" t="s">
        <v>720</v>
      </c>
      <c r="AS15" t="s">
        <v>55</v>
      </c>
      <c r="AT15" t="s">
        <v>56</v>
      </c>
      <c r="AU15" t="s">
        <v>80</v>
      </c>
      <c r="AV15" t="s">
        <v>58</v>
      </c>
    </row>
    <row r="16" spans="1:48" ht="15">
      <c r="A16" s="113" t="s">
        <v>48</v>
      </c>
      <c r="B16">
        <v>4.0999999999999996</v>
      </c>
      <c r="C16">
        <v>20151203</v>
      </c>
      <c r="D16" t="s">
        <v>49</v>
      </c>
      <c r="E16" t="s">
        <v>49</v>
      </c>
      <c r="F16">
        <v>4</v>
      </c>
      <c r="G16">
        <v>631558</v>
      </c>
      <c r="H16">
        <v>12</v>
      </c>
      <c r="M16">
        <v>1</v>
      </c>
      <c r="N16">
        <v>3</v>
      </c>
      <c r="O16">
        <v>2002</v>
      </c>
      <c r="P16">
        <v>20030512</v>
      </c>
      <c r="Q16">
        <v>20030513</v>
      </c>
      <c r="R16" t="s">
        <v>721</v>
      </c>
      <c r="S16" t="s">
        <v>256</v>
      </c>
      <c r="T16" t="s">
        <v>722</v>
      </c>
      <c r="V16" t="s">
        <v>52</v>
      </c>
      <c r="Y16">
        <v>6.47</v>
      </c>
      <c r="Z16">
        <v>76</v>
      </c>
      <c r="AB16">
        <v>5000</v>
      </c>
      <c r="AC16">
        <v>192690</v>
      </c>
      <c r="AD16">
        <v>0</v>
      </c>
      <c r="AE16">
        <v>2407</v>
      </c>
      <c r="AF16">
        <v>5000</v>
      </c>
      <c r="AG16">
        <v>5551</v>
      </c>
      <c r="AK16">
        <v>2.8000000000000001E-2</v>
      </c>
      <c r="AP16" t="s">
        <v>723</v>
      </c>
      <c r="AQ16" t="s">
        <v>103</v>
      </c>
      <c r="AR16" t="s">
        <v>723</v>
      </c>
      <c r="AS16" t="s">
        <v>55</v>
      </c>
      <c r="AT16" t="s">
        <v>56</v>
      </c>
      <c r="AU16" t="s">
        <v>104</v>
      </c>
      <c r="AV16" t="s">
        <v>58</v>
      </c>
    </row>
    <row r="17" spans="1:48" ht="15">
      <c r="A17" s="113" t="s">
        <v>48</v>
      </c>
      <c r="B17">
        <v>4.0999999999999996</v>
      </c>
      <c r="C17">
        <v>20151203</v>
      </c>
      <c r="D17" t="s">
        <v>49</v>
      </c>
      <c r="E17" t="s">
        <v>49</v>
      </c>
      <c r="F17">
        <v>4</v>
      </c>
      <c r="G17">
        <v>631777</v>
      </c>
      <c r="H17">
        <v>12</v>
      </c>
      <c r="M17">
        <v>1</v>
      </c>
      <c r="N17">
        <v>3</v>
      </c>
      <c r="O17">
        <v>2002</v>
      </c>
      <c r="P17">
        <v>20030601</v>
      </c>
      <c r="Q17">
        <v>20030601</v>
      </c>
      <c r="R17" t="s">
        <v>724</v>
      </c>
      <c r="S17" t="s">
        <v>338</v>
      </c>
      <c r="T17" t="s">
        <v>725</v>
      </c>
      <c r="V17" t="s">
        <v>52</v>
      </c>
      <c r="Y17">
        <v>4.93</v>
      </c>
      <c r="Z17">
        <v>78</v>
      </c>
      <c r="AB17">
        <v>5000</v>
      </c>
      <c r="AC17">
        <v>200052</v>
      </c>
      <c r="AF17">
        <v>5000</v>
      </c>
      <c r="AG17">
        <v>1573</v>
      </c>
      <c r="AK17">
        <v>7.7999999999999996E-3</v>
      </c>
      <c r="AP17" t="s">
        <v>726</v>
      </c>
      <c r="AQ17" t="s">
        <v>61</v>
      </c>
      <c r="AR17" t="s">
        <v>726</v>
      </c>
      <c r="AS17" t="s">
        <v>55</v>
      </c>
      <c r="AT17" t="s">
        <v>62</v>
      </c>
      <c r="AU17" t="s">
        <v>63</v>
      </c>
      <c r="AV17" t="s">
        <v>58</v>
      </c>
    </row>
    <row r="18" spans="1:48" ht="15">
      <c r="A18" s="113" t="s">
        <v>48</v>
      </c>
      <c r="B18">
        <v>4.0999999999999996</v>
      </c>
      <c r="C18">
        <v>20151203</v>
      </c>
      <c r="D18" t="s">
        <v>49</v>
      </c>
      <c r="E18" t="s">
        <v>49</v>
      </c>
      <c r="F18">
        <v>4</v>
      </c>
      <c r="G18">
        <v>631780</v>
      </c>
      <c r="H18">
        <v>12</v>
      </c>
      <c r="M18">
        <v>1</v>
      </c>
      <c r="N18">
        <v>3</v>
      </c>
      <c r="O18">
        <v>2002</v>
      </c>
      <c r="P18">
        <v>20030601</v>
      </c>
      <c r="Q18">
        <v>20030603</v>
      </c>
      <c r="R18" t="s">
        <v>727</v>
      </c>
      <c r="S18" t="s">
        <v>321</v>
      </c>
      <c r="T18" t="s">
        <v>714</v>
      </c>
      <c r="V18" t="s">
        <v>52</v>
      </c>
      <c r="Y18">
        <v>5.81</v>
      </c>
      <c r="Z18">
        <v>83</v>
      </c>
      <c r="AB18">
        <v>5000</v>
      </c>
      <c r="AC18">
        <v>183518</v>
      </c>
      <c r="AD18">
        <v>0</v>
      </c>
      <c r="AE18">
        <v>9362</v>
      </c>
      <c r="AF18">
        <v>5000</v>
      </c>
      <c r="AG18">
        <v>8026</v>
      </c>
      <c r="AK18">
        <v>4.19E-2</v>
      </c>
      <c r="AP18" t="s">
        <v>715</v>
      </c>
      <c r="AQ18" t="s">
        <v>67</v>
      </c>
      <c r="AR18" t="s">
        <v>715</v>
      </c>
      <c r="AS18" t="s">
        <v>55</v>
      </c>
      <c r="AT18" t="s">
        <v>68</v>
      </c>
      <c r="AU18" t="s">
        <v>69</v>
      </c>
      <c r="AV18" t="s">
        <v>58</v>
      </c>
    </row>
    <row r="19" spans="1:48" ht="15">
      <c r="A19" s="113" t="s">
        <v>48</v>
      </c>
      <c r="B19">
        <v>4.0999999999999996</v>
      </c>
      <c r="C19">
        <v>20151203</v>
      </c>
      <c r="D19" t="s">
        <v>49</v>
      </c>
      <c r="E19" t="s">
        <v>49</v>
      </c>
      <c r="F19">
        <v>4</v>
      </c>
      <c r="G19">
        <v>631781</v>
      </c>
      <c r="H19">
        <v>12</v>
      </c>
      <c r="M19">
        <v>1</v>
      </c>
      <c r="N19">
        <v>3</v>
      </c>
      <c r="O19">
        <v>2002</v>
      </c>
      <c r="P19">
        <v>20030519</v>
      </c>
      <c r="Q19">
        <v>20030519</v>
      </c>
      <c r="R19" t="s">
        <v>344</v>
      </c>
      <c r="S19" t="s">
        <v>330</v>
      </c>
      <c r="T19" t="s">
        <v>728</v>
      </c>
      <c r="V19" t="s">
        <v>52</v>
      </c>
      <c r="Y19">
        <v>4.58</v>
      </c>
      <c r="Z19">
        <v>73</v>
      </c>
      <c r="AB19">
        <v>5000</v>
      </c>
      <c r="AC19">
        <v>175984</v>
      </c>
      <c r="AD19">
        <v>0</v>
      </c>
      <c r="AE19">
        <v>11346</v>
      </c>
      <c r="AF19">
        <v>5000</v>
      </c>
      <c r="AG19">
        <v>1778</v>
      </c>
      <c r="AK19">
        <v>0.01</v>
      </c>
      <c r="AP19" t="s">
        <v>729</v>
      </c>
      <c r="AQ19" t="s">
        <v>60</v>
      </c>
      <c r="AR19" t="s">
        <v>729</v>
      </c>
      <c r="AS19" t="s">
        <v>55</v>
      </c>
      <c r="AT19" t="s">
        <v>56</v>
      </c>
      <c r="AU19" t="s">
        <v>57</v>
      </c>
      <c r="AV19" t="s">
        <v>58</v>
      </c>
    </row>
    <row r="20" spans="1:48" ht="15">
      <c r="A20" s="113" t="s">
        <v>48</v>
      </c>
      <c r="B20">
        <v>4.0999999999999996</v>
      </c>
      <c r="C20">
        <v>20151203</v>
      </c>
      <c r="D20" t="s">
        <v>49</v>
      </c>
      <c r="E20" t="s">
        <v>49</v>
      </c>
      <c r="F20">
        <v>4</v>
      </c>
      <c r="G20">
        <v>631784</v>
      </c>
      <c r="H20">
        <v>12</v>
      </c>
      <c r="K20" t="s">
        <v>64</v>
      </c>
      <c r="L20">
        <v>4200300000303</v>
      </c>
      <c r="M20">
        <v>1</v>
      </c>
      <c r="N20">
        <v>3</v>
      </c>
      <c r="O20">
        <v>2002</v>
      </c>
      <c r="P20">
        <v>20030522</v>
      </c>
      <c r="Q20">
        <v>20030523</v>
      </c>
      <c r="R20" t="s">
        <v>730</v>
      </c>
      <c r="S20" t="s">
        <v>294</v>
      </c>
      <c r="T20" t="s">
        <v>731</v>
      </c>
      <c r="V20" t="s">
        <v>52</v>
      </c>
      <c r="Y20">
        <v>6.38</v>
      </c>
      <c r="Z20">
        <v>84</v>
      </c>
      <c r="AB20">
        <v>5000</v>
      </c>
      <c r="AC20">
        <v>192443</v>
      </c>
      <c r="AD20">
        <v>0</v>
      </c>
      <c r="AE20">
        <v>2662</v>
      </c>
      <c r="AF20">
        <v>5000</v>
      </c>
      <c r="AG20">
        <v>4995</v>
      </c>
      <c r="AK20">
        <v>2.53E-2</v>
      </c>
      <c r="AP20" t="s">
        <v>732</v>
      </c>
      <c r="AQ20" t="s">
        <v>129</v>
      </c>
      <c r="AR20" t="s">
        <v>732</v>
      </c>
      <c r="AS20" t="s">
        <v>55</v>
      </c>
      <c r="AT20" t="s">
        <v>68</v>
      </c>
      <c r="AU20" t="s">
        <v>102</v>
      </c>
      <c r="AV20" t="s">
        <v>58</v>
      </c>
    </row>
    <row r="21" spans="1:48" ht="15">
      <c r="A21" s="113" t="s">
        <v>48</v>
      </c>
      <c r="B21">
        <v>4.0999999999999996</v>
      </c>
      <c r="C21">
        <v>20151203</v>
      </c>
      <c r="D21" t="s">
        <v>49</v>
      </c>
      <c r="E21" t="s">
        <v>49</v>
      </c>
      <c r="F21">
        <v>4</v>
      </c>
      <c r="G21">
        <v>631798</v>
      </c>
      <c r="H21">
        <v>12</v>
      </c>
      <c r="M21">
        <v>1</v>
      </c>
      <c r="N21">
        <v>3</v>
      </c>
      <c r="O21">
        <v>2002</v>
      </c>
      <c r="P21">
        <v>20040501</v>
      </c>
      <c r="Q21">
        <v>20040501</v>
      </c>
      <c r="R21" t="s">
        <v>724</v>
      </c>
      <c r="S21" t="s">
        <v>338</v>
      </c>
      <c r="T21" t="s">
        <v>725</v>
      </c>
      <c r="U21" t="s">
        <v>51</v>
      </c>
      <c r="V21" t="s">
        <v>52</v>
      </c>
      <c r="Y21">
        <v>75.59</v>
      </c>
      <c r="Z21">
        <v>189</v>
      </c>
      <c r="AB21">
        <v>5000</v>
      </c>
      <c r="AC21">
        <v>99939</v>
      </c>
      <c r="AF21">
        <v>5000</v>
      </c>
      <c r="AG21">
        <v>1625</v>
      </c>
      <c r="AK21">
        <v>1.6E-2</v>
      </c>
      <c r="AP21" t="s">
        <v>726</v>
      </c>
      <c r="AQ21" t="s">
        <v>61</v>
      </c>
      <c r="AR21" t="s">
        <v>726</v>
      </c>
      <c r="AS21" t="s">
        <v>55</v>
      </c>
      <c r="AT21" t="s">
        <v>62</v>
      </c>
      <c r="AU21" t="s">
        <v>63</v>
      </c>
      <c r="AV21" t="s">
        <v>58</v>
      </c>
    </row>
    <row r="22" spans="1:48" ht="15">
      <c r="A22" s="113" t="s">
        <v>48</v>
      </c>
      <c r="B22">
        <v>4.0999999999999996</v>
      </c>
      <c r="C22">
        <v>20151203</v>
      </c>
      <c r="D22" t="s">
        <v>49</v>
      </c>
      <c r="E22" t="s">
        <v>49</v>
      </c>
      <c r="F22">
        <v>4</v>
      </c>
      <c r="G22">
        <v>631864</v>
      </c>
      <c r="H22">
        <v>12</v>
      </c>
      <c r="M22">
        <v>1</v>
      </c>
      <c r="N22">
        <v>3</v>
      </c>
      <c r="O22">
        <v>2002</v>
      </c>
      <c r="P22">
        <v>20040501</v>
      </c>
      <c r="Q22">
        <v>20040503</v>
      </c>
      <c r="R22" t="s">
        <v>320</v>
      </c>
      <c r="S22" t="s">
        <v>614</v>
      </c>
      <c r="T22" t="s">
        <v>731</v>
      </c>
      <c r="U22" t="s">
        <v>51</v>
      </c>
      <c r="V22" t="s">
        <v>52</v>
      </c>
      <c r="Y22">
        <v>45.35</v>
      </c>
      <c r="Z22">
        <v>159</v>
      </c>
      <c r="AB22">
        <v>5000</v>
      </c>
      <c r="AC22">
        <v>78521</v>
      </c>
      <c r="AD22">
        <v>0</v>
      </c>
      <c r="AE22">
        <v>893</v>
      </c>
      <c r="AF22">
        <v>5000</v>
      </c>
      <c r="AG22">
        <v>1786</v>
      </c>
      <c r="AK22">
        <v>2.1999999999999999E-2</v>
      </c>
      <c r="AP22" t="s">
        <v>607</v>
      </c>
      <c r="AQ22" t="s">
        <v>101</v>
      </c>
      <c r="AR22" t="s">
        <v>732</v>
      </c>
      <c r="AS22" t="s">
        <v>55</v>
      </c>
      <c r="AT22" t="s">
        <v>68</v>
      </c>
      <c r="AU22" t="s">
        <v>102</v>
      </c>
      <c r="AV22" t="s">
        <v>58</v>
      </c>
    </row>
    <row r="23" spans="1:48" ht="15">
      <c r="A23" s="113" t="s">
        <v>48</v>
      </c>
      <c r="B23">
        <v>4.0999999999999996</v>
      </c>
      <c r="C23">
        <v>20151203</v>
      </c>
      <c r="D23" t="s">
        <v>49</v>
      </c>
      <c r="E23" t="s">
        <v>49</v>
      </c>
      <c r="F23">
        <v>4</v>
      </c>
      <c r="G23">
        <v>631867</v>
      </c>
      <c r="H23">
        <v>12</v>
      </c>
      <c r="M23">
        <v>1</v>
      </c>
      <c r="N23">
        <v>3</v>
      </c>
      <c r="O23">
        <v>2002</v>
      </c>
      <c r="P23">
        <v>20040401</v>
      </c>
      <c r="Q23">
        <v>20040416</v>
      </c>
      <c r="R23" t="s">
        <v>718</v>
      </c>
      <c r="S23" t="s">
        <v>733</v>
      </c>
      <c r="T23" t="s">
        <v>728</v>
      </c>
      <c r="U23" t="s">
        <v>51</v>
      </c>
      <c r="V23" t="s">
        <v>52</v>
      </c>
      <c r="Y23">
        <v>71.989999999999995</v>
      </c>
      <c r="Z23">
        <v>186</v>
      </c>
      <c r="AB23">
        <v>5000</v>
      </c>
      <c r="AC23">
        <v>73109</v>
      </c>
      <c r="AD23">
        <v>0</v>
      </c>
      <c r="AE23">
        <v>48</v>
      </c>
      <c r="AF23">
        <v>5000</v>
      </c>
      <c r="AG23">
        <v>663</v>
      </c>
      <c r="AK23">
        <v>8.9999999999999993E-3</v>
      </c>
      <c r="AP23" t="s">
        <v>720</v>
      </c>
      <c r="AQ23" t="s">
        <v>130</v>
      </c>
      <c r="AR23" t="s">
        <v>729</v>
      </c>
      <c r="AS23" t="s">
        <v>55</v>
      </c>
      <c r="AT23" t="s">
        <v>56</v>
      </c>
      <c r="AU23" t="s">
        <v>80</v>
      </c>
      <c r="AV23" t="s">
        <v>58</v>
      </c>
    </row>
    <row r="24" spans="1:48" ht="15">
      <c r="A24" s="113" t="s">
        <v>48</v>
      </c>
      <c r="B24">
        <v>4.0999999999999996</v>
      </c>
      <c r="C24">
        <v>20151203</v>
      </c>
      <c r="D24" t="s">
        <v>49</v>
      </c>
      <c r="E24" t="s">
        <v>49</v>
      </c>
      <c r="F24">
        <v>4</v>
      </c>
      <c r="G24">
        <v>631879</v>
      </c>
      <c r="H24">
        <v>12</v>
      </c>
      <c r="M24">
        <v>1</v>
      </c>
      <c r="N24">
        <v>3</v>
      </c>
      <c r="O24">
        <v>2003</v>
      </c>
      <c r="P24">
        <v>20040507</v>
      </c>
      <c r="Q24">
        <v>20040507</v>
      </c>
      <c r="R24" t="s">
        <v>718</v>
      </c>
      <c r="S24" t="s">
        <v>268</v>
      </c>
      <c r="T24" t="s">
        <v>719</v>
      </c>
      <c r="V24" t="s">
        <v>52</v>
      </c>
      <c r="W24" t="s">
        <v>72</v>
      </c>
      <c r="Y24">
        <v>8.39</v>
      </c>
      <c r="Z24">
        <v>89</v>
      </c>
      <c r="AB24">
        <v>5000</v>
      </c>
      <c r="AC24">
        <v>42191</v>
      </c>
      <c r="AD24">
        <v>0</v>
      </c>
      <c r="AE24">
        <v>6153</v>
      </c>
      <c r="AF24">
        <v>5000</v>
      </c>
      <c r="AG24">
        <v>1680</v>
      </c>
      <c r="AK24">
        <v>3.8300000000000001E-2</v>
      </c>
      <c r="AP24" t="s">
        <v>720</v>
      </c>
      <c r="AQ24" t="s">
        <v>79</v>
      </c>
      <c r="AR24" t="s">
        <v>720</v>
      </c>
      <c r="AS24" t="s">
        <v>55</v>
      </c>
      <c r="AT24" t="s">
        <v>56</v>
      </c>
      <c r="AU24" t="s">
        <v>80</v>
      </c>
      <c r="AV24" t="s">
        <v>58</v>
      </c>
    </row>
    <row r="25" spans="1:48" ht="15">
      <c r="A25" s="113" t="s">
        <v>48</v>
      </c>
      <c r="B25">
        <v>4.0999999999999996</v>
      </c>
      <c r="C25">
        <v>20151203</v>
      </c>
      <c r="D25" t="s">
        <v>49</v>
      </c>
      <c r="E25" t="s">
        <v>49</v>
      </c>
      <c r="F25">
        <v>4</v>
      </c>
      <c r="G25">
        <v>631880</v>
      </c>
      <c r="H25">
        <v>12</v>
      </c>
      <c r="M25">
        <v>1</v>
      </c>
      <c r="N25">
        <v>3</v>
      </c>
      <c r="O25">
        <v>2003</v>
      </c>
      <c r="P25">
        <v>20040513</v>
      </c>
      <c r="Q25">
        <v>20040517</v>
      </c>
      <c r="R25" t="s">
        <v>718</v>
      </c>
      <c r="S25" t="s">
        <v>268</v>
      </c>
      <c r="T25" t="s">
        <v>719</v>
      </c>
      <c r="V25" t="s">
        <v>52</v>
      </c>
      <c r="W25" t="s">
        <v>72</v>
      </c>
      <c r="Y25">
        <v>9.07</v>
      </c>
      <c r="Z25">
        <v>91</v>
      </c>
      <c r="AB25">
        <v>5000</v>
      </c>
      <c r="AC25">
        <v>41248</v>
      </c>
      <c r="AD25">
        <v>0</v>
      </c>
      <c r="AE25">
        <v>6242</v>
      </c>
      <c r="AF25">
        <v>5000</v>
      </c>
      <c r="AG25">
        <v>3258</v>
      </c>
      <c r="AK25">
        <v>6.4199999999999993E-2</v>
      </c>
      <c r="AP25" t="s">
        <v>720</v>
      </c>
      <c r="AQ25" t="s">
        <v>79</v>
      </c>
      <c r="AR25" t="s">
        <v>720</v>
      </c>
      <c r="AS25" t="s">
        <v>55</v>
      </c>
      <c r="AT25" t="s">
        <v>56</v>
      </c>
      <c r="AU25" t="s">
        <v>80</v>
      </c>
      <c r="AV25" t="s">
        <v>58</v>
      </c>
    </row>
    <row r="26" spans="1:48" ht="15">
      <c r="A26" s="113" t="s">
        <v>48</v>
      </c>
      <c r="B26">
        <v>4.0999999999999996</v>
      </c>
      <c r="C26">
        <v>20151203</v>
      </c>
      <c r="D26" t="s">
        <v>49</v>
      </c>
      <c r="E26" t="s">
        <v>49</v>
      </c>
      <c r="F26">
        <v>4</v>
      </c>
      <c r="G26">
        <v>631964</v>
      </c>
      <c r="H26">
        <v>13</v>
      </c>
      <c r="K26" t="s">
        <v>50</v>
      </c>
      <c r="L26">
        <v>4200400000272</v>
      </c>
      <c r="M26">
        <v>1</v>
      </c>
      <c r="N26">
        <v>3</v>
      </c>
      <c r="O26">
        <v>2002</v>
      </c>
      <c r="P26">
        <v>20040402</v>
      </c>
      <c r="Q26">
        <v>20040413</v>
      </c>
      <c r="R26" t="s">
        <v>734</v>
      </c>
      <c r="S26" t="s">
        <v>735</v>
      </c>
      <c r="T26" t="s">
        <v>728</v>
      </c>
      <c r="U26" t="s">
        <v>51</v>
      </c>
      <c r="V26" t="s">
        <v>52</v>
      </c>
      <c r="Y26">
        <v>55.99</v>
      </c>
      <c r="Z26">
        <v>166</v>
      </c>
      <c r="AB26">
        <v>5000</v>
      </c>
      <c r="AC26">
        <v>16344</v>
      </c>
      <c r="AD26">
        <v>0</v>
      </c>
      <c r="AE26">
        <v>18</v>
      </c>
      <c r="AF26">
        <v>5000</v>
      </c>
      <c r="AG26">
        <v>33</v>
      </c>
      <c r="AK26">
        <v>2E-3</v>
      </c>
      <c r="AP26" t="s">
        <v>53</v>
      </c>
      <c r="AQ26" t="s">
        <v>54</v>
      </c>
      <c r="AR26" t="s">
        <v>729</v>
      </c>
      <c r="AS26" t="s">
        <v>55</v>
      </c>
      <c r="AT26" t="s">
        <v>56</v>
      </c>
      <c r="AU26" t="s">
        <v>57</v>
      </c>
      <c r="AV26" t="s">
        <v>58</v>
      </c>
    </row>
    <row r="27" spans="1:48" ht="15">
      <c r="A27" s="113" t="s">
        <v>48</v>
      </c>
      <c r="B27">
        <v>4.0999999999999996</v>
      </c>
      <c r="C27">
        <v>20151203</v>
      </c>
      <c r="D27" t="s">
        <v>49</v>
      </c>
      <c r="E27" t="s">
        <v>49</v>
      </c>
      <c r="F27">
        <v>4</v>
      </c>
      <c r="G27">
        <v>631965</v>
      </c>
      <c r="H27">
        <v>13</v>
      </c>
      <c r="K27" t="s">
        <v>50</v>
      </c>
      <c r="L27">
        <v>4200400000272</v>
      </c>
      <c r="M27">
        <v>1</v>
      </c>
      <c r="N27">
        <v>3</v>
      </c>
      <c r="O27">
        <v>2002</v>
      </c>
      <c r="P27">
        <v>20040402</v>
      </c>
      <c r="Q27">
        <v>20040413</v>
      </c>
      <c r="R27" t="s">
        <v>734</v>
      </c>
      <c r="S27" t="s">
        <v>735</v>
      </c>
      <c r="T27" t="s">
        <v>728</v>
      </c>
      <c r="U27" t="s">
        <v>51</v>
      </c>
      <c r="V27" t="s">
        <v>52</v>
      </c>
      <c r="Y27">
        <v>55.99</v>
      </c>
      <c r="Z27">
        <v>166</v>
      </c>
      <c r="AB27">
        <v>5000</v>
      </c>
      <c r="AC27">
        <v>25357</v>
      </c>
      <c r="AD27">
        <v>0</v>
      </c>
      <c r="AE27">
        <v>101</v>
      </c>
      <c r="AF27">
        <v>5000</v>
      </c>
      <c r="AG27">
        <v>277</v>
      </c>
      <c r="AK27">
        <v>1.09E-2</v>
      </c>
      <c r="AP27" t="s">
        <v>53</v>
      </c>
      <c r="AQ27" t="s">
        <v>54</v>
      </c>
      <c r="AR27" t="s">
        <v>729</v>
      </c>
      <c r="AS27" t="s">
        <v>55</v>
      </c>
      <c r="AT27" t="s">
        <v>56</v>
      </c>
      <c r="AU27" t="s">
        <v>57</v>
      </c>
      <c r="AV27" t="s">
        <v>58</v>
      </c>
    </row>
    <row r="28" spans="1:48" ht="15">
      <c r="A28" s="113" t="s">
        <v>48</v>
      </c>
      <c r="B28">
        <v>4.0999999999999996</v>
      </c>
      <c r="C28">
        <v>20151203</v>
      </c>
      <c r="D28" t="s">
        <v>49</v>
      </c>
      <c r="E28" t="s">
        <v>49</v>
      </c>
      <c r="F28">
        <v>4</v>
      </c>
      <c r="G28">
        <v>631966</v>
      </c>
      <c r="H28">
        <v>13</v>
      </c>
      <c r="K28" t="s">
        <v>50</v>
      </c>
      <c r="L28">
        <v>4200400000272</v>
      </c>
      <c r="M28">
        <v>1</v>
      </c>
      <c r="N28">
        <v>3</v>
      </c>
      <c r="O28">
        <v>2002</v>
      </c>
      <c r="P28">
        <v>20040402</v>
      </c>
      <c r="Q28">
        <v>20040413</v>
      </c>
      <c r="R28" t="s">
        <v>734</v>
      </c>
      <c r="S28" t="s">
        <v>735</v>
      </c>
      <c r="T28" t="s">
        <v>728</v>
      </c>
      <c r="U28" t="s">
        <v>51</v>
      </c>
      <c r="V28" t="s">
        <v>52</v>
      </c>
      <c r="Y28">
        <v>55.99</v>
      </c>
      <c r="Z28">
        <v>166</v>
      </c>
      <c r="AB28">
        <v>5000</v>
      </c>
      <c r="AC28">
        <v>28875</v>
      </c>
      <c r="AD28">
        <v>0</v>
      </c>
      <c r="AE28">
        <v>18</v>
      </c>
      <c r="AF28">
        <v>5000</v>
      </c>
      <c r="AG28">
        <v>67</v>
      </c>
      <c r="AK28">
        <v>2.3E-3</v>
      </c>
      <c r="AP28" t="s">
        <v>53</v>
      </c>
      <c r="AQ28" t="s">
        <v>54</v>
      </c>
      <c r="AR28" t="s">
        <v>729</v>
      </c>
      <c r="AS28" t="s">
        <v>55</v>
      </c>
      <c r="AT28" t="s">
        <v>56</v>
      </c>
      <c r="AU28" t="s">
        <v>57</v>
      </c>
      <c r="AV28" t="s">
        <v>58</v>
      </c>
    </row>
    <row r="29" spans="1:48" ht="15">
      <c r="A29" s="113" t="s">
        <v>48</v>
      </c>
      <c r="B29">
        <v>4.0999999999999996</v>
      </c>
      <c r="C29">
        <v>20151203</v>
      </c>
      <c r="D29" t="s">
        <v>49</v>
      </c>
      <c r="E29" t="s">
        <v>49</v>
      </c>
      <c r="F29">
        <v>4</v>
      </c>
      <c r="G29">
        <v>631971</v>
      </c>
      <c r="H29">
        <v>11</v>
      </c>
      <c r="K29" t="s">
        <v>50</v>
      </c>
      <c r="L29">
        <v>4200400000272</v>
      </c>
      <c r="M29">
        <v>1</v>
      </c>
      <c r="N29">
        <v>3</v>
      </c>
      <c r="O29">
        <v>2002</v>
      </c>
      <c r="P29">
        <v>20040402</v>
      </c>
      <c r="Q29">
        <v>20040413</v>
      </c>
      <c r="R29" t="s">
        <v>734</v>
      </c>
      <c r="S29" t="s">
        <v>735</v>
      </c>
      <c r="T29" t="s">
        <v>728</v>
      </c>
      <c r="U29" t="s">
        <v>51</v>
      </c>
      <c r="V29" t="s">
        <v>52</v>
      </c>
      <c r="Y29">
        <v>55.99</v>
      </c>
      <c r="Z29">
        <v>166</v>
      </c>
      <c r="AB29">
        <v>5000</v>
      </c>
      <c r="AC29">
        <v>19527</v>
      </c>
      <c r="AD29">
        <v>0</v>
      </c>
      <c r="AE29">
        <v>52</v>
      </c>
      <c r="AF29">
        <v>5000</v>
      </c>
      <c r="AG29">
        <v>121</v>
      </c>
      <c r="AK29">
        <v>6.1999999999999998E-3</v>
      </c>
      <c r="AP29" t="s">
        <v>53</v>
      </c>
      <c r="AQ29" t="s">
        <v>54</v>
      </c>
      <c r="AR29" t="s">
        <v>729</v>
      </c>
      <c r="AS29" t="s">
        <v>55</v>
      </c>
      <c r="AT29" t="s">
        <v>56</v>
      </c>
      <c r="AU29" t="s">
        <v>57</v>
      </c>
      <c r="AV29" t="s">
        <v>58</v>
      </c>
    </row>
    <row r="30" spans="1:48" ht="15">
      <c r="A30" s="113" t="s">
        <v>48</v>
      </c>
      <c r="B30">
        <v>4.0999999999999996</v>
      </c>
      <c r="C30">
        <v>20151203</v>
      </c>
      <c r="D30" t="s">
        <v>49</v>
      </c>
      <c r="E30" t="s">
        <v>49</v>
      </c>
      <c r="F30">
        <v>4</v>
      </c>
      <c r="G30">
        <v>632166</v>
      </c>
      <c r="H30">
        <v>12</v>
      </c>
      <c r="M30">
        <v>1</v>
      </c>
      <c r="N30">
        <v>3</v>
      </c>
      <c r="O30">
        <v>2003</v>
      </c>
      <c r="P30">
        <v>20040607</v>
      </c>
      <c r="Q30">
        <v>20040614</v>
      </c>
      <c r="R30" t="s">
        <v>718</v>
      </c>
      <c r="S30" t="s">
        <v>268</v>
      </c>
      <c r="T30" t="s">
        <v>719</v>
      </c>
      <c r="V30" t="s">
        <v>52</v>
      </c>
      <c r="Y30">
        <v>15.11</v>
      </c>
      <c r="Z30">
        <v>108</v>
      </c>
      <c r="AB30">
        <v>5000</v>
      </c>
      <c r="AC30">
        <v>68326</v>
      </c>
      <c r="AD30">
        <v>0</v>
      </c>
      <c r="AE30">
        <v>1143</v>
      </c>
      <c r="AF30">
        <v>5000</v>
      </c>
      <c r="AG30">
        <v>5756</v>
      </c>
      <c r="AK30">
        <v>7.7700000000000005E-2</v>
      </c>
      <c r="AP30" t="s">
        <v>720</v>
      </c>
      <c r="AQ30" t="s">
        <v>79</v>
      </c>
      <c r="AR30" t="s">
        <v>720</v>
      </c>
      <c r="AS30" t="s">
        <v>55</v>
      </c>
      <c r="AT30" t="s">
        <v>56</v>
      </c>
      <c r="AU30" t="s">
        <v>80</v>
      </c>
      <c r="AV30" t="s">
        <v>58</v>
      </c>
    </row>
    <row r="31" spans="1:48" ht="15">
      <c r="A31" s="113" t="s">
        <v>48</v>
      </c>
      <c r="B31">
        <v>4.0999999999999996</v>
      </c>
      <c r="C31">
        <v>20151203</v>
      </c>
      <c r="D31" t="s">
        <v>49</v>
      </c>
      <c r="E31" t="s">
        <v>49</v>
      </c>
      <c r="F31">
        <v>4</v>
      </c>
      <c r="G31">
        <v>632277</v>
      </c>
      <c r="H31">
        <v>12</v>
      </c>
      <c r="M31">
        <v>1</v>
      </c>
      <c r="N31">
        <v>3</v>
      </c>
      <c r="O31">
        <v>2003</v>
      </c>
      <c r="P31">
        <v>20040524</v>
      </c>
      <c r="Q31">
        <v>20040610</v>
      </c>
      <c r="R31" t="s">
        <v>718</v>
      </c>
      <c r="S31" t="s">
        <v>268</v>
      </c>
      <c r="T31" t="s">
        <v>719</v>
      </c>
      <c r="V31" t="s">
        <v>52</v>
      </c>
      <c r="Y31">
        <v>11.06</v>
      </c>
      <c r="Z31">
        <v>96</v>
      </c>
      <c r="AB31">
        <v>5000</v>
      </c>
      <c r="AC31">
        <v>77649</v>
      </c>
      <c r="AD31">
        <v>0</v>
      </c>
      <c r="AE31">
        <v>9139</v>
      </c>
      <c r="AF31">
        <v>5000</v>
      </c>
      <c r="AG31">
        <v>243</v>
      </c>
      <c r="AK31">
        <v>2.8999999999999998E-3</v>
      </c>
      <c r="AP31" t="s">
        <v>720</v>
      </c>
      <c r="AQ31" t="s">
        <v>79</v>
      </c>
      <c r="AR31" t="s">
        <v>720</v>
      </c>
      <c r="AS31" t="s">
        <v>55</v>
      </c>
      <c r="AT31" t="s">
        <v>56</v>
      </c>
      <c r="AU31" t="s">
        <v>80</v>
      </c>
      <c r="AV31" t="s">
        <v>58</v>
      </c>
    </row>
    <row r="32" spans="1:48" ht="15">
      <c r="A32" s="113" t="s">
        <v>48</v>
      </c>
      <c r="B32">
        <v>4.0999999999999996</v>
      </c>
      <c r="C32">
        <v>20151203</v>
      </c>
      <c r="D32" t="s">
        <v>49</v>
      </c>
      <c r="E32" t="s">
        <v>49</v>
      </c>
      <c r="F32">
        <v>4</v>
      </c>
      <c r="G32">
        <v>632282</v>
      </c>
      <c r="H32">
        <v>12</v>
      </c>
      <c r="M32">
        <v>1</v>
      </c>
      <c r="N32">
        <v>3</v>
      </c>
      <c r="O32">
        <v>2003</v>
      </c>
      <c r="P32">
        <v>20040611</v>
      </c>
      <c r="Q32">
        <v>20040611</v>
      </c>
      <c r="R32" t="s">
        <v>344</v>
      </c>
      <c r="S32" t="s">
        <v>330</v>
      </c>
      <c r="T32" t="s">
        <v>728</v>
      </c>
      <c r="V32" t="s">
        <v>52</v>
      </c>
      <c r="Y32">
        <v>5.03</v>
      </c>
      <c r="Z32">
        <v>76</v>
      </c>
      <c r="AB32">
        <v>5000</v>
      </c>
      <c r="AC32">
        <v>190366</v>
      </c>
      <c r="AD32">
        <v>0</v>
      </c>
      <c r="AE32">
        <v>10224</v>
      </c>
      <c r="AF32">
        <v>5000</v>
      </c>
      <c r="AG32">
        <v>280</v>
      </c>
      <c r="AK32">
        <v>1.5E-3</v>
      </c>
      <c r="AP32" t="s">
        <v>729</v>
      </c>
      <c r="AQ32" t="s">
        <v>60</v>
      </c>
      <c r="AR32" t="s">
        <v>729</v>
      </c>
      <c r="AS32" t="s">
        <v>55</v>
      </c>
      <c r="AT32" t="s">
        <v>56</v>
      </c>
      <c r="AU32" t="s">
        <v>57</v>
      </c>
      <c r="AV32" t="s">
        <v>58</v>
      </c>
    </row>
    <row r="33" spans="1:48" ht="15">
      <c r="A33" s="113" t="s">
        <v>48</v>
      </c>
      <c r="B33">
        <v>4.0999999999999996</v>
      </c>
      <c r="C33">
        <v>20050106</v>
      </c>
      <c r="D33" t="s">
        <v>73</v>
      </c>
      <c r="E33" t="s">
        <v>81</v>
      </c>
      <c r="F33">
        <v>14</v>
      </c>
      <c r="G33">
        <v>632283</v>
      </c>
      <c r="H33">
        <v>12</v>
      </c>
      <c r="K33" t="s">
        <v>64</v>
      </c>
      <c r="L33" t="s">
        <v>105</v>
      </c>
      <c r="M33">
        <v>1</v>
      </c>
      <c r="N33">
        <v>3</v>
      </c>
      <c r="O33">
        <v>2003</v>
      </c>
      <c r="P33">
        <v>20040503</v>
      </c>
      <c r="Q33">
        <v>20040506</v>
      </c>
      <c r="R33" t="s">
        <v>253</v>
      </c>
      <c r="S33" t="s">
        <v>253</v>
      </c>
      <c r="T33" t="s">
        <v>706</v>
      </c>
      <c r="U33" t="s">
        <v>74</v>
      </c>
      <c r="V33" t="s">
        <v>52</v>
      </c>
      <c r="W33" t="s">
        <v>83</v>
      </c>
      <c r="X33" t="s">
        <v>106</v>
      </c>
      <c r="Y33">
        <v>6.3</v>
      </c>
      <c r="AA33" t="s">
        <v>58</v>
      </c>
      <c r="AB33">
        <v>5000</v>
      </c>
      <c r="AC33">
        <v>163799</v>
      </c>
      <c r="AD33">
        <v>0</v>
      </c>
      <c r="AE33">
        <v>2159</v>
      </c>
      <c r="AF33">
        <v>5000</v>
      </c>
      <c r="AG33">
        <v>50151</v>
      </c>
      <c r="AH33">
        <v>0</v>
      </c>
      <c r="AI33">
        <v>1143</v>
      </c>
      <c r="AJ33" t="s">
        <v>85</v>
      </c>
      <c r="AK33">
        <v>9.1200000000000003E-2</v>
      </c>
      <c r="AL33">
        <v>21</v>
      </c>
      <c r="AM33">
        <v>592</v>
      </c>
      <c r="AO33" t="s">
        <v>111</v>
      </c>
      <c r="AP33" t="s">
        <v>87</v>
      </c>
      <c r="AQ33" t="s">
        <v>87</v>
      </c>
      <c r="AR33" t="s">
        <v>707</v>
      </c>
      <c r="AS33" t="s">
        <v>55</v>
      </c>
      <c r="AT33" t="s">
        <v>68</v>
      </c>
      <c r="AU33" t="s">
        <v>88</v>
      </c>
      <c r="AV33" t="s">
        <v>76</v>
      </c>
    </row>
    <row r="34" spans="1:48" ht="15">
      <c r="A34" s="113" t="s">
        <v>48</v>
      </c>
      <c r="B34">
        <v>4.0999999999999996</v>
      </c>
      <c r="C34">
        <v>20151203</v>
      </c>
      <c r="D34" t="s">
        <v>49</v>
      </c>
      <c r="E34" t="s">
        <v>49</v>
      </c>
      <c r="F34">
        <v>4</v>
      </c>
      <c r="G34">
        <v>632284</v>
      </c>
      <c r="H34">
        <v>12</v>
      </c>
      <c r="M34">
        <v>1</v>
      </c>
      <c r="N34">
        <v>3</v>
      </c>
      <c r="O34">
        <v>2003</v>
      </c>
      <c r="P34">
        <v>20040507</v>
      </c>
      <c r="Q34">
        <v>20040510</v>
      </c>
      <c r="R34" t="s">
        <v>721</v>
      </c>
      <c r="S34" t="s">
        <v>256</v>
      </c>
      <c r="T34" t="s">
        <v>722</v>
      </c>
      <c r="V34" t="s">
        <v>52</v>
      </c>
      <c r="Y34">
        <v>6.97</v>
      </c>
      <c r="Z34">
        <v>82</v>
      </c>
      <c r="AB34">
        <v>5000</v>
      </c>
      <c r="AC34">
        <v>196942</v>
      </c>
      <c r="AD34">
        <v>0</v>
      </c>
      <c r="AE34">
        <v>810</v>
      </c>
      <c r="AF34">
        <v>5000</v>
      </c>
      <c r="AG34">
        <v>4863</v>
      </c>
      <c r="AK34">
        <v>2.4E-2</v>
      </c>
      <c r="AP34" t="s">
        <v>723</v>
      </c>
      <c r="AQ34" t="s">
        <v>103</v>
      </c>
      <c r="AR34" t="s">
        <v>723</v>
      </c>
      <c r="AS34" t="s">
        <v>55</v>
      </c>
      <c r="AT34" t="s">
        <v>56</v>
      </c>
      <c r="AU34" t="s">
        <v>104</v>
      </c>
      <c r="AV34" t="s">
        <v>58</v>
      </c>
    </row>
    <row r="35" spans="1:48" ht="15">
      <c r="A35" s="113" t="s">
        <v>48</v>
      </c>
      <c r="B35">
        <v>4.0999999999999996</v>
      </c>
      <c r="C35">
        <v>20151203</v>
      </c>
      <c r="D35" t="s">
        <v>49</v>
      </c>
      <c r="E35" t="s">
        <v>49</v>
      </c>
      <c r="F35">
        <v>4</v>
      </c>
      <c r="G35">
        <v>632375</v>
      </c>
      <c r="H35">
        <v>12</v>
      </c>
      <c r="K35" t="s">
        <v>64</v>
      </c>
      <c r="L35">
        <v>4200400000265</v>
      </c>
      <c r="M35">
        <v>1</v>
      </c>
      <c r="N35">
        <v>3</v>
      </c>
      <c r="O35">
        <v>2003</v>
      </c>
      <c r="P35">
        <v>20040514</v>
      </c>
      <c r="Q35">
        <v>20040514</v>
      </c>
      <c r="R35" t="s">
        <v>333</v>
      </c>
      <c r="S35" t="s">
        <v>329</v>
      </c>
      <c r="T35" t="s">
        <v>717</v>
      </c>
      <c r="V35" t="s">
        <v>52</v>
      </c>
      <c r="Y35">
        <v>6.67</v>
      </c>
      <c r="Z35">
        <v>84</v>
      </c>
      <c r="AB35">
        <v>5000</v>
      </c>
      <c r="AC35">
        <v>224905</v>
      </c>
      <c r="AD35">
        <v>0</v>
      </c>
      <c r="AE35">
        <v>339</v>
      </c>
      <c r="AF35">
        <v>5000</v>
      </c>
      <c r="AG35">
        <v>972</v>
      </c>
      <c r="AK35">
        <v>4.3E-3</v>
      </c>
      <c r="AP35" t="s">
        <v>677</v>
      </c>
      <c r="AQ35" t="s">
        <v>65</v>
      </c>
      <c r="AR35" t="s">
        <v>66</v>
      </c>
      <c r="AS35" t="s">
        <v>55</v>
      </c>
      <c r="AT35" t="s">
        <v>62</v>
      </c>
      <c r="AU35" t="s">
        <v>63</v>
      </c>
      <c r="AV35" t="s">
        <v>58</v>
      </c>
    </row>
    <row r="36" spans="1:48" ht="15">
      <c r="A36" s="113" t="s">
        <v>48</v>
      </c>
      <c r="B36">
        <v>4.0999999999999996</v>
      </c>
      <c r="C36">
        <v>20151203</v>
      </c>
      <c r="D36" t="s">
        <v>49</v>
      </c>
      <c r="E36" t="s">
        <v>49</v>
      </c>
      <c r="F36">
        <v>4</v>
      </c>
      <c r="G36">
        <v>632378</v>
      </c>
      <c r="H36">
        <v>12</v>
      </c>
      <c r="K36" t="s">
        <v>64</v>
      </c>
      <c r="L36">
        <v>4200400000300</v>
      </c>
      <c r="M36">
        <v>1</v>
      </c>
      <c r="N36">
        <v>3</v>
      </c>
      <c r="O36">
        <v>2003</v>
      </c>
      <c r="P36">
        <v>20040518</v>
      </c>
      <c r="Q36">
        <v>20040531</v>
      </c>
      <c r="R36" t="s">
        <v>730</v>
      </c>
      <c r="S36" t="s">
        <v>294</v>
      </c>
      <c r="T36" t="s">
        <v>731</v>
      </c>
      <c r="V36" t="s">
        <v>52</v>
      </c>
      <c r="W36" t="s">
        <v>83</v>
      </c>
      <c r="Y36">
        <v>6.87</v>
      </c>
      <c r="Z36">
        <v>87</v>
      </c>
      <c r="AB36">
        <v>5000</v>
      </c>
      <c r="AC36">
        <v>197726</v>
      </c>
      <c r="AD36">
        <v>0</v>
      </c>
      <c r="AE36">
        <v>520</v>
      </c>
      <c r="AF36">
        <v>5000</v>
      </c>
      <c r="AG36">
        <v>1554</v>
      </c>
      <c r="AK36">
        <v>7.7999999999999996E-3</v>
      </c>
      <c r="AP36" t="s">
        <v>732</v>
      </c>
      <c r="AQ36" t="s">
        <v>129</v>
      </c>
      <c r="AR36" t="s">
        <v>732</v>
      </c>
      <c r="AS36" t="s">
        <v>55</v>
      </c>
      <c r="AT36" t="s">
        <v>68</v>
      </c>
      <c r="AU36" t="s">
        <v>102</v>
      </c>
      <c r="AV36" t="s">
        <v>58</v>
      </c>
    </row>
    <row r="37" spans="1:48" ht="15">
      <c r="A37" s="113" t="s">
        <v>48</v>
      </c>
      <c r="B37">
        <v>4.0999999999999996</v>
      </c>
      <c r="C37">
        <v>20151203</v>
      </c>
      <c r="D37" t="s">
        <v>49</v>
      </c>
      <c r="E37" t="s">
        <v>49</v>
      </c>
      <c r="F37">
        <v>4</v>
      </c>
      <c r="G37">
        <v>632385</v>
      </c>
      <c r="H37">
        <v>12</v>
      </c>
      <c r="M37">
        <v>1</v>
      </c>
      <c r="N37">
        <v>3</v>
      </c>
      <c r="O37">
        <v>2003</v>
      </c>
      <c r="P37">
        <v>20040526</v>
      </c>
      <c r="Q37">
        <v>20040526</v>
      </c>
      <c r="R37" t="s">
        <v>727</v>
      </c>
      <c r="S37" t="s">
        <v>321</v>
      </c>
      <c r="T37" t="s">
        <v>714</v>
      </c>
      <c r="V37" t="s">
        <v>52</v>
      </c>
      <c r="Y37">
        <v>7.82</v>
      </c>
      <c r="Z37">
        <v>88</v>
      </c>
      <c r="AB37">
        <v>5000</v>
      </c>
      <c r="AC37">
        <v>198848</v>
      </c>
      <c r="AD37">
        <v>0</v>
      </c>
      <c r="AE37">
        <v>807</v>
      </c>
      <c r="AF37">
        <v>5000</v>
      </c>
      <c r="AG37">
        <v>2009</v>
      </c>
      <c r="AK37">
        <v>0.01</v>
      </c>
      <c r="AP37" t="s">
        <v>715</v>
      </c>
      <c r="AQ37" t="s">
        <v>67</v>
      </c>
      <c r="AR37" t="s">
        <v>715</v>
      </c>
      <c r="AS37" t="s">
        <v>55</v>
      </c>
      <c r="AT37" t="s">
        <v>68</v>
      </c>
      <c r="AU37" t="s">
        <v>69</v>
      </c>
      <c r="AV37" t="s">
        <v>58</v>
      </c>
    </row>
    <row r="38" spans="1:48" ht="15">
      <c r="A38" s="113" t="s">
        <v>48</v>
      </c>
      <c r="B38">
        <v>4.0999999999999996</v>
      </c>
      <c r="C38">
        <v>20151203</v>
      </c>
      <c r="D38" t="s">
        <v>49</v>
      </c>
      <c r="E38" t="s">
        <v>49</v>
      </c>
      <c r="F38">
        <v>4</v>
      </c>
      <c r="G38">
        <v>632388</v>
      </c>
      <c r="H38">
        <v>12</v>
      </c>
      <c r="M38">
        <v>1</v>
      </c>
      <c r="N38">
        <v>3</v>
      </c>
      <c r="O38">
        <v>2003</v>
      </c>
      <c r="P38">
        <v>20040511</v>
      </c>
      <c r="Q38">
        <v>20040511</v>
      </c>
      <c r="R38" t="s">
        <v>327</v>
      </c>
      <c r="S38" t="s">
        <v>267</v>
      </c>
      <c r="T38" t="s">
        <v>716</v>
      </c>
      <c r="V38" t="s">
        <v>52</v>
      </c>
      <c r="Y38">
        <v>6.31</v>
      </c>
      <c r="Z38">
        <v>83</v>
      </c>
      <c r="AB38">
        <v>5000</v>
      </c>
      <c r="AC38">
        <v>190548</v>
      </c>
      <c r="AD38">
        <v>0</v>
      </c>
      <c r="AE38">
        <v>9533</v>
      </c>
      <c r="AF38">
        <v>5000</v>
      </c>
      <c r="AG38">
        <v>190</v>
      </c>
      <c r="AK38">
        <v>1E-3</v>
      </c>
      <c r="AP38" t="s">
        <v>684</v>
      </c>
      <c r="AQ38" t="s">
        <v>70</v>
      </c>
      <c r="AR38" t="s">
        <v>684</v>
      </c>
      <c r="AS38" t="s">
        <v>55</v>
      </c>
      <c r="AT38" t="s">
        <v>68</v>
      </c>
      <c r="AU38" t="s">
        <v>71</v>
      </c>
      <c r="AV38" t="s">
        <v>58</v>
      </c>
    </row>
    <row r="39" spans="1:48" ht="15">
      <c r="A39" s="113" t="s">
        <v>48</v>
      </c>
      <c r="B39">
        <v>4.0999999999999996</v>
      </c>
      <c r="C39">
        <v>20151203</v>
      </c>
      <c r="D39" t="s">
        <v>49</v>
      </c>
      <c r="E39" t="s">
        <v>49</v>
      </c>
      <c r="F39">
        <v>4</v>
      </c>
      <c r="G39">
        <v>632389</v>
      </c>
      <c r="H39">
        <v>12</v>
      </c>
      <c r="M39">
        <v>1</v>
      </c>
      <c r="N39">
        <v>3</v>
      </c>
      <c r="O39">
        <v>2003</v>
      </c>
      <c r="P39">
        <v>20040601</v>
      </c>
      <c r="Q39">
        <v>20040601</v>
      </c>
      <c r="R39" t="s">
        <v>724</v>
      </c>
      <c r="S39" t="s">
        <v>338</v>
      </c>
      <c r="T39" t="s">
        <v>725</v>
      </c>
      <c r="V39" t="s">
        <v>52</v>
      </c>
      <c r="W39" t="s">
        <v>72</v>
      </c>
      <c r="Y39">
        <v>4.87</v>
      </c>
      <c r="Z39">
        <v>76</v>
      </c>
      <c r="AB39">
        <v>5000</v>
      </c>
      <c r="AC39">
        <v>200930</v>
      </c>
      <c r="AD39">
        <v>0</v>
      </c>
      <c r="AE39">
        <v>364</v>
      </c>
      <c r="AF39">
        <v>5000</v>
      </c>
      <c r="AG39">
        <v>706</v>
      </c>
      <c r="AK39">
        <v>3.5000000000000001E-3</v>
      </c>
      <c r="AP39" t="s">
        <v>726</v>
      </c>
      <c r="AQ39" t="s">
        <v>61</v>
      </c>
      <c r="AR39" t="s">
        <v>726</v>
      </c>
      <c r="AS39" t="s">
        <v>55</v>
      </c>
      <c r="AT39" t="s">
        <v>62</v>
      </c>
      <c r="AU39" t="s">
        <v>63</v>
      </c>
      <c r="AV39" t="s">
        <v>58</v>
      </c>
    </row>
    <row r="40" spans="1:48" ht="15">
      <c r="A40" s="113" t="s">
        <v>48</v>
      </c>
      <c r="B40">
        <v>4.0999999999999996</v>
      </c>
      <c r="C40">
        <v>20151203</v>
      </c>
      <c r="D40" t="s">
        <v>49</v>
      </c>
      <c r="E40" t="s">
        <v>49</v>
      </c>
      <c r="F40">
        <v>4</v>
      </c>
      <c r="G40">
        <v>632464</v>
      </c>
      <c r="H40">
        <v>12</v>
      </c>
      <c r="M40">
        <v>1</v>
      </c>
      <c r="N40">
        <v>3</v>
      </c>
      <c r="O40">
        <v>2003</v>
      </c>
      <c r="P40">
        <v>20050503</v>
      </c>
      <c r="Q40">
        <v>20050513</v>
      </c>
      <c r="R40" t="s">
        <v>320</v>
      </c>
      <c r="S40" t="s">
        <v>614</v>
      </c>
      <c r="T40" t="s">
        <v>731</v>
      </c>
      <c r="U40" t="s">
        <v>51</v>
      </c>
      <c r="V40" t="s">
        <v>52</v>
      </c>
      <c r="W40" t="s">
        <v>72</v>
      </c>
      <c r="Y40">
        <v>45.35</v>
      </c>
      <c r="Z40">
        <v>163</v>
      </c>
      <c r="AB40">
        <v>5000</v>
      </c>
      <c r="AC40">
        <v>77996</v>
      </c>
      <c r="AD40">
        <v>0</v>
      </c>
      <c r="AE40">
        <v>589</v>
      </c>
      <c r="AP40" t="s">
        <v>607</v>
      </c>
      <c r="AQ40" t="s">
        <v>101</v>
      </c>
      <c r="AR40" t="s">
        <v>732</v>
      </c>
      <c r="AS40" t="s">
        <v>55</v>
      </c>
      <c r="AT40" t="s">
        <v>68</v>
      </c>
      <c r="AU40" t="s">
        <v>102</v>
      </c>
      <c r="AV40" t="s">
        <v>58</v>
      </c>
    </row>
    <row r="41" spans="1:48">
      <c r="A41" s="113" t="s">
        <v>48</v>
      </c>
      <c r="B41">
        <v>4.0999999999999996</v>
      </c>
      <c r="C41">
        <v>20151203</v>
      </c>
      <c r="D41" t="s">
        <v>49</v>
      </c>
      <c r="E41" t="s">
        <v>49</v>
      </c>
      <c r="F41">
        <v>4</v>
      </c>
      <c r="G41">
        <v>632471</v>
      </c>
      <c r="H41">
        <v>12</v>
      </c>
      <c r="M41">
        <v>1</v>
      </c>
      <c r="N41">
        <v>3</v>
      </c>
      <c r="O41">
        <v>2003</v>
      </c>
      <c r="P41">
        <v>20050427</v>
      </c>
      <c r="Q41">
        <v>20050427</v>
      </c>
      <c r="R41" t="s">
        <v>724</v>
      </c>
      <c r="S41" t="s">
        <v>338</v>
      </c>
      <c r="T41" t="s">
        <v>725</v>
      </c>
      <c r="U41" t="s">
        <v>51</v>
      </c>
      <c r="V41" t="s">
        <v>52</v>
      </c>
      <c r="W41" t="s">
        <v>72</v>
      </c>
      <c r="Y41">
        <v>90.71</v>
      </c>
      <c r="Z41">
        <v>200</v>
      </c>
      <c r="AB41">
        <v>5000</v>
      </c>
      <c r="AC41">
        <v>100676</v>
      </c>
      <c r="AD41">
        <v>0</v>
      </c>
      <c r="AE41">
        <v>162</v>
      </c>
      <c r="AF41">
        <v>5000</v>
      </c>
      <c r="AG41">
        <v>162</v>
      </c>
      <c r="AK41">
        <v>1.6000000000000001E-3</v>
      </c>
      <c r="AP41" t="s">
        <v>726</v>
      </c>
      <c r="AQ41" t="s">
        <v>61</v>
      </c>
      <c r="AR41" t="s">
        <v>726</v>
      </c>
      <c r="AS41" t="s">
        <v>55</v>
      </c>
      <c r="AT41" t="s">
        <v>62</v>
      </c>
      <c r="AU41" t="s">
        <v>63</v>
      </c>
      <c r="AV41" t="s">
        <v>58</v>
      </c>
    </row>
    <row r="42" spans="1:48">
      <c r="A42" s="113" t="s">
        <v>48</v>
      </c>
      <c r="B42">
        <v>4.0999999999999996</v>
      </c>
      <c r="C42">
        <v>20151203</v>
      </c>
      <c r="D42" t="s">
        <v>49</v>
      </c>
      <c r="E42" t="s">
        <v>49</v>
      </c>
      <c r="F42">
        <v>4</v>
      </c>
      <c r="G42">
        <v>632472</v>
      </c>
      <c r="H42">
        <v>12</v>
      </c>
      <c r="M42">
        <v>1</v>
      </c>
      <c r="N42">
        <v>3</v>
      </c>
      <c r="O42">
        <v>2003</v>
      </c>
      <c r="P42">
        <v>20040909</v>
      </c>
      <c r="Q42">
        <v>20040910</v>
      </c>
      <c r="R42" t="s">
        <v>718</v>
      </c>
      <c r="S42" t="s">
        <v>268</v>
      </c>
      <c r="T42" t="s">
        <v>719</v>
      </c>
      <c r="V42" t="s">
        <v>52</v>
      </c>
      <c r="W42" t="s">
        <v>72</v>
      </c>
      <c r="Y42">
        <v>23.87</v>
      </c>
      <c r="Z42">
        <v>124</v>
      </c>
      <c r="AB42">
        <v>5000</v>
      </c>
      <c r="AC42">
        <v>82240</v>
      </c>
      <c r="AD42">
        <v>0</v>
      </c>
      <c r="AE42">
        <v>577</v>
      </c>
      <c r="AF42">
        <v>5000</v>
      </c>
      <c r="AG42">
        <v>13258</v>
      </c>
      <c r="AK42">
        <v>0.13800000000000001</v>
      </c>
      <c r="AP42" t="s">
        <v>720</v>
      </c>
      <c r="AQ42" t="s">
        <v>79</v>
      </c>
      <c r="AR42" t="s">
        <v>720</v>
      </c>
      <c r="AS42" t="s">
        <v>55</v>
      </c>
      <c r="AT42" t="s">
        <v>56</v>
      </c>
      <c r="AU42" t="s">
        <v>80</v>
      </c>
      <c r="AV42" t="s">
        <v>58</v>
      </c>
    </row>
    <row r="43" spans="1:48">
      <c r="A43" s="113" t="s">
        <v>48</v>
      </c>
      <c r="B43">
        <v>4.0999999999999996</v>
      </c>
      <c r="C43">
        <v>20151203</v>
      </c>
      <c r="D43" t="s">
        <v>49</v>
      </c>
      <c r="E43" t="s">
        <v>49</v>
      </c>
      <c r="F43">
        <v>4</v>
      </c>
      <c r="G43">
        <v>632479</v>
      </c>
      <c r="H43">
        <v>12</v>
      </c>
      <c r="M43">
        <v>1</v>
      </c>
      <c r="N43">
        <v>3</v>
      </c>
      <c r="O43">
        <v>2003</v>
      </c>
      <c r="P43">
        <v>20050411</v>
      </c>
      <c r="Q43">
        <v>20050421</v>
      </c>
      <c r="R43" t="s">
        <v>734</v>
      </c>
      <c r="S43" t="s">
        <v>735</v>
      </c>
      <c r="T43" t="s">
        <v>728</v>
      </c>
      <c r="U43" t="s">
        <v>51</v>
      </c>
      <c r="V43" t="s">
        <v>52</v>
      </c>
      <c r="Y43">
        <v>41.99</v>
      </c>
      <c r="Z43">
        <v>152</v>
      </c>
      <c r="AB43">
        <v>5000</v>
      </c>
      <c r="AC43">
        <v>66768</v>
      </c>
      <c r="AF43">
        <v>5000</v>
      </c>
      <c r="AG43">
        <v>376</v>
      </c>
      <c r="AK43">
        <v>5.5999999999999999E-3</v>
      </c>
      <c r="AP43" t="s">
        <v>53</v>
      </c>
      <c r="AQ43" t="s">
        <v>54</v>
      </c>
      <c r="AR43" t="s">
        <v>729</v>
      </c>
      <c r="AS43" t="s">
        <v>55</v>
      </c>
      <c r="AT43" t="s">
        <v>56</v>
      </c>
      <c r="AU43" t="s">
        <v>57</v>
      </c>
      <c r="AV43" t="s">
        <v>58</v>
      </c>
    </row>
    <row r="44" spans="1:48">
      <c r="A44" s="113" t="s">
        <v>48</v>
      </c>
      <c r="B44">
        <v>4.0999999999999996</v>
      </c>
      <c r="C44">
        <v>20151203</v>
      </c>
      <c r="D44" t="s">
        <v>49</v>
      </c>
      <c r="E44" t="s">
        <v>49</v>
      </c>
      <c r="F44">
        <v>4</v>
      </c>
      <c r="G44">
        <v>632582</v>
      </c>
      <c r="H44">
        <v>12</v>
      </c>
      <c r="M44">
        <v>1</v>
      </c>
      <c r="N44">
        <v>3</v>
      </c>
      <c r="O44">
        <v>2003</v>
      </c>
      <c r="P44">
        <v>20050401</v>
      </c>
      <c r="Q44">
        <v>20050401</v>
      </c>
      <c r="R44" t="s">
        <v>718</v>
      </c>
      <c r="S44" t="s">
        <v>736</v>
      </c>
      <c r="T44" t="s">
        <v>728</v>
      </c>
      <c r="U44" t="s">
        <v>51</v>
      </c>
      <c r="V44" t="s">
        <v>52</v>
      </c>
      <c r="Y44">
        <v>83.07</v>
      </c>
      <c r="Z44">
        <v>190</v>
      </c>
      <c r="AB44">
        <v>5000</v>
      </c>
      <c r="AC44">
        <v>92508</v>
      </c>
      <c r="AD44">
        <v>0</v>
      </c>
      <c r="AE44">
        <v>1175</v>
      </c>
      <c r="AF44">
        <v>5000</v>
      </c>
      <c r="AG44">
        <v>5895</v>
      </c>
      <c r="AK44">
        <v>5.9200000000000003E-2</v>
      </c>
      <c r="AP44" t="s">
        <v>720</v>
      </c>
      <c r="AQ44" t="s">
        <v>131</v>
      </c>
      <c r="AR44" t="s">
        <v>729</v>
      </c>
      <c r="AS44" t="s">
        <v>55</v>
      </c>
      <c r="AT44" t="s">
        <v>56</v>
      </c>
      <c r="AU44" t="s">
        <v>80</v>
      </c>
      <c r="AV44" t="s">
        <v>58</v>
      </c>
    </row>
    <row r="45" spans="1:48">
      <c r="A45" s="113" t="s">
        <v>48</v>
      </c>
      <c r="B45">
        <v>4.0999999999999996</v>
      </c>
      <c r="C45">
        <v>20060130</v>
      </c>
      <c r="D45" t="s">
        <v>73</v>
      </c>
      <c r="E45" t="s">
        <v>81</v>
      </c>
      <c r="F45">
        <v>14</v>
      </c>
      <c r="G45">
        <v>632583</v>
      </c>
      <c r="H45">
        <v>12</v>
      </c>
      <c r="M45">
        <v>1</v>
      </c>
      <c r="N45">
        <v>3</v>
      </c>
      <c r="O45">
        <v>2003</v>
      </c>
      <c r="P45">
        <v>20050415</v>
      </c>
      <c r="Q45">
        <v>20050415</v>
      </c>
      <c r="R45" t="s">
        <v>261</v>
      </c>
      <c r="S45" t="s">
        <v>737</v>
      </c>
      <c r="T45" t="s">
        <v>706</v>
      </c>
      <c r="U45" t="s">
        <v>99</v>
      </c>
      <c r="V45" t="s">
        <v>52</v>
      </c>
      <c r="X45" t="s">
        <v>106</v>
      </c>
      <c r="Y45">
        <v>64.8</v>
      </c>
      <c r="AA45" t="s">
        <v>58</v>
      </c>
      <c r="AB45">
        <v>5000</v>
      </c>
      <c r="AC45">
        <v>97808</v>
      </c>
      <c r="AD45">
        <v>0</v>
      </c>
      <c r="AE45">
        <v>1800</v>
      </c>
      <c r="AF45">
        <v>5000</v>
      </c>
      <c r="AG45">
        <v>4392</v>
      </c>
      <c r="AJ45" t="s">
        <v>85</v>
      </c>
      <c r="AK45">
        <v>8.0000000000000002E-3</v>
      </c>
      <c r="AL45">
        <v>28</v>
      </c>
      <c r="AM45">
        <v>502</v>
      </c>
      <c r="AP45" t="s">
        <v>618</v>
      </c>
      <c r="AQ45" t="s">
        <v>98</v>
      </c>
      <c r="AR45" t="s">
        <v>707</v>
      </c>
      <c r="AS45" t="s">
        <v>55</v>
      </c>
      <c r="AT45" t="s">
        <v>68</v>
      </c>
      <c r="AU45" t="s">
        <v>88</v>
      </c>
      <c r="AV45" t="s">
        <v>76</v>
      </c>
    </row>
    <row r="46" spans="1:48">
      <c r="A46" s="113" t="s">
        <v>48</v>
      </c>
      <c r="B46">
        <v>4.0999999999999996</v>
      </c>
      <c r="C46">
        <v>20060130</v>
      </c>
      <c r="D46" t="s">
        <v>73</v>
      </c>
      <c r="E46" t="s">
        <v>89</v>
      </c>
      <c r="F46">
        <v>14</v>
      </c>
      <c r="G46">
        <v>632783</v>
      </c>
      <c r="H46">
        <v>12</v>
      </c>
      <c r="K46" t="s">
        <v>64</v>
      </c>
      <c r="L46" t="s">
        <v>118</v>
      </c>
      <c r="M46">
        <v>1</v>
      </c>
      <c r="N46">
        <v>3</v>
      </c>
      <c r="O46">
        <v>2004</v>
      </c>
      <c r="P46">
        <v>20050502</v>
      </c>
      <c r="Q46">
        <v>20050601</v>
      </c>
      <c r="R46" t="s">
        <v>708</v>
      </c>
      <c r="S46" t="s">
        <v>255</v>
      </c>
      <c r="T46" t="s">
        <v>709</v>
      </c>
      <c r="U46" t="s">
        <v>74</v>
      </c>
      <c r="V46" t="s">
        <v>52</v>
      </c>
      <c r="W46" t="s">
        <v>83</v>
      </c>
      <c r="X46" t="s">
        <v>75</v>
      </c>
      <c r="Y46">
        <v>8.4</v>
      </c>
      <c r="AA46" t="s">
        <v>58</v>
      </c>
      <c r="AB46">
        <v>5000</v>
      </c>
      <c r="AC46">
        <v>208724</v>
      </c>
      <c r="AD46">
        <v>0</v>
      </c>
      <c r="AE46">
        <v>1202</v>
      </c>
      <c r="AF46">
        <v>5000</v>
      </c>
      <c r="AG46">
        <v>2354207</v>
      </c>
      <c r="AH46">
        <v>0</v>
      </c>
      <c r="AI46">
        <v>167158</v>
      </c>
      <c r="AJ46" t="s">
        <v>85</v>
      </c>
      <c r="AK46">
        <v>0</v>
      </c>
      <c r="AL46">
        <v>31</v>
      </c>
      <c r="AM46">
        <v>526</v>
      </c>
      <c r="AO46" t="s">
        <v>119</v>
      </c>
      <c r="AP46" t="s">
        <v>710</v>
      </c>
      <c r="AQ46" t="s">
        <v>92</v>
      </c>
      <c r="AR46" t="s">
        <v>710</v>
      </c>
      <c r="AS46" t="s">
        <v>55</v>
      </c>
      <c r="AT46" t="s">
        <v>56</v>
      </c>
      <c r="AU46" t="s">
        <v>89</v>
      </c>
      <c r="AV46" t="s">
        <v>76</v>
      </c>
    </row>
    <row r="47" spans="1:48">
      <c r="A47" s="113" t="s">
        <v>48</v>
      </c>
      <c r="B47">
        <v>4.0999999999999996</v>
      </c>
      <c r="C47">
        <v>20151203</v>
      </c>
      <c r="D47" t="s">
        <v>49</v>
      </c>
      <c r="E47" t="s">
        <v>49</v>
      </c>
      <c r="F47">
        <v>4</v>
      </c>
      <c r="G47">
        <v>632786</v>
      </c>
      <c r="H47">
        <v>12</v>
      </c>
      <c r="M47">
        <v>1</v>
      </c>
      <c r="N47">
        <v>3</v>
      </c>
      <c r="O47">
        <v>2004</v>
      </c>
      <c r="P47">
        <v>20050510</v>
      </c>
      <c r="Q47">
        <v>20050607</v>
      </c>
      <c r="R47" t="s">
        <v>718</v>
      </c>
      <c r="S47" t="s">
        <v>268</v>
      </c>
      <c r="T47" t="s">
        <v>728</v>
      </c>
      <c r="V47" t="s">
        <v>52</v>
      </c>
      <c r="W47" t="s">
        <v>72</v>
      </c>
      <c r="Y47">
        <v>12.25</v>
      </c>
      <c r="Z47">
        <v>100</v>
      </c>
      <c r="AB47">
        <v>5000</v>
      </c>
      <c r="AC47">
        <v>179549</v>
      </c>
      <c r="AD47">
        <v>0</v>
      </c>
      <c r="AE47">
        <v>3789</v>
      </c>
      <c r="AF47">
        <v>5000</v>
      </c>
      <c r="AG47">
        <v>13061</v>
      </c>
      <c r="AK47">
        <v>6.6500000000000004E-2</v>
      </c>
      <c r="AP47" t="s">
        <v>720</v>
      </c>
      <c r="AQ47" t="s">
        <v>79</v>
      </c>
      <c r="AR47" t="s">
        <v>729</v>
      </c>
      <c r="AS47" t="s">
        <v>55</v>
      </c>
      <c r="AT47" t="s">
        <v>56</v>
      </c>
      <c r="AU47" t="s">
        <v>80</v>
      </c>
      <c r="AV47" t="s">
        <v>58</v>
      </c>
    </row>
    <row r="48" spans="1:48">
      <c r="A48" s="113" t="s">
        <v>48</v>
      </c>
      <c r="B48">
        <v>4.0999999999999996</v>
      </c>
      <c r="C48">
        <v>20151203</v>
      </c>
      <c r="D48" t="s">
        <v>49</v>
      </c>
      <c r="E48" t="s">
        <v>49</v>
      </c>
      <c r="F48">
        <v>4</v>
      </c>
      <c r="G48">
        <v>632870</v>
      </c>
      <c r="H48">
        <v>12</v>
      </c>
      <c r="M48">
        <v>1</v>
      </c>
      <c r="N48">
        <v>3</v>
      </c>
      <c r="O48">
        <v>2004</v>
      </c>
      <c r="P48">
        <v>20050621</v>
      </c>
      <c r="Q48">
        <v>20050623</v>
      </c>
      <c r="R48" t="s">
        <v>718</v>
      </c>
      <c r="S48" t="s">
        <v>268</v>
      </c>
      <c r="T48" t="s">
        <v>728</v>
      </c>
      <c r="V48" t="s">
        <v>52</v>
      </c>
      <c r="Y48">
        <v>16.79</v>
      </c>
      <c r="Z48">
        <v>113</v>
      </c>
      <c r="AB48">
        <v>5000</v>
      </c>
      <c r="AC48">
        <v>87154</v>
      </c>
      <c r="AD48">
        <v>0</v>
      </c>
      <c r="AE48">
        <v>718</v>
      </c>
      <c r="AF48">
        <v>5000</v>
      </c>
      <c r="AG48">
        <v>9128</v>
      </c>
      <c r="AK48">
        <v>9.4100000000000003E-2</v>
      </c>
      <c r="AP48" t="s">
        <v>720</v>
      </c>
      <c r="AQ48" t="s">
        <v>79</v>
      </c>
      <c r="AR48" t="s">
        <v>729</v>
      </c>
      <c r="AS48" t="s">
        <v>55</v>
      </c>
      <c r="AT48" t="s">
        <v>56</v>
      </c>
      <c r="AU48" t="s">
        <v>80</v>
      </c>
      <c r="AV48" t="s">
        <v>58</v>
      </c>
    </row>
    <row r="49" spans="1:48">
      <c r="A49" s="113" t="s">
        <v>48</v>
      </c>
      <c r="B49">
        <v>4.0999999999999996</v>
      </c>
      <c r="C49">
        <v>20151203</v>
      </c>
      <c r="D49" t="s">
        <v>49</v>
      </c>
      <c r="E49" t="s">
        <v>49</v>
      </c>
      <c r="F49">
        <v>4</v>
      </c>
      <c r="G49">
        <v>632871</v>
      </c>
      <c r="H49">
        <v>12</v>
      </c>
      <c r="M49">
        <v>1</v>
      </c>
      <c r="N49">
        <v>3</v>
      </c>
      <c r="O49">
        <v>2004</v>
      </c>
      <c r="P49">
        <v>20050908</v>
      </c>
      <c r="Q49">
        <v>20050909</v>
      </c>
      <c r="R49" t="s">
        <v>718</v>
      </c>
      <c r="S49" t="s">
        <v>268</v>
      </c>
      <c r="T49" t="s">
        <v>719</v>
      </c>
      <c r="V49" t="s">
        <v>52</v>
      </c>
      <c r="Y49">
        <v>32.840000000000003</v>
      </c>
      <c r="Z49">
        <v>149</v>
      </c>
      <c r="AB49">
        <v>5000</v>
      </c>
      <c r="AC49">
        <v>76244</v>
      </c>
      <c r="AD49">
        <v>0</v>
      </c>
      <c r="AE49">
        <v>2565</v>
      </c>
      <c r="AF49">
        <v>5000</v>
      </c>
      <c r="AG49">
        <v>15146</v>
      </c>
      <c r="AK49">
        <v>0.16120000000000001</v>
      </c>
      <c r="AP49" t="s">
        <v>720</v>
      </c>
      <c r="AQ49" t="s">
        <v>79</v>
      </c>
      <c r="AR49" t="s">
        <v>720</v>
      </c>
      <c r="AS49" t="s">
        <v>55</v>
      </c>
      <c r="AT49" t="s">
        <v>56</v>
      </c>
      <c r="AU49" t="s">
        <v>80</v>
      </c>
      <c r="AV49" t="s">
        <v>58</v>
      </c>
    </row>
    <row r="50" spans="1:48">
      <c r="A50" s="113" t="s">
        <v>48</v>
      </c>
      <c r="B50">
        <v>4.0999999999999996</v>
      </c>
      <c r="C50">
        <v>20151203</v>
      </c>
      <c r="D50" t="s">
        <v>49</v>
      </c>
      <c r="E50" t="s">
        <v>49</v>
      </c>
      <c r="F50">
        <v>4</v>
      </c>
      <c r="G50">
        <v>632872</v>
      </c>
      <c r="H50">
        <v>12</v>
      </c>
      <c r="K50" t="s">
        <v>50</v>
      </c>
      <c r="L50">
        <v>4200500000359</v>
      </c>
      <c r="M50">
        <v>1</v>
      </c>
      <c r="N50">
        <v>3</v>
      </c>
      <c r="O50">
        <v>2004</v>
      </c>
      <c r="P50">
        <v>20050411</v>
      </c>
      <c r="Q50">
        <v>20050411</v>
      </c>
      <c r="R50" t="s">
        <v>344</v>
      </c>
      <c r="S50" t="s">
        <v>330</v>
      </c>
      <c r="T50" t="s">
        <v>728</v>
      </c>
      <c r="V50" t="s">
        <v>52</v>
      </c>
      <c r="Y50">
        <v>3.35</v>
      </c>
      <c r="Z50">
        <v>63</v>
      </c>
      <c r="AB50">
        <v>5000</v>
      </c>
      <c r="AC50">
        <v>100023</v>
      </c>
      <c r="AD50">
        <v>0</v>
      </c>
      <c r="AE50">
        <v>788</v>
      </c>
      <c r="AF50">
        <v>5000</v>
      </c>
      <c r="AG50">
        <v>172</v>
      </c>
      <c r="AK50">
        <v>1.6999999999999999E-3</v>
      </c>
      <c r="AP50" t="s">
        <v>729</v>
      </c>
      <c r="AQ50" t="s">
        <v>60</v>
      </c>
      <c r="AR50" t="s">
        <v>729</v>
      </c>
      <c r="AS50" t="s">
        <v>55</v>
      </c>
      <c r="AT50" t="s">
        <v>56</v>
      </c>
      <c r="AU50" t="s">
        <v>57</v>
      </c>
      <c r="AV50" t="s">
        <v>58</v>
      </c>
    </row>
    <row r="51" spans="1:48">
      <c r="A51" s="113" t="s">
        <v>48</v>
      </c>
      <c r="B51">
        <v>4.0999999999999996</v>
      </c>
      <c r="C51">
        <v>20151203</v>
      </c>
      <c r="D51" t="s">
        <v>49</v>
      </c>
      <c r="E51" t="s">
        <v>49</v>
      </c>
      <c r="F51">
        <v>4</v>
      </c>
      <c r="G51">
        <v>632873</v>
      </c>
      <c r="H51">
        <v>12</v>
      </c>
      <c r="K51" t="s">
        <v>50</v>
      </c>
      <c r="L51">
        <v>4200500000359</v>
      </c>
      <c r="M51">
        <v>1</v>
      </c>
      <c r="N51">
        <v>3</v>
      </c>
      <c r="O51">
        <v>2004</v>
      </c>
      <c r="P51">
        <v>20050529</v>
      </c>
      <c r="Q51">
        <v>20050530</v>
      </c>
      <c r="R51" t="s">
        <v>344</v>
      </c>
      <c r="S51" t="s">
        <v>330</v>
      </c>
      <c r="T51" t="s">
        <v>728</v>
      </c>
      <c r="V51" t="s">
        <v>52</v>
      </c>
      <c r="Y51">
        <v>5.66</v>
      </c>
      <c r="Z51">
        <v>75</v>
      </c>
      <c r="AB51">
        <v>5000</v>
      </c>
      <c r="AC51">
        <v>99107</v>
      </c>
      <c r="AD51">
        <v>0</v>
      </c>
      <c r="AE51">
        <v>780</v>
      </c>
      <c r="AF51">
        <v>5000</v>
      </c>
      <c r="AG51">
        <v>170</v>
      </c>
      <c r="AK51">
        <v>1.6999999999999999E-3</v>
      </c>
      <c r="AP51" t="s">
        <v>729</v>
      </c>
      <c r="AQ51" t="s">
        <v>60</v>
      </c>
      <c r="AR51" t="s">
        <v>729</v>
      </c>
      <c r="AS51" t="s">
        <v>55</v>
      </c>
      <c r="AT51" t="s">
        <v>56</v>
      </c>
      <c r="AU51" t="s">
        <v>57</v>
      </c>
      <c r="AV51" t="s">
        <v>58</v>
      </c>
    </row>
    <row r="52" spans="1:48">
      <c r="A52" s="113" t="s">
        <v>48</v>
      </c>
      <c r="B52">
        <v>4.0999999999999996</v>
      </c>
      <c r="C52">
        <v>20151203</v>
      </c>
      <c r="D52" t="s">
        <v>49</v>
      </c>
      <c r="E52" t="s">
        <v>49</v>
      </c>
      <c r="F52">
        <v>4</v>
      </c>
      <c r="G52">
        <v>632877</v>
      </c>
      <c r="H52">
        <v>12</v>
      </c>
      <c r="M52">
        <v>1</v>
      </c>
      <c r="N52">
        <v>3</v>
      </c>
      <c r="O52">
        <v>2004</v>
      </c>
      <c r="P52">
        <v>20060418</v>
      </c>
      <c r="Q52">
        <v>20060430</v>
      </c>
      <c r="R52" t="s">
        <v>320</v>
      </c>
      <c r="S52" t="s">
        <v>614</v>
      </c>
      <c r="T52" t="s">
        <v>731</v>
      </c>
      <c r="U52" t="s">
        <v>51</v>
      </c>
      <c r="V52" t="s">
        <v>52</v>
      </c>
      <c r="Y52">
        <v>75.59</v>
      </c>
      <c r="Z52">
        <v>188</v>
      </c>
      <c r="AB52">
        <v>5000</v>
      </c>
      <c r="AC52">
        <v>63177</v>
      </c>
      <c r="AD52">
        <v>0</v>
      </c>
      <c r="AE52">
        <v>7729</v>
      </c>
      <c r="AP52" t="s">
        <v>607</v>
      </c>
      <c r="AQ52" t="s">
        <v>101</v>
      </c>
      <c r="AR52" t="s">
        <v>732</v>
      </c>
      <c r="AS52" t="s">
        <v>55</v>
      </c>
      <c r="AT52" t="s">
        <v>68</v>
      </c>
      <c r="AU52" t="s">
        <v>102</v>
      </c>
      <c r="AV52" t="s">
        <v>58</v>
      </c>
    </row>
    <row r="53" spans="1:48">
      <c r="A53" s="113" t="s">
        <v>48</v>
      </c>
      <c r="B53">
        <v>4.0999999999999996</v>
      </c>
      <c r="C53">
        <v>20151203</v>
      </c>
      <c r="D53" t="s">
        <v>49</v>
      </c>
      <c r="E53" t="s">
        <v>49</v>
      </c>
      <c r="F53">
        <v>4</v>
      </c>
      <c r="G53">
        <v>632879</v>
      </c>
      <c r="H53">
        <v>12</v>
      </c>
      <c r="M53">
        <v>1</v>
      </c>
      <c r="N53">
        <v>3</v>
      </c>
      <c r="O53">
        <v>2004</v>
      </c>
      <c r="P53">
        <v>20060419</v>
      </c>
      <c r="Q53">
        <v>20060419</v>
      </c>
      <c r="R53" t="s">
        <v>724</v>
      </c>
      <c r="S53" t="s">
        <v>338</v>
      </c>
      <c r="T53" t="s">
        <v>725</v>
      </c>
      <c r="U53" t="s">
        <v>51</v>
      </c>
      <c r="V53" t="s">
        <v>52</v>
      </c>
      <c r="Y53">
        <v>90.71</v>
      </c>
      <c r="Z53">
        <v>209</v>
      </c>
      <c r="AB53">
        <v>5000</v>
      </c>
      <c r="AC53">
        <v>100294</v>
      </c>
      <c r="AF53">
        <v>5000</v>
      </c>
      <c r="AG53">
        <v>955</v>
      </c>
      <c r="AK53">
        <v>9.4000000000000004E-3</v>
      </c>
      <c r="AO53" t="s">
        <v>132</v>
      </c>
      <c r="AP53" t="s">
        <v>726</v>
      </c>
      <c r="AQ53" t="s">
        <v>61</v>
      </c>
      <c r="AR53" t="s">
        <v>726</v>
      </c>
      <c r="AS53" t="s">
        <v>55</v>
      </c>
      <c r="AT53" t="s">
        <v>62</v>
      </c>
      <c r="AU53" t="s">
        <v>63</v>
      </c>
      <c r="AV53" t="s">
        <v>58</v>
      </c>
    </row>
    <row r="54" spans="1:48">
      <c r="A54" s="113" t="s">
        <v>48</v>
      </c>
      <c r="B54">
        <v>4.0999999999999996</v>
      </c>
      <c r="C54">
        <v>20070202</v>
      </c>
      <c r="D54" t="s">
        <v>73</v>
      </c>
      <c r="E54" t="s">
        <v>81</v>
      </c>
      <c r="F54">
        <v>14</v>
      </c>
      <c r="G54">
        <v>632880</v>
      </c>
      <c r="H54">
        <v>12</v>
      </c>
      <c r="M54">
        <v>1</v>
      </c>
      <c r="N54">
        <v>3</v>
      </c>
      <c r="O54">
        <v>2004</v>
      </c>
      <c r="P54">
        <v>20060419</v>
      </c>
      <c r="Q54">
        <v>20060419</v>
      </c>
      <c r="R54" t="s">
        <v>261</v>
      </c>
      <c r="S54" t="s">
        <v>737</v>
      </c>
      <c r="T54" t="s">
        <v>706</v>
      </c>
      <c r="U54" t="s">
        <v>99</v>
      </c>
      <c r="V54" t="s">
        <v>52</v>
      </c>
      <c r="W54" t="s">
        <v>72</v>
      </c>
      <c r="X54" t="s">
        <v>106</v>
      </c>
      <c r="Y54">
        <v>113.4</v>
      </c>
      <c r="AA54" t="s">
        <v>58</v>
      </c>
      <c r="AB54">
        <v>5000</v>
      </c>
      <c r="AC54">
        <v>71474</v>
      </c>
      <c r="AF54">
        <v>5000</v>
      </c>
      <c r="AG54">
        <v>1780</v>
      </c>
      <c r="AJ54" t="s">
        <v>85</v>
      </c>
      <c r="AO54" t="s">
        <v>127</v>
      </c>
      <c r="AP54" t="s">
        <v>618</v>
      </c>
      <c r="AQ54" t="s">
        <v>98</v>
      </c>
      <c r="AR54" t="s">
        <v>707</v>
      </c>
      <c r="AS54" t="s">
        <v>55</v>
      </c>
      <c r="AT54" t="s">
        <v>68</v>
      </c>
      <c r="AU54" t="s">
        <v>88</v>
      </c>
      <c r="AV54" t="s">
        <v>76</v>
      </c>
    </row>
    <row r="55" spans="1:48">
      <c r="A55" s="113" t="s">
        <v>48</v>
      </c>
      <c r="B55">
        <v>4.0999999999999996</v>
      </c>
      <c r="C55">
        <v>20151203</v>
      </c>
      <c r="D55" t="s">
        <v>49</v>
      </c>
      <c r="E55" t="s">
        <v>49</v>
      </c>
      <c r="F55">
        <v>4</v>
      </c>
      <c r="G55">
        <v>632897</v>
      </c>
      <c r="H55">
        <v>12</v>
      </c>
      <c r="K55" t="s">
        <v>64</v>
      </c>
      <c r="L55">
        <v>4200500000263</v>
      </c>
      <c r="M55">
        <v>1</v>
      </c>
      <c r="N55">
        <v>3</v>
      </c>
      <c r="O55">
        <v>2004</v>
      </c>
      <c r="P55">
        <v>20050518</v>
      </c>
      <c r="Q55">
        <v>20050518</v>
      </c>
      <c r="R55" t="s">
        <v>333</v>
      </c>
      <c r="S55" t="s">
        <v>329</v>
      </c>
      <c r="T55" t="s">
        <v>717</v>
      </c>
      <c r="V55" t="s">
        <v>52</v>
      </c>
      <c r="Y55">
        <v>6.67</v>
      </c>
      <c r="Z55">
        <v>84</v>
      </c>
      <c r="AB55">
        <v>5000</v>
      </c>
      <c r="AC55">
        <v>224882</v>
      </c>
      <c r="AP55" t="s">
        <v>677</v>
      </c>
      <c r="AQ55" t="s">
        <v>65</v>
      </c>
      <c r="AR55" t="s">
        <v>66</v>
      </c>
      <c r="AS55" t="s">
        <v>55</v>
      </c>
      <c r="AT55" t="s">
        <v>62</v>
      </c>
      <c r="AU55" t="s">
        <v>63</v>
      </c>
      <c r="AV55" t="s">
        <v>58</v>
      </c>
    </row>
    <row r="56" spans="1:48">
      <c r="A56" s="113" t="s">
        <v>48</v>
      </c>
      <c r="B56">
        <v>4.0999999999999996</v>
      </c>
      <c r="C56">
        <v>20151203</v>
      </c>
      <c r="D56" t="s">
        <v>49</v>
      </c>
      <c r="E56" t="s">
        <v>49</v>
      </c>
      <c r="F56">
        <v>4</v>
      </c>
      <c r="G56">
        <v>632964</v>
      </c>
      <c r="H56">
        <v>12</v>
      </c>
      <c r="M56">
        <v>1</v>
      </c>
      <c r="N56">
        <v>3</v>
      </c>
      <c r="O56">
        <v>2004</v>
      </c>
      <c r="P56">
        <v>20050525</v>
      </c>
      <c r="Q56">
        <v>20050531</v>
      </c>
      <c r="R56" t="s">
        <v>727</v>
      </c>
      <c r="S56" t="s">
        <v>321</v>
      </c>
      <c r="T56" t="s">
        <v>714</v>
      </c>
      <c r="V56" t="s">
        <v>52</v>
      </c>
      <c r="Y56">
        <v>7.19</v>
      </c>
      <c r="Z56">
        <v>88</v>
      </c>
      <c r="AB56">
        <v>5000</v>
      </c>
      <c r="AC56">
        <v>200883</v>
      </c>
      <c r="AF56">
        <v>5000</v>
      </c>
      <c r="AG56">
        <v>1559</v>
      </c>
      <c r="AK56">
        <v>7.7000000000000002E-3</v>
      </c>
      <c r="AP56" t="s">
        <v>715</v>
      </c>
      <c r="AQ56" t="s">
        <v>67</v>
      </c>
      <c r="AR56" t="s">
        <v>715</v>
      </c>
      <c r="AS56" t="s">
        <v>55</v>
      </c>
      <c r="AT56" t="s">
        <v>68</v>
      </c>
      <c r="AU56" t="s">
        <v>69</v>
      </c>
      <c r="AV56" t="s">
        <v>58</v>
      </c>
    </row>
    <row r="57" spans="1:48">
      <c r="A57" s="113" t="s">
        <v>48</v>
      </c>
      <c r="B57">
        <v>4.0999999999999996</v>
      </c>
      <c r="C57">
        <v>20151203</v>
      </c>
      <c r="D57" t="s">
        <v>49</v>
      </c>
      <c r="E57" t="s">
        <v>49</v>
      </c>
      <c r="F57">
        <v>4</v>
      </c>
      <c r="G57">
        <v>632965</v>
      </c>
      <c r="H57">
        <v>12</v>
      </c>
      <c r="M57">
        <v>1</v>
      </c>
      <c r="N57">
        <v>3</v>
      </c>
      <c r="O57">
        <v>2004</v>
      </c>
      <c r="P57">
        <v>20050509</v>
      </c>
      <c r="Q57">
        <v>20050511</v>
      </c>
      <c r="R57" t="s">
        <v>721</v>
      </c>
      <c r="S57" t="s">
        <v>256</v>
      </c>
      <c r="T57" t="s">
        <v>722</v>
      </c>
      <c r="V57" t="s">
        <v>52</v>
      </c>
      <c r="Y57">
        <v>6.29</v>
      </c>
      <c r="Z57">
        <v>85</v>
      </c>
      <c r="AB57">
        <v>5000</v>
      </c>
      <c r="AC57">
        <v>199863</v>
      </c>
      <c r="AD57">
        <v>0</v>
      </c>
      <c r="AE57">
        <v>1395</v>
      </c>
      <c r="AF57">
        <v>5000</v>
      </c>
      <c r="AG57">
        <v>708</v>
      </c>
      <c r="AK57">
        <v>3.5000000000000001E-3</v>
      </c>
      <c r="AP57" t="s">
        <v>723</v>
      </c>
      <c r="AQ57" t="s">
        <v>103</v>
      </c>
      <c r="AR57" t="s">
        <v>723</v>
      </c>
      <c r="AS57" t="s">
        <v>55</v>
      </c>
      <c r="AT57" t="s">
        <v>56</v>
      </c>
      <c r="AU57" t="s">
        <v>104</v>
      </c>
      <c r="AV57" t="s">
        <v>58</v>
      </c>
    </row>
    <row r="58" spans="1:48">
      <c r="A58" s="113" t="s">
        <v>48</v>
      </c>
      <c r="B58">
        <v>4.0999999999999996</v>
      </c>
      <c r="C58">
        <v>20151203</v>
      </c>
      <c r="D58" t="s">
        <v>49</v>
      </c>
      <c r="E58" t="s">
        <v>49</v>
      </c>
      <c r="F58">
        <v>4</v>
      </c>
      <c r="G58">
        <v>632967</v>
      </c>
      <c r="H58">
        <v>12</v>
      </c>
      <c r="K58" t="s">
        <v>64</v>
      </c>
      <c r="L58">
        <v>4200500000299</v>
      </c>
      <c r="M58">
        <v>1</v>
      </c>
      <c r="N58">
        <v>3</v>
      </c>
      <c r="O58">
        <v>2004</v>
      </c>
      <c r="P58">
        <v>20050502</v>
      </c>
      <c r="Q58">
        <v>20050527</v>
      </c>
      <c r="R58" t="s">
        <v>730</v>
      </c>
      <c r="S58" t="s">
        <v>294</v>
      </c>
      <c r="T58" t="s">
        <v>731</v>
      </c>
      <c r="V58" t="s">
        <v>52</v>
      </c>
      <c r="W58" t="s">
        <v>83</v>
      </c>
      <c r="Y58">
        <v>7.19</v>
      </c>
      <c r="Z58">
        <v>88</v>
      </c>
      <c r="AB58">
        <v>5000</v>
      </c>
      <c r="AC58">
        <v>204698</v>
      </c>
      <c r="AF58">
        <v>5000</v>
      </c>
      <c r="AG58">
        <v>492</v>
      </c>
      <c r="AK58">
        <v>2.3999999999999998E-3</v>
      </c>
      <c r="AP58" t="s">
        <v>732</v>
      </c>
      <c r="AQ58" t="s">
        <v>129</v>
      </c>
      <c r="AR58" t="s">
        <v>732</v>
      </c>
      <c r="AS58" t="s">
        <v>55</v>
      </c>
      <c r="AT58" t="s">
        <v>68</v>
      </c>
      <c r="AU58" t="s">
        <v>102</v>
      </c>
      <c r="AV58" t="s">
        <v>58</v>
      </c>
    </row>
    <row r="59" spans="1:48">
      <c r="A59" s="113" t="s">
        <v>48</v>
      </c>
      <c r="B59">
        <v>4.0999999999999996</v>
      </c>
      <c r="C59">
        <v>20151203</v>
      </c>
      <c r="D59" t="s">
        <v>49</v>
      </c>
      <c r="E59" t="s">
        <v>49</v>
      </c>
      <c r="F59">
        <v>4</v>
      </c>
      <c r="G59">
        <v>632972</v>
      </c>
      <c r="H59">
        <v>12</v>
      </c>
      <c r="M59">
        <v>1</v>
      </c>
      <c r="N59">
        <v>3</v>
      </c>
      <c r="O59">
        <v>2004</v>
      </c>
      <c r="P59">
        <v>20050605</v>
      </c>
      <c r="Q59">
        <v>20050605</v>
      </c>
      <c r="R59" t="s">
        <v>327</v>
      </c>
      <c r="S59" t="s">
        <v>267</v>
      </c>
      <c r="T59" t="s">
        <v>716</v>
      </c>
      <c r="V59" t="s">
        <v>52</v>
      </c>
      <c r="W59" t="s">
        <v>72</v>
      </c>
      <c r="Y59">
        <v>6.14</v>
      </c>
      <c r="Z59">
        <v>83</v>
      </c>
      <c r="AB59">
        <v>5000</v>
      </c>
      <c r="AC59">
        <v>201951</v>
      </c>
      <c r="AD59">
        <v>0</v>
      </c>
      <c r="AE59">
        <v>1649</v>
      </c>
      <c r="AP59" t="s">
        <v>684</v>
      </c>
      <c r="AQ59" t="s">
        <v>70</v>
      </c>
      <c r="AR59" t="s">
        <v>684</v>
      </c>
      <c r="AS59" t="s">
        <v>55</v>
      </c>
      <c r="AT59" t="s">
        <v>68</v>
      </c>
      <c r="AU59" t="s">
        <v>71</v>
      </c>
      <c r="AV59" t="s">
        <v>58</v>
      </c>
    </row>
    <row r="60" spans="1:48">
      <c r="A60" s="113" t="s">
        <v>48</v>
      </c>
      <c r="B60">
        <v>4.0999999999999996</v>
      </c>
      <c r="C60">
        <v>20151203</v>
      </c>
      <c r="D60" t="s">
        <v>49</v>
      </c>
      <c r="E60" t="s">
        <v>49</v>
      </c>
      <c r="F60">
        <v>4</v>
      </c>
      <c r="G60">
        <v>632973</v>
      </c>
      <c r="H60">
        <v>12</v>
      </c>
      <c r="M60">
        <v>1</v>
      </c>
      <c r="N60">
        <v>3</v>
      </c>
      <c r="O60">
        <v>2004</v>
      </c>
      <c r="P60">
        <v>20050526</v>
      </c>
      <c r="Q60">
        <v>20050526</v>
      </c>
      <c r="R60" t="s">
        <v>724</v>
      </c>
      <c r="S60" t="s">
        <v>338</v>
      </c>
      <c r="T60" t="s">
        <v>725</v>
      </c>
      <c r="V60" t="s">
        <v>52</v>
      </c>
      <c r="Y60">
        <v>6.57</v>
      </c>
      <c r="Z60">
        <v>83</v>
      </c>
      <c r="AB60">
        <v>5000</v>
      </c>
      <c r="AC60">
        <v>202083</v>
      </c>
      <c r="AP60" t="s">
        <v>726</v>
      </c>
      <c r="AQ60" t="s">
        <v>61</v>
      </c>
      <c r="AR60" t="s">
        <v>726</v>
      </c>
      <c r="AS60" t="s">
        <v>55</v>
      </c>
      <c r="AT60" t="s">
        <v>62</v>
      </c>
      <c r="AU60" t="s">
        <v>63</v>
      </c>
      <c r="AV60" t="s">
        <v>58</v>
      </c>
    </row>
    <row r="61" spans="1:48">
      <c r="A61" s="113" t="s">
        <v>48</v>
      </c>
      <c r="B61">
        <v>4.0999999999999996</v>
      </c>
      <c r="C61">
        <v>20151203</v>
      </c>
      <c r="D61" t="s">
        <v>49</v>
      </c>
      <c r="E61" t="s">
        <v>49</v>
      </c>
      <c r="F61">
        <v>4</v>
      </c>
      <c r="G61">
        <v>632978</v>
      </c>
      <c r="H61">
        <v>12</v>
      </c>
      <c r="M61">
        <v>1</v>
      </c>
      <c r="N61">
        <v>3</v>
      </c>
      <c r="O61">
        <v>2004</v>
      </c>
      <c r="P61">
        <v>20060403</v>
      </c>
      <c r="Q61">
        <v>20060403</v>
      </c>
      <c r="R61" t="s">
        <v>718</v>
      </c>
      <c r="S61" t="s">
        <v>736</v>
      </c>
      <c r="T61" t="s">
        <v>728</v>
      </c>
      <c r="U61" t="s">
        <v>51</v>
      </c>
      <c r="V61" t="s">
        <v>52</v>
      </c>
      <c r="Y61">
        <v>53.05</v>
      </c>
      <c r="Z61">
        <v>158</v>
      </c>
      <c r="AB61">
        <v>5000</v>
      </c>
      <c r="AC61">
        <v>93734</v>
      </c>
      <c r="AD61">
        <v>0</v>
      </c>
      <c r="AE61">
        <v>661</v>
      </c>
      <c r="AP61" t="s">
        <v>720</v>
      </c>
      <c r="AQ61" t="s">
        <v>131</v>
      </c>
      <c r="AR61" t="s">
        <v>729</v>
      </c>
      <c r="AS61" t="s">
        <v>55</v>
      </c>
      <c r="AT61" t="s">
        <v>56</v>
      </c>
      <c r="AU61" t="s">
        <v>80</v>
      </c>
      <c r="AV61" t="s">
        <v>58</v>
      </c>
    </row>
    <row r="62" spans="1:48">
      <c r="A62" s="114" t="s">
        <v>48</v>
      </c>
      <c r="B62">
        <v>4.0999999999999996</v>
      </c>
      <c r="C62">
        <v>20151203</v>
      </c>
      <c r="D62" t="s">
        <v>49</v>
      </c>
      <c r="E62" t="s">
        <v>49</v>
      </c>
      <c r="F62">
        <v>4</v>
      </c>
      <c r="G62">
        <v>633089</v>
      </c>
      <c r="H62">
        <v>12</v>
      </c>
      <c r="M62">
        <v>1</v>
      </c>
      <c r="N62">
        <v>3</v>
      </c>
      <c r="O62">
        <v>2004</v>
      </c>
      <c r="P62">
        <v>20060331</v>
      </c>
      <c r="Q62">
        <v>20060331</v>
      </c>
      <c r="R62" t="s">
        <v>344</v>
      </c>
      <c r="S62" t="s">
        <v>330</v>
      </c>
      <c r="T62" t="s">
        <v>728</v>
      </c>
      <c r="U62" t="s">
        <v>51</v>
      </c>
      <c r="V62" t="s">
        <v>52</v>
      </c>
      <c r="W62" t="s">
        <v>83</v>
      </c>
      <c r="Y62">
        <v>53.36</v>
      </c>
      <c r="Z62">
        <v>171</v>
      </c>
      <c r="AB62">
        <v>5000</v>
      </c>
      <c r="AC62">
        <v>72880</v>
      </c>
      <c r="AD62">
        <v>0</v>
      </c>
      <c r="AE62">
        <v>607</v>
      </c>
      <c r="AF62">
        <v>5000</v>
      </c>
      <c r="AG62">
        <v>2433</v>
      </c>
      <c r="AK62">
        <v>3.2300000000000002E-2</v>
      </c>
      <c r="AP62" t="s">
        <v>729</v>
      </c>
      <c r="AQ62" t="s">
        <v>60</v>
      </c>
      <c r="AR62" t="s">
        <v>729</v>
      </c>
      <c r="AS62" t="s">
        <v>55</v>
      </c>
      <c r="AT62" t="s">
        <v>56</v>
      </c>
      <c r="AU62" t="s">
        <v>57</v>
      </c>
      <c r="AV62" t="s">
        <v>58</v>
      </c>
    </row>
  </sheetData>
  <autoFilter ref="A1:AV62"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0"/>
  <dimension ref="A1:F16"/>
  <sheetViews>
    <sheetView workbookViewId="0">
      <selection activeCell="C7" sqref="C7"/>
    </sheetView>
  </sheetViews>
  <sheetFormatPr defaultRowHeight="14.4"/>
  <cols>
    <col min="3" max="3" width="31.6640625" bestFit="1" customWidth="1"/>
    <col min="4" max="4" width="16.33203125" bestFit="1" customWidth="1"/>
  </cols>
  <sheetData>
    <row r="1" spans="1:6">
      <c r="A1" t="s">
        <v>552</v>
      </c>
      <c r="B1" t="s">
        <v>553</v>
      </c>
      <c r="C1" t="s">
        <v>554</v>
      </c>
      <c r="D1" t="s">
        <v>555</v>
      </c>
      <c r="E1" t="s">
        <v>556</v>
      </c>
      <c r="F1" t="s">
        <v>20</v>
      </c>
    </row>
    <row r="2" spans="1:6">
      <c r="A2" t="s">
        <v>143</v>
      </c>
      <c r="B2" t="s">
        <v>143</v>
      </c>
      <c r="C2" t="s">
        <v>557</v>
      </c>
      <c r="D2" t="s">
        <v>558</v>
      </c>
      <c r="E2" t="s">
        <v>559</v>
      </c>
      <c r="F2" t="s">
        <v>560</v>
      </c>
    </row>
    <row r="3" spans="1:6">
      <c r="A3" t="s">
        <v>136</v>
      </c>
      <c r="B3" t="s">
        <v>143</v>
      </c>
      <c r="C3" t="s">
        <v>561</v>
      </c>
      <c r="D3" t="s">
        <v>562</v>
      </c>
      <c r="E3" t="s">
        <v>559</v>
      </c>
      <c r="F3" t="s">
        <v>560</v>
      </c>
    </row>
    <row r="4" spans="1:6">
      <c r="A4" t="s">
        <v>138</v>
      </c>
      <c r="B4" t="s">
        <v>138</v>
      </c>
      <c r="C4" t="s">
        <v>563</v>
      </c>
      <c r="D4" t="s">
        <v>558</v>
      </c>
      <c r="E4" t="s">
        <v>559</v>
      </c>
      <c r="F4" t="s">
        <v>564</v>
      </c>
    </row>
    <row r="5" spans="1:6">
      <c r="A5" t="s">
        <v>139</v>
      </c>
      <c r="B5" t="s">
        <v>68</v>
      </c>
      <c r="C5" t="s">
        <v>565</v>
      </c>
      <c r="D5" t="s">
        <v>566</v>
      </c>
      <c r="E5" t="s">
        <v>559</v>
      </c>
      <c r="F5" t="s">
        <v>560</v>
      </c>
    </row>
    <row r="6" spans="1:6">
      <c r="A6" t="s">
        <v>142</v>
      </c>
      <c r="B6" t="s">
        <v>68</v>
      </c>
      <c r="C6" t="s">
        <v>567</v>
      </c>
      <c r="D6" t="s">
        <v>568</v>
      </c>
      <c r="E6" t="s">
        <v>559</v>
      </c>
      <c r="F6" t="s">
        <v>560</v>
      </c>
    </row>
    <row r="7" spans="1:6">
      <c r="A7" t="s">
        <v>135</v>
      </c>
      <c r="B7" t="s">
        <v>68</v>
      </c>
      <c r="C7" t="s">
        <v>569</v>
      </c>
      <c r="D7" t="s">
        <v>570</v>
      </c>
      <c r="E7" t="s">
        <v>559</v>
      </c>
      <c r="F7" t="s">
        <v>560</v>
      </c>
    </row>
    <row r="8" spans="1:6">
      <c r="A8" t="s">
        <v>140</v>
      </c>
      <c r="B8" t="s">
        <v>68</v>
      </c>
      <c r="C8" t="s">
        <v>571</v>
      </c>
      <c r="D8" t="s">
        <v>558</v>
      </c>
      <c r="E8" t="s">
        <v>559</v>
      </c>
      <c r="F8" t="s">
        <v>560</v>
      </c>
    </row>
    <row r="9" spans="1:6">
      <c r="A9" t="s">
        <v>141</v>
      </c>
      <c r="B9" t="s">
        <v>56</v>
      </c>
      <c r="C9" t="s">
        <v>572</v>
      </c>
      <c r="D9" t="s">
        <v>573</v>
      </c>
      <c r="E9" t="s">
        <v>559</v>
      </c>
      <c r="F9" t="s">
        <v>560</v>
      </c>
    </row>
    <row r="10" spans="1:6">
      <c r="A10" t="s">
        <v>80</v>
      </c>
      <c r="B10" t="s">
        <v>56</v>
      </c>
      <c r="C10" t="s">
        <v>574</v>
      </c>
      <c r="D10" t="s">
        <v>575</v>
      </c>
      <c r="E10" t="s">
        <v>559</v>
      </c>
      <c r="F10" t="s">
        <v>560</v>
      </c>
    </row>
    <row r="11" spans="1:6">
      <c r="A11" t="s">
        <v>576</v>
      </c>
      <c r="B11" t="s">
        <v>137</v>
      </c>
      <c r="C11" t="s">
        <v>577</v>
      </c>
      <c r="D11" t="s">
        <v>575</v>
      </c>
      <c r="E11" t="s">
        <v>559</v>
      </c>
      <c r="F11" t="s">
        <v>564</v>
      </c>
    </row>
    <row r="12" spans="1:6">
      <c r="A12" t="s">
        <v>578</v>
      </c>
      <c r="B12" t="s">
        <v>56</v>
      </c>
      <c r="C12" t="s">
        <v>574</v>
      </c>
      <c r="D12" t="s">
        <v>558</v>
      </c>
      <c r="E12" t="s">
        <v>559</v>
      </c>
      <c r="F12" t="s">
        <v>560</v>
      </c>
    </row>
    <row r="13" spans="1:6">
      <c r="A13" t="s">
        <v>57</v>
      </c>
      <c r="B13" t="s">
        <v>56</v>
      </c>
      <c r="C13" t="s">
        <v>574</v>
      </c>
      <c r="D13" t="s">
        <v>579</v>
      </c>
      <c r="E13" t="s">
        <v>559</v>
      </c>
      <c r="F13" t="s">
        <v>560</v>
      </c>
    </row>
    <row r="14" spans="1:6">
      <c r="A14" t="s">
        <v>580</v>
      </c>
      <c r="B14" t="s">
        <v>137</v>
      </c>
      <c r="C14" t="s">
        <v>577</v>
      </c>
      <c r="D14" t="s">
        <v>579</v>
      </c>
      <c r="E14" t="s">
        <v>559</v>
      </c>
      <c r="F14" t="s">
        <v>564</v>
      </c>
    </row>
    <row r="15" spans="1:6">
      <c r="A15" t="s">
        <v>581</v>
      </c>
      <c r="B15" t="s">
        <v>137</v>
      </c>
      <c r="C15" t="s">
        <v>577</v>
      </c>
      <c r="D15" t="s">
        <v>566</v>
      </c>
      <c r="E15" t="s">
        <v>559</v>
      </c>
      <c r="F15" t="s">
        <v>564</v>
      </c>
    </row>
    <row r="16" spans="1:6">
      <c r="A16" t="s">
        <v>582</v>
      </c>
      <c r="B16" t="s">
        <v>137</v>
      </c>
      <c r="C16" t="s">
        <v>577</v>
      </c>
      <c r="D16" t="s">
        <v>558</v>
      </c>
      <c r="E16" t="s">
        <v>559</v>
      </c>
      <c r="F16" t="s">
        <v>564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2"/>
  <dimension ref="A1:G63"/>
  <sheetViews>
    <sheetView workbookViewId="0">
      <selection activeCell="B1" sqref="B1"/>
    </sheetView>
  </sheetViews>
  <sheetFormatPr defaultRowHeight="14.4"/>
  <cols>
    <col min="1" max="1" width="18.88671875" bestFit="1" customWidth="1"/>
    <col min="2" max="2" width="24.109375" bestFit="1" customWidth="1"/>
    <col min="3" max="3" width="9.5546875" bestFit="1" customWidth="1"/>
    <col min="4" max="4" width="10.5546875" bestFit="1" customWidth="1"/>
    <col min="5" max="5" width="87.88671875" bestFit="1" customWidth="1"/>
    <col min="6" max="6" width="11.5546875" bestFit="1" customWidth="1"/>
    <col min="7" max="7" width="10.5546875" bestFit="1" customWidth="1"/>
  </cols>
  <sheetData>
    <row r="1" spans="1:7">
      <c r="A1" t="s">
        <v>584</v>
      </c>
      <c r="B1" t="s">
        <v>585</v>
      </c>
      <c r="C1" t="s">
        <v>586</v>
      </c>
      <c r="D1" t="s">
        <v>587</v>
      </c>
      <c r="E1" t="s">
        <v>588</v>
      </c>
      <c r="F1" t="s">
        <v>589</v>
      </c>
      <c r="G1" t="s">
        <v>590</v>
      </c>
    </row>
    <row r="2" spans="1:7">
      <c r="A2" t="s">
        <v>370</v>
      </c>
      <c r="B2" t="s">
        <v>591</v>
      </c>
      <c r="C2" t="s">
        <v>592</v>
      </c>
      <c r="D2" t="s">
        <v>593</v>
      </c>
      <c r="E2" t="s">
        <v>594</v>
      </c>
      <c r="F2" t="s">
        <v>593</v>
      </c>
      <c r="G2" t="s">
        <v>592</v>
      </c>
    </row>
    <row r="3" spans="1:7">
      <c r="A3" t="s">
        <v>338</v>
      </c>
      <c r="B3" t="s">
        <v>61</v>
      </c>
      <c r="C3" t="s">
        <v>63</v>
      </c>
      <c r="D3" t="s">
        <v>62</v>
      </c>
      <c r="E3" t="s">
        <v>595</v>
      </c>
      <c r="F3" t="s">
        <v>62</v>
      </c>
      <c r="G3" t="s">
        <v>63</v>
      </c>
    </row>
    <row r="4" spans="1:7">
      <c r="A4" t="s">
        <v>347</v>
      </c>
      <c r="B4" t="s">
        <v>596</v>
      </c>
      <c r="C4" t="s">
        <v>63</v>
      </c>
      <c r="D4" t="s">
        <v>62</v>
      </c>
      <c r="E4" t="s">
        <v>597</v>
      </c>
      <c r="F4" t="s">
        <v>62</v>
      </c>
      <c r="G4" t="s">
        <v>63</v>
      </c>
    </row>
    <row r="5" spans="1:7">
      <c r="A5" t="s">
        <v>366</v>
      </c>
      <c r="B5" t="s">
        <v>598</v>
      </c>
      <c r="C5" t="s">
        <v>63</v>
      </c>
      <c r="D5" t="s">
        <v>62</v>
      </c>
      <c r="E5" t="s">
        <v>599</v>
      </c>
      <c r="F5" t="s">
        <v>62</v>
      </c>
      <c r="G5" t="s">
        <v>63</v>
      </c>
    </row>
    <row r="6" spans="1:7">
      <c r="A6" t="s">
        <v>335</v>
      </c>
      <c r="B6" t="s">
        <v>116</v>
      </c>
      <c r="C6" t="s">
        <v>71</v>
      </c>
      <c r="D6" t="s">
        <v>68</v>
      </c>
      <c r="E6" t="s">
        <v>600</v>
      </c>
      <c r="F6" t="s">
        <v>68</v>
      </c>
      <c r="G6" t="s">
        <v>71</v>
      </c>
    </row>
    <row r="7" spans="1:7">
      <c r="A7" t="s">
        <v>325</v>
      </c>
      <c r="B7" t="s">
        <v>601</v>
      </c>
      <c r="C7" t="s">
        <v>71</v>
      </c>
      <c r="D7" t="s">
        <v>68</v>
      </c>
      <c r="E7" t="s">
        <v>602</v>
      </c>
      <c r="F7" t="s">
        <v>68</v>
      </c>
      <c r="G7" t="s">
        <v>71</v>
      </c>
    </row>
    <row r="8" spans="1:7">
      <c r="A8" t="s">
        <v>369</v>
      </c>
      <c r="B8" t="s">
        <v>603</v>
      </c>
      <c r="C8" t="s">
        <v>71</v>
      </c>
      <c r="D8" t="s">
        <v>68</v>
      </c>
      <c r="E8" t="s">
        <v>604</v>
      </c>
      <c r="F8" t="s">
        <v>68</v>
      </c>
      <c r="G8" t="s">
        <v>71</v>
      </c>
    </row>
    <row r="9" spans="1:7">
      <c r="A9" t="s">
        <v>326</v>
      </c>
      <c r="B9" t="s">
        <v>605</v>
      </c>
      <c r="C9" t="s">
        <v>71</v>
      </c>
      <c r="D9" t="s">
        <v>68</v>
      </c>
      <c r="E9" t="s">
        <v>606</v>
      </c>
      <c r="F9" t="s">
        <v>68</v>
      </c>
      <c r="G9" t="s">
        <v>71</v>
      </c>
    </row>
    <row r="10" spans="1:7">
      <c r="A10" t="s">
        <v>320</v>
      </c>
      <c r="B10" t="s">
        <v>607</v>
      </c>
      <c r="C10" t="s">
        <v>102</v>
      </c>
      <c r="D10" t="s">
        <v>68</v>
      </c>
      <c r="E10" t="s">
        <v>608</v>
      </c>
      <c r="F10" t="s">
        <v>68</v>
      </c>
      <c r="G10" t="s">
        <v>102</v>
      </c>
    </row>
    <row r="11" spans="1:7">
      <c r="A11" t="s">
        <v>294</v>
      </c>
      <c r="B11" t="s">
        <v>129</v>
      </c>
      <c r="C11" t="s">
        <v>102</v>
      </c>
      <c r="D11" t="s">
        <v>68</v>
      </c>
      <c r="E11" t="s">
        <v>609</v>
      </c>
      <c r="F11" t="s">
        <v>68</v>
      </c>
      <c r="G11" t="s">
        <v>102</v>
      </c>
    </row>
    <row r="12" spans="1:7">
      <c r="A12" t="s">
        <v>341</v>
      </c>
      <c r="B12" t="s">
        <v>610</v>
      </c>
      <c r="C12" t="s">
        <v>102</v>
      </c>
      <c r="D12" t="s">
        <v>68</v>
      </c>
      <c r="E12" t="s">
        <v>611</v>
      </c>
      <c r="F12" t="s">
        <v>68</v>
      </c>
      <c r="G12" t="s">
        <v>102</v>
      </c>
    </row>
    <row r="13" spans="1:7">
      <c r="A13" t="s">
        <v>336</v>
      </c>
      <c r="B13" t="s">
        <v>612</v>
      </c>
      <c r="C13" t="s">
        <v>102</v>
      </c>
      <c r="D13" t="s">
        <v>68</v>
      </c>
      <c r="E13" t="s">
        <v>613</v>
      </c>
      <c r="F13" t="s">
        <v>68</v>
      </c>
      <c r="G13" t="s">
        <v>102</v>
      </c>
    </row>
    <row r="14" spans="1:7">
      <c r="A14" t="s">
        <v>614</v>
      </c>
      <c r="B14" t="s">
        <v>101</v>
      </c>
      <c r="C14" t="s">
        <v>102</v>
      </c>
      <c r="D14" t="s">
        <v>68</v>
      </c>
      <c r="E14" t="s">
        <v>615</v>
      </c>
      <c r="F14" t="s">
        <v>616</v>
      </c>
      <c r="G14" t="s">
        <v>617</v>
      </c>
    </row>
    <row r="15" spans="1:7">
      <c r="A15" t="s">
        <v>614</v>
      </c>
      <c r="B15" t="s">
        <v>101</v>
      </c>
      <c r="C15" t="s">
        <v>102</v>
      </c>
      <c r="D15" t="s">
        <v>68</v>
      </c>
      <c r="E15" t="s">
        <v>615</v>
      </c>
      <c r="F15" t="s">
        <v>68</v>
      </c>
      <c r="G15" t="s">
        <v>102</v>
      </c>
    </row>
    <row r="16" spans="1:7">
      <c r="A16" t="s">
        <v>261</v>
      </c>
      <c r="B16" t="s">
        <v>618</v>
      </c>
      <c r="C16" t="s">
        <v>88</v>
      </c>
      <c r="D16" t="s">
        <v>68</v>
      </c>
      <c r="E16" t="s">
        <v>619</v>
      </c>
      <c r="F16" t="s">
        <v>68</v>
      </c>
      <c r="G16" t="s">
        <v>88</v>
      </c>
    </row>
    <row r="17" spans="1:7">
      <c r="A17" t="s">
        <v>248</v>
      </c>
      <c r="B17" t="s">
        <v>620</v>
      </c>
      <c r="C17" t="s">
        <v>88</v>
      </c>
      <c r="D17" t="s">
        <v>68</v>
      </c>
      <c r="E17" t="s">
        <v>621</v>
      </c>
      <c r="F17" t="s">
        <v>68</v>
      </c>
      <c r="G17" t="s">
        <v>88</v>
      </c>
    </row>
    <row r="18" spans="1:7">
      <c r="A18" t="s">
        <v>253</v>
      </c>
      <c r="B18" t="s">
        <v>87</v>
      </c>
      <c r="C18" t="s">
        <v>88</v>
      </c>
      <c r="D18" t="s">
        <v>68</v>
      </c>
      <c r="E18" t="s">
        <v>622</v>
      </c>
      <c r="F18" t="s">
        <v>68</v>
      </c>
      <c r="G18" t="s">
        <v>88</v>
      </c>
    </row>
    <row r="19" spans="1:7">
      <c r="A19" t="s">
        <v>254</v>
      </c>
      <c r="B19" t="s">
        <v>107</v>
      </c>
      <c r="C19" t="s">
        <v>69</v>
      </c>
      <c r="D19" t="s">
        <v>68</v>
      </c>
      <c r="E19" t="s">
        <v>623</v>
      </c>
      <c r="F19" t="s">
        <v>68</v>
      </c>
      <c r="G19" t="s">
        <v>69</v>
      </c>
    </row>
    <row r="20" spans="1:7">
      <c r="A20" t="s">
        <v>293</v>
      </c>
      <c r="B20" t="s">
        <v>624</v>
      </c>
      <c r="C20" t="s">
        <v>69</v>
      </c>
      <c r="D20" t="s">
        <v>68</v>
      </c>
      <c r="E20" t="s">
        <v>625</v>
      </c>
      <c r="F20" t="s">
        <v>68</v>
      </c>
      <c r="G20" t="s">
        <v>69</v>
      </c>
    </row>
    <row r="21" spans="1:7">
      <c r="A21" t="s">
        <v>340</v>
      </c>
      <c r="B21" t="s">
        <v>626</v>
      </c>
      <c r="C21" t="s">
        <v>69</v>
      </c>
      <c r="D21" t="s">
        <v>68</v>
      </c>
      <c r="E21" t="s">
        <v>627</v>
      </c>
      <c r="F21" t="s">
        <v>68</v>
      </c>
      <c r="G21" t="s">
        <v>69</v>
      </c>
    </row>
    <row r="22" spans="1:7">
      <c r="A22" t="s">
        <v>356</v>
      </c>
      <c r="B22" t="s">
        <v>628</v>
      </c>
      <c r="C22" t="s">
        <v>69</v>
      </c>
      <c r="D22" t="s">
        <v>68</v>
      </c>
      <c r="E22" t="s">
        <v>629</v>
      </c>
      <c r="F22" t="s">
        <v>68</v>
      </c>
      <c r="G22" t="s">
        <v>69</v>
      </c>
    </row>
    <row r="23" spans="1:7">
      <c r="A23" t="s">
        <v>311</v>
      </c>
      <c r="B23" t="s">
        <v>630</v>
      </c>
      <c r="C23" t="s">
        <v>69</v>
      </c>
      <c r="D23" t="s">
        <v>68</v>
      </c>
      <c r="E23" t="s">
        <v>631</v>
      </c>
      <c r="F23" t="s">
        <v>68</v>
      </c>
      <c r="G23" t="s">
        <v>69</v>
      </c>
    </row>
    <row r="24" spans="1:7">
      <c r="A24" t="s">
        <v>321</v>
      </c>
      <c r="B24" t="s">
        <v>67</v>
      </c>
      <c r="C24" t="s">
        <v>69</v>
      </c>
      <c r="D24" t="s">
        <v>68</v>
      </c>
      <c r="E24" t="s">
        <v>632</v>
      </c>
      <c r="F24" t="s">
        <v>68</v>
      </c>
      <c r="G24" t="s">
        <v>69</v>
      </c>
    </row>
    <row r="25" spans="1:7">
      <c r="A25" t="s">
        <v>316</v>
      </c>
      <c r="B25" t="s">
        <v>633</v>
      </c>
      <c r="C25" t="s">
        <v>69</v>
      </c>
      <c r="D25" t="s">
        <v>68</v>
      </c>
      <c r="E25" t="s">
        <v>634</v>
      </c>
      <c r="F25" t="s">
        <v>68</v>
      </c>
      <c r="G25" t="s">
        <v>69</v>
      </c>
    </row>
    <row r="26" spans="1:7">
      <c r="A26" t="s">
        <v>250</v>
      </c>
      <c r="B26" t="s">
        <v>635</v>
      </c>
      <c r="C26" t="s">
        <v>89</v>
      </c>
      <c r="D26" t="s">
        <v>56</v>
      </c>
      <c r="E26" t="s">
        <v>636</v>
      </c>
      <c r="F26" t="s">
        <v>56</v>
      </c>
      <c r="G26" t="s">
        <v>89</v>
      </c>
    </row>
    <row r="27" spans="1:7">
      <c r="A27" t="s">
        <v>361</v>
      </c>
      <c r="B27" t="s">
        <v>637</v>
      </c>
      <c r="C27" t="s">
        <v>80</v>
      </c>
      <c r="D27" t="s">
        <v>56</v>
      </c>
      <c r="E27" t="s">
        <v>638</v>
      </c>
      <c r="F27" t="s">
        <v>56</v>
      </c>
      <c r="G27" t="s">
        <v>80</v>
      </c>
    </row>
    <row r="28" spans="1:7">
      <c r="A28" t="s">
        <v>330</v>
      </c>
      <c r="B28" t="s">
        <v>60</v>
      </c>
      <c r="C28" t="s">
        <v>57</v>
      </c>
      <c r="D28" t="s">
        <v>56</v>
      </c>
      <c r="E28" t="s">
        <v>639</v>
      </c>
      <c r="F28" t="s">
        <v>56</v>
      </c>
      <c r="G28" t="s">
        <v>57</v>
      </c>
    </row>
    <row r="29" spans="1:7">
      <c r="A29" t="s">
        <v>337</v>
      </c>
      <c r="B29" t="s">
        <v>640</v>
      </c>
      <c r="C29" t="s">
        <v>104</v>
      </c>
      <c r="D29" t="s">
        <v>56</v>
      </c>
      <c r="E29" t="s">
        <v>641</v>
      </c>
      <c r="F29" t="s">
        <v>56</v>
      </c>
      <c r="G29" t="s">
        <v>104</v>
      </c>
    </row>
    <row r="30" spans="1:7">
      <c r="A30" t="s">
        <v>353</v>
      </c>
      <c r="B30" t="s">
        <v>642</v>
      </c>
      <c r="C30" t="s">
        <v>104</v>
      </c>
      <c r="D30" t="s">
        <v>56</v>
      </c>
      <c r="E30" t="s">
        <v>643</v>
      </c>
      <c r="F30" t="s">
        <v>56</v>
      </c>
      <c r="G30" t="s">
        <v>104</v>
      </c>
    </row>
    <row r="31" spans="1:7">
      <c r="A31" t="s">
        <v>352</v>
      </c>
      <c r="B31" t="s">
        <v>644</v>
      </c>
      <c r="C31" t="s">
        <v>104</v>
      </c>
      <c r="D31" t="s">
        <v>56</v>
      </c>
      <c r="E31" t="s">
        <v>645</v>
      </c>
      <c r="F31" t="s">
        <v>56</v>
      </c>
      <c r="G31" t="s">
        <v>104</v>
      </c>
    </row>
    <row r="32" spans="1:7">
      <c r="A32" t="s">
        <v>646</v>
      </c>
      <c r="B32" t="s">
        <v>647</v>
      </c>
      <c r="C32" t="s">
        <v>648</v>
      </c>
      <c r="D32" t="s">
        <v>649</v>
      </c>
      <c r="E32" t="s">
        <v>650</v>
      </c>
      <c r="F32" t="s">
        <v>649</v>
      </c>
      <c r="G32" t="s">
        <v>648</v>
      </c>
    </row>
    <row r="33" spans="1:7">
      <c r="A33" t="s">
        <v>329</v>
      </c>
      <c r="B33" t="s">
        <v>65</v>
      </c>
      <c r="C33" t="s">
        <v>63</v>
      </c>
      <c r="D33" t="s">
        <v>62</v>
      </c>
      <c r="E33" t="s">
        <v>651</v>
      </c>
      <c r="F33" t="s">
        <v>62</v>
      </c>
      <c r="G33" t="s">
        <v>63</v>
      </c>
    </row>
    <row r="34" spans="1:7">
      <c r="A34" t="s">
        <v>346</v>
      </c>
      <c r="B34" t="s">
        <v>652</v>
      </c>
      <c r="C34" t="s">
        <v>102</v>
      </c>
      <c r="D34" t="s">
        <v>68</v>
      </c>
      <c r="E34" t="s">
        <v>653</v>
      </c>
      <c r="F34" t="s">
        <v>68</v>
      </c>
      <c r="G34" t="s">
        <v>102</v>
      </c>
    </row>
    <row r="35" spans="1:7">
      <c r="A35" t="s">
        <v>362</v>
      </c>
      <c r="B35" t="s">
        <v>654</v>
      </c>
      <c r="C35" t="s">
        <v>617</v>
      </c>
      <c r="D35" t="s">
        <v>616</v>
      </c>
      <c r="E35" t="s">
        <v>655</v>
      </c>
      <c r="F35" t="s">
        <v>616</v>
      </c>
      <c r="G35" t="s">
        <v>617</v>
      </c>
    </row>
    <row r="36" spans="1:7">
      <c r="A36" t="s">
        <v>355</v>
      </c>
      <c r="B36" t="s">
        <v>656</v>
      </c>
      <c r="C36" t="s">
        <v>617</v>
      </c>
      <c r="D36" t="s">
        <v>616</v>
      </c>
      <c r="E36" t="s">
        <v>657</v>
      </c>
      <c r="F36" t="s">
        <v>616</v>
      </c>
      <c r="G36" t="s">
        <v>617</v>
      </c>
    </row>
    <row r="37" spans="1:7">
      <c r="A37" t="s">
        <v>275</v>
      </c>
      <c r="B37" t="s">
        <v>658</v>
      </c>
      <c r="C37" t="s">
        <v>617</v>
      </c>
      <c r="D37" t="s">
        <v>616</v>
      </c>
      <c r="E37" t="s">
        <v>659</v>
      </c>
      <c r="F37" t="s">
        <v>616</v>
      </c>
      <c r="G37" t="s">
        <v>617</v>
      </c>
    </row>
    <row r="38" spans="1:7">
      <c r="A38" t="s">
        <v>660</v>
      </c>
      <c r="B38" t="s">
        <v>661</v>
      </c>
      <c r="C38" t="s">
        <v>617</v>
      </c>
      <c r="D38" t="s">
        <v>616</v>
      </c>
      <c r="E38" t="s">
        <v>662</v>
      </c>
      <c r="F38" t="s">
        <v>616</v>
      </c>
      <c r="G38" t="s">
        <v>617</v>
      </c>
    </row>
    <row r="39" spans="1:7">
      <c r="A39" t="s">
        <v>342</v>
      </c>
      <c r="B39" t="s">
        <v>663</v>
      </c>
      <c r="C39" t="s">
        <v>617</v>
      </c>
      <c r="D39" t="s">
        <v>616</v>
      </c>
      <c r="E39" t="s">
        <v>664</v>
      </c>
      <c r="F39" t="s">
        <v>616</v>
      </c>
      <c r="G39" t="s">
        <v>617</v>
      </c>
    </row>
    <row r="40" spans="1:7">
      <c r="A40" t="s">
        <v>276</v>
      </c>
      <c r="B40" t="s">
        <v>665</v>
      </c>
      <c r="C40" t="s">
        <v>617</v>
      </c>
      <c r="D40" t="s">
        <v>616</v>
      </c>
      <c r="E40" t="s">
        <v>666</v>
      </c>
      <c r="F40" t="s">
        <v>616</v>
      </c>
      <c r="G40" t="s">
        <v>617</v>
      </c>
    </row>
    <row r="41" spans="1:7">
      <c r="A41" t="s">
        <v>351</v>
      </c>
      <c r="B41" t="s">
        <v>667</v>
      </c>
      <c r="C41" t="s">
        <v>617</v>
      </c>
      <c r="D41" t="s">
        <v>616</v>
      </c>
      <c r="E41" t="s">
        <v>668</v>
      </c>
      <c r="F41" t="s">
        <v>616</v>
      </c>
      <c r="G41" t="s">
        <v>617</v>
      </c>
    </row>
    <row r="42" spans="1:7">
      <c r="A42" t="s">
        <v>339</v>
      </c>
      <c r="B42" t="s">
        <v>669</v>
      </c>
      <c r="C42" t="s">
        <v>125</v>
      </c>
      <c r="D42" t="s">
        <v>62</v>
      </c>
      <c r="E42" t="s">
        <v>670</v>
      </c>
      <c r="F42" t="s">
        <v>62</v>
      </c>
      <c r="G42" t="s">
        <v>125</v>
      </c>
    </row>
    <row r="43" spans="1:7">
      <c r="A43" t="s">
        <v>348</v>
      </c>
      <c r="B43" t="s">
        <v>671</v>
      </c>
      <c r="C43" t="s">
        <v>125</v>
      </c>
      <c r="D43" t="s">
        <v>62</v>
      </c>
      <c r="E43" t="s">
        <v>672</v>
      </c>
      <c r="F43" t="s">
        <v>62</v>
      </c>
      <c r="G43" t="s">
        <v>125</v>
      </c>
    </row>
    <row r="44" spans="1:7">
      <c r="A44" t="s">
        <v>328</v>
      </c>
      <c r="B44" t="s">
        <v>673</v>
      </c>
      <c r="C44" t="s">
        <v>63</v>
      </c>
      <c r="D44" t="s">
        <v>62</v>
      </c>
      <c r="E44" t="s">
        <v>674</v>
      </c>
      <c r="F44" t="s">
        <v>62</v>
      </c>
      <c r="G44" t="s">
        <v>63</v>
      </c>
    </row>
    <row r="45" spans="1:7">
      <c r="A45" t="s">
        <v>331</v>
      </c>
      <c r="B45" t="s">
        <v>675</v>
      </c>
      <c r="C45" t="s">
        <v>63</v>
      </c>
      <c r="D45" t="s">
        <v>62</v>
      </c>
      <c r="E45" t="s">
        <v>676</v>
      </c>
      <c r="F45" t="s">
        <v>62</v>
      </c>
      <c r="G45" t="s">
        <v>63</v>
      </c>
    </row>
    <row r="46" spans="1:7">
      <c r="A46" t="s">
        <v>333</v>
      </c>
      <c r="B46" t="s">
        <v>677</v>
      </c>
      <c r="C46" t="s">
        <v>63</v>
      </c>
      <c r="D46" t="s">
        <v>62</v>
      </c>
      <c r="E46" t="s">
        <v>678</v>
      </c>
      <c r="F46" t="s">
        <v>62</v>
      </c>
      <c r="G46" t="s">
        <v>63</v>
      </c>
    </row>
    <row r="47" spans="1:7">
      <c r="A47" t="s">
        <v>332</v>
      </c>
      <c r="B47" t="s">
        <v>679</v>
      </c>
      <c r="C47" t="s">
        <v>63</v>
      </c>
      <c r="D47" t="s">
        <v>62</v>
      </c>
      <c r="E47" t="s">
        <v>680</v>
      </c>
      <c r="F47" t="s">
        <v>62</v>
      </c>
      <c r="G47" t="s">
        <v>63</v>
      </c>
    </row>
    <row r="48" spans="1:7">
      <c r="A48" t="s">
        <v>681</v>
      </c>
      <c r="B48" t="s">
        <v>682</v>
      </c>
      <c r="C48" t="s">
        <v>71</v>
      </c>
      <c r="D48" t="s">
        <v>68</v>
      </c>
      <c r="E48" t="s">
        <v>683</v>
      </c>
      <c r="F48" t="s">
        <v>68</v>
      </c>
      <c r="G48" t="s">
        <v>71</v>
      </c>
    </row>
    <row r="49" spans="1:7">
      <c r="A49" t="s">
        <v>267</v>
      </c>
      <c r="B49" t="s">
        <v>70</v>
      </c>
      <c r="C49" t="s">
        <v>71</v>
      </c>
      <c r="D49" t="s">
        <v>68</v>
      </c>
      <c r="E49" t="s">
        <v>70</v>
      </c>
      <c r="F49" t="s">
        <v>68</v>
      </c>
      <c r="G49" t="s">
        <v>71</v>
      </c>
    </row>
    <row r="50" spans="1:7">
      <c r="A50" t="s">
        <v>327</v>
      </c>
      <c r="B50" t="s">
        <v>684</v>
      </c>
      <c r="C50" t="s">
        <v>71</v>
      </c>
      <c r="D50" t="s">
        <v>68</v>
      </c>
      <c r="E50" t="s">
        <v>685</v>
      </c>
      <c r="F50" t="s">
        <v>68</v>
      </c>
      <c r="G50" t="s">
        <v>71</v>
      </c>
    </row>
    <row r="51" spans="1:7">
      <c r="A51" t="s">
        <v>260</v>
      </c>
      <c r="B51" t="s">
        <v>686</v>
      </c>
      <c r="C51" t="s">
        <v>71</v>
      </c>
      <c r="D51" t="s">
        <v>68</v>
      </c>
      <c r="E51" t="s">
        <v>687</v>
      </c>
      <c r="F51" t="s">
        <v>68</v>
      </c>
      <c r="G51" t="s">
        <v>71</v>
      </c>
    </row>
    <row r="52" spans="1:7">
      <c r="A52" t="s">
        <v>334</v>
      </c>
      <c r="B52" t="s">
        <v>688</v>
      </c>
      <c r="C52" t="s">
        <v>71</v>
      </c>
      <c r="D52" t="s">
        <v>68</v>
      </c>
      <c r="E52" t="s">
        <v>689</v>
      </c>
      <c r="F52" t="s">
        <v>68</v>
      </c>
      <c r="G52" t="s">
        <v>71</v>
      </c>
    </row>
    <row r="53" spans="1:7">
      <c r="A53" t="s">
        <v>265</v>
      </c>
      <c r="B53" t="s">
        <v>690</v>
      </c>
      <c r="C53" t="s">
        <v>69</v>
      </c>
      <c r="D53" t="s">
        <v>68</v>
      </c>
      <c r="E53" t="s">
        <v>691</v>
      </c>
      <c r="F53" t="s">
        <v>68</v>
      </c>
      <c r="G53" t="s">
        <v>69</v>
      </c>
    </row>
    <row r="54" spans="1:7">
      <c r="A54" t="s">
        <v>262</v>
      </c>
      <c r="B54" t="s">
        <v>692</v>
      </c>
      <c r="C54" t="s">
        <v>89</v>
      </c>
      <c r="D54" t="s">
        <v>56</v>
      </c>
      <c r="E54" t="s">
        <v>693</v>
      </c>
      <c r="F54" t="s">
        <v>56</v>
      </c>
      <c r="G54" t="s">
        <v>89</v>
      </c>
    </row>
    <row r="55" spans="1:7">
      <c r="A55" t="s">
        <v>308</v>
      </c>
      <c r="B55" t="s">
        <v>77</v>
      </c>
      <c r="C55" t="s">
        <v>69</v>
      </c>
      <c r="D55" t="s">
        <v>68</v>
      </c>
      <c r="E55" t="s">
        <v>694</v>
      </c>
      <c r="F55" t="s">
        <v>68</v>
      </c>
      <c r="G55" t="s">
        <v>69</v>
      </c>
    </row>
    <row r="56" spans="1:7">
      <c r="A56" t="s">
        <v>357</v>
      </c>
      <c r="B56" t="s">
        <v>695</v>
      </c>
      <c r="C56" t="s">
        <v>69</v>
      </c>
      <c r="D56" t="s">
        <v>68</v>
      </c>
      <c r="E56" t="s">
        <v>696</v>
      </c>
      <c r="F56" t="s">
        <v>68</v>
      </c>
      <c r="G56" t="s">
        <v>69</v>
      </c>
    </row>
    <row r="57" spans="1:7">
      <c r="A57" t="s">
        <v>343</v>
      </c>
      <c r="B57" t="s">
        <v>697</v>
      </c>
      <c r="C57" t="s">
        <v>69</v>
      </c>
      <c r="D57" t="s">
        <v>68</v>
      </c>
      <c r="E57" t="s">
        <v>698</v>
      </c>
      <c r="F57" t="s">
        <v>68</v>
      </c>
      <c r="G57" t="s">
        <v>69</v>
      </c>
    </row>
    <row r="58" spans="1:7">
      <c r="A58" t="s">
        <v>255</v>
      </c>
      <c r="B58" t="s">
        <v>92</v>
      </c>
      <c r="C58" t="s">
        <v>89</v>
      </c>
      <c r="D58" t="s">
        <v>56</v>
      </c>
      <c r="E58" t="s">
        <v>699</v>
      </c>
      <c r="F58" t="s">
        <v>56</v>
      </c>
      <c r="G58" t="s">
        <v>89</v>
      </c>
    </row>
    <row r="59" spans="1:7">
      <c r="A59" t="s">
        <v>279</v>
      </c>
      <c r="B59" t="s">
        <v>96</v>
      </c>
      <c r="C59" t="s">
        <v>89</v>
      </c>
      <c r="D59" t="s">
        <v>56</v>
      </c>
      <c r="E59" t="s">
        <v>700</v>
      </c>
      <c r="F59" t="s">
        <v>56</v>
      </c>
      <c r="G59" t="s">
        <v>89</v>
      </c>
    </row>
    <row r="60" spans="1:7">
      <c r="A60" t="s">
        <v>360</v>
      </c>
      <c r="B60" t="s">
        <v>701</v>
      </c>
      <c r="C60" t="s">
        <v>89</v>
      </c>
      <c r="D60" t="s">
        <v>56</v>
      </c>
      <c r="E60" t="s">
        <v>702</v>
      </c>
      <c r="F60" t="s">
        <v>56</v>
      </c>
      <c r="G60" t="s">
        <v>89</v>
      </c>
    </row>
    <row r="61" spans="1:7">
      <c r="A61" t="s">
        <v>268</v>
      </c>
      <c r="B61" t="s">
        <v>79</v>
      </c>
      <c r="C61" t="s">
        <v>80</v>
      </c>
      <c r="D61" t="s">
        <v>56</v>
      </c>
      <c r="E61" t="s">
        <v>703</v>
      </c>
      <c r="F61" t="s">
        <v>56</v>
      </c>
      <c r="G61" t="s">
        <v>80</v>
      </c>
    </row>
    <row r="62" spans="1:7">
      <c r="A62" t="s">
        <v>256</v>
      </c>
      <c r="B62" t="s">
        <v>103</v>
      </c>
      <c r="C62" t="s">
        <v>104</v>
      </c>
      <c r="D62" t="s">
        <v>56</v>
      </c>
      <c r="E62" t="s">
        <v>704</v>
      </c>
      <c r="F62" t="s">
        <v>56</v>
      </c>
      <c r="G62" t="s">
        <v>104</v>
      </c>
    </row>
    <row r="63" spans="1:7">
      <c r="A63" t="s">
        <v>367</v>
      </c>
      <c r="B63" t="s">
        <v>120</v>
      </c>
      <c r="C63" t="s">
        <v>104</v>
      </c>
      <c r="D63" t="s">
        <v>56</v>
      </c>
      <c r="E63" t="s">
        <v>705</v>
      </c>
      <c r="F63" t="s">
        <v>56</v>
      </c>
      <c r="G63" t="s">
        <v>104</v>
      </c>
    </row>
  </sheetData>
  <autoFilter ref="A1:G63" xr:uid="{00000000-0009-0000-0000-00000E000000}"/>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4"/>
  <dimension ref="A1:K97"/>
  <sheetViews>
    <sheetView workbookViewId="0">
      <selection activeCell="BC16104" sqref="BC16104"/>
    </sheetView>
  </sheetViews>
  <sheetFormatPr defaultRowHeight="14.4"/>
  <cols>
    <col min="1" max="1" width="23.77734375" customWidth="1"/>
    <col min="4" max="4" width="10.44140625" bestFit="1" customWidth="1"/>
    <col min="5" max="5" width="10.6640625" bestFit="1" customWidth="1"/>
  </cols>
  <sheetData>
    <row r="1" spans="1:11">
      <c r="A1" t="s">
        <v>555</v>
      </c>
      <c r="B1" t="s">
        <v>739</v>
      </c>
      <c r="C1" t="s">
        <v>747</v>
      </c>
      <c r="D1" t="s">
        <v>748</v>
      </c>
      <c r="E1" t="s">
        <v>749</v>
      </c>
      <c r="F1" t="s">
        <v>750</v>
      </c>
      <c r="G1" t="s">
        <v>751</v>
      </c>
      <c r="H1" t="s">
        <v>752</v>
      </c>
      <c r="I1" t="s">
        <v>753</v>
      </c>
      <c r="J1" t="s">
        <v>754</v>
      </c>
      <c r="K1" t="s">
        <v>755</v>
      </c>
    </row>
    <row r="2" spans="1:11">
      <c r="A2" t="s">
        <v>570</v>
      </c>
      <c r="B2">
        <v>2005</v>
      </c>
      <c r="C2">
        <v>1</v>
      </c>
      <c r="D2" s="115">
        <v>38580</v>
      </c>
      <c r="E2" s="115">
        <v>38686</v>
      </c>
      <c r="F2">
        <v>22</v>
      </c>
      <c r="G2">
        <v>0</v>
      </c>
      <c r="H2">
        <v>9668</v>
      </c>
      <c r="I2">
        <v>215</v>
      </c>
      <c r="J2">
        <v>848</v>
      </c>
      <c r="K2">
        <v>1</v>
      </c>
    </row>
    <row r="3" spans="1:11">
      <c r="A3" t="s">
        <v>570</v>
      </c>
      <c r="B3">
        <v>2006</v>
      </c>
      <c r="C3">
        <v>1</v>
      </c>
      <c r="D3" s="115">
        <v>38945</v>
      </c>
      <c r="E3" s="115">
        <v>39051</v>
      </c>
      <c r="F3">
        <v>170</v>
      </c>
      <c r="G3">
        <v>0</v>
      </c>
      <c r="H3">
        <v>11672</v>
      </c>
      <c r="I3">
        <v>129</v>
      </c>
      <c r="J3">
        <v>1470</v>
      </c>
      <c r="K3">
        <v>1</v>
      </c>
    </row>
    <row r="4" spans="1:11">
      <c r="A4" t="s">
        <v>570</v>
      </c>
      <c r="B4">
        <v>2007</v>
      </c>
      <c r="C4">
        <v>1</v>
      </c>
      <c r="D4" s="115">
        <v>39310</v>
      </c>
      <c r="E4" s="115">
        <v>39416</v>
      </c>
      <c r="F4">
        <v>657</v>
      </c>
      <c r="G4">
        <v>0</v>
      </c>
      <c r="H4">
        <v>16069</v>
      </c>
      <c r="I4">
        <v>161</v>
      </c>
      <c r="J4">
        <v>2248</v>
      </c>
      <c r="K4">
        <v>1</v>
      </c>
    </row>
    <row r="5" spans="1:11">
      <c r="A5" t="s">
        <v>570</v>
      </c>
      <c r="B5">
        <v>2008</v>
      </c>
      <c r="C5">
        <v>1</v>
      </c>
      <c r="D5" s="115">
        <v>39676</v>
      </c>
      <c r="E5" s="115">
        <v>39782</v>
      </c>
      <c r="F5">
        <v>216</v>
      </c>
      <c r="G5">
        <v>0</v>
      </c>
      <c r="H5">
        <v>4463</v>
      </c>
      <c r="I5">
        <v>183</v>
      </c>
      <c r="J5">
        <v>1498</v>
      </c>
      <c r="K5">
        <v>1</v>
      </c>
    </row>
    <row r="6" spans="1:11">
      <c r="A6" t="s">
        <v>570</v>
      </c>
      <c r="B6">
        <v>2009</v>
      </c>
      <c r="C6">
        <v>1</v>
      </c>
      <c r="D6" s="115">
        <v>40041</v>
      </c>
      <c r="E6" s="115">
        <v>40147</v>
      </c>
      <c r="F6">
        <v>90</v>
      </c>
      <c r="G6">
        <v>0</v>
      </c>
      <c r="H6">
        <v>3467</v>
      </c>
      <c r="I6">
        <v>80</v>
      </c>
      <c r="J6">
        <v>713</v>
      </c>
      <c r="K6">
        <v>1</v>
      </c>
    </row>
    <row r="7" spans="1:11">
      <c r="A7" t="s">
        <v>566</v>
      </c>
      <c r="B7">
        <v>2005</v>
      </c>
      <c r="C7">
        <v>1</v>
      </c>
      <c r="D7" s="115">
        <v>38596</v>
      </c>
      <c r="E7" s="115">
        <v>38717</v>
      </c>
      <c r="F7">
        <v>0</v>
      </c>
      <c r="G7">
        <v>0</v>
      </c>
      <c r="H7">
        <v>8382</v>
      </c>
      <c r="I7">
        <v>1153</v>
      </c>
      <c r="J7">
        <v>1108</v>
      </c>
      <c r="K7">
        <v>1</v>
      </c>
    </row>
    <row r="8" spans="1:11">
      <c r="A8" t="s">
        <v>566</v>
      </c>
      <c r="B8">
        <v>2006</v>
      </c>
      <c r="C8">
        <v>1</v>
      </c>
      <c r="D8" s="116" t="s">
        <v>756</v>
      </c>
      <c r="E8" s="116" t="s">
        <v>756</v>
      </c>
      <c r="F8">
        <v>12</v>
      </c>
      <c r="G8">
        <v>0</v>
      </c>
      <c r="H8">
        <v>12857</v>
      </c>
      <c r="I8">
        <v>1564</v>
      </c>
      <c r="J8">
        <v>2586</v>
      </c>
      <c r="K8">
        <v>1</v>
      </c>
    </row>
    <row r="9" spans="1:11">
      <c r="A9" t="s">
        <v>566</v>
      </c>
      <c r="B9">
        <v>2007</v>
      </c>
      <c r="C9">
        <v>1</v>
      </c>
      <c r="D9" s="115">
        <v>39326</v>
      </c>
      <c r="E9" s="115">
        <v>39447</v>
      </c>
      <c r="F9">
        <v>363</v>
      </c>
      <c r="G9">
        <v>0</v>
      </c>
      <c r="H9">
        <v>14807</v>
      </c>
      <c r="I9">
        <v>1556</v>
      </c>
      <c r="J9">
        <v>1762</v>
      </c>
      <c r="K9">
        <v>1</v>
      </c>
    </row>
    <row r="10" spans="1:11">
      <c r="A10" t="s">
        <v>566</v>
      </c>
      <c r="B10">
        <v>2008</v>
      </c>
      <c r="C10">
        <v>1</v>
      </c>
      <c r="D10" s="115">
        <v>39692</v>
      </c>
      <c r="E10" s="115">
        <v>39813</v>
      </c>
      <c r="F10">
        <v>116</v>
      </c>
      <c r="G10">
        <v>0</v>
      </c>
      <c r="H10">
        <v>9549</v>
      </c>
      <c r="I10">
        <v>1095</v>
      </c>
      <c r="J10">
        <v>3792</v>
      </c>
      <c r="K10">
        <v>1</v>
      </c>
    </row>
    <row r="11" spans="1:11">
      <c r="A11" t="s">
        <v>566</v>
      </c>
      <c r="B11">
        <v>2009</v>
      </c>
      <c r="C11">
        <v>1</v>
      </c>
      <c r="D11" s="115">
        <v>40057</v>
      </c>
      <c r="E11" s="115">
        <v>40178</v>
      </c>
      <c r="F11">
        <v>222</v>
      </c>
      <c r="G11">
        <v>0</v>
      </c>
      <c r="H11">
        <v>9532</v>
      </c>
      <c r="I11">
        <v>1669</v>
      </c>
      <c r="J11">
        <v>165</v>
      </c>
      <c r="K11">
        <v>1</v>
      </c>
    </row>
    <row r="12" spans="1:11">
      <c r="A12" t="s">
        <v>575</v>
      </c>
      <c r="B12">
        <v>2005</v>
      </c>
      <c r="C12">
        <v>1</v>
      </c>
      <c r="D12" s="115">
        <v>38534</v>
      </c>
      <c r="E12" s="115">
        <v>38671</v>
      </c>
      <c r="F12">
        <v>163</v>
      </c>
      <c r="G12">
        <v>0</v>
      </c>
      <c r="H12">
        <v>1390</v>
      </c>
      <c r="I12">
        <v>0</v>
      </c>
      <c r="J12">
        <v>0</v>
      </c>
      <c r="K12">
        <v>1</v>
      </c>
    </row>
    <row r="13" spans="1:11">
      <c r="A13" t="s">
        <v>575</v>
      </c>
      <c r="B13">
        <v>2006</v>
      </c>
      <c r="C13">
        <v>1</v>
      </c>
      <c r="D13" s="115">
        <v>38899</v>
      </c>
      <c r="E13" s="115">
        <v>39036</v>
      </c>
      <c r="F13">
        <v>97</v>
      </c>
      <c r="G13">
        <v>0</v>
      </c>
      <c r="H13">
        <v>1023</v>
      </c>
      <c r="I13">
        <v>0</v>
      </c>
      <c r="J13">
        <v>0</v>
      </c>
      <c r="K13">
        <v>1</v>
      </c>
    </row>
    <row r="14" spans="1:11">
      <c r="A14" t="s">
        <v>575</v>
      </c>
      <c r="B14">
        <v>2007</v>
      </c>
      <c r="C14">
        <v>1</v>
      </c>
      <c r="D14" s="115">
        <v>39264</v>
      </c>
      <c r="E14" s="115">
        <v>39401</v>
      </c>
      <c r="F14">
        <v>16</v>
      </c>
      <c r="G14">
        <v>0</v>
      </c>
      <c r="H14">
        <v>710</v>
      </c>
      <c r="I14">
        <v>0</v>
      </c>
      <c r="J14">
        <v>0</v>
      </c>
      <c r="K14">
        <v>1</v>
      </c>
    </row>
    <row r="15" spans="1:11">
      <c r="A15" t="s">
        <v>575</v>
      </c>
      <c r="B15">
        <v>2008</v>
      </c>
      <c r="C15">
        <v>1</v>
      </c>
      <c r="D15" s="115">
        <v>39630</v>
      </c>
      <c r="E15" s="115">
        <v>39767</v>
      </c>
      <c r="F15">
        <v>76</v>
      </c>
      <c r="G15">
        <v>0</v>
      </c>
      <c r="H15">
        <v>168</v>
      </c>
      <c r="I15">
        <v>0</v>
      </c>
      <c r="J15">
        <v>0</v>
      </c>
      <c r="K15">
        <v>1</v>
      </c>
    </row>
    <row r="16" spans="1:11">
      <c r="A16" t="s">
        <v>575</v>
      </c>
      <c r="B16">
        <v>2009</v>
      </c>
      <c r="C16">
        <v>1</v>
      </c>
      <c r="D16" s="115">
        <v>39995</v>
      </c>
      <c r="E16" s="115">
        <v>40132</v>
      </c>
      <c r="F16">
        <v>15</v>
      </c>
      <c r="G16">
        <v>0</v>
      </c>
      <c r="H16">
        <v>57</v>
      </c>
      <c r="I16">
        <v>0</v>
      </c>
      <c r="J16">
        <v>0</v>
      </c>
      <c r="K16">
        <v>1</v>
      </c>
    </row>
    <row r="17" spans="1:11">
      <c r="A17" t="s">
        <v>579</v>
      </c>
      <c r="B17">
        <v>2005</v>
      </c>
      <c r="C17">
        <v>1</v>
      </c>
      <c r="D17" s="115">
        <v>38534</v>
      </c>
      <c r="E17" s="115">
        <v>38686</v>
      </c>
      <c r="F17">
        <v>92</v>
      </c>
      <c r="G17">
        <v>0</v>
      </c>
      <c r="H17">
        <v>9079</v>
      </c>
      <c r="I17">
        <v>528</v>
      </c>
      <c r="J17">
        <v>0</v>
      </c>
      <c r="K17">
        <v>1</v>
      </c>
    </row>
    <row r="18" spans="1:11">
      <c r="A18" t="s">
        <v>579</v>
      </c>
      <c r="B18">
        <v>2006</v>
      </c>
      <c r="C18">
        <v>1</v>
      </c>
      <c r="D18" s="115">
        <v>38899</v>
      </c>
      <c r="E18" s="115">
        <v>39051</v>
      </c>
      <c r="F18">
        <v>371</v>
      </c>
      <c r="G18">
        <v>0</v>
      </c>
      <c r="H18">
        <v>12282</v>
      </c>
      <c r="I18">
        <v>3939</v>
      </c>
      <c r="J18">
        <v>0</v>
      </c>
      <c r="K18">
        <v>1</v>
      </c>
    </row>
    <row r="19" spans="1:11">
      <c r="A19" t="s">
        <v>579</v>
      </c>
      <c r="B19">
        <v>2007</v>
      </c>
      <c r="C19">
        <v>1</v>
      </c>
      <c r="D19" s="115">
        <v>39264</v>
      </c>
      <c r="E19" s="115">
        <v>39416</v>
      </c>
      <c r="F19">
        <v>271</v>
      </c>
      <c r="G19">
        <v>0</v>
      </c>
      <c r="H19">
        <v>11488</v>
      </c>
      <c r="I19">
        <v>1773</v>
      </c>
      <c r="J19">
        <v>0</v>
      </c>
      <c r="K19">
        <v>1</v>
      </c>
    </row>
    <row r="20" spans="1:11">
      <c r="A20" t="s">
        <v>579</v>
      </c>
      <c r="B20">
        <v>2008</v>
      </c>
      <c r="C20">
        <v>1</v>
      </c>
      <c r="D20" s="115">
        <v>39630</v>
      </c>
      <c r="E20" s="115">
        <v>39736</v>
      </c>
      <c r="F20">
        <v>174</v>
      </c>
      <c r="G20">
        <v>0</v>
      </c>
      <c r="H20">
        <v>9398</v>
      </c>
      <c r="I20">
        <v>1380</v>
      </c>
      <c r="J20">
        <v>0</v>
      </c>
      <c r="K20">
        <v>1</v>
      </c>
    </row>
    <row r="21" spans="1:11">
      <c r="A21" t="s">
        <v>579</v>
      </c>
      <c r="B21">
        <v>2009</v>
      </c>
      <c r="C21">
        <v>1</v>
      </c>
      <c r="D21" s="115">
        <v>39995</v>
      </c>
      <c r="E21" s="115">
        <v>40101</v>
      </c>
      <c r="F21">
        <v>187</v>
      </c>
      <c r="G21">
        <v>0</v>
      </c>
      <c r="H21">
        <v>7933</v>
      </c>
      <c r="I21">
        <v>1929</v>
      </c>
      <c r="J21">
        <v>0</v>
      </c>
      <c r="K21">
        <v>1</v>
      </c>
    </row>
    <row r="22" spans="1:11">
      <c r="A22" t="s">
        <v>562</v>
      </c>
      <c r="B22">
        <v>2005</v>
      </c>
      <c r="C22">
        <v>1</v>
      </c>
      <c r="D22" s="117">
        <v>38565</v>
      </c>
      <c r="E22" s="117">
        <v>38701</v>
      </c>
      <c r="F22">
        <v>4842</v>
      </c>
      <c r="G22">
        <v>0</v>
      </c>
      <c r="H22">
        <v>16026.000019999999</v>
      </c>
      <c r="I22">
        <v>0</v>
      </c>
      <c r="J22">
        <v>2032.0000199999999</v>
      </c>
      <c r="K22">
        <v>0.06</v>
      </c>
    </row>
    <row r="23" spans="1:11">
      <c r="A23" t="s">
        <v>562</v>
      </c>
      <c r="B23">
        <v>2006</v>
      </c>
      <c r="C23">
        <v>1</v>
      </c>
      <c r="D23" s="117">
        <v>38930</v>
      </c>
      <c r="E23" s="117">
        <v>38973</v>
      </c>
      <c r="F23">
        <v>7306</v>
      </c>
      <c r="G23">
        <v>0</v>
      </c>
      <c r="H23">
        <v>12356.000019999999</v>
      </c>
      <c r="I23">
        <v>0</v>
      </c>
      <c r="J23">
        <v>1209.0000199999999</v>
      </c>
      <c r="K23">
        <v>0.06</v>
      </c>
    </row>
    <row r="24" spans="1:11">
      <c r="A24" t="s">
        <v>562</v>
      </c>
      <c r="B24">
        <v>2007</v>
      </c>
      <c r="C24">
        <v>1</v>
      </c>
      <c r="D24" s="117">
        <v>39295</v>
      </c>
      <c r="E24" s="117">
        <v>39355</v>
      </c>
      <c r="F24">
        <v>6934</v>
      </c>
      <c r="G24">
        <v>0</v>
      </c>
      <c r="H24">
        <v>13270.000019999999</v>
      </c>
      <c r="I24">
        <v>0</v>
      </c>
      <c r="J24">
        <v>531.00001999999995</v>
      </c>
      <c r="K24" s="118">
        <v>0.08</v>
      </c>
    </row>
    <row r="25" spans="1:11">
      <c r="A25" t="s">
        <v>562</v>
      </c>
      <c r="B25">
        <v>2008</v>
      </c>
      <c r="C25">
        <v>1</v>
      </c>
      <c r="D25" s="117">
        <v>39661</v>
      </c>
      <c r="E25" s="117">
        <v>39696</v>
      </c>
      <c r="F25">
        <v>7900</v>
      </c>
      <c r="G25">
        <v>0</v>
      </c>
      <c r="H25">
        <v>13695.000019999999</v>
      </c>
      <c r="I25">
        <v>0</v>
      </c>
      <c r="J25">
        <v>1134.0000199999999</v>
      </c>
      <c r="K25" s="118">
        <v>0.26</v>
      </c>
    </row>
    <row r="26" spans="1:11">
      <c r="A26" t="s">
        <v>562</v>
      </c>
      <c r="B26">
        <v>2009</v>
      </c>
      <c r="C26">
        <v>1</v>
      </c>
      <c r="D26" s="117">
        <v>40026</v>
      </c>
      <c r="E26" s="117">
        <v>40086</v>
      </c>
      <c r="F26">
        <v>6023</v>
      </c>
      <c r="G26">
        <v>0</v>
      </c>
      <c r="H26">
        <v>13220.000019999999</v>
      </c>
      <c r="I26">
        <v>0</v>
      </c>
      <c r="J26">
        <v>1067.0000199999999</v>
      </c>
      <c r="K26" s="118">
        <v>0.55000000000000004</v>
      </c>
    </row>
    <row r="27" spans="1:11">
      <c r="A27" t="s">
        <v>562</v>
      </c>
      <c r="B27">
        <v>2010</v>
      </c>
      <c r="C27">
        <v>1</v>
      </c>
      <c r="D27" s="117">
        <v>40391</v>
      </c>
      <c r="E27" s="117">
        <v>40451</v>
      </c>
      <c r="F27">
        <v>6336</v>
      </c>
      <c r="G27">
        <v>1</v>
      </c>
      <c r="H27">
        <v>12891.000019999999</v>
      </c>
      <c r="I27">
        <v>0</v>
      </c>
      <c r="J27">
        <v>1214.0000199999999</v>
      </c>
      <c r="K27" s="118">
        <v>0.81</v>
      </c>
    </row>
    <row r="28" spans="1:11">
      <c r="A28" t="s">
        <v>562</v>
      </c>
      <c r="B28">
        <v>2011</v>
      </c>
      <c r="C28">
        <v>1</v>
      </c>
      <c r="D28" s="117">
        <v>40756</v>
      </c>
      <c r="E28" s="117">
        <v>40816</v>
      </c>
      <c r="F28">
        <v>5784</v>
      </c>
      <c r="G28">
        <v>1</v>
      </c>
      <c r="H28">
        <v>14835.000019999999</v>
      </c>
      <c r="I28">
        <v>0</v>
      </c>
      <c r="J28">
        <v>1321.0000199999999</v>
      </c>
      <c r="K28" s="118">
        <v>0.93300949913644216</v>
      </c>
    </row>
    <row r="29" spans="1:11">
      <c r="A29" t="s">
        <v>562</v>
      </c>
      <c r="B29">
        <v>2012</v>
      </c>
      <c r="C29">
        <v>1</v>
      </c>
      <c r="D29" s="117">
        <v>41131</v>
      </c>
      <c r="E29" s="117">
        <v>41157</v>
      </c>
      <c r="F29">
        <v>12261</v>
      </c>
      <c r="G29">
        <v>1</v>
      </c>
      <c r="H29">
        <v>22874.000019999999</v>
      </c>
      <c r="I29">
        <v>0</v>
      </c>
      <c r="J29">
        <v>1533.0000199999999</v>
      </c>
      <c r="K29" s="118">
        <v>0.93622197271273522</v>
      </c>
    </row>
    <row r="30" spans="1:11">
      <c r="A30" t="s">
        <v>562</v>
      </c>
      <c r="B30">
        <v>2013</v>
      </c>
      <c r="C30">
        <v>1</v>
      </c>
      <c r="D30" s="117">
        <v>41489</v>
      </c>
      <c r="E30" s="117">
        <v>41511</v>
      </c>
      <c r="F30">
        <v>5458</v>
      </c>
      <c r="G30">
        <v>1</v>
      </c>
      <c r="H30">
        <v>22785.000019999999</v>
      </c>
      <c r="I30">
        <v>0</v>
      </c>
      <c r="J30">
        <v>389.00001999999995</v>
      </c>
      <c r="K30" s="119">
        <f>AVERAGE(K28:K29)</f>
        <v>0.93461573592458869</v>
      </c>
    </row>
    <row r="31" spans="1:11">
      <c r="A31" t="s">
        <v>573</v>
      </c>
      <c r="B31">
        <v>2005</v>
      </c>
      <c r="C31">
        <v>1</v>
      </c>
      <c r="D31" s="117">
        <v>38534</v>
      </c>
      <c r="E31" s="117">
        <v>38748</v>
      </c>
      <c r="F31">
        <v>1009</v>
      </c>
      <c r="G31">
        <v>0</v>
      </c>
      <c r="H31">
        <v>12470</v>
      </c>
      <c r="I31">
        <v>0</v>
      </c>
      <c r="J31">
        <v>2166</v>
      </c>
      <c r="K31" s="119">
        <f>10812/12470</f>
        <v>0.86704089815557339</v>
      </c>
    </row>
    <row r="32" spans="1:11">
      <c r="A32" t="s">
        <v>573</v>
      </c>
      <c r="B32">
        <v>2006</v>
      </c>
      <c r="C32">
        <v>1</v>
      </c>
      <c r="D32" s="117">
        <v>38899</v>
      </c>
      <c r="E32" s="117">
        <v>39113</v>
      </c>
      <c r="F32">
        <v>2209</v>
      </c>
      <c r="G32">
        <v>1</v>
      </c>
      <c r="H32">
        <v>12492</v>
      </c>
      <c r="I32">
        <v>0</v>
      </c>
      <c r="J32">
        <v>222</v>
      </c>
      <c r="K32" s="119">
        <f>9384/10535</f>
        <v>0.89074513526340771</v>
      </c>
    </row>
    <row r="33" spans="1:11">
      <c r="A33" t="s">
        <v>573</v>
      </c>
      <c r="B33">
        <v>2007</v>
      </c>
      <c r="C33">
        <v>1</v>
      </c>
      <c r="D33" s="117">
        <v>39264</v>
      </c>
      <c r="E33" s="117">
        <v>39478</v>
      </c>
      <c r="F33">
        <v>3056</v>
      </c>
      <c r="G33">
        <v>1</v>
      </c>
      <c r="H33">
        <v>15065</v>
      </c>
      <c r="I33">
        <v>0</v>
      </c>
      <c r="J33">
        <v>740</v>
      </c>
      <c r="K33" s="118">
        <v>0.88400540502098002</v>
      </c>
    </row>
    <row r="34" spans="1:11">
      <c r="A34" t="s">
        <v>573</v>
      </c>
      <c r="B34">
        <v>2008</v>
      </c>
      <c r="C34">
        <v>1</v>
      </c>
      <c r="D34" s="117">
        <v>39630</v>
      </c>
      <c r="E34" s="117">
        <v>39844</v>
      </c>
      <c r="F34">
        <v>1561</v>
      </c>
      <c r="G34">
        <v>1</v>
      </c>
      <c r="H34">
        <v>6316</v>
      </c>
      <c r="I34">
        <v>0</v>
      </c>
      <c r="J34">
        <v>1367</v>
      </c>
      <c r="K34" s="118">
        <v>0.899416569428238</v>
      </c>
    </row>
    <row r="35" spans="1:11">
      <c r="A35" t="s">
        <v>573</v>
      </c>
      <c r="B35">
        <v>2009</v>
      </c>
      <c r="C35">
        <v>1</v>
      </c>
      <c r="D35" s="117">
        <v>39995</v>
      </c>
      <c r="E35" s="117">
        <v>40209</v>
      </c>
      <c r="F35">
        <v>1174</v>
      </c>
      <c r="G35">
        <v>1</v>
      </c>
      <c r="H35">
        <v>6948</v>
      </c>
      <c r="I35">
        <v>0</v>
      </c>
      <c r="J35">
        <v>185</v>
      </c>
      <c r="K35" s="118">
        <v>0.88865814696485623</v>
      </c>
    </row>
    <row r="36" spans="1:11">
      <c r="A36" t="s">
        <v>573</v>
      </c>
      <c r="B36">
        <v>2010</v>
      </c>
      <c r="C36">
        <v>0</v>
      </c>
      <c r="D36" s="117">
        <v>40360</v>
      </c>
      <c r="E36" s="117">
        <v>40574</v>
      </c>
      <c r="F36">
        <v>2654</v>
      </c>
      <c r="G36">
        <v>1</v>
      </c>
      <c r="H36">
        <v>19457</v>
      </c>
      <c r="I36">
        <v>0</v>
      </c>
      <c r="J36">
        <v>353</v>
      </c>
      <c r="K36" s="118">
        <v>0.91720678577467174</v>
      </c>
    </row>
    <row r="37" spans="1:11">
      <c r="A37" t="s">
        <v>573</v>
      </c>
      <c r="B37">
        <v>2011</v>
      </c>
      <c r="C37">
        <v>0</v>
      </c>
      <c r="D37" s="117">
        <v>40725</v>
      </c>
      <c r="E37" s="117">
        <v>40939</v>
      </c>
      <c r="F37">
        <v>2200</v>
      </c>
      <c r="G37">
        <v>1</v>
      </c>
      <c r="H37">
        <v>15339</v>
      </c>
      <c r="I37">
        <v>0</v>
      </c>
      <c r="J37">
        <v>302</v>
      </c>
      <c r="K37" s="118">
        <v>0.9103752429361639</v>
      </c>
    </row>
    <row r="38" spans="1:11">
      <c r="A38" t="s">
        <v>573</v>
      </c>
      <c r="B38">
        <v>2012</v>
      </c>
      <c r="C38">
        <v>0</v>
      </c>
      <c r="D38" s="117">
        <v>41091</v>
      </c>
      <c r="E38" s="117">
        <v>41305</v>
      </c>
      <c r="F38">
        <v>5040</v>
      </c>
      <c r="G38">
        <v>1</v>
      </c>
      <c r="H38">
        <v>15064</v>
      </c>
      <c r="I38">
        <v>0</v>
      </c>
      <c r="J38">
        <v>617</v>
      </c>
      <c r="K38" s="118">
        <v>0.9054775709490388</v>
      </c>
    </row>
    <row r="39" spans="1:11">
      <c r="A39" t="s">
        <v>573</v>
      </c>
      <c r="B39">
        <v>2013</v>
      </c>
      <c r="C39">
        <v>1</v>
      </c>
      <c r="D39" s="117">
        <v>41456</v>
      </c>
      <c r="E39" s="117">
        <v>41670</v>
      </c>
      <c r="F39">
        <v>4204</v>
      </c>
      <c r="G39">
        <v>1</v>
      </c>
      <c r="H39">
        <v>20473</v>
      </c>
      <c r="I39">
        <v>0</v>
      </c>
      <c r="J39">
        <v>891</v>
      </c>
      <c r="K39" s="118">
        <v>0.91701266348349597</v>
      </c>
    </row>
    <row r="40" spans="1:11">
      <c r="A40" t="s">
        <v>568</v>
      </c>
      <c r="B40">
        <v>2005</v>
      </c>
      <c r="C40">
        <v>1</v>
      </c>
      <c r="D40" s="117">
        <v>38565</v>
      </c>
      <c r="E40" s="117">
        <v>38717</v>
      </c>
      <c r="F40">
        <v>1874</v>
      </c>
      <c r="G40">
        <v>1</v>
      </c>
      <c r="H40">
        <v>2798.0000200000004</v>
      </c>
      <c r="I40">
        <v>0</v>
      </c>
      <c r="J40" s="120">
        <v>658.46682769230756</v>
      </c>
      <c r="K40" s="119">
        <f>6338/(6338+121)</f>
        <v>0.98126644991484746</v>
      </c>
    </row>
    <row r="41" spans="1:11">
      <c r="A41" t="s">
        <v>568</v>
      </c>
      <c r="B41">
        <v>2006</v>
      </c>
      <c r="C41">
        <v>1</v>
      </c>
      <c r="D41" s="117">
        <v>38961</v>
      </c>
      <c r="E41" s="117">
        <v>39082</v>
      </c>
      <c r="F41">
        <v>1396</v>
      </c>
      <c r="G41">
        <v>1</v>
      </c>
      <c r="H41">
        <v>5371.0000200000004</v>
      </c>
      <c r="I41">
        <v>0</v>
      </c>
      <c r="J41" s="120">
        <v>912.77012869565215</v>
      </c>
      <c r="K41" s="119">
        <f>7206/(7206+223)</f>
        <v>0.96998250100955719</v>
      </c>
    </row>
    <row r="42" spans="1:11">
      <c r="A42" t="s">
        <v>568</v>
      </c>
      <c r="B42">
        <v>2007</v>
      </c>
      <c r="C42">
        <v>1</v>
      </c>
      <c r="D42" s="117">
        <v>39326</v>
      </c>
      <c r="E42" s="117">
        <v>39447</v>
      </c>
      <c r="F42">
        <v>2079</v>
      </c>
      <c r="G42">
        <v>1</v>
      </c>
      <c r="H42">
        <v>6269.0000199999995</v>
      </c>
      <c r="I42">
        <v>0</v>
      </c>
      <c r="J42" s="120">
        <v>1199.4495078048778</v>
      </c>
      <c r="K42" s="118">
        <v>0.99</v>
      </c>
    </row>
    <row r="43" spans="1:11">
      <c r="A43" t="s">
        <v>568</v>
      </c>
      <c r="B43">
        <v>2008</v>
      </c>
      <c r="C43">
        <v>1</v>
      </c>
      <c r="D43" s="117">
        <v>39676</v>
      </c>
      <c r="E43" s="117">
        <v>39813</v>
      </c>
      <c r="F43">
        <v>1518</v>
      </c>
      <c r="G43">
        <v>1</v>
      </c>
      <c r="H43">
        <v>4572.0000200000004</v>
      </c>
      <c r="I43">
        <v>0</v>
      </c>
      <c r="J43" s="120">
        <v>1733.0911397183099</v>
      </c>
      <c r="K43" s="118">
        <v>0.99</v>
      </c>
    </row>
    <row r="44" spans="1:11">
      <c r="A44" t="s">
        <v>568</v>
      </c>
      <c r="B44">
        <v>2009</v>
      </c>
      <c r="C44">
        <v>1</v>
      </c>
      <c r="D44" s="117">
        <v>40041</v>
      </c>
      <c r="E44" s="117">
        <v>40178</v>
      </c>
      <c r="F44">
        <v>2646</v>
      </c>
      <c r="G44">
        <v>1</v>
      </c>
      <c r="H44">
        <v>3618.0000200000004</v>
      </c>
      <c r="I44">
        <v>0</v>
      </c>
      <c r="J44" s="120">
        <v>500.51251999999994</v>
      </c>
      <c r="K44" s="118">
        <v>0.85</v>
      </c>
    </row>
    <row r="45" spans="1:11">
      <c r="A45" t="s">
        <v>568</v>
      </c>
      <c r="B45">
        <v>2010</v>
      </c>
      <c r="C45">
        <v>1</v>
      </c>
      <c r="D45" s="117">
        <v>40406</v>
      </c>
      <c r="E45" s="117">
        <v>40543</v>
      </c>
      <c r="F45">
        <v>478</v>
      </c>
      <c r="G45">
        <v>1</v>
      </c>
      <c r="H45">
        <v>3742.0000200000004</v>
      </c>
      <c r="I45">
        <v>0</v>
      </c>
      <c r="J45" s="120">
        <v>483.00001999999995</v>
      </c>
      <c r="K45" s="118">
        <v>0.94</v>
      </c>
    </row>
    <row r="46" spans="1:11">
      <c r="A46" t="s">
        <v>568</v>
      </c>
      <c r="B46">
        <v>2011</v>
      </c>
      <c r="C46">
        <v>1</v>
      </c>
      <c r="D46" s="117">
        <v>40756</v>
      </c>
      <c r="E46" s="117">
        <v>40908</v>
      </c>
      <c r="F46">
        <v>2142</v>
      </c>
      <c r="G46">
        <v>1</v>
      </c>
      <c r="H46">
        <v>3559.0000200000004</v>
      </c>
      <c r="I46">
        <v>0</v>
      </c>
      <c r="J46" s="120">
        <v>343.00001999999995</v>
      </c>
      <c r="K46" s="118">
        <v>0.93130387931034486</v>
      </c>
    </row>
    <row r="47" spans="1:11">
      <c r="A47" t="s">
        <v>568</v>
      </c>
      <c r="B47">
        <v>2012</v>
      </c>
      <c r="C47">
        <v>1</v>
      </c>
      <c r="D47" s="117">
        <v>41122</v>
      </c>
      <c r="E47" s="117">
        <v>41274</v>
      </c>
      <c r="F47">
        <v>648</v>
      </c>
      <c r="G47">
        <v>1</v>
      </c>
      <c r="H47">
        <v>1985.0000199999999</v>
      </c>
      <c r="I47">
        <v>0</v>
      </c>
      <c r="J47" s="120">
        <v>355.00001999999995</v>
      </c>
      <c r="K47" s="118">
        <v>0.98539948627822094</v>
      </c>
    </row>
    <row r="48" spans="1:11">
      <c r="A48" t="s">
        <v>568</v>
      </c>
      <c r="B48">
        <v>2013</v>
      </c>
      <c r="C48">
        <v>1</v>
      </c>
      <c r="D48" s="117">
        <v>41487</v>
      </c>
      <c r="E48" s="117">
        <v>41639</v>
      </c>
      <c r="F48">
        <v>2703</v>
      </c>
      <c r="G48">
        <v>1</v>
      </c>
      <c r="H48">
        <v>2463.0000199999999</v>
      </c>
      <c r="I48">
        <v>0</v>
      </c>
      <c r="J48" s="120">
        <v>168.00002000000001</v>
      </c>
      <c r="K48" s="119">
        <f>AVERAGE(K42:K47)</f>
        <v>0.94778389426476084</v>
      </c>
    </row>
    <row r="49" spans="1:11">
      <c r="A49" t="s">
        <v>757</v>
      </c>
      <c r="B49">
        <v>2007</v>
      </c>
      <c r="C49">
        <v>1</v>
      </c>
      <c r="D49" s="117">
        <v>39264</v>
      </c>
      <c r="E49" s="117">
        <v>39447</v>
      </c>
      <c r="F49" s="121">
        <f>[1]Catch!E23+[1]Escapement!D23</f>
        <v>10641</v>
      </c>
      <c r="G49">
        <v>0</v>
      </c>
      <c r="H49">
        <v>4305</v>
      </c>
      <c r="I49">
        <v>0</v>
      </c>
      <c r="J49">
        <v>0</v>
      </c>
      <c r="K49" s="122">
        <v>0.9</v>
      </c>
    </row>
    <row r="50" spans="1:11">
      <c r="A50" t="s">
        <v>757</v>
      </c>
      <c r="B50">
        <v>2008</v>
      </c>
      <c r="C50">
        <v>1</v>
      </c>
      <c r="D50" s="117">
        <v>39630</v>
      </c>
      <c r="E50" s="117">
        <v>39813</v>
      </c>
      <c r="F50" s="121">
        <f>[1]Catch!E24+[1]Escapement!D24</f>
        <v>8512</v>
      </c>
      <c r="G50">
        <v>0</v>
      </c>
      <c r="H50">
        <v>6234</v>
      </c>
      <c r="I50">
        <v>0</v>
      </c>
      <c r="J50">
        <v>0</v>
      </c>
      <c r="K50" s="122">
        <v>0.9</v>
      </c>
    </row>
    <row r="51" spans="1:11">
      <c r="A51" t="s">
        <v>757</v>
      </c>
      <c r="B51">
        <v>2009</v>
      </c>
      <c r="C51">
        <v>1</v>
      </c>
      <c r="D51" s="117">
        <v>39995</v>
      </c>
      <c r="E51" s="117">
        <v>40178</v>
      </c>
      <c r="F51" s="121">
        <f>[1]Catch!E25+[1]Escapement!D25</f>
        <v>10984</v>
      </c>
      <c r="G51">
        <v>0</v>
      </c>
      <c r="H51">
        <v>3494</v>
      </c>
      <c r="I51">
        <v>0</v>
      </c>
      <c r="J51">
        <v>0</v>
      </c>
      <c r="K51" s="122">
        <v>0.93000000000000016</v>
      </c>
    </row>
    <row r="52" spans="1:11">
      <c r="A52" t="s">
        <v>757</v>
      </c>
      <c r="B52">
        <v>2010</v>
      </c>
      <c r="C52">
        <v>1</v>
      </c>
      <c r="D52" s="117">
        <v>40360</v>
      </c>
      <c r="E52" s="117">
        <v>40543</v>
      </c>
      <c r="F52" s="121">
        <f>[1]Catch!E26+[1]Escapement!D26</f>
        <v>6404</v>
      </c>
      <c r="G52">
        <v>0</v>
      </c>
      <c r="H52">
        <v>15652</v>
      </c>
      <c r="I52">
        <v>0</v>
      </c>
      <c r="J52">
        <v>0</v>
      </c>
      <c r="K52" s="122">
        <v>0.93</v>
      </c>
    </row>
    <row r="53" spans="1:11">
      <c r="A53" t="s">
        <v>757</v>
      </c>
      <c r="B53">
        <v>2011</v>
      </c>
      <c r="C53">
        <v>1</v>
      </c>
      <c r="D53" s="117">
        <v>40756</v>
      </c>
      <c r="E53" s="117">
        <v>40816</v>
      </c>
      <c r="F53" s="121">
        <f>[1]Catch!E27+[1]Escapement!D27</f>
        <v>7771</v>
      </c>
      <c r="G53">
        <v>0</v>
      </c>
      <c r="H53">
        <v>8504</v>
      </c>
      <c r="I53">
        <v>0</v>
      </c>
      <c r="J53">
        <v>0</v>
      </c>
      <c r="K53" s="122">
        <v>0.94925835022943117</v>
      </c>
    </row>
    <row r="54" spans="1:11">
      <c r="A54" t="s">
        <v>757</v>
      </c>
      <c r="B54">
        <v>2012</v>
      </c>
      <c r="C54">
        <v>1</v>
      </c>
      <c r="D54" s="117">
        <v>41122</v>
      </c>
      <c r="E54" s="117">
        <v>41243</v>
      </c>
      <c r="F54" s="121">
        <f>[1]Catch!E28+[1]Escapement!D28</f>
        <v>9924</v>
      </c>
      <c r="G54">
        <v>0</v>
      </c>
      <c r="H54">
        <v>6632</v>
      </c>
      <c r="I54">
        <v>0</v>
      </c>
      <c r="J54">
        <v>0</v>
      </c>
      <c r="K54" s="122">
        <v>0.94888313143337299</v>
      </c>
    </row>
    <row r="55" spans="1:11">
      <c r="A55" t="s">
        <v>757</v>
      </c>
      <c r="B55">
        <v>2013</v>
      </c>
      <c r="C55">
        <v>1</v>
      </c>
      <c r="D55" s="117">
        <v>41487</v>
      </c>
      <c r="E55" s="117">
        <v>41608</v>
      </c>
      <c r="F55" s="121">
        <f>[1]Catch!E29+[1]Escapement!D29</f>
        <v>6660</v>
      </c>
      <c r="G55">
        <v>0</v>
      </c>
      <c r="H55">
        <v>8816</v>
      </c>
      <c r="I55">
        <v>0</v>
      </c>
      <c r="J55">
        <v>0</v>
      </c>
      <c r="K55" s="123">
        <f>AVERAGE(K49:K54)</f>
        <v>0.92635691361046746</v>
      </c>
    </row>
    <row r="56" spans="1:11">
      <c r="A56" t="s">
        <v>758</v>
      </c>
      <c r="B56">
        <v>2007</v>
      </c>
      <c r="C56">
        <v>1</v>
      </c>
      <c r="D56" s="117">
        <v>39234</v>
      </c>
      <c r="E56" s="117">
        <v>39271</v>
      </c>
      <c r="F56" s="121">
        <v>805</v>
      </c>
      <c r="G56">
        <v>1</v>
      </c>
      <c r="H56">
        <v>1931</v>
      </c>
      <c r="I56">
        <v>0</v>
      </c>
      <c r="J56">
        <v>0</v>
      </c>
      <c r="K56" s="118">
        <v>0.78400000000000003</v>
      </c>
    </row>
    <row r="57" spans="1:11">
      <c r="A57" t="s">
        <v>758</v>
      </c>
      <c r="B57">
        <v>2008</v>
      </c>
      <c r="C57">
        <v>0</v>
      </c>
      <c r="D57" s="117">
        <v>39600</v>
      </c>
      <c r="E57" s="117">
        <v>39644</v>
      </c>
      <c r="F57" s="121">
        <v>271</v>
      </c>
      <c r="G57">
        <v>1</v>
      </c>
      <c r="H57">
        <v>1464</v>
      </c>
      <c r="I57">
        <v>0</v>
      </c>
      <c r="J57">
        <v>0</v>
      </c>
      <c r="K57" s="118">
        <v>0.75190000000000012</v>
      </c>
    </row>
    <row r="58" spans="1:11">
      <c r="A58" t="s">
        <v>758</v>
      </c>
      <c r="B58">
        <v>2009</v>
      </c>
      <c r="C58">
        <v>0</v>
      </c>
      <c r="D58" s="117">
        <v>39965</v>
      </c>
      <c r="E58" s="117">
        <v>40009</v>
      </c>
      <c r="F58" s="121">
        <v>96</v>
      </c>
      <c r="G58">
        <v>1</v>
      </c>
      <c r="H58">
        <v>900</v>
      </c>
      <c r="I58">
        <v>0</v>
      </c>
      <c r="J58">
        <v>0</v>
      </c>
      <c r="K58" s="118">
        <v>0.88449999999999995</v>
      </c>
    </row>
    <row r="59" spans="1:11">
      <c r="A59" t="s">
        <v>758</v>
      </c>
      <c r="B59">
        <v>2010</v>
      </c>
      <c r="C59">
        <v>0</v>
      </c>
      <c r="D59" s="117">
        <v>40330</v>
      </c>
      <c r="E59" s="117">
        <v>40374</v>
      </c>
      <c r="F59" s="121">
        <v>240</v>
      </c>
      <c r="G59">
        <v>1</v>
      </c>
      <c r="H59">
        <v>1390</v>
      </c>
      <c r="I59">
        <v>0</v>
      </c>
      <c r="J59">
        <v>0</v>
      </c>
      <c r="K59" s="118">
        <v>0.85203643579416388</v>
      </c>
    </row>
    <row r="60" spans="1:11">
      <c r="A60" t="s">
        <v>758</v>
      </c>
      <c r="B60">
        <v>2011</v>
      </c>
      <c r="C60">
        <v>0</v>
      </c>
      <c r="D60" s="117">
        <v>40695</v>
      </c>
      <c r="E60" s="117">
        <v>40739</v>
      </c>
      <c r="F60" s="121">
        <v>219</v>
      </c>
      <c r="G60">
        <v>1</v>
      </c>
      <c r="H60">
        <v>1301</v>
      </c>
      <c r="I60">
        <v>0</v>
      </c>
      <c r="J60">
        <v>0</v>
      </c>
      <c r="K60" s="118">
        <v>0.76652401331431286</v>
      </c>
    </row>
    <row r="61" spans="1:11">
      <c r="A61" t="s">
        <v>758</v>
      </c>
      <c r="B61">
        <v>2012</v>
      </c>
      <c r="C61">
        <v>0</v>
      </c>
      <c r="D61" s="117">
        <v>41061</v>
      </c>
      <c r="E61" s="117">
        <v>41105</v>
      </c>
      <c r="F61" s="121">
        <v>197</v>
      </c>
      <c r="G61">
        <v>1</v>
      </c>
      <c r="H61">
        <v>1574</v>
      </c>
      <c r="I61">
        <v>0</v>
      </c>
      <c r="J61">
        <v>0</v>
      </c>
      <c r="K61" s="118">
        <v>0.77276524644945688</v>
      </c>
    </row>
    <row r="62" spans="1:11">
      <c r="A62" t="s">
        <v>758</v>
      </c>
      <c r="B62">
        <v>2013</v>
      </c>
      <c r="C62">
        <v>1</v>
      </c>
      <c r="D62" s="117">
        <v>41426</v>
      </c>
      <c r="E62" s="117">
        <v>41470</v>
      </c>
      <c r="F62" s="121">
        <v>268</v>
      </c>
      <c r="G62">
        <v>1</v>
      </c>
      <c r="H62">
        <v>1256</v>
      </c>
      <c r="I62">
        <v>0</v>
      </c>
      <c r="J62">
        <v>0</v>
      </c>
      <c r="K62" s="119">
        <f>AVERAGE(K56:K61)</f>
        <v>0.80195428259298895</v>
      </c>
    </row>
    <row r="63" spans="1:11">
      <c r="A63" t="s">
        <v>759</v>
      </c>
      <c r="B63">
        <v>2007</v>
      </c>
      <c r="C63">
        <v>0</v>
      </c>
      <c r="D63" s="124"/>
      <c r="E63" s="124"/>
      <c r="F63" s="125"/>
      <c r="G63" s="125"/>
      <c r="H63" s="126">
        <v>370</v>
      </c>
      <c r="I63" s="126">
        <v>0</v>
      </c>
      <c r="J63" s="126">
        <v>11281</v>
      </c>
      <c r="K63" s="118"/>
    </row>
    <row r="64" spans="1:11">
      <c r="A64" t="s">
        <v>759</v>
      </c>
      <c r="B64">
        <v>2008</v>
      </c>
      <c r="C64">
        <v>0</v>
      </c>
      <c r="D64" s="124"/>
      <c r="E64" s="124"/>
      <c r="F64" s="125"/>
      <c r="G64" s="125"/>
      <c r="H64" s="126">
        <v>164</v>
      </c>
      <c r="I64" s="126">
        <v>0</v>
      </c>
      <c r="J64" s="126">
        <v>11664</v>
      </c>
      <c r="K64" s="118"/>
    </row>
    <row r="65" spans="1:11">
      <c r="A65" t="s">
        <v>759</v>
      </c>
      <c r="B65">
        <v>2009</v>
      </c>
      <c r="C65">
        <v>0</v>
      </c>
      <c r="D65" s="124"/>
      <c r="E65" s="124"/>
      <c r="F65" s="125"/>
      <c r="G65" s="125"/>
      <c r="H65" s="126">
        <v>77</v>
      </c>
      <c r="I65" s="126">
        <v>0</v>
      </c>
      <c r="J65" s="126">
        <v>6979</v>
      </c>
      <c r="K65" s="118"/>
    </row>
    <row r="66" spans="1:11">
      <c r="A66" t="s">
        <v>759</v>
      </c>
      <c r="B66">
        <v>2010</v>
      </c>
      <c r="C66">
        <v>0</v>
      </c>
      <c r="D66" s="124"/>
      <c r="E66" s="124"/>
      <c r="F66" s="125"/>
      <c r="G66" s="125"/>
      <c r="H66" s="126">
        <v>70</v>
      </c>
      <c r="I66" s="126">
        <v>0</v>
      </c>
      <c r="J66" s="126">
        <v>8017</v>
      </c>
      <c r="K66" s="118"/>
    </row>
    <row r="67" spans="1:11">
      <c r="A67" t="s">
        <v>759</v>
      </c>
      <c r="B67">
        <v>2011</v>
      </c>
      <c r="C67">
        <v>0</v>
      </c>
      <c r="D67" s="124"/>
      <c r="E67" s="124"/>
      <c r="F67" s="125"/>
      <c r="G67" s="125"/>
      <c r="H67" s="126">
        <v>67</v>
      </c>
      <c r="I67" s="126">
        <v>0</v>
      </c>
      <c r="J67" s="126">
        <v>5537</v>
      </c>
      <c r="K67" s="118"/>
    </row>
    <row r="68" spans="1:11">
      <c r="A68" t="s">
        <v>759</v>
      </c>
      <c r="B68">
        <v>2012</v>
      </c>
      <c r="C68">
        <v>0</v>
      </c>
      <c r="D68" s="124"/>
      <c r="E68" s="124"/>
      <c r="F68" s="125"/>
      <c r="G68" s="125"/>
      <c r="H68" s="126">
        <v>82</v>
      </c>
      <c r="I68" s="126">
        <v>0</v>
      </c>
      <c r="J68" s="126">
        <v>13818</v>
      </c>
      <c r="K68" s="118"/>
    </row>
    <row r="69" spans="1:11">
      <c r="A69" t="s">
        <v>759</v>
      </c>
      <c r="B69">
        <v>2013</v>
      </c>
      <c r="C69">
        <v>0</v>
      </c>
      <c r="D69" s="124"/>
      <c r="E69" s="124"/>
      <c r="F69" s="125"/>
      <c r="G69" s="125"/>
      <c r="H69" s="126">
        <v>73</v>
      </c>
      <c r="I69" s="126">
        <v>0</v>
      </c>
      <c r="J69" s="126">
        <v>10882</v>
      </c>
      <c r="K69" s="118"/>
    </row>
    <row r="70" spans="1:11">
      <c r="A70" t="s">
        <v>760</v>
      </c>
      <c r="B70">
        <v>2007</v>
      </c>
      <c r="C70">
        <v>1</v>
      </c>
      <c r="D70" s="117">
        <v>39234</v>
      </c>
      <c r="E70" s="117">
        <v>39294</v>
      </c>
      <c r="F70">
        <v>551</v>
      </c>
      <c r="G70">
        <v>1</v>
      </c>
      <c r="H70" s="112">
        <v>6221</v>
      </c>
      <c r="I70" s="112">
        <v>0</v>
      </c>
      <c r="J70" s="112">
        <v>3982</v>
      </c>
      <c r="K70" s="127">
        <v>0.8846861116722845</v>
      </c>
    </row>
    <row r="71" spans="1:11">
      <c r="A71" t="s">
        <v>760</v>
      </c>
      <c r="B71">
        <v>2008</v>
      </c>
      <c r="C71">
        <v>1</v>
      </c>
      <c r="D71" s="117">
        <v>39600</v>
      </c>
      <c r="E71" s="117">
        <v>39660</v>
      </c>
      <c r="F71">
        <v>388</v>
      </c>
      <c r="G71">
        <v>1</v>
      </c>
      <c r="H71" s="112">
        <v>5707</v>
      </c>
      <c r="I71" s="112">
        <v>0</v>
      </c>
      <c r="J71" s="112">
        <v>8373</v>
      </c>
      <c r="K71" s="127">
        <v>0.79862378925249566</v>
      </c>
    </row>
    <row r="72" spans="1:11">
      <c r="A72" t="s">
        <v>760</v>
      </c>
      <c r="B72">
        <v>2009</v>
      </c>
      <c r="C72">
        <v>1</v>
      </c>
      <c r="D72" s="117">
        <v>39965</v>
      </c>
      <c r="E72" s="117">
        <v>40025</v>
      </c>
      <c r="F72">
        <v>131</v>
      </c>
      <c r="G72">
        <v>1</v>
      </c>
      <c r="H72" s="112">
        <v>1903</v>
      </c>
      <c r="I72" s="112">
        <v>0</v>
      </c>
      <c r="J72" s="112">
        <v>2309</v>
      </c>
      <c r="K72" s="127">
        <v>0.84565922636248925</v>
      </c>
    </row>
    <row r="73" spans="1:11">
      <c r="A73" t="s">
        <v>760</v>
      </c>
      <c r="B73">
        <v>2010</v>
      </c>
      <c r="C73">
        <v>0</v>
      </c>
      <c r="D73" s="117">
        <v>40330</v>
      </c>
      <c r="E73" s="117">
        <v>40390</v>
      </c>
      <c r="F73">
        <v>243</v>
      </c>
      <c r="G73">
        <v>1</v>
      </c>
      <c r="H73" s="112">
        <v>2344</v>
      </c>
      <c r="I73" s="112">
        <v>0</v>
      </c>
      <c r="J73" s="112">
        <v>4299</v>
      </c>
      <c r="K73" s="127">
        <v>0.86915531201067076</v>
      </c>
    </row>
    <row r="74" spans="1:11">
      <c r="A74" t="s">
        <v>760</v>
      </c>
      <c r="B74">
        <v>2011</v>
      </c>
      <c r="C74">
        <v>0</v>
      </c>
      <c r="D74" s="117">
        <v>40695</v>
      </c>
      <c r="E74" s="117">
        <v>40755</v>
      </c>
      <c r="F74">
        <v>382</v>
      </c>
      <c r="G74">
        <v>1</v>
      </c>
      <c r="H74" s="112">
        <v>2489</v>
      </c>
      <c r="I74" s="112">
        <v>0</v>
      </c>
      <c r="J74" s="112">
        <v>1880</v>
      </c>
      <c r="K74" s="127">
        <v>0.9132195524626282</v>
      </c>
    </row>
    <row r="75" spans="1:11">
      <c r="A75" t="s">
        <v>760</v>
      </c>
      <c r="B75">
        <v>2012</v>
      </c>
      <c r="C75">
        <v>0</v>
      </c>
      <c r="D75" s="117">
        <v>41104</v>
      </c>
      <c r="E75" s="117">
        <v>41136</v>
      </c>
      <c r="F75">
        <v>527</v>
      </c>
      <c r="G75">
        <v>1</v>
      </c>
      <c r="H75" s="112">
        <v>6347</v>
      </c>
      <c r="I75" s="112">
        <v>0</v>
      </c>
      <c r="J75" s="112">
        <v>5124</v>
      </c>
      <c r="K75" s="127">
        <v>0.84952713279494729</v>
      </c>
    </row>
    <row r="76" spans="1:11">
      <c r="A76" t="s">
        <v>760</v>
      </c>
      <c r="B76">
        <v>2013</v>
      </c>
      <c r="C76">
        <v>1</v>
      </c>
      <c r="D76" s="117">
        <v>41426</v>
      </c>
      <c r="E76" s="117">
        <v>41486</v>
      </c>
      <c r="F76">
        <v>648</v>
      </c>
      <c r="G76">
        <v>1</v>
      </c>
      <c r="H76" s="112">
        <v>5117</v>
      </c>
      <c r="I76" s="112">
        <v>0</v>
      </c>
      <c r="J76" s="112">
        <v>3244</v>
      </c>
      <c r="K76" s="128">
        <f>AVERAGE(K70:K75)</f>
        <v>0.86014518742591928</v>
      </c>
    </row>
    <row r="77" spans="1:11">
      <c r="A77" t="s">
        <v>761</v>
      </c>
      <c r="B77">
        <v>2007</v>
      </c>
      <c r="C77">
        <v>1</v>
      </c>
      <c r="D77" s="117">
        <v>39295</v>
      </c>
      <c r="E77" s="117">
        <v>39478</v>
      </c>
      <c r="F77">
        <v>574</v>
      </c>
      <c r="G77">
        <v>0</v>
      </c>
      <c r="H77" s="120">
        <f>SUM([1]Escapement!K4:L4)</f>
        <v>1862</v>
      </c>
      <c r="I77">
        <v>0</v>
      </c>
      <c r="J77">
        <f>SUM([1]Escapement!M4:N4)</f>
        <v>3733</v>
      </c>
      <c r="K77" s="123">
        <f>[1]Escapement!K4/([1]Escapement!K4+[1]Escapement!L4)</f>
        <v>0.84768408551068897</v>
      </c>
    </row>
    <row r="78" spans="1:11">
      <c r="A78" t="s">
        <v>761</v>
      </c>
      <c r="B78">
        <v>2008</v>
      </c>
      <c r="C78">
        <v>1</v>
      </c>
      <c r="D78" s="117">
        <v>39661</v>
      </c>
      <c r="E78" s="117">
        <v>39844</v>
      </c>
      <c r="F78">
        <v>450</v>
      </c>
      <c r="G78">
        <v>0</v>
      </c>
      <c r="H78" s="120">
        <f>SUM([1]Escapement!K5:L5)</f>
        <v>1949</v>
      </c>
      <c r="I78">
        <v>0</v>
      </c>
      <c r="J78">
        <f>SUM([1]Escapement!M5:N5)</f>
        <v>4915</v>
      </c>
      <c r="K78" s="123">
        <f>[1]Escapement!K5/([1]Escapement!K5+[1]Escapement!L5)</f>
        <v>0.84768408551068886</v>
      </c>
    </row>
    <row r="79" spans="1:11">
      <c r="A79" t="s">
        <v>761</v>
      </c>
      <c r="B79">
        <v>2009</v>
      </c>
      <c r="C79">
        <v>1</v>
      </c>
      <c r="D79" s="117">
        <v>40026</v>
      </c>
      <c r="E79" s="117">
        <v>40209</v>
      </c>
      <c r="F79">
        <v>874</v>
      </c>
      <c r="G79">
        <v>0</v>
      </c>
      <c r="H79" s="120">
        <f>SUM([1]Escapement!K6:L6)</f>
        <v>1719</v>
      </c>
      <c r="I79">
        <v>0</v>
      </c>
      <c r="J79">
        <f>SUM([1]Escapement!M6:N6)</f>
        <v>6445</v>
      </c>
      <c r="K79" s="123">
        <f>[1]Escapement!K6/([1]Escapement!K6+[1]Escapement!L6)</f>
        <v>0.84768408551068886</v>
      </c>
    </row>
    <row r="80" spans="1:11">
      <c r="A80" t="s">
        <v>761</v>
      </c>
      <c r="B80">
        <v>2010</v>
      </c>
      <c r="C80">
        <v>1</v>
      </c>
      <c r="D80" s="117">
        <v>40391</v>
      </c>
      <c r="E80" s="117">
        <v>40574</v>
      </c>
      <c r="F80">
        <v>889</v>
      </c>
      <c r="G80">
        <v>0</v>
      </c>
      <c r="H80" s="120">
        <f>SUM([1]Escapement!K7:L7)</f>
        <v>691</v>
      </c>
      <c r="I80">
        <v>0</v>
      </c>
      <c r="J80">
        <f>SUM([1]Escapement!M7:N7)</f>
        <v>10747</v>
      </c>
      <c r="K80" s="123">
        <f>[1]Escapement!K7/([1]Escapement!K7+[1]Escapement!L7)</f>
        <v>1</v>
      </c>
    </row>
    <row r="81" spans="1:11">
      <c r="A81" t="s">
        <v>761</v>
      </c>
      <c r="B81">
        <v>2011</v>
      </c>
      <c r="C81">
        <v>1</v>
      </c>
      <c r="D81" s="117">
        <v>40756</v>
      </c>
      <c r="E81" s="117">
        <v>40939</v>
      </c>
      <c r="F81">
        <v>1518</v>
      </c>
      <c r="G81">
        <v>1</v>
      </c>
      <c r="H81" s="120">
        <f>SUM([1]Escapement!K8:L8)</f>
        <v>1798</v>
      </c>
      <c r="I81">
        <v>0</v>
      </c>
      <c r="J81">
        <f>SUM([1]Escapement!M8:N8)</f>
        <v>10655</v>
      </c>
      <c r="K81" s="123">
        <f>[1]Escapement!K8/([1]Escapement!K8+[1]Escapement!L8)</f>
        <v>0.83314794215795329</v>
      </c>
    </row>
    <row r="82" spans="1:11">
      <c r="A82" t="s">
        <v>761</v>
      </c>
      <c r="B82">
        <v>2012</v>
      </c>
      <c r="C82">
        <v>1</v>
      </c>
      <c r="D82" s="117">
        <v>41122</v>
      </c>
      <c r="E82" s="117">
        <v>41305</v>
      </c>
      <c r="F82">
        <v>934</v>
      </c>
      <c r="G82">
        <v>1</v>
      </c>
      <c r="H82" s="120">
        <f>SUM([1]Escapement!K9:L9)</f>
        <v>2648</v>
      </c>
      <c r="I82">
        <v>0</v>
      </c>
      <c r="J82">
        <f>SUM([1]Escapement!M9:N9)</f>
        <v>6875</v>
      </c>
      <c r="K82" s="123">
        <f>[1]Escapement!K9/([1]Escapement!K9+[1]Escapement!L9)</f>
        <v>0.8213746223564955</v>
      </c>
    </row>
    <row r="83" spans="1:11">
      <c r="A83" t="s">
        <v>761</v>
      </c>
      <c r="B83">
        <v>2013</v>
      </c>
      <c r="C83">
        <v>1</v>
      </c>
      <c r="D83" s="117">
        <v>41487</v>
      </c>
      <c r="E83" s="117">
        <v>41593</v>
      </c>
      <c r="F83">
        <v>819</v>
      </c>
      <c r="G83">
        <v>1</v>
      </c>
      <c r="H83" s="120">
        <f>SUM([1]Escapement!K10:L10)</f>
        <v>982</v>
      </c>
      <c r="I83">
        <v>0</v>
      </c>
      <c r="J83">
        <f>SUM([1]Escapement!M10:N10)</f>
        <v>4157</v>
      </c>
      <c r="K83" s="123">
        <f>[1]Escapement!K10/([1]Escapement!K10+[1]Escapement!L10)</f>
        <v>0.84725050916496947</v>
      </c>
    </row>
    <row r="84" spans="1:11">
      <c r="A84" t="s">
        <v>762</v>
      </c>
      <c r="B84">
        <v>2007</v>
      </c>
      <c r="C84">
        <v>1</v>
      </c>
      <c r="D84" s="117">
        <v>39295</v>
      </c>
      <c r="E84" s="117">
        <v>39478</v>
      </c>
      <c r="F84">
        <v>42</v>
      </c>
      <c r="G84">
        <v>0</v>
      </c>
      <c r="H84" s="120">
        <f>SUM([1]Escapement!K11:L11)</f>
        <v>1468</v>
      </c>
      <c r="I84">
        <v>0</v>
      </c>
      <c r="J84">
        <f>SUM([1]Escapement!M11:N11)</f>
        <v>291</v>
      </c>
      <c r="K84" s="123">
        <f>[1]Escapement!K11/([1]Escapement!K11+[1]Escapement!L11)</f>
        <v>0.99715950473415882</v>
      </c>
    </row>
    <row r="85" spans="1:11">
      <c r="A85" t="s">
        <v>762</v>
      </c>
      <c r="B85">
        <v>2008</v>
      </c>
      <c r="C85">
        <v>1</v>
      </c>
      <c r="D85" s="117">
        <v>39661</v>
      </c>
      <c r="E85" s="117">
        <v>39844</v>
      </c>
      <c r="F85">
        <v>144</v>
      </c>
      <c r="G85">
        <v>0</v>
      </c>
      <c r="H85" s="120">
        <f>SUM([1]Escapement!K12:L12)</f>
        <v>2206</v>
      </c>
      <c r="I85">
        <v>0</v>
      </c>
      <c r="J85">
        <f>SUM([1]Escapement!M12:N12)</f>
        <v>509</v>
      </c>
      <c r="K85" s="123">
        <f>[1]Escapement!K12/([1]Escapement!K12+[1]Escapement!L12)</f>
        <v>0.99715950473415871</v>
      </c>
    </row>
    <row r="86" spans="1:11">
      <c r="A86" t="s">
        <v>762</v>
      </c>
      <c r="B86">
        <v>2009</v>
      </c>
      <c r="C86">
        <v>1</v>
      </c>
      <c r="D86" s="117">
        <v>40026</v>
      </c>
      <c r="E86" s="117">
        <v>40209</v>
      </c>
      <c r="F86">
        <v>263</v>
      </c>
      <c r="G86">
        <v>0</v>
      </c>
      <c r="H86" s="120">
        <f>SUM([1]Escapement!K13:L13)</f>
        <v>2344</v>
      </c>
      <c r="I86">
        <v>0</v>
      </c>
      <c r="J86">
        <f>SUM([1]Escapement!M13:N13)</f>
        <v>2325</v>
      </c>
      <c r="K86" s="123">
        <f>[1]Escapement!K13/([1]Escapement!K13+[1]Escapement!L13)</f>
        <v>0.99715950473415871</v>
      </c>
    </row>
    <row r="87" spans="1:11">
      <c r="A87" t="s">
        <v>762</v>
      </c>
      <c r="B87">
        <v>2010</v>
      </c>
      <c r="C87">
        <v>1</v>
      </c>
      <c r="D87" s="117">
        <v>40391</v>
      </c>
      <c r="E87" s="117">
        <v>40574</v>
      </c>
      <c r="F87">
        <v>104</v>
      </c>
      <c r="G87">
        <v>1</v>
      </c>
      <c r="H87" s="120">
        <f>SUM([1]Escapement!K14:L14)</f>
        <v>2330</v>
      </c>
      <c r="I87">
        <v>0</v>
      </c>
      <c r="J87">
        <f>SUM([1]Escapement!M14:N14)</f>
        <v>1398</v>
      </c>
      <c r="K87" s="123">
        <f>[1]Escapement!K14/([1]Escapement!K14+[1]Escapement!L14)</f>
        <v>1</v>
      </c>
    </row>
    <row r="88" spans="1:11">
      <c r="A88" t="s">
        <v>762</v>
      </c>
      <c r="B88">
        <v>2011</v>
      </c>
      <c r="C88">
        <v>1</v>
      </c>
      <c r="D88" s="117">
        <v>40756</v>
      </c>
      <c r="E88" s="117">
        <v>40939</v>
      </c>
      <c r="F88">
        <v>2294</v>
      </c>
      <c r="G88">
        <v>1</v>
      </c>
      <c r="H88" s="120">
        <f>SUM([1]Escapement!K15:L15)</f>
        <v>2142</v>
      </c>
      <c r="I88">
        <v>0</v>
      </c>
      <c r="J88">
        <f>SUM([1]Escapement!M15:N15)</f>
        <v>1361</v>
      </c>
      <c r="K88" s="123">
        <f>[1]Escapement!K15/([1]Escapement!K15+[1]Escapement!L15)</f>
        <v>0.99439775910364148</v>
      </c>
    </row>
    <row r="89" spans="1:11">
      <c r="A89" t="s">
        <v>762</v>
      </c>
      <c r="B89">
        <v>2012</v>
      </c>
      <c r="C89">
        <v>1</v>
      </c>
      <c r="D89" s="117">
        <v>41122</v>
      </c>
      <c r="E89" s="117">
        <v>41305</v>
      </c>
      <c r="F89">
        <v>1815</v>
      </c>
      <c r="G89">
        <v>1</v>
      </c>
      <c r="H89" s="120">
        <f>SUM([1]Escapement!K16:L16)</f>
        <v>1146</v>
      </c>
      <c r="I89">
        <v>0</v>
      </c>
      <c r="J89">
        <f>SUM([1]Escapement!M16:N16)</f>
        <v>513</v>
      </c>
      <c r="K89" s="123">
        <f>[1]Escapement!K16/([1]Escapement!K16+[1]Escapement!L16)</f>
        <v>0.98167539267015702</v>
      </c>
    </row>
    <row r="90" spans="1:11">
      <c r="A90" t="s">
        <v>762</v>
      </c>
      <c r="B90">
        <v>2013</v>
      </c>
      <c r="C90">
        <v>1</v>
      </c>
      <c r="D90" s="117">
        <v>41487</v>
      </c>
      <c r="E90" s="117">
        <v>41670</v>
      </c>
      <c r="F90">
        <v>2358</v>
      </c>
      <c r="G90">
        <v>1</v>
      </c>
      <c r="H90" s="120">
        <f>SUM([1]Escapement!K17:L17)</f>
        <v>4760</v>
      </c>
      <c r="I90">
        <v>0</v>
      </c>
      <c r="J90">
        <f>SUM([1]Escapement!M17:N17)</f>
        <v>1744</v>
      </c>
      <c r="K90" s="123">
        <f>[1]Escapement!K17/([1]Escapement!K17+[1]Escapement!L17)</f>
        <v>1</v>
      </c>
    </row>
    <row r="91" spans="1:11">
      <c r="A91" t="s">
        <v>442</v>
      </c>
      <c r="B91">
        <v>2007</v>
      </c>
      <c r="C91">
        <v>1</v>
      </c>
      <c r="D91" s="117">
        <v>39295</v>
      </c>
      <c r="E91" s="117">
        <v>39478</v>
      </c>
      <c r="F91">
        <v>827</v>
      </c>
      <c r="G91">
        <v>0</v>
      </c>
      <c r="H91" s="120">
        <f>SUM([1]Escapement!K18:L18)</f>
        <v>2270</v>
      </c>
      <c r="I91">
        <v>0</v>
      </c>
      <c r="J91">
        <f>SUM([1]Escapement!M18:N18)</f>
        <v>4210</v>
      </c>
      <c r="K91" s="123">
        <f>[1]Escapement!K18/([1]Escapement!K18+[1]Escapement!L18)</f>
        <v>0.97007635302043571</v>
      </c>
    </row>
    <row r="92" spans="1:11">
      <c r="A92" t="s">
        <v>442</v>
      </c>
      <c r="B92">
        <v>2008</v>
      </c>
      <c r="C92">
        <v>1</v>
      </c>
      <c r="D92" s="117">
        <v>39661</v>
      </c>
      <c r="E92" s="117">
        <v>39844</v>
      </c>
      <c r="F92">
        <v>413</v>
      </c>
      <c r="G92">
        <v>0</v>
      </c>
      <c r="H92" s="120">
        <f>SUM([1]Escapement!K19:L19)</f>
        <v>2959</v>
      </c>
      <c r="I92">
        <v>0</v>
      </c>
      <c r="J92">
        <f>SUM([1]Escapement!M19:N19)</f>
        <v>3083</v>
      </c>
      <c r="K92" s="123">
        <f>[1]Escapement!K19/([1]Escapement!K19+[1]Escapement!L19)</f>
        <v>0.97007635302043571</v>
      </c>
    </row>
    <row r="93" spans="1:11">
      <c r="A93" t="s">
        <v>442</v>
      </c>
      <c r="B93">
        <v>2009</v>
      </c>
      <c r="C93">
        <v>1</v>
      </c>
      <c r="D93" s="117">
        <v>40026</v>
      </c>
      <c r="E93" s="117">
        <v>40209</v>
      </c>
      <c r="F93">
        <v>905</v>
      </c>
      <c r="G93">
        <v>0</v>
      </c>
      <c r="H93" s="120">
        <f>SUM([1]Escapement!K20:L20)</f>
        <v>3849</v>
      </c>
      <c r="I93">
        <v>0</v>
      </c>
      <c r="J93">
        <f>SUM([1]Escapement!M20:N20)</f>
        <v>4643</v>
      </c>
      <c r="K93" s="123">
        <f>[1]Escapement!K20/([1]Escapement!K20+[1]Escapement!L20)</f>
        <v>0.9700763530204356</v>
      </c>
    </row>
    <row r="94" spans="1:11">
      <c r="A94" t="s">
        <v>442</v>
      </c>
      <c r="B94">
        <v>2010</v>
      </c>
      <c r="C94">
        <v>1</v>
      </c>
      <c r="D94" s="117">
        <v>40391</v>
      </c>
      <c r="E94" s="117">
        <v>40574</v>
      </c>
      <c r="F94">
        <v>673</v>
      </c>
      <c r="G94">
        <v>1</v>
      </c>
      <c r="H94" s="120">
        <f>SUM([1]Escapement!K21:L21)</f>
        <v>4553</v>
      </c>
      <c r="I94">
        <v>0</v>
      </c>
      <c r="J94">
        <f>SUM([1]Escapement!M21:N21)</f>
        <v>5950</v>
      </c>
      <c r="K94" s="123">
        <f>[1]Escapement!K21/([1]Escapement!K21+[1]Escapement!L21)</f>
        <v>0.98220953217658691</v>
      </c>
    </row>
    <row r="95" spans="1:11">
      <c r="A95" t="s">
        <v>442</v>
      </c>
      <c r="B95">
        <v>2011</v>
      </c>
      <c r="C95">
        <v>1</v>
      </c>
      <c r="D95" s="117">
        <v>40756</v>
      </c>
      <c r="E95" s="117">
        <v>40939</v>
      </c>
      <c r="F95">
        <v>798</v>
      </c>
      <c r="G95">
        <v>1</v>
      </c>
      <c r="H95" s="120">
        <f>SUM([1]Escapement!K22:L22)</f>
        <v>4428</v>
      </c>
      <c r="I95">
        <v>0</v>
      </c>
      <c r="J95">
        <f>SUM([1]Escapement!M22:N22)</f>
        <v>4967</v>
      </c>
      <c r="K95" s="123">
        <f>[1]Escapement!K22/([1]Escapement!K22+[1]Escapement!L22)</f>
        <v>0.96341463414634143</v>
      </c>
    </row>
    <row r="96" spans="1:11">
      <c r="A96" t="s">
        <v>442</v>
      </c>
      <c r="B96">
        <v>2012</v>
      </c>
      <c r="C96">
        <v>1</v>
      </c>
      <c r="D96" s="117">
        <v>41122</v>
      </c>
      <c r="E96" s="117">
        <v>41305</v>
      </c>
      <c r="F96">
        <v>591</v>
      </c>
      <c r="G96">
        <v>1</v>
      </c>
      <c r="H96" s="120">
        <f>SUM([1]Escapement!K23:L23)</f>
        <v>1969</v>
      </c>
      <c r="I96">
        <v>0</v>
      </c>
      <c r="J96">
        <f>SUM([1]Escapement!M23:N23)</f>
        <v>3510</v>
      </c>
      <c r="K96" s="123">
        <f>[1]Escapement!K23/([1]Escapement!K23+[1]Escapement!L23)</f>
        <v>0.93600812595226002</v>
      </c>
    </row>
    <row r="97" spans="1:11">
      <c r="A97" t="s">
        <v>442</v>
      </c>
      <c r="B97">
        <v>2013</v>
      </c>
      <c r="C97">
        <v>1</v>
      </c>
      <c r="D97" s="117">
        <v>41487</v>
      </c>
      <c r="E97" s="117">
        <v>41670</v>
      </c>
      <c r="F97">
        <v>1206</v>
      </c>
      <c r="G97">
        <v>1</v>
      </c>
      <c r="H97" s="120">
        <f>SUM([1]Escapement!K24:L24)</f>
        <v>2490</v>
      </c>
      <c r="I97">
        <v>0</v>
      </c>
      <c r="J97">
        <f>SUM([1]Escapement!M24:N24)</f>
        <v>2102</v>
      </c>
      <c r="K97" s="123">
        <f>[1]Escapement!K24/([1]Escapement!K24+[1]Escapement!L24)</f>
        <v>0.96586345381526106</v>
      </c>
    </row>
  </sheetData>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6"/>
  <dimension ref="A1:AB110"/>
  <sheetViews>
    <sheetView topLeftCell="A46" workbookViewId="0">
      <selection activeCell="J63" sqref="J63"/>
    </sheetView>
  </sheetViews>
  <sheetFormatPr defaultRowHeight="14.4"/>
  <cols>
    <col min="4" max="4" width="18.6640625" bestFit="1" customWidth="1"/>
    <col min="5" max="5" width="13.44140625" bestFit="1" customWidth="1"/>
  </cols>
  <sheetData>
    <row r="1" spans="1:28">
      <c r="A1" s="129" t="s">
        <v>215</v>
      </c>
      <c r="B1" s="129" t="s">
        <v>216</v>
      </c>
      <c r="C1" s="129" t="s">
        <v>217</v>
      </c>
      <c r="D1" s="129" t="s">
        <v>218</v>
      </c>
      <c r="E1" s="129" t="s">
        <v>219</v>
      </c>
      <c r="F1" s="129" t="s">
        <v>209</v>
      </c>
      <c r="G1" s="129" t="s">
        <v>220</v>
      </c>
      <c r="H1" s="129" t="s">
        <v>221</v>
      </c>
      <c r="I1" s="129" t="s">
        <v>222</v>
      </c>
      <c r="J1" s="129" t="s">
        <v>223</v>
      </c>
      <c r="K1" s="129" t="s">
        <v>224</v>
      </c>
      <c r="L1" s="129" t="s">
        <v>148</v>
      </c>
      <c r="M1" s="129" t="s">
        <v>225</v>
      </c>
      <c r="N1" s="129" t="s">
        <v>226</v>
      </c>
      <c r="O1" s="129" t="s">
        <v>228</v>
      </c>
      <c r="P1" s="129" t="s">
        <v>229</v>
      </c>
      <c r="Q1" s="129" t="s">
        <v>230</v>
      </c>
      <c r="R1" s="129" t="s">
        <v>231</v>
      </c>
      <c r="S1" s="129" t="s">
        <v>232</v>
      </c>
      <c r="T1" s="129" t="s">
        <v>233</v>
      </c>
      <c r="U1" s="129" t="s">
        <v>234</v>
      </c>
      <c r="V1" s="129" t="s">
        <v>235</v>
      </c>
      <c r="W1" s="129" t="s">
        <v>236</v>
      </c>
      <c r="X1" s="129" t="s">
        <v>237</v>
      </c>
      <c r="Y1" s="129" t="s">
        <v>238</v>
      </c>
      <c r="Z1" s="129" t="s">
        <v>239</v>
      </c>
      <c r="AA1" s="129" t="s">
        <v>240</v>
      </c>
      <c r="AB1" s="129" t="s">
        <v>763</v>
      </c>
    </row>
    <row r="2" spans="1:28">
      <c r="A2" s="130" t="s">
        <v>764</v>
      </c>
      <c r="B2" s="130" t="s">
        <v>49</v>
      </c>
      <c r="C2" s="130">
        <v>2005</v>
      </c>
      <c r="D2" t="s">
        <v>78</v>
      </c>
      <c r="E2" s="131">
        <v>38534</v>
      </c>
      <c r="F2" s="130" t="s">
        <v>241</v>
      </c>
      <c r="G2" s="130" t="s">
        <v>247</v>
      </c>
      <c r="H2">
        <v>3045</v>
      </c>
      <c r="L2">
        <v>3</v>
      </c>
      <c r="M2" t="s">
        <v>242</v>
      </c>
      <c r="N2">
        <v>631547</v>
      </c>
      <c r="O2" t="s">
        <v>97</v>
      </c>
      <c r="P2" s="130" t="s">
        <v>145</v>
      </c>
      <c r="Q2" s="130" t="s">
        <v>241</v>
      </c>
      <c r="R2" s="130" t="s">
        <v>241</v>
      </c>
      <c r="S2" s="130" t="s">
        <v>241</v>
      </c>
      <c r="T2">
        <v>1.30751799</v>
      </c>
      <c r="U2">
        <v>1.30751799</v>
      </c>
      <c r="W2" s="130" t="s">
        <v>765</v>
      </c>
      <c r="X2" s="132" t="b">
        <v>0</v>
      </c>
      <c r="Y2" s="4"/>
      <c r="Z2" s="132" t="b">
        <v>1</v>
      </c>
      <c r="AA2" s="132">
        <v>74</v>
      </c>
    </row>
    <row r="3" spans="1:28">
      <c r="A3" s="130" t="s">
        <v>766</v>
      </c>
      <c r="B3" s="130" t="s">
        <v>49</v>
      </c>
      <c r="C3">
        <v>2006</v>
      </c>
      <c r="D3" t="s">
        <v>78</v>
      </c>
      <c r="E3" s="131">
        <v>38899</v>
      </c>
      <c r="F3" t="s">
        <v>241</v>
      </c>
      <c r="G3" t="s">
        <v>247</v>
      </c>
      <c r="H3">
        <v>3045</v>
      </c>
      <c r="L3">
        <v>3</v>
      </c>
      <c r="M3" t="s">
        <v>242</v>
      </c>
      <c r="N3">
        <v>631879</v>
      </c>
      <c r="O3" t="s">
        <v>97</v>
      </c>
      <c r="P3" s="130" t="s">
        <v>145</v>
      </c>
      <c r="Q3" s="130" t="s">
        <v>241</v>
      </c>
      <c r="R3" s="130" t="s">
        <v>241</v>
      </c>
      <c r="S3" s="130" t="s">
        <v>241</v>
      </c>
      <c r="T3">
        <v>0.48547410000000002</v>
      </c>
      <c r="U3">
        <v>0.48547410000000002</v>
      </c>
      <c r="W3" s="130" t="s">
        <v>765</v>
      </c>
      <c r="X3" s="132" t="b">
        <v>0</v>
      </c>
      <c r="Y3" s="4"/>
      <c r="Z3" s="132" t="b">
        <v>1</v>
      </c>
      <c r="AA3" s="132">
        <v>74</v>
      </c>
    </row>
    <row r="4" spans="1:28">
      <c r="A4" s="130" t="s">
        <v>767</v>
      </c>
      <c r="B4" s="130" t="s">
        <v>49</v>
      </c>
      <c r="C4">
        <v>2007</v>
      </c>
      <c r="D4" t="s">
        <v>78</v>
      </c>
      <c r="E4" s="131">
        <v>39264</v>
      </c>
      <c r="F4" t="s">
        <v>241</v>
      </c>
      <c r="G4" t="s">
        <v>247</v>
      </c>
      <c r="H4">
        <v>3045</v>
      </c>
      <c r="L4">
        <v>4</v>
      </c>
      <c r="M4" t="s">
        <v>242</v>
      </c>
      <c r="N4">
        <v>631879</v>
      </c>
      <c r="O4" t="s">
        <v>97</v>
      </c>
      <c r="P4" s="130" t="s">
        <v>145</v>
      </c>
      <c r="Q4" s="130" t="s">
        <v>241</v>
      </c>
      <c r="R4" s="130" t="s">
        <v>241</v>
      </c>
      <c r="S4" s="130" t="s">
        <v>241</v>
      </c>
      <c r="T4">
        <v>9.3746479999999993E-2</v>
      </c>
      <c r="U4">
        <v>9.3746479999999993E-2</v>
      </c>
      <c r="W4" s="130" t="s">
        <v>765</v>
      </c>
      <c r="X4" s="132" t="b">
        <v>0</v>
      </c>
      <c r="Y4" s="4"/>
      <c r="Z4" s="132" t="b">
        <v>1</v>
      </c>
      <c r="AA4" s="132">
        <v>74</v>
      </c>
    </row>
    <row r="5" spans="1:28">
      <c r="A5" s="130" t="s">
        <v>768</v>
      </c>
      <c r="B5" s="130" t="s">
        <v>49</v>
      </c>
      <c r="C5">
        <v>2007</v>
      </c>
      <c r="D5" t="s">
        <v>78</v>
      </c>
      <c r="E5" s="131">
        <v>39264</v>
      </c>
      <c r="F5" t="s">
        <v>241</v>
      </c>
      <c r="G5" t="s">
        <v>247</v>
      </c>
      <c r="H5">
        <v>3045</v>
      </c>
      <c r="L5">
        <v>4</v>
      </c>
      <c r="M5" t="s">
        <v>242</v>
      </c>
      <c r="N5">
        <v>631880</v>
      </c>
      <c r="O5" t="s">
        <v>97</v>
      </c>
      <c r="P5" s="130" t="s">
        <v>145</v>
      </c>
      <c r="Q5" s="130" t="s">
        <v>241</v>
      </c>
      <c r="R5" s="130" t="s">
        <v>241</v>
      </c>
      <c r="S5" s="130" t="s">
        <v>241</v>
      </c>
      <c r="T5">
        <v>7.0309860000000002E-2</v>
      </c>
      <c r="U5">
        <v>7.0309860000000002E-2</v>
      </c>
      <c r="W5" s="130" t="s">
        <v>765</v>
      </c>
      <c r="X5" s="132" t="b">
        <v>0</v>
      </c>
      <c r="Y5" s="4"/>
      <c r="Z5" s="132" t="b">
        <v>1</v>
      </c>
      <c r="AA5" s="132">
        <v>74</v>
      </c>
    </row>
    <row r="6" spans="1:28">
      <c r="A6" s="130" t="s">
        <v>769</v>
      </c>
      <c r="B6" s="130" t="s">
        <v>49</v>
      </c>
      <c r="C6">
        <v>2006</v>
      </c>
      <c r="D6" t="s">
        <v>78</v>
      </c>
      <c r="E6" s="131">
        <v>38899</v>
      </c>
      <c r="F6" t="s">
        <v>241</v>
      </c>
      <c r="G6" t="s">
        <v>247</v>
      </c>
      <c r="H6">
        <v>3045</v>
      </c>
      <c r="L6">
        <v>3</v>
      </c>
      <c r="M6" t="s">
        <v>242</v>
      </c>
      <c r="N6">
        <v>632166</v>
      </c>
      <c r="O6" t="s">
        <v>97</v>
      </c>
      <c r="P6" s="130" t="s">
        <v>145</v>
      </c>
      <c r="Q6" s="130" t="s">
        <v>241</v>
      </c>
      <c r="R6" s="130" t="s">
        <v>241</v>
      </c>
      <c r="S6" s="130" t="s">
        <v>241</v>
      </c>
      <c r="T6">
        <v>9.9560120000000002E-2</v>
      </c>
      <c r="U6">
        <v>9.9560120000000002E-2</v>
      </c>
      <c r="W6" s="130" t="s">
        <v>765</v>
      </c>
      <c r="X6" s="132" t="b">
        <v>0</v>
      </c>
      <c r="Y6" s="4"/>
      <c r="Z6" s="132" t="b">
        <v>1</v>
      </c>
      <c r="AA6" s="132">
        <v>74</v>
      </c>
    </row>
    <row r="7" spans="1:28">
      <c r="A7" s="130" t="s">
        <v>770</v>
      </c>
      <c r="B7" s="130" t="s">
        <v>49</v>
      </c>
      <c r="C7">
        <v>2006</v>
      </c>
      <c r="D7" t="s">
        <v>78</v>
      </c>
      <c r="E7" s="131">
        <v>38899</v>
      </c>
      <c r="F7" t="s">
        <v>241</v>
      </c>
      <c r="G7" t="s">
        <v>247</v>
      </c>
      <c r="H7">
        <v>3045</v>
      </c>
      <c r="L7">
        <v>3</v>
      </c>
      <c r="M7" t="s">
        <v>242</v>
      </c>
      <c r="N7">
        <v>632277</v>
      </c>
      <c r="O7" t="s">
        <v>97</v>
      </c>
      <c r="P7" s="130" t="s">
        <v>145</v>
      </c>
      <c r="Q7" s="130" t="s">
        <v>241</v>
      </c>
      <c r="R7" s="130" t="s">
        <v>241</v>
      </c>
      <c r="S7" s="130" t="s">
        <v>241</v>
      </c>
      <c r="T7">
        <v>0.49780058999999999</v>
      </c>
      <c r="U7">
        <v>0.49780058999999999</v>
      </c>
      <c r="W7" s="130" t="s">
        <v>765</v>
      </c>
      <c r="X7" s="132" t="b">
        <v>0</v>
      </c>
      <c r="Y7" s="4"/>
      <c r="Z7" s="132" t="b">
        <v>1</v>
      </c>
      <c r="AA7" s="132">
        <v>74</v>
      </c>
    </row>
    <row r="8" spans="1:28">
      <c r="A8" s="130" t="s">
        <v>771</v>
      </c>
      <c r="B8" s="130" t="s">
        <v>49</v>
      </c>
      <c r="C8">
        <v>2007</v>
      </c>
      <c r="D8" t="s">
        <v>78</v>
      </c>
      <c r="E8" s="131">
        <v>39264</v>
      </c>
      <c r="F8" t="s">
        <v>241</v>
      </c>
      <c r="G8" t="s">
        <v>247</v>
      </c>
      <c r="H8">
        <v>3045</v>
      </c>
      <c r="L8">
        <v>4</v>
      </c>
      <c r="M8" t="s">
        <v>242</v>
      </c>
      <c r="N8">
        <v>632277</v>
      </c>
      <c r="O8" t="s">
        <v>97</v>
      </c>
      <c r="P8" s="130" t="s">
        <v>145</v>
      </c>
      <c r="Q8" s="130" t="s">
        <v>241</v>
      </c>
      <c r="R8" s="130" t="s">
        <v>241</v>
      </c>
      <c r="S8" s="130" t="s">
        <v>241</v>
      </c>
      <c r="T8">
        <v>0.32811267999999999</v>
      </c>
      <c r="U8">
        <v>0.32811267999999999</v>
      </c>
      <c r="W8" s="130" t="s">
        <v>765</v>
      </c>
      <c r="X8" s="132" t="b">
        <v>0</v>
      </c>
      <c r="Y8" s="4"/>
      <c r="Z8" s="132" t="b">
        <v>1</v>
      </c>
      <c r="AA8" s="132">
        <v>74</v>
      </c>
    </row>
    <row r="9" spans="1:28">
      <c r="A9" s="130" t="s">
        <v>772</v>
      </c>
      <c r="B9" s="130" t="s">
        <v>49</v>
      </c>
      <c r="C9">
        <v>2007</v>
      </c>
      <c r="D9" t="s">
        <v>78</v>
      </c>
      <c r="E9" s="131">
        <v>39264</v>
      </c>
      <c r="F9" t="s">
        <v>241</v>
      </c>
      <c r="G9" t="s">
        <v>247</v>
      </c>
      <c r="H9">
        <v>3045</v>
      </c>
      <c r="L9">
        <v>3</v>
      </c>
      <c r="M9" t="s">
        <v>242</v>
      </c>
      <c r="N9">
        <v>632786</v>
      </c>
      <c r="O9" t="s">
        <v>97</v>
      </c>
      <c r="P9" s="130" t="s">
        <v>145</v>
      </c>
      <c r="Q9" s="130" t="s">
        <v>241</v>
      </c>
      <c r="R9" s="130" t="s">
        <v>241</v>
      </c>
      <c r="S9" s="130" t="s">
        <v>241</v>
      </c>
      <c r="T9">
        <v>0.63098591999999998</v>
      </c>
      <c r="U9">
        <v>0.63098591999999998</v>
      </c>
      <c r="W9" s="130" t="s">
        <v>765</v>
      </c>
      <c r="X9" s="132" t="b">
        <v>0</v>
      </c>
      <c r="Y9" s="4"/>
      <c r="Z9" s="132" t="b">
        <v>1</v>
      </c>
      <c r="AA9" s="132">
        <v>74</v>
      </c>
    </row>
    <row r="10" spans="1:28">
      <c r="A10" s="130" t="s">
        <v>773</v>
      </c>
      <c r="B10" s="130" t="s">
        <v>49</v>
      </c>
      <c r="C10">
        <v>2008</v>
      </c>
      <c r="D10" t="s">
        <v>78</v>
      </c>
      <c r="E10" s="131">
        <v>39630</v>
      </c>
      <c r="F10" t="s">
        <v>241</v>
      </c>
      <c r="G10" t="s">
        <v>247</v>
      </c>
      <c r="H10">
        <v>3045</v>
      </c>
      <c r="L10">
        <v>4</v>
      </c>
      <c r="M10" t="s">
        <v>242</v>
      </c>
      <c r="N10">
        <v>632786</v>
      </c>
      <c r="O10" t="s">
        <v>97</v>
      </c>
      <c r="P10" s="130" t="s">
        <v>145</v>
      </c>
      <c r="Q10" s="130" t="s">
        <v>241</v>
      </c>
      <c r="R10" s="130" t="s">
        <v>241</v>
      </c>
      <c r="S10" s="130" t="s">
        <v>241</v>
      </c>
      <c r="T10">
        <v>0.55642857000000001</v>
      </c>
      <c r="U10">
        <v>0.55642857000000001</v>
      </c>
      <c r="W10" s="130" t="s">
        <v>765</v>
      </c>
      <c r="X10" s="132" t="b">
        <v>0</v>
      </c>
      <c r="Y10" s="4"/>
      <c r="Z10" s="132" t="b">
        <v>1</v>
      </c>
      <c r="AA10" s="132">
        <v>74</v>
      </c>
    </row>
    <row r="11" spans="1:28">
      <c r="A11" s="130" t="s">
        <v>774</v>
      </c>
      <c r="B11" s="130" t="s">
        <v>49</v>
      </c>
      <c r="C11">
        <v>2007</v>
      </c>
      <c r="D11" t="s">
        <v>78</v>
      </c>
      <c r="E11" s="131">
        <v>39264</v>
      </c>
      <c r="F11" t="s">
        <v>241</v>
      </c>
      <c r="G11" t="s">
        <v>247</v>
      </c>
      <c r="H11">
        <v>3045</v>
      </c>
      <c r="L11">
        <v>3</v>
      </c>
      <c r="M11" t="s">
        <v>242</v>
      </c>
      <c r="N11">
        <v>632870</v>
      </c>
      <c r="O11" t="s">
        <v>97</v>
      </c>
      <c r="P11" s="130" t="s">
        <v>145</v>
      </c>
      <c r="Q11" s="130" t="s">
        <v>241</v>
      </c>
      <c r="R11" s="130" t="s">
        <v>241</v>
      </c>
      <c r="S11" s="130" t="s">
        <v>241</v>
      </c>
      <c r="T11">
        <v>9.3746479999999993E-2</v>
      </c>
      <c r="U11">
        <v>9.3746479999999993E-2</v>
      </c>
      <c r="W11" s="130" t="s">
        <v>765</v>
      </c>
      <c r="X11" s="132" t="b">
        <v>0</v>
      </c>
      <c r="Y11" s="4"/>
      <c r="Z11" s="132" t="b">
        <v>1</v>
      </c>
      <c r="AA11" s="132">
        <v>74</v>
      </c>
    </row>
    <row r="12" spans="1:28">
      <c r="A12" s="130" t="s">
        <v>775</v>
      </c>
      <c r="B12" s="130" t="s">
        <v>49</v>
      </c>
      <c r="C12">
        <v>2008</v>
      </c>
      <c r="D12" t="s">
        <v>78</v>
      </c>
      <c r="E12" s="131">
        <v>39630</v>
      </c>
      <c r="F12" t="s">
        <v>241</v>
      </c>
      <c r="G12" t="s">
        <v>247</v>
      </c>
      <c r="H12">
        <v>3045</v>
      </c>
      <c r="L12">
        <v>4</v>
      </c>
      <c r="M12" t="s">
        <v>242</v>
      </c>
      <c r="N12">
        <v>632870</v>
      </c>
      <c r="O12" t="s">
        <v>97</v>
      </c>
      <c r="P12" s="130" t="s">
        <v>145</v>
      </c>
      <c r="Q12" s="130" t="s">
        <v>241</v>
      </c>
      <c r="R12" s="130" t="s">
        <v>241</v>
      </c>
      <c r="S12" s="130" t="s">
        <v>241</v>
      </c>
      <c r="T12">
        <v>0.55642857000000001</v>
      </c>
      <c r="U12">
        <v>0.55642857000000001</v>
      </c>
      <c r="W12" s="130" t="s">
        <v>765</v>
      </c>
      <c r="X12" s="132" t="b">
        <v>0</v>
      </c>
      <c r="Y12" s="4"/>
      <c r="Z12" s="132" t="b">
        <v>1</v>
      </c>
      <c r="AA12" s="132">
        <v>74</v>
      </c>
    </row>
    <row r="13" spans="1:28">
      <c r="A13" s="130" t="s">
        <v>776</v>
      </c>
      <c r="B13" s="130" t="s">
        <v>49</v>
      </c>
      <c r="C13">
        <v>2005</v>
      </c>
      <c r="D13" t="s">
        <v>78</v>
      </c>
      <c r="E13" s="131">
        <v>38534</v>
      </c>
      <c r="F13" t="s">
        <v>241</v>
      </c>
      <c r="G13" t="s">
        <v>247</v>
      </c>
      <c r="H13">
        <v>3045</v>
      </c>
      <c r="L13">
        <v>3</v>
      </c>
      <c r="M13" t="s">
        <v>242</v>
      </c>
      <c r="N13">
        <v>631867</v>
      </c>
      <c r="O13" t="s">
        <v>97</v>
      </c>
      <c r="P13" s="130" t="s">
        <v>145</v>
      </c>
      <c r="Q13" s="130" t="s">
        <v>241</v>
      </c>
      <c r="R13" s="130" t="s">
        <v>241</v>
      </c>
      <c r="S13" s="130" t="s">
        <v>241</v>
      </c>
      <c r="T13">
        <v>1.64172662</v>
      </c>
      <c r="U13">
        <v>1.64172662</v>
      </c>
      <c r="W13" s="130" t="s">
        <v>765</v>
      </c>
      <c r="X13" s="132" t="b">
        <v>0</v>
      </c>
      <c r="Y13" s="4"/>
      <c r="Z13" s="132" t="b">
        <v>1</v>
      </c>
      <c r="AA13" s="132">
        <v>74</v>
      </c>
    </row>
    <row r="14" spans="1:28">
      <c r="A14" s="130" t="s">
        <v>777</v>
      </c>
      <c r="B14" s="130" t="s">
        <v>49</v>
      </c>
      <c r="C14">
        <v>2006</v>
      </c>
      <c r="D14" t="s">
        <v>78</v>
      </c>
      <c r="E14" s="131">
        <v>38899</v>
      </c>
      <c r="F14" t="s">
        <v>241</v>
      </c>
      <c r="G14" t="s">
        <v>247</v>
      </c>
      <c r="H14">
        <v>3045</v>
      </c>
      <c r="L14">
        <v>4</v>
      </c>
      <c r="M14" t="s">
        <v>242</v>
      </c>
      <c r="N14">
        <v>631867</v>
      </c>
      <c r="O14" t="s">
        <v>97</v>
      </c>
      <c r="P14" s="130" t="s">
        <v>145</v>
      </c>
      <c r="Q14" s="130" t="s">
        <v>241</v>
      </c>
      <c r="R14" s="130" t="s">
        <v>241</v>
      </c>
      <c r="S14" s="130" t="s">
        <v>241</v>
      </c>
      <c r="T14">
        <v>9.481916E-2</v>
      </c>
      <c r="U14">
        <v>9.481916E-2</v>
      </c>
      <c r="W14" s="130" t="s">
        <v>765</v>
      </c>
      <c r="X14" s="132" t="b">
        <v>0</v>
      </c>
      <c r="Y14" s="4"/>
      <c r="Z14" s="132" t="b">
        <v>1</v>
      </c>
      <c r="AA14" s="132">
        <v>74</v>
      </c>
    </row>
    <row r="15" spans="1:28">
      <c r="A15" s="130" t="s">
        <v>778</v>
      </c>
      <c r="B15" s="130" t="s">
        <v>49</v>
      </c>
      <c r="C15">
        <v>2007</v>
      </c>
      <c r="D15" t="s">
        <v>78</v>
      </c>
      <c r="E15" s="131">
        <v>39264</v>
      </c>
      <c r="F15" t="s">
        <v>241</v>
      </c>
      <c r="G15" t="s">
        <v>247</v>
      </c>
      <c r="H15">
        <v>3045</v>
      </c>
      <c r="L15">
        <v>5</v>
      </c>
      <c r="M15" t="s">
        <v>242</v>
      </c>
      <c r="N15">
        <v>631867</v>
      </c>
      <c r="O15" t="s">
        <v>97</v>
      </c>
      <c r="P15" s="130" t="s">
        <v>145</v>
      </c>
      <c r="Q15" s="130" t="s">
        <v>241</v>
      </c>
      <c r="R15" s="130" t="s">
        <v>241</v>
      </c>
      <c r="S15" s="130" t="s">
        <v>241</v>
      </c>
      <c r="T15">
        <v>2.3436619999999998E-2</v>
      </c>
      <c r="U15">
        <v>2.3436619999999998E-2</v>
      </c>
      <c r="W15" s="130" t="s">
        <v>765</v>
      </c>
      <c r="X15" s="132" t="b">
        <v>0</v>
      </c>
      <c r="Y15" s="4"/>
      <c r="Z15" s="132" t="b">
        <v>1</v>
      </c>
      <c r="AA15" s="132">
        <v>74</v>
      </c>
    </row>
    <row r="16" spans="1:28">
      <c r="A16" s="130" t="s">
        <v>779</v>
      </c>
      <c r="B16" s="130" t="s">
        <v>49</v>
      </c>
      <c r="C16">
        <v>2006</v>
      </c>
      <c r="D16" t="s">
        <v>78</v>
      </c>
      <c r="E16" s="131">
        <v>38899</v>
      </c>
      <c r="F16" t="s">
        <v>241</v>
      </c>
      <c r="G16" t="s">
        <v>247</v>
      </c>
      <c r="H16">
        <v>3045</v>
      </c>
      <c r="L16">
        <v>3</v>
      </c>
      <c r="M16" t="s">
        <v>242</v>
      </c>
      <c r="N16">
        <v>632472</v>
      </c>
      <c r="O16" t="s">
        <v>97</v>
      </c>
      <c r="P16" s="130" t="s">
        <v>145</v>
      </c>
      <c r="Q16" s="130" t="s">
        <v>241</v>
      </c>
      <c r="R16" s="130" t="s">
        <v>241</v>
      </c>
      <c r="S16" s="130" t="s">
        <v>241</v>
      </c>
      <c r="T16">
        <v>0.19532747</v>
      </c>
      <c r="U16">
        <v>0.19532747</v>
      </c>
      <c r="W16" s="130" t="s">
        <v>765</v>
      </c>
      <c r="X16" s="132" t="b">
        <v>0</v>
      </c>
      <c r="Y16" s="4"/>
      <c r="Z16" s="132" t="b">
        <v>1</v>
      </c>
      <c r="AA16" s="132">
        <v>74</v>
      </c>
    </row>
    <row r="17" spans="1:27">
      <c r="A17" s="130" t="s">
        <v>780</v>
      </c>
      <c r="B17" s="130" t="s">
        <v>49</v>
      </c>
      <c r="C17">
        <v>2007</v>
      </c>
      <c r="D17" t="s">
        <v>78</v>
      </c>
      <c r="E17" s="131">
        <v>39264</v>
      </c>
      <c r="F17" t="s">
        <v>241</v>
      </c>
      <c r="G17" t="s">
        <v>247</v>
      </c>
      <c r="H17">
        <v>3045</v>
      </c>
      <c r="L17">
        <v>4</v>
      </c>
      <c r="M17" t="s">
        <v>242</v>
      </c>
      <c r="N17">
        <v>632472</v>
      </c>
      <c r="O17" t="s">
        <v>97</v>
      </c>
      <c r="P17" s="130" t="s">
        <v>145</v>
      </c>
      <c r="Q17" s="130" t="s">
        <v>241</v>
      </c>
      <c r="R17" s="130" t="s">
        <v>241</v>
      </c>
      <c r="S17" s="130" t="s">
        <v>241</v>
      </c>
      <c r="T17">
        <v>4.6873239999999997E-2</v>
      </c>
      <c r="U17">
        <v>4.6873239999999997E-2</v>
      </c>
      <c r="W17" s="130" t="s">
        <v>765</v>
      </c>
      <c r="X17" s="132" t="b">
        <v>0</v>
      </c>
      <c r="Y17" s="4"/>
      <c r="Z17" s="132" t="b">
        <v>1</v>
      </c>
      <c r="AA17" s="132">
        <v>74</v>
      </c>
    </row>
    <row r="18" spans="1:27">
      <c r="A18" s="130" t="s">
        <v>781</v>
      </c>
      <c r="B18" s="130" t="s">
        <v>49</v>
      </c>
      <c r="C18">
        <v>2007</v>
      </c>
      <c r="D18" t="s">
        <v>78</v>
      </c>
      <c r="E18" s="131">
        <v>39264</v>
      </c>
      <c r="F18" t="s">
        <v>241</v>
      </c>
      <c r="G18" t="s">
        <v>247</v>
      </c>
      <c r="H18">
        <v>3045</v>
      </c>
      <c r="L18">
        <v>4</v>
      </c>
      <c r="M18" t="s">
        <v>242</v>
      </c>
      <c r="N18">
        <v>632582</v>
      </c>
      <c r="O18" t="s">
        <v>97</v>
      </c>
      <c r="P18" s="130" t="s">
        <v>145</v>
      </c>
      <c r="Q18" s="130" t="s">
        <v>241</v>
      </c>
      <c r="R18" s="130" t="s">
        <v>241</v>
      </c>
      <c r="S18" s="130" t="s">
        <v>241</v>
      </c>
      <c r="T18">
        <v>2.3436619999999998E-2</v>
      </c>
      <c r="U18">
        <v>2.3436619999999998E-2</v>
      </c>
      <c r="W18" s="130" t="s">
        <v>765</v>
      </c>
      <c r="X18" s="132" t="b">
        <v>0</v>
      </c>
      <c r="Y18" s="4"/>
      <c r="Z18" s="132" t="b">
        <v>1</v>
      </c>
      <c r="AA18" s="132">
        <v>74</v>
      </c>
    </row>
    <row r="19" spans="1:27">
      <c r="A19" s="130" t="s">
        <v>782</v>
      </c>
      <c r="B19" s="130" t="s">
        <v>49</v>
      </c>
      <c r="C19">
        <v>2007</v>
      </c>
      <c r="D19" t="s">
        <v>78</v>
      </c>
      <c r="E19" s="131">
        <v>39264</v>
      </c>
      <c r="F19" t="s">
        <v>241</v>
      </c>
      <c r="G19" t="s">
        <v>247</v>
      </c>
      <c r="H19">
        <v>3045</v>
      </c>
      <c r="L19">
        <v>3</v>
      </c>
      <c r="M19" t="s">
        <v>242</v>
      </c>
      <c r="N19">
        <v>632871</v>
      </c>
      <c r="O19" t="s">
        <v>97</v>
      </c>
      <c r="P19" s="130" t="s">
        <v>145</v>
      </c>
      <c r="Q19" s="130" t="s">
        <v>241</v>
      </c>
      <c r="R19" s="130" t="s">
        <v>241</v>
      </c>
      <c r="S19" s="130" t="s">
        <v>241</v>
      </c>
      <c r="T19">
        <v>2.3436619999999998E-2</v>
      </c>
      <c r="U19">
        <v>2.3436619999999998E-2</v>
      </c>
      <c r="W19" s="130" t="s">
        <v>765</v>
      </c>
      <c r="X19" s="132" t="b">
        <v>0</v>
      </c>
      <c r="Y19" s="4"/>
      <c r="Z19" s="132" t="b">
        <v>1</v>
      </c>
      <c r="AA19" s="132">
        <v>74</v>
      </c>
    </row>
    <row r="20" spans="1:27">
      <c r="A20" s="130" t="s">
        <v>783</v>
      </c>
      <c r="B20" s="130" t="s">
        <v>49</v>
      </c>
      <c r="C20">
        <v>2007</v>
      </c>
      <c r="D20" t="s">
        <v>78</v>
      </c>
      <c r="E20" s="131">
        <v>39264</v>
      </c>
      <c r="F20" t="s">
        <v>241</v>
      </c>
      <c r="G20" t="s">
        <v>247</v>
      </c>
      <c r="H20">
        <v>3045</v>
      </c>
      <c r="L20">
        <v>3</v>
      </c>
      <c r="M20" t="s">
        <v>242</v>
      </c>
      <c r="N20">
        <v>632978</v>
      </c>
      <c r="O20" t="s">
        <v>97</v>
      </c>
      <c r="P20" s="130" t="s">
        <v>145</v>
      </c>
      <c r="Q20" s="130" t="s">
        <v>241</v>
      </c>
      <c r="R20" s="130" t="s">
        <v>241</v>
      </c>
      <c r="S20" s="130" t="s">
        <v>241</v>
      </c>
      <c r="T20">
        <v>0.39729576999999999</v>
      </c>
      <c r="U20">
        <v>0.39729576999999999</v>
      </c>
      <c r="W20" s="130" t="s">
        <v>765</v>
      </c>
      <c r="X20" s="132" t="b">
        <v>0</v>
      </c>
      <c r="Y20" s="4"/>
      <c r="Z20" s="132" t="b">
        <v>1</v>
      </c>
      <c r="AA20" s="132">
        <v>74</v>
      </c>
    </row>
    <row r="21" spans="1:27">
      <c r="A21" s="130" t="s">
        <v>784</v>
      </c>
      <c r="B21" s="130" t="s">
        <v>49</v>
      </c>
      <c r="C21">
        <v>2008</v>
      </c>
      <c r="D21" t="s">
        <v>78</v>
      </c>
      <c r="E21" s="131">
        <v>39630</v>
      </c>
      <c r="F21" t="s">
        <v>241</v>
      </c>
      <c r="G21" t="s">
        <v>247</v>
      </c>
      <c r="H21">
        <v>3045</v>
      </c>
      <c r="L21">
        <v>4</v>
      </c>
      <c r="M21" t="s">
        <v>242</v>
      </c>
      <c r="N21">
        <v>632978</v>
      </c>
      <c r="O21" t="s">
        <v>97</v>
      </c>
      <c r="P21" s="130" t="s">
        <v>145</v>
      </c>
      <c r="Q21" s="130" t="s">
        <v>241</v>
      </c>
      <c r="R21" s="130" t="s">
        <v>241</v>
      </c>
      <c r="S21" s="130" t="s">
        <v>241</v>
      </c>
      <c r="T21">
        <v>2.7549999999999999</v>
      </c>
      <c r="U21">
        <v>2.7549999999999999</v>
      </c>
      <c r="W21" s="130" t="s">
        <v>765</v>
      </c>
      <c r="X21" s="132" t="b">
        <v>0</v>
      </c>
      <c r="Y21" s="4"/>
      <c r="Z21" s="132" t="b">
        <v>1</v>
      </c>
      <c r="AA21" s="132">
        <v>74</v>
      </c>
    </row>
    <row r="22" spans="1:27">
      <c r="A22" s="130" t="s">
        <v>785</v>
      </c>
      <c r="B22" s="130" t="s">
        <v>49</v>
      </c>
      <c r="C22">
        <v>2005</v>
      </c>
      <c r="D22" t="s">
        <v>59</v>
      </c>
      <c r="E22" s="131">
        <v>38534</v>
      </c>
      <c r="F22" t="s">
        <v>241</v>
      </c>
      <c r="G22" t="s">
        <v>247</v>
      </c>
      <c r="H22">
        <v>3045</v>
      </c>
      <c r="L22">
        <v>3</v>
      </c>
      <c r="M22" t="s">
        <v>242</v>
      </c>
      <c r="N22">
        <v>631781</v>
      </c>
      <c r="O22" t="s">
        <v>97</v>
      </c>
      <c r="P22" s="130" t="s">
        <v>145</v>
      </c>
      <c r="Q22" s="130" t="s">
        <v>241</v>
      </c>
      <c r="R22" s="130" t="s">
        <v>241</v>
      </c>
      <c r="S22" s="130" t="s">
        <v>241</v>
      </c>
      <c r="T22">
        <v>0.15199911999999999</v>
      </c>
      <c r="U22">
        <v>0.15199911999999999</v>
      </c>
      <c r="W22" s="130" t="s">
        <v>765</v>
      </c>
      <c r="X22" s="132" t="b">
        <v>0</v>
      </c>
      <c r="Y22" s="4"/>
      <c r="Z22" s="132" t="b">
        <v>1</v>
      </c>
      <c r="AA22" s="132">
        <v>74</v>
      </c>
    </row>
    <row r="23" spans="1:27">
      <c r="A23" s="130" t="s">
        <v>786</v>
      </c>
      <c r="B23" s="130" t="s">
        <v>49</v>
      </c>
      <c r="C23">
        <v>2006</v>
      </c>
      <c r="D23" t="s">
        <v>59</v>
      </c>
      <c r="E23" s="131">
        <v>38899</v>
      </c>
      <c r="F23" t="s">
        <v>241</v>
      </c>
      <c r="G23" t="s">
        <v>247</v>
      </c>
      <c r="H23">
        <v>3045</v>
      </c>
      <c r="L23">
        <v>4</v>
      </c>
      <c r="M23" t="s">
        <v>242</v>
      </c>
      <c r="N23">
        <v>631781</v>
      </c>
      <c r="O23" t="s">
        <v>97</v>
      </c>
      <c r="P23" s="130" t="s">
        <v>145</v>
      </c>
      <c r="Q23" s="130" t="s">
        <v>241</v>
      </c>
      <c r="R23" s="130" t="s">
        <v>241</v>
      </c>
      <c r="S23" s="130" t="s">
        <v>241</v>
      </c>
      <c r="T23">
        <v>0.45310210000000001</v>
      </c>
      <c r="U23">
        <v>0.45310210000000001</v>
      </c>
      <c r="W23" s="130" t="s">
        <v>765</v>
      </c>
      <c r="X23" s="132" t="b">
        <v>0</v>
      </c>
      <c r="Y23" s="4"/>
      <c r="Z23" s="132" t="b">
        <v>1</v>
      </c>
      <c r="AA23" s="132">
        <v>74</v>
      </c>
    </row>
    <row r="24" spans="1:27">
      <c r="A24" s="130" t="s">
        <v>787</v>
      </c>
      <c r="B24" s="130" t="s">
        <v>49</v>
      </c>
      <c r="C24">
        <v>2006</v>
      </c>
      <c r="D24" t="s">
        <v>59</v>
      </c>
      <c r="E24" s="131">
        <v>38899</v>
      </c>
      <c r="F24" t="s">
        <v>241</v>
      </c>
      <c r="G24" t="s">
        <v>247</v>
      </c>
      <c r="H24">
        <v>3045</v>
      </c>
      <c r="L24">
        <v>3</v>
      </c>
      <c r="M24" t="s">
        <v>242</v>
      </c>
      <c r="N24">
        <v>632282</v>
      </c>
      <c r="O24" t="s">
        <v>97</v>
      </c>
      <c r="P24" s="130" t="s">
        <v>145</v>
      </c>
      <c r="Q24" s="130" t="s">
        <v>241</v>
      </c>
      <c r="R24" s="130" t="s">
        <v>241</v>
      </c>
      <c r="S24" s="130" t="s">
        <v>241</v>
      </c>
      <c r="T24">
        <v>0.90650626999999995</v>
      </c>
      <c r="U24">
        <v>0.90650626999999995</v>
      </c>
      <c r="W24" s="130" t="s">
        <v>765</v>
      </c>
      <c r="X24" s="132" t="b">
        <v>0</v>
      </c>
      <c r="Y24" s="4"/>
      <c r="Z24" s="132" t="b">
        <v>1</v>
      </c>
      <c r="AA24" s="132">
        <v>74</v>
      </c>
    </row>
    <row r="25" spans="1:27">
      <c r="A25" s="130" t="s">
        <v>788</v>
      </c>
      <c r="B25" s="130" t="s">
        <v>49</v>
      </c>
      <c r="C25">
        <v>2007</v>
      </c>
      <c r="D25" t="s">
        <v>59</v>
      </c>
      <c r="E25" s="131">
        <v>39264</v>
      </c>
      <c r="F25" t="s">
        <v>241</v>
      </c>
      <c r="G25" t="s">
        <v>247</v>
      </c>
      <c r="H25">
        <v>3045</v>
      </c>
      <c r="L25">
        <v>4</v>
      </c>
      <c r="M25" t="s">
        <v>242</v>
      </c>
      <c r="N25">
        <v>632282</v>
      </c>
      <c r="O25" t="s">
        <v>97</v>
      </c>
      <c r="P25" s="130" t="s">
        <v>145</v>
      </c>
      <c r="Q25" s="130" t="s">
        <v>241</v>
      </c>
      <c r="R25" s="130" t="s">
        <v>241</v>
      </c>
      <c r="S25" s="130" t="s">
        <v>241</v>
      </c>
      <c r="T25">
        <v>1.0605988900000001</v>
      </c>
      <c r="U25">
        <v>1.0605988900000001</v>
      </c>
      <c r="W25" s="130" t="s">
        <v>765</v>
      </c>
      <c r="X25" s="132" t="b">
        <v>0</v>
      </c>
      <c r="Y25" s="4"/>
      <c r="Z25" s="132" t="b">
        <v>1</v>
      </c>
      <c r="AA25" s="132">
        <v>74</v>
      </c>
    </row>
    <row r="26" spans="1:27">
      <c r="A26" s="130" t="s">
        <v>789</v>
      </c>
      <c r="B26" s="130" t="s">
        <v>49</v>
      </c>
      <c r="C26">
        <v>2007</v>
      </c>
      <c r="D26" t="s">
        <v>59</v>
      </c>
      <c r="E26" s="131">
        <v>39264</v>
      </c>
      <c r="F26" t="s">
        <v>241</v>
      </c>
      <c r="G26" t="s">
        <v>247</v>
      </c>
      <c r="H26">
        <v>3045</v>
      </c>
      <c r="L26">
        <v>3</v>
      </c>
      <c r="M26" t="s">
        <v>242</v>
      </c>
      <c r="N26">
        <v>632872</v>
      </c>
      <c r="O26" t="s">
        <v>97</v>
      </c>
      <c r="P26" s="130" t="s">
        <v>145</v>
      </c>
      <c r="Q26" s="130" t="s">
        <v>241</v>
      </c>
      <c r="R26" s="130" t="s">
        <v>241</v>
      </c>
      <c r="S26" s="130" t="s">
        <v>241</v>
      </c>
      <c r="T26">
        <v>0.28873955000000001</v>
      </c>
      <c r="U26">
        <v>0.28873955000000001</v>
      </c>
      <c r="W26" s="130" t="s">
        <v>765</v>
      </c>
      <c r="X26" s="132" t="b">
        <v>0</v>
      </c>
      <c r="Y26" s="4"/>
      <c r="Z26" s="132" t="b">
        <v>1</v>
      </c>
      <c r="AA26" s="132">
        <v>74</v>
      </c>
    </row>
    <row r="27" spans="1:27">
      <c r="A27" s="130" t="s">
        <v>790</v>
      </c>
      <c r="B27" s="130" t="s">
        <v>49</v>
      </c>
      <c r="C27">
        <v>2007</v>
      </c>
      <c r="D27" t="s">
        <v>59</v>
      </c>
      <c r="E27" s="131">
        <v>39264</v>
      </c>
      <c r="F27" t="s">
        <v>241</v>
      </c>
      <c r="G27" t="s">
        <v>247</v>
      </c>
      <c r="H27">
        <v>3045</v>
      </c>
      <c r="L27">
        <v>3</v>
      </c>
      <c r="M27" t="s">
        <v>242</v>
      </c>
      <c r="N27">
        <v>632873</v>
      </c>
      <c r="O27" t="s">
        <v>97</v>
      </c>
      <c r="P27" s="130" t="s">
        <v>145</v>
      </c>
      <c r="Q27" s="130" t="s">
        <v>241</v>
      </c>
      <c r="R27" s="130" t="s">
        <v>241</v>
      </c>
      <c r="S27" s="130" t="s">
        <v>241</v>
      </c>
      <c r="T27">
        <v>1.08277333</v>
      </c>
      <c r="U27">
        <v>1.08277333</v>
      </c>
      <c r="W27" s="130" t="s">
        <v>765</v>
      </c>
      <c r="X27" s="132" t="b">
        <v>0</v>
      </c>
      <c r="Y27" s="4"/>
      <c r="Z27" s="132" t="b">
        <v>1</v>
      </c>
      <c r="AA27" s="132">
        <v>74</v>
      </c>
    </row>
    <row r="28" spans="1:27">
      <c r="A28" s="130" t="s">
        <v>791</v>
      </c>
      <c r="B28" s="130" t="s">
        <v>49</v>
      </c>
      <c r="C28">
        <v>2008</v>
      </c>
      <c r="D28" t="s">
        <v>59</v>
      </c>
      <c r="E28" s="131">
        <v>39630</v>
      </c>
      <c r="F28" t="s">
        <v>241</v>
      </c>
      <c r="G28" t="s">
        <v>247</v>
      </c>
      <c r="H28">
        <v>3045</v>
      </c>
      <c r="L28">
        <v>4</v>
      </c>
      <c r="M28" t="s">
        <v>242</v>
      </c>
      <c r="N28">
        <v>632873</v>
      </c>
      <c r="O28" t="s">
        <v>97</v>
      </c>
      <c r="P28" s="130" t="s">
        <v>145</v>
      </c>
      <c r="Q28" s="130" t="s">
        <v>241</v>
      </c>
      <c r="R28" s="130" t="s">
        <v>241</v>
      </c>
      <c r="S28" s="130" t="s">
        <v>241</v>
      </c>
      <c r="T28">
        <v>0.23550542999999999</v>
      </c>
      <c r="U28">
        <v>0.23550542999999999</v>
      </c>
      <c r="W28" s="130" t="s">
        <v>765</v>
      </c>
      <c r="X28" s="132" t="b">
        <v>0</v>
      </c>
      <c r="Y28" s="4"/>
      <c r="Z28" s="132" t="b">
        <v>1</v>
      </c>
      <c r="AA28" s="132">
        <v>74</v>
      </c>
    </row>
    <row r="29" spans="1:27">
      <c r="A29" s="130" t="s">
        <v>792</v>
      </c>
      <c r="B29" s="130" t="s">
        <v>49</v>
      </c>
      <c r="C29">
        <v>2005</v>
      </c>
      <c r="D29" t="s">
        <v>59</v>
      </c>
      <c r="E29" s="131">
        <v>38534</v>
      </c>
      <c r="F29" t="s">
        <v>241</v>
      </c>
      <c r="G29" t="s">
        <v>247</v>
      </c>
      <c r="H29">
        <v>3045</v>
      </c>
      <c r="L29">
        <v>3</v>
      </c>
      <c r="M29" t="s">
        <v>242</v>
      </c>
      <c r="N29">
        <v>631964</v>
      </c>
      <c r="O29" t="s">
        <v>97</v>
      </c>
      <c r="P29" s="130" t="s">
        <v>145</v>
      </c>
      <c r="Q29" s="130" t="s">
        <v>241</v>
      </c>
      <c r="R29" s="130" t="s">
        <v>241</v>
      </c>
      <c r="S29" s="130" t="s">
        <v>241</v>
      </c>
      <c r="T29">
        <v>5.0666370000000002E-2</v>
      </c>
      <c r="U29">
        <v>5.0666370000000002E-2</v>
      </c>
      <c r="W29" s="130" t="s">
        <v>765</v>
      </c>
      <c r="X29" s="132" t="b">
        <v>0</v>
      </c>
      <c r="Y29" s="4"/>
      <c r="Z29" s="132" t="b">
        <v>1</v>
      </c>
      <c r="AA29" s="132">
        <v>74</v>
      </c>
    </row>
    <row r="30" spans="1:27">
      <c r="A30" s="130" t="s">
        <v>793</v>
      </c>
      <c r="B30" s="130" t="s">
        <v>49</v>
      </c>
      <c r="C30">
        <v>2006</v>
      </c>
      <c r="D30" t="s">
        <v>59</v>
      </c>
      <c r="E30" s="131">
        <v>38899</v>
      </c>
      <c r="F30" t="s">
        <v>241</v>
      </c>
      <c r="G30" t="s">
        <v>247</v>
      </c>
      <c r="H30">
        <v>3045</v>
      </c>
      <c r="L30">
        <v>4</v>
      </c>
      <c r="M30" t="s">
        <v>242</v>
      </c>
      <c r="N30">
        <v>631964</v>
      </c>
      <c r="O30" t="s">
        <v>97</v>
      </c>
      <c r="P30" s="130" t="s">
        <v>145</v>
      </c>
      <c r="Q30" s="130" t="s">
        <v>241</v>
      </c>
      <c r="R30" s="130" t="s">
        <v>241</v>
      </c>
      <c r="S30" s="130" t="s">
        <v>241</v>
      </c>
      <c r="T30">
        <v>0.12082722999999999</v>
      </c>
      <c r="U30">
        <v>0.12082722999999999</v>
      </c>
      <c r="W30" s="130" t="s">
        <v>765</v>
      </c>
      <c r="X30" s="132" t="b">
        <v>0</v>
      </c>
      <c r="Y30" s="4"/>
      <c r="Z30" s="132" t="b">
        <v>1</v>
      </c>
      <c r="AA30" s="132">
        <v>74</v>
      </c>
    </row>
    <row r="31" spans="1:27">
      <c r="A31" s="130" t="s">
        <v>794</v>
      </c>
      <c r="B31" s="130" t="s">
        <v>49</v>
      </c>
      <c r="C31">
        <v>2005</v>
      </c>
      <c r="D31" t="s">
        <v>59</v>
      </c>
      <c r="E31" s="131">
        <v>38534</v>
      </c>
      <c r="F31" t="s">
        <v>241</v>
      </c>
      <c r="G31" t="s">
        <v>247</v>
      </c>
      <c r="H31">
        <v>3045</v>
      </c>
      <c r="L31">
        <v>3</v>
      </c>
      <c r="M31" t="s">
        <v>242</v>
      </c>
      <c r="N31">
        <v>631965</v>
      </c>
      <c r="O31" t="s">
        <v>97</v>
      </c>
      <c r="P31" s="130" t="s">
        <v>145</v>
      </c>
      <c r="Q31" s="130" t="s">
        <v>241</v>
      </c>
      <c r="R31" s="130" t="s">
        <v>241</v>
      </c>
      <c r="S31" s="130" t="s">
        <v>241</v>
      </c>
      <c r="T31">
        <v>0.15199911999999999</v>
      </c>
      <c r="U31">
        <v>0.15199911999999999</v>
      </c>
      <c r="W31" s="130" t="s">
        <v>765</v>
      </c>
      <c r="X31" s="132" t="b">
        <v>0</v>
      </c>
      <c r="Y31" s="4"/>
      <c r="Z31" s="132" t="b">
        <v>1</v>
      </c>
      <c r="AA31" s="132">
        <v>74</v>
      </c>
    </row>
    <row r="32" spans="1:27">
      <c r="A32" s="130" t="s">
        <v>795</v>
      </c>
      <c r="B32" s="130" t="s">
        <v>49</v>
      </c>
      <c r="C32">
        <v>2006</v>
      </c>
      <c r="D32" t="s">
        <v>59</v>
      </c>
      <c r="E32" s="131">
        <v>38899</v>
      </c>
      <c r="F32" t="s">
        <v>241</v>
      </c>
      <c r="G32" t="s">
        <v>247</v>
      </c>
      <c r="H32">
        <v>3045</v>
      </c>
      <c r="L32">
        <v>4</v>
      </c>
      <c r="M32" t="s">
        <v>242</v>
      </c>
      <c r="N32">
        <v>631965</v>
      </c>
      <c r="O32" t="s">
        <v>97</v>
      </c>
      <c r="P32" s="130" t="s">
        <v>145</v>
      </c>
      <c r="Q32" s="130" t="s">
        <v>241</v>
      </c>
      <c r="R32" s="130" t="s">
        <v>241</v>
      </c>
      <c r="S32" s="130" t="s">
        <v>241</v>
      </c>
      <c r="T32">
        <v>0.18124083999999999</v>
      </c>
      <c r="U32">
        <v>0.18124083999999999</v>
      </c>
      <c r="W32" s="130" t="s">
        <v>765</v>
      </c>
      <c r="X32" s="132" t="b">
        <v>0</v>
      </c>
      <c r="Y32" s="4"/>
      <c r="Z32" s="132" t="b">
        <v>1</v>
      </c>
      <c r="AA32" s="132">
        <v>74</v>
      </c>
    </row>
    <row r="33" spans="1:27">
      <c r="A33" s="130" t="s">
        <v>796</v>
      </c>
      <c r="B33" s="130" t="s">
        <v>49</v>
      </c>
      <c r="C33">
        <v>2005</v>
      </c>
      <c r="D33" t="s">
        <v>59</v>
      </c>
      <c r="E33" s="131">
        <v>38534</v>
      </c>
      <c r="F33" t="s">
        <v>241</v>
      </c>
      <c r="G33" t="s">
        <v>247</v>
      </c>
      <c r="H33">
        <v>3045</v>
      </c>
      <c r="L33">
        <v>3</v>
      </c>
      <c r="M33" t="s">
        <v>242</v>
      </c>
      <c r="N33">
        <v>631966</v>
      </c>
      <c r="O33" t="s">
        <v>97</v>
      </c>
      <c r="P33" s="130" t="s">
        <v>145</v>
      </c>
      <c r="Q33" s="130" t="s">
        <v>241</v>
      </c>
      <c r="R33" s="130" t="s">
        <v>241</v>
      </c>
      <c r="S33" s="130" t="s">
        <v>241</v>
      </c>
      <c r="T33">
        <v>0.12159929999999999</v>
      </c>
      <c r="U33">
        <v>0.12159929999999999</v>
      </c>
      <c r="W33" s="130" t="s">
        <v>765</v>
      </c>
      <c r="X33" s="132" t="b">
        <v>0</v>
      </c>
      <c r="Y33" s="4"/>
      <c r="Z33" s="132" t="b">
        <v>1</v>
      </c>
      <c r="AA33" s="132">
        <v>74</v>
      </c>
    </row>
    <row r="34" spans="1:27">
      <c r="A34" s="130" t="s">
        <v>797</v>
      </c>
      <c r="B34" s="130" t="s">
        <v>49</v>
      </c>
      <c r="C34">
        <v>2006</v>
      </c>
      <c r="D34" t="s">
        <v>59</v>
      </c>
      <c r="E34" s="131">
        <v>38899</v>
      </c>
      <c r="F34" t="s">
        <v>241</v>
      </c>
      <c r="G34" t="s">
        <v>247</v>
      </c>
      <c r="H34">
        <v>3045</v>
      </c>
      <c r="L34">
        <v>4</v>
      </c>
      <c r="M34" t="s">
        <v>242</v>
      </c>
      <c r="N34">
        <v>631966</v>
      </c>
      <c r="O34" t="s">
        <v>97</v>
      </c>
      <c r="P34" s="130" t="s">
        <v>145</v>
      </c>
      <c r="Q34" s="130" t="s">
        <v>241</v>
      </c>
      <c r="R34" s="130" t="s">
        <v>241</v>
      </c>
      <c r="S34" s="130" t="s">
        <v>241</v>
      </c>
      <c r="T34">
        <v>3.0206810000000001E-2</v>
      </c>
      <c r="U34">
        <v>3.0206810000000001E-2</v>
      </c>
      <c r="W34" s="130" t="s">
        <v>765</v>
      </c>
      <c r="X34" s="132" t="b">
        <v>0</v>
      </c>
      <c r="Y34" s="4"/>
      <c r="Z34" s="132" t="b">
        <v>1</v>
      </c>
      <c r="AA34" s="132">
        <v>74</v>
      </c>
    </row>
    <row r="35" spans="1:27">
      <c r="A35" s="130" t="s">
        <v>798</v>
      </c>
      <c r="B35" s="130" t="s">
        <v>49</v>
      </c>
      <c r="C35">
        <v>2007</v>
      </c>
      <c r="D35" t="s">
        <v>59</v>
      </c>
      <c r="E35" s="131">
        <v>39264</v>
      </c>
      <c r="F35" t="s">
        <v>241</v>
      </c>
      <c r="G35" t="s">
        <v>247</v>
      </c>
      <c r="H35">
        <v>3045</v>
      </c>
      <c r="L35">
        <v>5</v>
      </c>
      <c r="M35" t="s">
        <v>242</v>
      </c>
      <c r="N35">
        <v>631966</v>
      </c>
      <c r="O35" t="s">
        <v>97</v>
      </c>
      <c r="P35" s="130" t="s">
        <v>145</v>
      </c>
      <c r="Q35" s="130" t="s">
        <v>241</v>
      </c>
      <c r="R35" s="130" t="s">
        <v>241</v>
      </c>
      <c r="S35" s="130" t="s">
        <v>241</v>
      </c>
      <c r="T35">
        <v>2.4061630000000001E-2</v>
      </c>
      <c r="U35">
        <v>2.4061630000000001E-2</v>
      </c>
      <c r="W35" s="130" t="s">
        <v>765</v>
      </c>
      <c r="X35" s="132" t="b">
        <v>0</v>
      </c>
      <c r="Y35" s="4"/>
      <c r="Z35" s="132" t="b">
        <v>1</v>
      </c>
      <c r="AA35" s="132">
        <v>74</v>
      </c>
    </row>
    <row r="36" spans="1:27">
      <c r="A36" s="130" t="s">
        <v>799</v>
      </c>
      <c r="B36" s="130" t="s">
        <v>49</v>
      </c>
      <c r="C36">
        <v>2005</v>
      </c>
      <c r="D36" t="s">
        <v>59</v>
      </c>
      <c r="E36" s="131">
        <v>38534</v>
      </c>
      <c r="F36" t="s">
        <v>241</v>
      </c>
      <c r="G36" t="s">
        <v>247</v>
      </c>
      <c r="H36">
        <v>3045</v>
      </c>
      <c r="L36">
        <v>3</v>
      </c>
      <c r="M36" t="s">
        <v>242</v>
      </c>
      <c r="N36">
        <v>631971</v>
      </c>
      <c r="O36" t="s">
        <v>97</v>
      </c>
      <c r="P36" s="130" t="s">
        <v>145</v>
      </c>
      <c r="Q36" s="130" t="s">
        <v>241</v>
      </c>
      <c r="R36" s="130" t="s">
        <v>241</v>
      </c>
      <c r="S36" s="130" t="s">
        <v>241</v>
      </c>
      <c r="T36">
        <v>0.10133275</v>
      </c>
      <c r="U36">
        <v>0.10133275</v>
      </c>
      <c r="W36" s="130" t="s">
        <v>765</v>
      </c>
      <c r="X36" s="132" t="b">
        <v>0</v>
      </c>
      <c r="Y36" s="4"/>
      <c r="Z36" s="132" t="b">
        <v>1</v>
      </c>
      <c r="AA36" s="132">
        <v>74</v>
      </c>
    </row>
    <row r="37" spans="1:27">
      <c r="A37" s="130" t="s">
        <v>800</v>
      </c>
      <c r="B37" s="130" t="s">
        <v>49</v>
      </c>
      <c r="C37">
        <v>2006</v>
      </c>
      <c r="D37" t="s">
        <v>59</v>
      </c>
      <c r="E37" s="131">
        <v>38899</v>
      </c>
      <c r="F37" t="s">
        <v>241</v>
      </c>
      <c r="G37" t="s">
        <v>247</v>
      </c>
      <c r="H37">
        <v>3045</v>
      </c>
      <c r="L37">
        <v>4</v>
      </c>
      <c r="M37" t="s">
        <v>242</v>
      </c>
      <c r="N37">
        <v>631971</v>
      </c>
      <c r="O37" t="s">
        <v>97</v>
      </c>
      <c r="P37" s="130" t="s">
        <v>145</v>
      </c>
      <c r="Q37" s="130" t="s">
        <v>241</v>
      </c>
      <c r="R37" s="130" t="s">
        <v>241</v>
      </c>
      <c r="S37" s="130" t="s">
        <v>241</v>
      </c>
      <c r="T37">
        <v>6.041361E-2</v>
      </c>
      <c r="U37">
        <v>6.041361E-2</v>
      </c>
      <c r="W37" s="130" t="s">
        <v>765</v>
      </c>
      <c r="X37" s="132" t="b">
        <v>0</v>
      </c>
      <c r="Y37" s="4"/>
      <c r="Z37" s="132" t="b">
        <v>1</v>
      </c>
      <c r="AA37" s="132">
        <v>74</v>
      </c>
    </row>
    <row r="38" spans="1:27">
      <c r="A38" s="130" t="s">
        <v>801</v>
      </c>
      <c r="B38" s="130" t="s">
        <v>49</v>
      </c>
      <c r="C38">
        <v>2006</v>
      </c>
      <c r="D38" t="s">
        <v>59</v>
      </c>
      <c r="E38" s="131">
        <v>38899</v>
      </c>
      <c r="F38" t="s">
        <v>241</v>
      </c>
      <c r="G38" t="s">
        <v>247</v>
      </c>
      <c r="H38">
        <v>3045</v>
      </c>
      <c r="L38">
        <v>3</v>
      </c>
      <c r="M38" t="s">
        <v>242</v>
      </c>
      <c r="N38">
        <v>632479</v>
      </c>
      <c r="O38" t="s">
        <v>97</v>
      </c>
      <c r="P38" s="130" t="s">
        <v>145</v>
      </c>
      <c r="Q38" s="130" t="s">
        <v>241</v>
      </c>
      <c r="R38" s="130" t="s">
        <v>241</v>
      </c>
      <c r="S38" s="130" t="s">
        <v>241</v>
      </c>
      <c r="T38">
        <v>3.0206810000000001E-2</v>
      </c>
      <c r="U38">
        <v>3.0206810000000001E-2</v>
      </c>
      <c r="W38" s="130" t="s">
        <v>765</v>
      </c>
      <c r="X38" s="132" t="b">
        <v>0</v>
      </c>
      <c r="Y38" s="4"/>
      <c r="Z38" s="132" t="b">
        <v>1</v>
      </c>
      <c r="AA38" s="132">
        <v>74</v>
      </c>
    </row>
    <row r="39" spans="1:27">
      <c r="A39" s="130" t="s">
        <v>802</v>
      </c>
      <c r="B39" s="130" t="s">
        <v>49</v>
      </c>
      <c r="C39">
        <v>2007</v>
      </c>
      <c r="D39" t="s">
        <v>59</v>
      </c>
      <c r="E39" s="131">
        <v>39264</v>
      </c>
      <c r="F39" t="s">
        <v>241</v>
      </c>
      <c r="G39" t="s">
        <v>247</v>
      </c>
      <c r="H39">
        <v>3045</v>
      </c>
      <c r="L39">
        <v>4</v>
      </c>
      <c r="M39" t="s">
        <v>242</v>
      </c>
      <c r="N39">
        <v>632479</v>
      </c>
      <c r="O39" t="s">
        <v>97</v>
      </c>
      <c r="P39" s="130" t="s">
        <v>145</v>
      </c>
      <c r="Q39" s="130" t="s">
        <v>241</v>
      </c>
      <c r="R39" s="130" t="s">
        <v>241</v>
      </c>
      <c r="S39" s="130" t="s">
        <v>241</v>
      </c>
      <c r="T39">
        <v>4.8123260000000001E-2</v>
      </c>
      <c r="U39">
        <v>4.8123260000000001E-2</v>
      </c>
      <c r="W39" s="130" t="s">
        <v>765</v>
      </c>
      <c r="X39" s="132" t="b">
        <v>0</v>
      </c>
      <c r="Y39" s="4"/>
      <c r="Z39" s="132" t="b">
        <v>1</v>
      </c>
      <c r="AA39" s="132">
        <v>74</v>
      </c>
    </row>
    <row r="40" spans="1:27">
      <c r="A40" s="130" t="s">
        <v>803</v>
      </c>
      <c r="B40" s="130" t="s">
        <v>49</v>
      </c>
      <c r="C40">
        <v>2007</v>
      </c>
      <c r="D40" t="s">
        <v>59</v>
      </c>
      <c r="E40" s="131">
        <v>39264</v>
      </c>
      <c r="F40" t="s">
        <v>241</v>
      </c>
      <c r="G40" t="s">
        <v>247</v>
      </c>
      <c r="H40">
        <v>3045</v>
      </c>
      <c r="L40">
        <v>3</v>
      </c>
      <c r="M40" t="s">
        <v>242</v>
      </c>
      <c r="N40">
        <v>633089</v>
      </c>
      <c r="O40" t="s">
        <v>97</v>
      </c>
      <c r="P40" s="130" t="s">
        <v>145</v>
      </c>
      <c r="Q40" s="130" t="s">
        <v>241</v>
      </c>
      <c r="R40" s="130" t="s">
        <v>241</v>
      </c>
      <c r="S40" s="130" t="s">
        <v>241</v>
      </c>
      <c r="T40">
        <v>0.48123259000000002</v>
      </c>
      <c r="U40">
        <v>0.48123259000000002</v>
      </c>
      <c r="W40" s="130" t="s">
        <v>765</v>
      </c>
      <c r="X40" s="132" t="b">
        <v>0</v>
      </c>
      <c r="Y40" s="4"/>
      <c r="Z40" s="132" t="b">
        <v>1</v>
      </c>
      <c r="AA40" s="132">
        <v>74</v>
      </c>
    </row>
    <row r="41" spans="1:27">
      <c r="A41" s="130" t="s">
        <v>804</v>
      </c>
      <c r="B41" s="130" t="s">
        <v>49</v>
      </c>
      <c r="C41">
        <v>2008</v>
      </c>
      <c r="D41" t="s">
        <v>59</v>
      </c>
      <c r="E41" s="131">
        <v>39630</v>
      </c>
      <c r="F41" t="s">
        <v>241</v>
      </c>
      <c r="G41" t="s">
        <v>247</v>
      </c>
      <c r="H41">
        <v>3045</v>
      </c>
      <c r="L41">
        <v>4</v>
      </c>
      <c r="M41" t="s">
        <v>242</v>
      </c>
      <c r="N41">
        <v>633089</v>
      </c>
      <c r="O41" t="s">
        <v>97</v>
      </c>
      <c r="P41" s="130" t="s">
        <v>145</v>
      </c>
      <c r="Q41" s="130" t="s">
        <v>241</v>
      </c>
      <c r="R41" s="130" t="s">
        <v>241</v>
      </c>
      <c r="S41" s="130" t="s">
        <v>241</v>
      </c>
      <c r="T41">
        <v>4.1842949999999997E-2</v>
      </c>
      <c r="U41">
        <v>4.1842949999999997E-2</v>
      </c>
      <c r="W41" s="130" t="s">
        <v>765</v>
      </c>
      <c r="X41" s="132" t="b">
        <v>0</v>
      </c>
      <c r="Y41" s="4"/>
      <c r="Z41" s="132" t="b">
        <v>1</v>
      </c>
      <c r="AA41" s="132">
        <v>74</v>
      </c>
    </row>
    <row r="42" spans="1:27">
      <c r="A42" s="130" t="s">
        <v>805</v>
      </c>
      <c r="B42" s="130" t="s">
        <v>49</v>
      </c>
      <c r="C42">
        <v>2006</v>
      </c>
      <c r="D42" t="s">
        <v>100</v>
      </c>
      <c r="E42" s="131">
        <v>38961</v>
      </c>
      <c r="F42" t="s">
        <v>241</v>
      </c>
      <c r="G42" t="s">
        <v>247</v>
      </c>
      <c r="H42">
        <v>3045</v>
      </c>
      <c r="L42">
        <v>4</v>
      </c>
      <c r="M42" t="s">
        <v>242</v>
      </c>
      <c r="N42">
        <v>631784</v>
      </c>
      <c r="O42" t="s">
        <v>97</v>
      </c>
      <c r="P42" s="130" t="s">
        <v>145</v>
      </c>
      <c r="Q42" s="130" t="s">
        <v>241</v>
      </c>
      <c r="R42" s="130" t="s">
        <v>241</v>
      </c>
      <c r="S42" s="130" t="s">
        <v>241</v>
      </c>
      <c r="T42">
        <v>0.22733407</v>
      </c>
      <c r="U42">
        <v>0.22733407</v>
      </c>
      <c r="W42" s="130" t="s">
        <v>765</v>
      </c>
      <c r="X42" s="132" t="b">
        <v>0</v>
      </c>
      <c r="Y42" s="4"/>
      <c r="Z42" s="132" t="b">
        <v>1</v>
      </c>
      <c r="AA42" s="132">
        <v>74</v>
      </c>
    </row>
    <row r="43" spans="1:27">
      <c r="A43" s="130" t="s">
        <v>806</v>
      </c>
      <c r="B43" s="130" t="s">
        <v>49</v>
      </c>
      <c r="C43">
        <v>2007</v>
      </c>
      <c r="D43" t="s">
        <v>100</v>
      </c>
      <c r="E43" s="131">
        <v>39326</v>
      </c>
      <c r="F43" t="s">
        <v>241</v>
      </c>
      <c r="G43" t="s">
        <v>247</v>
      </c>
      <c r="H43">
        <v>3045</v>
      </c>
      <c r="L43">
        <v>5</v>
      </c>
      <c r="M43" t="s">
        <v>242</v>
      </c>
      <c r="N43">
        <v>631784</v>
      </c>
      <c r="O43" t="s">
        <v>97</v>
      </c>
      <c r="P43" s="130" t="s">
        <v>145</v>
      </c>
      <c r="Q43" s="130" t="s">
        <v>241</v>
      </c>
      <c r="R43" s="130" t="s">
        <v>241</v>
      </c>
      <c r="S43" s="130" t="s">
        <v>241</v>
      </c>
      <c r="T43">
        <v>0.26815861000000002</v>
      </c>
      <c r="U43">
        <v>0.26815861000000002</v>
      </c>
      <c r="W43" s="130" t="s">
        <v>765</v>
      </c>
      <c r="X43" s="132" t="b">
        <v>0</v>
      </c>
      <c r="Y43" s="4"/>
      <c r="Z43" s="132" t="b">
        <v>1</v>
      </c>
      <c r="AA43" s="132">
        <v>74</v>
      </c>
    </row>
    <row r="44" spans="1:27">
      <c r="A44" s="130" t="s">
        <v>807</v>
      </c>
      <c r="B44" s="130" t="s">
        <v>49</v>
      </c>
      <c r="C44">
        <v>2006</v>
      </c>
      <c r="D44" t="s">
        <v>100</v>
      </c>
      <c r="E44" s="131">
        <v>38961</v>
      </c>
      <c r="F44" t="s">
        <v>241</v>
      </c>
      <c r="G44" t="s">
        <v>247</v>
      </c>
      <c r="H44">
        <v>3045</v>
      </c>
      <c r="L44">
        <v>3</v>
      </c>
      <c r="M44" t="s">
        <v>242</v>
      </c>
      <c r="N44">
        <v>632378</v>
      </c>
      <c r="O44" t="s">
        <v>97</v>
      </c>
      <c r="P44" s="130" t="s">
        <v>145</v>
      </c>
      <c r="Q44" s="130" t="s">
        <v>241</v>
      </c>
      <c r="R44" s="130" t="s">
        <v>241</v>
      </c>
      <c r="S44" s="130" t="s">
        <v>241</v>
      </c>
      <c r="T44">
        <v>7.2382310000000005E-2</v>
      </c>
      <c r="U44">
        <v>7.2382310000000005E-2</v>
      </c>
      <c r="W44" s="130" t="s">
        <v>765</v>
      </c>
      <c r="X44" s="132" t="b">
        <v>0</v>
      </c>
      <c r="Y44" s="4"/>
      <c r="Z44" s="132" t="b">
        <v>1</v>
      </c>
      <c r="AA44" s="132">
        <v>74</v>
      </c>
    </row>
    <row r="45" spans="1:27">
      <c r="A45" s="130" t="s">
        <v>808</v>
      </c>
      <c r="B45" s="130" t="s">
        <v>49</v>
      </c>
      <c r="C45">
        <v>2007</v>
      </c>
      <c r="D45" t="s">
        <v>100</v>
      </c>
      <c r="E45" s="131">
        <v>39326</v>
      </c>
      <c r="F45" t="s">
        <v>241</v>
      </c>
      <c r="G45" t="s">
        <v>247</v>
      </c>
      <c r="H45">
        <v>3045</v>
      </c>
      <c r="L45">
        <v>4</v>
      </c>
      <c r="M45" t="s">
        <v>242</v>
      </c>
      <c r="N45">
        <v>632378</v>
      </c>
      <c r="O45" t="s">
        <v>97</v>
      </c>
      <c r="P45" s="130" t="s">
        <v>145</v>
      </c>
      <c r="Q45" s="130" t="s">
        <v>241</v>
      </c>
      <c r="R45" s="130" t="s">
        <v>241</v>
      </c>
      <c r="S45" s="130" t="s">
        <v>241</v>
      </c>
      <c r="T45">
        <v>3.3826543500000001</v>
      </c>
      <c r="U45">
        <v>3.3826543500000001</v>
      </c>
      <c r="W45" s="130" t="s">
        <v>765</v>
      </c>
      <c r="X45" s="132" t="b">
        <v>0</v>
      </c>
      <c r="Y45" s="4"/>
      <c r="Z45" s="132" t="b">
        <v>1</v>
      </c>
      <c r="AA45" s="132">
        <v>74</v>
      </c>
    </row>
    <row r="46" spans="1:27">
      <c r="A46" s="130" t="s">
        <v>809</v>
      </c>
      <c r="B46" s="130" t="s">
        <v>49</v>
      </c>
      <c r="C46">
        <v>2008</v>
      </c>
      <c r="D46" t="s">
        <v>100</v>
      </c>
      <c r="E46" s="131">
        <v>39692</v>
      </c>
      <c r="F46" t="s">
        <v>241</v>
      </c>
      <c r="G46" t="s">
        <v>247</v>
      </c>
      <c r="H46">
        <v>3045</v>
      </c>
      <c r="L46">
        <v>5</v>
      </c>
      <c r="M46" t="s">
        <v>242</v>
      </c>
      <c r="N46">
        <v>632378</v>
      </c>
      <c r="O46" t="s">
        <v>97</v>
      </c>
      <c r="P46" s="130" t="s">
        <v>145</v>
      </c>
      <c r="Q46" s="130" t="s">
        <v>241</v>
      </c>
      <c r="R46" s="130" t="s">
        <v>241</v>
      </c>
      <c r="S46" s="130" t="s">
        <v>241</v>
      </c>
      <c r="T46">
        <v>6.3299599999999998E-2</v>
      </c>
      <c r="U46">
        <v>6.3299599999999998E-2</v>
      </c>
      <c r="W46" s="130" t="s">
        <v>765</v>
      </c>
      <c r="X46" s="132" t="b">
        <v>0</v>
      </c>
      <c r="Y46" s="4"/>
      <c r="Z46" s="132" t="b">
        <v>1</v>
      </c>
      <c r="AA46" s="132">
        <v>74</v>
      </c>
    </row>
    <row r="47" spans="1:27">
      <c r="A47" s="130" t="s">
        <v>810</v>
      </c>
      <c r="B47" s="130" t="s">
        <v>49</v>
      </c>
      <c r="C47">
        <v>2007</v>
      </c>
      <c r="D47" t="s">
        <v>100</v>
      </c>
      <c r="E47" s="131">
        <v>39326</v>
      </c>
      <c r="F47" t="s">
        <v>241</v>
      </c>
      <c r="G47" t="s">
        <v>247</v>
      </c>
      <c r="H47">
        <v>3045</v>
      </c>
      <c r="L47">
        <v>3</v>
      </c>
      <c r="M47" t="s">
        <v>242</v>
      </c>
      <c r="N47">
        <v>632967</v>
      </c>
      <c r="O47" t="s">
        <v>97</v>
      </c>
      <c r="P47" s="130" t="s">
        <v>145</v>
      </c>
      <c r="Q47" s="130" t="s">
        <v>241</v>
      </c>
      <c r="R47" s="130" t="s">
        <v>241</v>
      </c>
      <c r="S47" s="130" t="s">
        <v>241</v>
      </c>
      <c r="T47">
        <v>5.6703277200000004</v>
      </c>
      <c r="U47">
        <v>5.6703277200000004</v>
      </c>
      <c r="W47" s="130" t="s">
        <v>765</v>
      </c>
      <c r="X47" s="132" t="b">
        <v>0</v>
      </c>
      <c r="Y47" s="4"/>
      <c r="Z47" s="132" t="b">
        <v>1</v>
      </c>
      <c r="AA47" s="132">
        <v>74</v>
      </c>
    </row>
    <row r="48" spans="1:27">
      <c r="A48" s="130" t="s">
        <v>811</v>
      </c>
      <c r="B48" s="130" t="s">
        <v>49</v>
      </c>
      <c r="C48">
        <v>2008</v>
      </c>
      <c r="D48" t="s">
        <v>100</v>
      </c>
      <c r="E48" s="131">
        <v>39692</v>
      </c>
      <c r="F48" t="s">
        <v>241</v>
      </c>
      <c r="G48" t="s">
        <v>247</v>
      </c>
      <c r="H48">
        <v>3045</v>
      </c>
      <c r="L48">
        <v>4</v>
      </c>
      <c r="M48" t="s">
        <v>242</v>
      </c>
      <c r="N48">
        <v>632967</v>
      </c>
      <c r="O48" t="s">
        <v>97</v>
      </c>
      <c r="P48" s="130" t="s">
        <v>145</v>
      </c>
      <c r="Q48" s="130" t="s">
        <v>241</v>
      </c>
      <c r="R48" s="130" t="s">
        <v>241</v>
      </c>
      <c r="S48" s="130" t="s">
        <v>241</v>
      </c>
      <c r="T48">
        <v>1.08565775</v>
      </c>
      <c r="U48">
        <v>1.08565775</v>
      </c>
      <c r="W48" s="130" t="s">
        <v>765</v>
      </c>
      <c r="X48" s="132" t="b">
        <v>0</v>
      </c>
      <c r="Y48" s="4"/>
      <c r="Z48" s="132" t="b">
        <v>1</v>
      </c>
      <c r="AA48" s="132">
        <v>74</v>
      </c>
    </row>
    <row r="49" spans="1:27">
      <c r="A49" s="130" t="s">
        <v>812</v>
      </c>
      <c r="B49" s="130" t="s">
        <v>49</v>
      </c>
      <c r="C49">
        <v>2009</v>
      </c>
      <c r="D49" t="s">
        <v>100</v>
      </c>
      <c r="E49" s="131">
        <v>40057</v>
      </c>
      <c r="F49" t="s">
        <v>241</v>
      </c>
      <c r="G49" t="s">
        <v>247</v>
      </c>
      <c r="H49">
        <v>3045</v>
      </c>
      <c r="L49">
        <v>5</v>
      </c>
      <c r="M49" t="s">
        <v>242</v>
      </c>
      <c r="N49">
        <v>632967</v>
      </c>
      <c r="O49" t="s">
        <v>97</v>
      </c>
      <c r="P49" s="130" t="s">
        <v>145</v>
      </c>
      <c r="Q49" s="130" t="s">
        <v>241</v>
      </c>
      <c r="R49" s="130" t="s">
        <v>241</v>
      </c>
      <c r="S49" s="130" t="s">
        <v>241</v>
      </c>
      <c r="T49">
        <v>7.0741470000000001E-2</v>
      </c>
      <c r="U49">
        <v>7.0741470000000001E-2</v>
      </c>
      <c r="W49" s="130" t="s">
        <v>765</v>
      </c>
      <c r="X49" s="132" t="b">
        <v>0</v>
      </c>
      <c r="Y49" s="4"/>
      <c r="Z49" s="132" t="b">
        <v>1</v>
      </c>
      <c r="AA49" s="132">
        <v>74</v>
      </c>
    </row>
    <row r="50" spans="1:27">
      <c r="A50" s="130" t="s">
        <v>813</v>
      </c>
      <c r="B50" s="130" t="s">
        <v>49</v>
      </c>
      <c r="C50">
        <v>2006</v>
      </c>
      <c r="D50" t="s">
        <v>100</v>
      </c>
      <c r="E50" s="131">
        <v>38961</v>
      </c>
      <c r="F50" t="s">
        <v>241</v>
      </c>
      <c r="G50" t="s">
        <v>247</v>
      </c>
      <c r="H50">
        <v>3045</v>
      </c>
      <c r="L50">
        <v>4</v>
      </c>
      <c r="M50" t="s">
        <v>242</v>
      </c>
      <c r="N50">
        <v>631864</v>
      </c>
      <c r="O50" t="s">
        <v>97</v>
      </c>
      <c r="P50" s="130" t="s">
        <v>145</v>
      </c>
      <c r="Q50" s="130" t="s">
        <v>241</v>
      </c>
      <c r="R50" s="130" t="s">
        <v>241</v>
      </c>
      <c r="S50" s="130" t="s">
        <v>241</v>
      </c>
      <c r="T50">
        <v>0.17444019999999999</v>
      </c>
      <c r="U50">
        <v>0.17444019999999999</v>
      </c>
      <c r="W50" s="130" t="s">
        <v>765</v>
      </c>
      <c r="X50" s="132" t="b">
        <v>0</v>
      </c>
      <c r="Y50" s="4"/>
      <c r="Z50" s="132" t="b">
        <v>1</v>
      </c>
      <c r="AA50" s="132">
        <v>74</v>
      </c>
    </row>
    <row r="51" spans="1:27">
      <c r="A51" s="130" t="s">
        <v>814</v>
      </c>
      <c r="B51" s="130" t="s">
        <v>49</v>
      </c>
      <c r="C51">
        <v>2007</v>
      </c>
      <c r="D51" t="s">
        <v>100</v>
      </c>
      <c r="E51" s="131">
        <v>39326</v>
      </c>
      <c r="F51" t="s">
        <v>241</v>
      </c>
      <c r="G51" t="s">
        <v>247</v>
      </c>
      <c r="H51">
        <v>3045</v>
      </c>
      <c r="L51">
        <v>5</v>
      </c>
      <c r="M51" t="s">
        <v>242</v>
      </c>
      <c r="N51">
        <v>631864</v>
      </c>
      <c r="O51" t="s">
        <v>97</v>
      </c>
      <c r="P51" s="130" t="s">
        <v>145</v>
      </c>
      <c r="Q51" s="130" t="s">
        <v>241</v>
      </c>
      <c r="R51" s="130" t="s">
        <v>241</v>
      </c>
      <c r="S51" s="130" t="s">
        <v>241</v>
      </c>
      <c r="T51">
        <v>1.4205395599999999</v>
      </c>
      <c r="U51">
        <v>1.4205395599999999</v>
      </c>
      <c r="W51" s="130" t="s">
        <v>765</v>
      </c>
      <c r="X51" s="132" t="b">
        <v>0</v>
      </c>
      <c r="Y51" s="4"/>
      <c r="Z51" s="132" t="b">
        <v>1</v>
      </c>
      <c r="AA51" s="132">
        <v>74</v>
      </c>
    </row>
    <row r="52" spans="1:27">
      <c r="A52" s="130" t="s">
        <v>815</v>
      </c>
      <c r="B52" s="130" t="s">
        <v>49</v>
      </c>
      <c r="C52">
        <v>2006</v>
      </c>
      <c r="D52" t="s">
        <v>100</v>
      </c>
      <c r="E52" s="131">
        <v>38961</v>
      </c>
      <c r="F52" t="s">
        <v>241</v>
      </c>
      <c r="G52" t="s">
        <v>247</v>
      </c>
      <c r="H52">
        <v>3045</v>
      </c>
      <c r="L52">
        <v>3</v>
      </c>
      <c r="M52" t="s">
        <v>242</v>
      </c>
      <c r="N52">
        <v>632464</v>
      </c>
      <c r="O52" t="s">
        <v>97</v>
      </c>
      <c r="P52" s="130" t="s">
        <v>145</v>
      </c>
      <c r="Q52" s="130" t="s">
        <v>241</v>
      </c>
      <c r="R52" s="130" t="s">
        <v>241</v>
      </c>
      <c r="S52" s="130" t="s">
        <v>241</v>
      </c>
      <c r="T52">
        <v>4.0468820000000003E-2</v>
      </c>
      <c r="U52">
        <v>4.0468820000000003E-2</v>
      </c>
      <c r="W52" s="130" t="s">
        <v>765</v>
      </c>
      <c r="X52" s="132" t="b">
        <v>0</v>
      </c>
      <c r="Y52" s="4"/>
      <c r="Z52" s="132" t="b">
        <v>1</v>
      </c>
      <c r="AA52" s="132">
        <v>74</v>
      </c>
    </row>
    <row r="53" spans="1:27">
      <c r="A53" s="130" t="s">
        <v>816</v>
      </c>
      <c r="B53" s="130" t="s">
        <v>49</v>
      </c>
      <c r="C53">
        <v>2007</v>
      </c>
      <c r="D53" t="s">
        <v>100</v>
      </c>
      <c r="E53" s="131">
        <v>39326</v>
      </c>
      <c r="F53" t="s">
        <v>241</v>
      </c>
      <c r="G53" t="s">
        <v>247</v>
      </c>
      <c r="H53">
        <v>3045</v>
      </c>
      <c r="L53">
        <v>4</v>
      </c>
      <c r="M53" t="s">
        <v>242</v>
      </c>
      <c r="N53">
        <v>632464</v>
      </c>
      <c r="O53" t="s">
        <v>97</v>
      </c>
      <c r="P53" s="130" t="s">
        <v>145</v>
      </c>
      <c r="Q53" s="130" t="s">
        <v>241</v>
      </c>
      <c r="R53" s="130" t="s">
        <v>241</v>
      </c>
      <c r="S53" s="130" t="s">
        <v>241</v>
      </c>
      <c r="T53">
        <v>0.20111896000000001</v>
      </c>
      <c r="U53">
        <v>0.20111896000000001</v>
      </c>
      <c r="W53" s="130" t="s">
        <v>765</v>
      </c>
      <c r="X53" s="132" t="b">
        <v>0</v>
      </c>
      <c r="Y53" s="4"/>
      <c r="Z53" s="132" t="b">
        <v>1</v>
      </c>
      <c r="AA53" s="132">
        <v>74</v>
      </c>
    </row>
    <row r="54" spans="1:27">
      <c r="A54" s="130" t="s">
        <v>817</v>
      </c>
      <c r="B54" s="130" t="s">
        <v>49</v>
      </c>
      <c r="C54">
        <v>2008</v>
      </c>
      <c r="D54" t="s">
        <v>100</v>
      </c>
      <c r="E54" s="131">
        <v>39692</v>
      </c>
      <c r="F54" t="s">
        <v>241</v>
      </c>
      <c r="G54" t="s">
        <v>247</v>
      </c>
      <c r="H54">
        <v>3045</v>
      </c>
      <c r="L54">
        <v>5</v>
      </c>
      <c r="M54" t="s">
        <v>242</v>
      </c>
      <c r="N54">
        <v>632464</v>
      </c>
      <c r="O54" t="s">
        <v>97</v>
      </c>
      <c r="P54" s="130" t="s">
        <v>145</v>
      </c>
      <c r="Q54" s="130" t="s">
        <v>241</v>
      </c>
      <c r="R54" s="130" t="s">
        <v>241</v>
      </c>
      <c r="S54" s="130" t="s">
        <v>241</v>
      </c>
      <c r="T54">
        <v>1.80856E-2</v>
      </c>
      <c r="U54">
        <v>1.80856E-2</v>
      </c>
      <c r="W54" s="130" t="s">
        <v>765</v>
      </c>
      <c r="X54" s="132" t="b">
        <v>0</v>
      </c>
      <c r="Y54" s="4"/>
      <c r="Z54" s="132" t="b">
        <v>1</v>
      </c>
      <c r="AA54" s="132">
        <v>74</v>
      </c>
    </row>
    <row r="55" spans="1:27">
      <c r="A55" s="130" t="s">
        <v>818</v>
      </c>
      <c r="B55" s="130" t="s">
        <v>49</v>
      </c>
      <c r="C55">
        <v>2007</v>
      </c>
      <c r="D55" t="s">
        <v>100</v>
      </c>
      <c r="E55" s="131">
        <v>39326</v>
      </c>
      <c r="F55" t="s">
        <v>241</v>
      </c>
      <c r="G55" t="s">
        <v>247</v>
      </c>
      <c r="H55">
        <v>3045</v>
      </c>
      <c r="L55">
        <v>3</v>
      </c>
      <c r="M55" t="s">
        <v>242</v>
      </c>
      <c r="N55">
        <v>632877</v>
      </c>
      <c r="O55" t="s">
        <v>97</v>
      </c>
      <c r="P55" s="130" t="s">
        <v>145</v>
      </c>
      <c r="Q55" s="130" t="s">
        <v>241</v>
      </c>
      <c r="R55" s="130" t="s">
        <v>241</v>
      </c>
      <c r="S55" s="130" t="s">
        <v>241</v>
      </c>
      <c r="T55">
        <v>3.2012529399999998</v>
      </c>
      <c r="U55">
        <v>3.2012529399999998</v>
      </c>
      <c r="W55" s="130" t="s">
        <v>765</v>
      </c>
      <c r="X55" s="132" t="b">
        <v>0</v>
      </c>
      <c r="Y55" s="4"/>
      <c r="Z55" s="132" t="b">
        <v>1</v>
      </c>
      <c r="AA55" s="132">
        <v>74</v>
      </c>
    </row>
    <row r="56" spans="1:27">
      <c r="A56" s="130" t="s">
        <v>819</v>
      </c>
      <c r="B56" s="130" t="s">
        <v>49</v>
      </c>
      <c r="C56">
        <v>2008</v>
      </c>
      <c r="D56" t="s">
        <v>100</v>
      </c>
      <c r="E56" s="131">
        <v>39692</v>
      </c>
      <c r="F56" t="s">
        <v>241</v>
      </c>
      <c r="G56" t="s">
        <v>247</v>
      </c>
      <c r="H56">
        <v>3045</v>
      </c>
      <c r="L56">
        <v>4</v>
      </c>
      <c r="M56" t="s">
        <v>242</v>
      </c>
      <c r="N56">
        <v>632877</v>
      </c>
      <c r="O56" t="s">
        <v>97</v>
      </c>
      <c r="P56" s="130" t="s">
        <v>145</v>
      </c>
      <c r="Q56" s="130" t="s">
        <v>241</v>
      </c>
      <c r="R56" s="130" t="s">
        <v>241</v>
      </c>
      <c r="S56" s="130" t="s">
        <v>241</v>
      </c>
      <c r="T56">
        <v>0.59343378000000002</v>
      </c>
      <c r="U56">
        <v>0.59343378000000002</v>
      </c>
      <c r="W56" s="130" t="s">
        <v>765</v>
      </c>
      <c r="X56" s="132" t="b">
        <v>0</v>
      </c>
      <c r="Y56" s="4"/>
      <c r="Z56" s="132" t="b">
        <v>1</v>
      </c>
      <c r="AA56" s="132">
        <v>74</v>
      </c>
    </row>
    <row r="57" spans="1:27">
      <c r="A57" s="130" t="s">
        <v>820</v>
      </c>
      <c r="B57" s="130" t="s">
        <v>49</v>
      </c>
      <c r="C57">
        <v>2009</v>
      </c>
      <c r="D57" t="s">
        <v>100</v>
      </c>
      <c r="E57" s="131">
        <v>40057</v>
      </c>
      <c r="F57" t="s">
        <v>241</v>
      </c>
      <c r="G57" t="s">
        <v>247</v>
      </c>
      <c r="H57">
        <v>3045</v>
      </c>
      <c r="L57">
        <v>5</v>
      </c>
      <c r="M57" t="s">
        <v>242</v>
      </c>
      <c r="N57">
        <v>632877</v>
      </c>
      <c r="O57" t="s">
        <v>97</v>
      </c>
      <c r="P57" s="130" t="s">
        <v>145</v>
      </c>
      <c r="Q57" s="130" t="s">
        <v>241</v>
      </c>
      <c r="R57" s="130" t="s">
        <v>241</v>
      </c>
      <c r="S57" s="130" t="s">
        <v>241</v>
      </c>
      <c r="T57">
        <v>4.7160979999999998E-2</v>
      </c>
      <c r="U57">
        <v>4.7160979999999998E-2</v>
      </c>
      <c r="W57" s="130" t="s">
        <v>765</v>
      </c>
      <c r="X57" s="132" t="b">
        <v>0</v>
      </c>
      <c r="Y57" s="4"/>
      <c r="Z57" s="132" t="b">
        <v>1</v>
      </c>
      <c r="AA57" s="132">
        <v>74</v>
      </c>
    </row>
    <row r="58" spans="1:27">
      <c r="A58" s="130" t="s">
        <v>821</v>
      </c>
      <c r="B58" s="130" t="s">
        <v>49</v>
      </c>
      <c r="C58">
        <v>2005</v>
      </c>
      <c r="D58" t="s">
        <v>822</v>
      </c>
      <c r="E58" s="131">
        <v>38580</v>
      </c>
      <c r="F58" t="s">
        <v>241</v>
      </c>
      <c r="G58" t="s">
        <v>247</v>
      </c>
      <c r="H58">
        <v>3045</v>
      </c>
      <c r="L58">
        <v>3</v>
      </c>
      <c r="M58" t="s">
        <v>242</v>
      </c>
      <c r="N58">
        <v>630992</v>
      </c>
      <c r="O58" t="s">
        <v>97</v>
      </c>
      <c r="P58" s="130" t="s">
        <v>145</v>
      </c>
      <c r="Q58" s="130" t="s">
        <v>241</v>
      </c>
      <c r="R58" s="130" t="s">
        <v>241</v>
      </c>
      <c r="S58" s="130" t="s">
        <v>241</v>
      </c>
      <c r="T58">
        <v>0.10935146</v>
      </c>
      <c r="U58">
        <v>0.10935146</v>
      </c>
      <c r="W58" s="130" t="s">
        <v>765</v>
      </c>
      <c r="X58" s="132" t="b">
        <v>0</v>
      </c>
      <c r="Y58" s="4"/>
      <c r="Z58" s="132" t="b">
        <v>1</v>
      </c>
      <c r="AA58" s="132">
        <v>74</v>
      </c>
    </row>
    <row r="59" spans="1:27">
      <c r="A59" s="130" t="s">
        <v>823</v>
      </c>
      <c r="B59" s="130" t="s">
        <v>49</v>
      </c>
      <c r="C59">
        <v>2006</v>
      </c>
      <c r="D59" t="s">
        <v>822</v>
      </c>
      <c r="E59" s="131">
        <v>38945</v>
      </c>
      <c r="F59" t="s">
        <v>241</v>
      </c>
      <c r="G59" t="s">
        <v>247</v>
      </c>
      <c r="H59">
        <v>3045</v>
      </c>
      <c r="L59">
        <v>4</v>
      </c>
      <c r="M59" t="s">
        <v>242</v>
      </c>
      <c r="N59">
        <v>630992</v>
      </c>
      <c r="O59" t="s">
        <v>97</v>
      </c>
      <c r="P59" s="130" t="s">
        <v>145</v>
      </c>
      <c r="Q59" s="130" t="s">
        <v>241</v>
      </c>
      <c r="R59" s="130" t="s">
        <v>241</v>
      </c>
      <c r="S59" s="130" t="s">
        <v>241</v>
      </c>
      <c r="T59">
        <v>1.00535687</v>
      </c>
      <c r="U59">
        <v>1.00535687</v>
      </c>
      <c r="W59" s="130" t="s">
        <v>765</v>
      </c>
      <c r="X59" s="132" t="b">
        <v>0</v>
      </c>
      <c r="Y59" s="4"/>
      <c r="Z59" s="132" t="b">
        <v>1</v>
      </c>
      <c r="AA59" s="132">
        <v>74</v>
      </c>
    </row>
    <row r="60" spans="1:27">
      <c r="A60" s="130" t="s">
        <v>824</v>
      </c>
      <c r="B60" s="130" t="s">
        <v>49</v>
      </c>
      <c r="C60">
        <v>2007</v>
      </c>
      <c r="D60" t="s">
        <v>822</v>
      </c>
      <c r="E60" s="131">
        <v>39310</v>
      </c>
      <c r="F60" t="s">
        <v>241</v>
      </c>
      <c r="G60" t="s">
        <v>247</v>
      </c>
      <c r="H60">
        <v>3045</v>
      </c>
      <c r="L60">
        <v>5</v>
      </c>
      <c r="M60" t="s">
        <v>242</v>
      </c>
      <c r="N60">
        <v>630992</v>
      </c>
      <c r="O60" t="s">
        <v>97</v>
      </c>
      <c r="P60" s="130" t="s">
        <v>145</v>
      </c>
      <c r="Q60" s="130" t="s">
        <v>241</v>
      </c>
      <c r="R60" s="130" t="s">
        <v>241</v>
      </c>
      <c r="S60" s="130" t="s">
        <v>241</v>
      </c>
      <c r="T60">
        <v>0.10975706</v>
      </c>
      <c r="U60">
        <v>0.10975706</v>
      </c>
      <c r="W60" s="130" t="s">
        <v>765</v>
      </c>
      <c r="X60" s="132" t="b">
        <v>0</v>
      </c>
      <c r="Y60" s="4"/>
      <c r="Z60" s="132" t="b">
        <v>1</v>
      </c>
      <c r="AA60" s="132">
        <v>74</v>
      </c>
    </row>
    <row r="61" spans="1:27">
      <c r="A61" s="130" t="s">
        <v>825</v>
      </c>
      <c r="B61" s="130" t="s">
        <v>49</v>
      </c>
      <c r="C61">
        <v>2005</v>
      </c>
      <c r="D61" t="s">
        <v>822</v>
      </c>
      <c r="E61" s="131">
        <v>38580</v>
      </c>
      <c r="F61" t="s">
        <v>241</v>
      </c>
      <c r="G61" t="s">
        <v>247</v>
      </c>
      <c r="H61">
        <v>3045</v>
      </c>
      <c r="L61">
        <v>3</v>
      </c>
      <c r="M61" t="s">
        <v>242</v>
      </c>
      <c r="N61">
        <v>631386</v>
      </c>
      <c r="O61" t="s">
        <v>97</v>
      </c>
      <c r="P61" s="130" t="s">
        <v>145</v>
      </c>
      <c r="Q61" s="130" t="s">
        <v>241</v>
      </c>
      <c r="R61" s="130" t="s">
        <v>241</v>
      </c>
      <c r="S61" s="130" t="s">
        <v>241</v>
      </c>
      <c r="T61">
        <v>0.47964435</v>
      </c>
      <c r="U61">
        <v>0.47964435</v>
      </c>
      <c r="W61" s="130" t="s">
        <v>765</v>
      </c>
      <c r="X61" s="132" t="b">
        <v>0</v>
      </c>
      <c r="Y61" s="4"/>
      <c r="Z61" s="132" t="b">
        <v>1</v>
      </c>
      <c r="AA61" s="132">
        <v>74</v>
      </c>
    </row>
    <row r="62" spans="1:27">
      <c r="A62" s="130" t="s">
        <v>826</v>
      </c>
      <c r="B62" s="130" t="s">
        <v>49</v>
      </c>
      <c r="C62">
        <v>2006</v>
      </c>
      <c r="D62" t="s">
        <v>822</v>
      </c>
      <c r="E62" s="131">
        <v>38945</v>
      </c>
      <c r="F62" t="s">
        <v>241</v>
      </c>
      <c r="G62" t="s">
        <v>247</v>
      </c>
      <c r="H62">
        <v>3045</v>
      </c>
      <c r="L62">
        <v>4</v>
      </c>
      <c r="M62" t="s">
        <v>242</v>
      </c>
      <c r="N62">
        <v>631386</v>
      </c>
      <c r="O62" t="s">
        <v>97</v>
      </c>
      <c r="P62" s="130" t="s">
        <v>145</v>
      </c>
      <c r="Q62" s="130" t="s">
        <v>241</v>
      </c>
      <c r="R62" s="130" t="s">
        <v>241</v>
      </c>
      <c r="S62" s="130" t="s">
        <v>241</v>
      </c>
      <c r="T62">
        <v>3.1019631699999999</v>
      </c>
      <c r="U62">
        <v>3.1019631699999999</v>
      </c>
      <c r="W62" s="130" t="s">
        <v>765</v>
      </c>
      <c r="X62" s="132" t="b">
        <v>0</v>
      </c>
      <c r="Y62" s="4"/>
      <c r="Z62" s="132" t="b">
        <v>1</v>
      </c>
      <c r="AA62" s="132">
        <v>74</v>
      </c>
    </row>
    <row r="63" spans="1:27">
      <c r="A63" s="130" t="s">
        <v>827</v>
      </c>
      <c r="B63" s="130" t="s">
        <v>49</v>
      </c>
      <c r="C63">
        <v>2007</v>
      </c>
      <c r="D63" t="s">
        <v>822</v>
      </c>
      <c r="E63" s="131">
        <v>39310</v>
      </c>
      <c r="F63" t="s">
        <v>241</v>
      </c>
      <c r="G63" t="s">
        <v>247</v>
      </c>
      <c r="H63">
        <v>3045</v>
      </c>
      <c r="L63">
        <v>5</v>
      </c>
      <c r="M63" t="s">
        <v>242</v>
      </c>
      <c r="N63">
        <v>631386</v>
      </c>
      <c r="O63" t="s">
        <v>97</v>
      </c>
      <c r="P63" s="130" t="s">
        <v>145</v>
      </c>
      <c r="Q63" s="130" t="s">
        <v>241</v>
      </c>
      <c r="R63" s="130" t="s">
        <v>241</v>
      </c>
      <c r="S63" s="130" t="s">
        <v>241</v>
      </c>
      <c r="T63">
        <v>0.65854234</v>
      </c>
      <c r="U63">
        <v>0.65854234</v>
      </c>
      <c r="W63" s="130" t="s">
        <v>765</v>
      </c>
      <c r="X63" s="132" t="b">
        <v>0</v>
      </c>
      <c r="Y63" s="4"/>
      <c r="Z63" s="132" t="b">
        <v>1</v>
      </c>
      <c r="AA63" s="132">
        <v>74</v>
      </c>
    </row>
    <row r="64" spans="1:27">
      <c r="A64" s="130" t="s">
        <v>828</v>
      </c>
      <c r="B64" s="130" t="s">
        <v>49</v>
      </c>
      <c r="C64">
        <v>2006</v>
      </c>
      <c r="D64" t="s">
        <v>822</v>
      </c>
      <c r="E64" s="131">
        <v>38945</v>
      </c>
      <c r="F64" t="s">
        <v>241</v>
      </c>
      <c r="G64" t="s">
        <v>247</v>
      </c>
      <c r="H64">
        <v>3045</v>
      </c>
      <c r="L64">
        <v>3</v>
      </c>
      <c r="M64" t="s">
        <v>242</v>
      </c>
      <c r="N64">
        <v>632388</v>
      </c>
      <c r="O64" t="s">
        <v>97</v>
      </c>
      <c r="P64" s="130" t="s">
        <v>145</v>
      </c>
      <c r="Q64" s="130" t="s">
        <v>241</v>
      </c>
      <c r="R64" s="130" t="s">
        <v>241</v>
      </c>
      <c r="S64" s="130" t="s">
        <v>241</v>
      </c>
      <c r="T64">
        <v>4.4625323400000001</v>
      </c>
      <c r="U64">
        <v>4.4625323400000001</v>
      </c>
      <c r="W64" s="130" t="s">
        <v>765</v>
      </c>
      <c r="X64" s="132" t="b">
        <v>0</v>
      </c>
      <c r="Y64" s="4"/>
      <c r="Z64" s="132" t="b">
        <v>1</v>
      </c>
      <c r="AA64" s="132">
        <v>74</v>
      </c>
    </row>
    <row r="65" spans="1:27">
      <c r="A65" s="130" t="s">
        <v>829</v>
      </c>
      <c r="B65" s="130" t="s">
        <v>49</v>
      </c>
      <c r="C65">
        <v>2007</v>
      </c>
      <c r="D65" t="s">
        <v>822</v>
      </c>
      <c r="E65" s="131">
        <v>39310</v>
      </c>
      <c r="F65" t="s">
        <v>241</v>
      </c>
      <c r="G65" t="s">
        <v>247</v>
      </c>
      <c r="H65">
        <v>3045</v>
      </c>
      <c r="L65">
        <v>4</v>
      </c>
      <c r="M65" t="s">
        <v>242</v>
      </c>
      <c r="N65">
        <v>632388</v>
      </c>
      <c r="O65" t="s">
        <v>97</v>
      </c>
      <c r="P65" s="130" t="s">
        <v>145</v>
      </c>
      <c r="Q65" s="130" t="s">
        <v>241</v>
      </c>
      <c r="R65" s="130" t="s">
        <v>241</v>
      </c>
      <c r="S65" s="130" t="s">
        <v>241</v>
      </c>
      <c r="T65">
        <v>13.01804772</v>
      </c>
      <c r="U65">
        <v>13.01804772</v>
      </c>
      <c r="W65" s="130" t="s">
        <v>765</v>
      </c>
      <c r="X65" s="132" t="b">
        <v>0</v>
      </c>
      <c r="Y65" s="4"/>
      <c r="Z65" s="132" t="b">
        <v>1</v>
      </c>
      <c r="AA65" s="132">
        <v>74</v>
      </c>
    </row>
    <row r="66" spans="1:27">
      <c r="A66" s="130" t="s">
        <v>830</v>
      </c>
      <c r="B66" s="130" t="s">
        <v>49</v>
      </c>
      <c r="C66">
        <v>2008</v>
      </c>
      <c r="D66" t="s">
        <v>822</v>
      </c>
      <c r="E66" s="131">
        <v>39676</v>
      </c>
      <c r="F66" t="s">
        <v>241</v>
      </c>
      <c r="G66" t="s">
        <v>247</v>
      </c>
      <c r="H66">
        <v>3045</v>
      </c>
      <c r="L66">
        <v>5</v>
      </c>
      <c r="M66" t="s">
        <v>242</v>
      </c>
      <c r="N66">
        <v>632388</v>
      </c>
      <c r="O66" t="s">
        <v>97</v>
      </c>
      <c r="P66" s="130" t="s">
        <v>145</v>
      </c>
      <c r="Q66" s="130" t="s">
        <v>241</v>
      </c>
      <c r="R66" s="130" t="s">
        <v>241</v>
      </c>
      <c r="S66" s="130" t="s">
        <v>241</v>
      </c>
      <c r="T66">
        <v>0.36887771000000003</v>
      </c>
      <c r="U66">
        <v>0.36887771000000003</v>
      </c>
      <c r="W66" s="130" t="s">
        <v>765</v>
      </c>
      <c r="X66" s="132" t="b">
        <v>0</v>
      </c>
      <c r="Y66" s="4"/>
      <c r="Z66" s="132" t="b">
        <v>1</v>
      </c>
      <c r="AA66" s="132">
        <v>74</v>
      </c>
    </row>
    <row r="67" spans="1:27">
      <c r="A67" s="130" t="s">
        <v>831</v>
      </c>
      <c r="B67" s="130" t="s">
        <v>49</v>
      </c>
      <c r="C67">
        <v>2007</v>
      </c>
      <c r="D67" t="s">
        <v>822</v>
      </c>
      <c r="E67" s="131">
        <v>39310</v>
      </c>
      <c r="F67" t="s">
        <v>241</v>
      </c>
      <c r="G67" t="s">
        <v>247</v>
      </c>
      <c r="H67">
        <v>3045</v>
      </c>
      <c r="L67">
        <v>3</v>
      </c>
      <c r="M67" t="s">
        <v>242</v>
      </c>
      <c r="N67">
        <v>632972</v>
      </c>
      <c r="O67" t="s">
        <v>97</v>
      </c>
      <c r="P67" s="130" t="s">
        <v>145</v>
      </c>
      <c r="Q67" s="130" t="s">
        <v>241</v>
      </c>
      <c r="R67" s="130" t="s">
        <v>241</v>
      </c>
      <c r="S67" s="130" t="s">
        <v>241</v>
      </c>
      <c r="T67">
        <v>34.832083310000002</v>
      </c>
      <c r="U67">
        <v>34.832083310000002</v>
      </c>
      <c r="W67" s="130" t="s">
        <v>765</v>
      </c>
      <c r="X67" s="132" t="b">
        <v>0</v>
      </c>
      <c r="Y67" s="4"/>
      <c r="Z67" s="132" t="b">
        <v>1</v>
      </c>
      <c r="AA67" s="132">
        <v>74</v>
      </c>
    </row>
    <row r="68" spans="1:27">
      <c r="A68" s="130" t="s">
        <v>832</v>
      </c>
      <c r="B68" s="130" t="s">
        <v>49</v>
      </c>
      <c r="C68">
        <v>2008</v>
      </c>
      <c r="D68" t="s">
        <v>822</v>
      </c>
      <c r="E68" s="131">
        <v>39676</v>
      </c>
      <c r="F68" t="s">
        <v>241</v>
      </c>
      <c r="G68" t="s">
        <v>247</v>
      </c>
      <c r="H68">
        <v>3045</v>
      </c>
      <c r="L68">
        <v>4</v>
      </c>
      <c r="M68" t="s">
        <v>242</v>
      </c>
      <c r="N68">
        <v>632972</v>
      </c>
      <c r="O68" t="s">
        <v>97</v>
      </c>
      <c r="P68" s="130" t="s">
        <v>145</v>
      </c>
      <c r="Q68" s="130" t="s">
        <v>241</v>
      </c>
      <c r="R68" s="130" t="s">
        <v>241</v>
      </c>
      <c r="S68" s="130" t="s">
        <v>241</v>
      </c>
      <c r="T68">
        <v>5.6038248599999996</v>
      </c>
      <c r="U68">
        <v>5.6038248599999996</v>
      </c>
      <c r="W68" s="130" t="s">
        <v>765</v>
      </c>
      <c r="X68" s="132" t="b">
        <v>0</v>
      </c>
      <c r="Y68" s="4"/>
      <c r="Z68" s="132" t="b">
        <v>1</v>
      </c>
      <c r="AA68" s="132">
        <v>74</v>
      </c>
    </row>
    <row r="69" spans="1:27">
      <c r="A69" s="130" t="s">
        <v>833</v>
      </c>
      <c r="B69" s="130" t="s">
        <v>49</v>
      </c>
      <c r="C69">
        <v>2009</v>
      </c>
      <c r="D69" t="s">
        <v>822</v>
      </c>
      <c r="E69" s="131">
        <v>40041</v>
      </c>
      <c r="F69" t="s">
        <v>241</v>
      </c>
      <c r="G69" t="s">
        <v>247</v>
      </c>
      <c r="H69">
        <v>3045</v>
      </c>
      <c r="L69">
        <v>5</v>
      </c>
      <c r="M69" t="s">
        <v>242</v>
      </c>
      <c r="N69">
        <v>632972</v>
      </c>
      <c r="O69" t="s">
        <v>97</v>
      </c>
      <c r="P69" s="130" t="s">
        <v>145</v>
      </c>
      <c r="Q69" s="130" t="s">
        <v>241</v>
      </c>
      <c r="R69" s="130" t="s">
        <v>241</v>
      </c>
      <c r="S69" s="130" t="s">
        <v>241</v>
      </c>
      <c r="T69">
        <v>6.4593300000000006E-2</v>
      </c>
      <c r="U69">
        <v>6.4593300000000006E-2</v>
      </c>
      <c r="W69" s="130" t="s">
        <v>765</v>
      </c>
      <c r="X69" s="132" t="b">
        <v>0</v>
      </c>
      <c r="Y69" s="4"/>
      <c r="Z69" s="132" t="b">
        <v>1</v>
      </c>
      <c r="AA69" s="132">
        <v>74</v>
      </c>
    </row>
    <row r="70" spans="1:27">
      <c r="A70" s="130" t="s">
        <v>834</v>
      </c>
      <c r="B70" s="130" t="s">
        <v>49</v>
      </c>
      <c r="C70">
        <v>2005</v>
      </c>
      <c r="D70" t="s">
        <v>835</v>
      </c>
      <c r="E70" s="131">
        <v>38534</v>
      </c>
      <c r="F70" t="s">
        <v>241</v>
      </c>
      <c r="G70" t="s">
        <v>247</v>
      </c>
      <c r="H70">
        <v>3045</v>
      </c>
      <c r="L70">
        <v>3</v>
      </c>
      <c r="M70" t="s">
        <v>242</v>
      </c>
      <c r="N70">
        <v>210483</v>
      </c>
      <c r="O70" t="s">
        <v>97</v>
      </c>
      <c r="P70" s="130" t="s">
        <v>145</v>
      </c>
      <c r="Q70" s="130" t="s">
        <v>241</v>
      </c>
      <c r="R70" s="130" t="s">
        <v>241</v>
      </c>
      <c r="S70" s="130" t="s">
        <v>241</v>
      </c>
      <c r="T70">
        <v>12.95995559</v>
      </c>
      <c r="U70">
        <v>12.95995559</v>
      </c>
      <c r="W70" s="130" t="s">
        <v>765</v>
      </c>
      <c r="X70" s="132" t="b">
        <v>0</v>
      </c>
      <c r="Y70" s="4"/>
      <c r="Z70" s="132" t="b">
        <v>1</v>
      </c>
      <c r="AA70" s="132">
        <v>74</v>
      </c>
    </row>
    <row r="71" spans="1:27">
      <c r="A71" s="130" t="s">
        <v>836</v>
      </c>
      <c r="B71" s="130" t="s">
        <v>49</v>
      </c>
      <c r="C71">
        <v>2006</v>
      </c>
      <c r="D71" t="s">
        <v>835</v>
      </c>
      <c r="E71" s="131">
        <v>38899</v>
      </c>
      <c r="F71" t="s">
        <v>241</v>
      </c>
      <c r="G71" t="s">
        <v>247</v>
      </c>
      <c r="H71">
        <v>3045</v>
      </c>
      <c r="L71">
        <v>4</v>
      </c>
      <c r="M71" t="s">
        <v>242</v>
      </c>
      <c r="N71">
        <v>210483</v>
      </c>
      <c r="O71" t="s">
        <v>97</v>
      </c>
      <c r="P71" s="130" t="s">
        <v>145</v>
      </c>
      <c r="Q71" s="130" t="s">
        <v>241</v>
      </c>
      <c r="R71" s="130" t="s">
        <v>241</v>
      </c>
      <c r="S71" s="130" t="s">
        <v>241</v>
      </c>
      <c r="T71">
        <v>18.135268539999998</v>
      </c>
      <c r="U71">
        <v>18.135268539999998</v>
      </c>
      <c r="W71" s="130" t="s">
        <v>765</v>
      </c>
      <c r="X71" s="132" t="b">
        <v>0</v>
      </c>
      <c r="Y71" s="4"/>
      <c r="Z71" s="132" t="b">
        <v>1</v>
      </c>
      <c r="AA71" s="132">
        <v>74</v>
      </c>
    </row>
    <row r="72" spans="1:27">
      <c r="A72" s="130" t="s">
        <v>837</v>
      </c>
      <c r="B72" s="130" t="s">
        <v>49</v>
      </c>
      <c r="C72">
        <v>2007</v>
      </c>
      <c r="D72" t="s">
        <v>835</v>
      </c>
      <c r="E72" s="131">
        <v>39264</v>
      </c>
      <c r="F72" t="s">
        <v>241</v>
      </c>
      <c r="G72" t="s">
        <v>247</v>
      </c>
      <c r="H72">
        <v>3045</v>
      </c>
      <c r="L72">
        <v>5</v>
      </c>
      <c r="M72" t="s">
        <v>242</v>
      </c>
      <c r="N72">
        <v>210483</v>
      </c>
      <c r="O72" t="s">
        <v>97</v>
      </c>
      <c r="P72" s="130" t="s">
        <v>145</v>
      </c>
      <c r="Q72" s="130" t="s">
        <v>241</v>
      </c>
      <c r="R72" s="130" t="s">
        <v>241</v>
      </c>
      <c r="S72" s="130" t="s">
        <v>241</v>
      </c>
      <c r="T72">
        <v>1.1111937000000001</v>
      </c>
      <c r="U72">
        <v>1.1111937000000001</v>
      </c>
      <c r="W72" s="130" t="s">
        <v>765</v>
      </c>
      <c r="X72" s="132" t="b">
        <v>0</v>
      </c>
      <c r="Y72" s="4"/>
      <c r="Z72" s="132" t="b">
        <v>1</v>
      </c>
      <c r="AA72" s="132">
        <v>74</v>
      </c>
    </row>
    <row r="73" spans="1:27">
      <c r="A73" s="130" t="s">
        <v>838</v>
      </c>
      <c r="B73" s="130" t="s">
        <v>49</v>
      </c>
      <c r="C73">
        <v>2005</v>
      </c>
      <c r="D73" t="s">
        <v>835</v>
      </c>
      <c r="E73" s="131">
        <v>38534</v>
      </c>
      <c r="F73" t="s">
        <v>241</v>
      </c>
      <c r="G73" t="s">
        <v>247</v>
      </c>
      <c r="H73">
        <v>3045</v>
      </c>
      <c r="L73">
        <v>3</v>
      </c>
      <c r="M73" t="s">
        <v>242</v>
      </c>
      <c r="N73">
        <v>210484</v>
      </c>
      <c r="O73" t="s">
        <v>97</v>
      </c>
      <c r="P73" s="130" t="s">
        <v>145</v>
      </c>
      <c r="Q73" s="130" t="s">
        <v>241</v>
      </c>
      <c r="R73" s="130" t="s">
        <v>241</v>
      </c>
      <c r="S73" s="130" t="s">
        <v>241</v>
      </c>
      <c r="T73">
        <v>10.343008340000001</v>
      </c>
      <c r="U73">
        <v>10.343008340000001</v>
      </c>
      <c r="W73" s="130" t="s">
        <v>765</v>
      </c>
      <c r="X73" s="132" t="b">
        <v>0</v>
      </c>
      <c r="Y73" s="4"/>
      <c r="Z73" s="132" t="b">
        <v>1</v>
      </c>
      <c r="AA73" s="132">
        <v>74</v>
      </c>
    </row>
    <row r="74" spans="1:27">
      <c r="A74" s="130" t="s">
        <v>839</v>
      </c>
      <c r="B74" s="130" t="s">
        <v>49</v>
      </c>
      <c r="C74">
        <v>2006</v>
      </c>
      <c r="D74" t="s">
        <v>835</v>
      </c>
      <c r="E74" s="131">
        <v>38899</v>
      </c>
      <c r="F74" t="s">
        <v>241</v>
      </c>
      <c r="G74" t="s">
        <v>247</v>
      </c>
      <c r="H74">
        <v>3045</v>
      </c>
      <c r="L74">
        <v>4</v>
      </c>
      <c r="M74" t="s">
        <v>242</v>
      </c>
      <c r="N74">
        <v>210484</v>
      </c>
      <c r="O74" t="s">
        <v>97</v>
      </c>
      <c r="P74" s="130" t="s">
        <v>145</v>
      </c>
      <c r="Q74" s="130" t="s">
        <v>241</v>
      </c>
      <c r="R74" s="130" t="s">
        <v>241</v>
      </c>
      <c r="S74" s="130" t="s">
        <v>241</v>
      </c>
      <c r="T74">
        <v>19.542964619999999</v>
      </c>
      <c r="U74">
        <v>19.542964619999999</v>
      </c>
      <c r="W74" s="130" t="s">
        <v>765</v>
      </c>
      <c r="X74" s="132" t="b">
        <v>0</v>
      </c>
      <c r="Y74" s="4"/>
      <c r="Z74" s="132" t="b">
        <v>1</v>
      </c>
      <c r="AA74" s="132">
        <v>74</v>
      </c>
    </row>
    <row r="75" spans="1:27">
      <c r="A75" s="130" t="s">
        <v>840</v>
      </c>
      <c r="B75" s="130" t="s">
        <v>49</v>
      </c>
      <c r="C75">
        <v>2007</v>
      </c>
      <c r="D75" t="s">
        <v>835</v>
      </c>
      <c r="E75" s="131">
        <v>39264</v>
      </c>
      <c r="F75" t="s">
        <v>241</v>
      </c>
      <c r="G75" t="s">
        <v>247</v>
      </c>
      <c r="H75">
        <v>3045</v>
      </c>
      <c r="L75">
        <v>5</v>
      </c>
      <c r="M75" t="s">
        <v>242</v>
      </c>
      <c r="N75">
        <v>210484</v>
      </c>
      <c r="O75" t="s">
        <v>97</v>
      </c>
      <c r="P75" s="130" t="s">
        <v>145</v>
      </c>
      <c r="Q75" s="130" t="s">
        <v>241</v>
      </c>
      <c r="R75" s="130" t="s">
        <v>241</v>
      </c>
      <c r="S75" s="130" t="s">
        <v>241</v>
      </c>
      <c r="T75">
        <v>0.83339527999999996</v>
      </c>
      <c r="U75">
        <v>0.83339527999999996</v>
      </c>
      <c r="W75" s="130" t="s">
        <v>765</v>
      </c>
      <c r="X75" s="132" t="b">
        <v>0</v>
      </c>
      <c r="Y75" s="4"/>
      <c r="Z75" s="132" t="b">
        <v>1</v>
      </c>
      <c r="AA75" s="132">
        <v>74</v>
      </c>
    </row>
    <row r="76" spans="1:27">
      <c r="A76" s="130" t="s">
        <v>841</v>
      </c>
      <c r="B76" s="130" t="s">
        <v>49</v>
      </c>
      <c r="C76">
        <v>2005</v>
      </c>
      <c r="D76" t="s">
        <v>835</v>
      </c>
      <c r="E76" s="131">
        <v>38534</v>
      </c>
      <c r="F76" t="s">
        <v>241</v>
      </c>
      <c r="G76" t="s">
        <v>247</v>
      </c>
      <c r="H76">
        <v>3045</v>
      </c>
      <c r="L76">
        <v>3</v>
      </c>
      <c r="M76" t="s">
        <v>242</v>
      </c>
      <c r="N76">
        <v>210506</v>
      </c>
      <c r="O76" t="s">
        <v>97</v>
      </c>
      <c r="P76" s="130" t="s">
        <v>145</v>
      </c>
      <c r="Q76" s="130" t="s">
        <v>241</v>
      </c>
      <c r="R76" s="130" t="s">
        <v>241</v>
      </c>
      <c r="S76" s="130" t="s">
        <v>241</v>
      </c>
      <c r="T76">
        <v>4.3831798300000004</v>
      </c>
      <c r="U76">
        <v>4.3831798300000004</v>
      </c>
      <c r="W76" s="130" t="s">
        <v>765</v>
      </c>
      <c r="X76" s="132" t="b">
        <v>0</v>
      </c>
      <c r="Y76" s="4"/>
      <c r="Z76" s="132" t="b">
        <v>1</v>
      </c>
      <c r="AA76" s="132">
        <v>74</v>
      </c>
    </row>
    <row r="77" spans="1:27">
      <c r="A77" s="130" t="s">
        <v>842</v>
      </c>
      <c r="B77" s="130" t="s">
        <v>49</v>
      </c>
      <c r="C77">
        <v>2006</v>
      </c>
      <c r="D77" t="s">
        <v>835</v>
      </c>
      <c r="E77" s="131">
        <v>38899</v>
      </c>
      <c r="F77" t="s">
        <v>241</v>
      </c>
      <c r="G77" t="s">
        <v>247</v>
      </c>
      <c r="H77">
        <v>3045</v>
      </c>
      <c r="L77">
        <v>4</v>
      </c>
      <c r="M77" t="s">
        <v>242</v>
      </c>
      <c r="N77">
        <v>210506</v>
      </c>
      <c r="O77" t="s">
        <v>97</v>
      </c>
      <c r="P77" s="130" t="s">
        <v>145</v>
      </c>
      <c r="Q77" s="130" t="s">
        <v>241</v>
      </c>
      <c r="R77" s="130" t="s">
        <v>241</v>
      </c>
      <c r="S77" s="130" t="s">
        <v>241</v>
      </c>
      <c r="T77">
        <v>6.1792679000000001</v>
      </c>
      <c r="U77">
        <v>6.1792679000000001</v>
      </c>
      <c r="W77" s="130" t="s">
        <v>765</v>
      </c>
      <c r="X77" s="132" t="b">
        <v>0</v>
      </c>
      <c r="Y77" s="4"/>
      <c r="Z77" s="132" t="b">
        <v>1</v>
      </c>
      <c r="AA77" s="132">
        <v>74</v>
      </c>
    </row>
    <row r="78" spans="1:27">
      <c r="A78" s="130" t="s">
        <v>843</v>
      </c>
      <c r="B78" s="130" t="s">
        <v>49</v>
      </c>
      <c r="C78">
        <v>2007</v>
      </c>
      <c r="D78" t="s">
        <v>835</v>
      </c>
      <c r="E78" s="131">
        <v>39264</v>
      </c>
      <c r="F78" t="s">
        <v>241</v>
      </c>
      <c r="G78" t="s">
        <v>247</v>
      </c>
      <c r="H78">
        <v>3045</v>
      </c>
      <c r="L78">
        <v>5</v>
      </c>
      <c r="M78" t="s">
        <v>242</v>
      </c>
      <c r="N78">
        <v>210506</v>
      </c>
      <c r="O78" t="s">
        <v>97</v>
      </c>
      <c r="P78" s="130" t="s">
        <v>145</v>
      </c>
      <c r="Q78" s="130" t="s">
        <v>241</v>
      </c>
      <c r="R78" s="130" t="s">
        <v>241</v>
      </c>
      <c r="S78" s="130" t="s">
        <v>241</v>
      </c>
      <c r="T78">
        <v>0.25567288999999999</v>
      </c>
      <c r="U78">
        <v>0.25567288999999999</v>
      </c>
      <c r="W78" s="130" t="s">
        <v>765</v>
      </c>
      <c r="X78" s="132" t="b">
        <v>0</v>
      </c>
      <c r="Y78" s="4"/>
      <c r="Z78" s="132" t="b">
        <v>1</v>
      </c>
      <c r="AA78" s="132">
        <v>74</v>
      </c>
    </row>
    <row r="79" spans="1:27">
      <c r="A79" s="130" t="s">
        <v>844</v>
      </c>
      <c r="B79" s="130" t="s">
        <v>49</v>
      </c>
      <c r="C79">
        <v>2006</v>
      </c>
      <c r="D79" t="s">
        <v>835</v>
      </c>
      <c r="E79" s="131">
        <v>38899</v>
      </c>
      <c r="F79" t="s">
        <v>241</v>
      </c>
      <c r="G79" t="s">
        <v>247</v>
      </c>
      <c r="H79">
        <v>3045</v>
      </c>
      <c r="L79">
        <v>3</v>
      </c>
      <c r="M79" t="s">
        <v>242</v>
      </c>
      <c r="N79">
        <v>210547</v>
      </c>
      <c r="O79" t="s">
        <v>97</v>
      </c>
      <c r="P79" s="130" t="s">
        <v>145</v>
      </c>
      <c r="Q79" s="130" t="s">
        <v>241</v>
      </c>
      <c r="R79" s="130" t="s">
        <v>241</v>
      </c>
      <c r="S79" s="130" t="s">
        <v>241</v>
      </c>
      <c r="T79">
        <v>53.247634269999999</v>
      </c>
      <c r="U79">
        <v>53.247634269999999</v>
      </c>
      <c r="W79" s="130" t="s">
        <v>765</v>
      </c>
      <c r="X79" s="132" t="b">
        <v>0</v>
      </c>
      <c r="Y79" s="4"/>
      <c r="Z79" s="132" t="b">
        <v>1</v>
      </c>
      <c r="AA79" s="132">
        <v>74</v>
      </c>
    </row>
    <row r="80" spans="1:27">
      <c r="A80" s="130" t="s">
        <v>845</v>
      </c>
      <c r="B80" s="130" t="s">
        <v>49</v>
      </c>
      <c r="C80">
        <v>2007</v>
      </c>
      <c r="D80" t="s">
        <v>835</v>
      </c>
      <c r="E80" s="131">
        <v>39264</v>
      </c>
      <c r="F80" t="s">
        <v>241</v>
      </c>
      <c r="G80" t="s">
        <v>247</v>
      </c>
      <c r="H80">
        <v>3045</v>
      </c>
      <c r="L80">
        <v>4</v>
      </c>
      <c r="M80" t="s">
        <v>242</v>
      </c>
      <c r="N80">
        <v>210547</v>
      </c>
      <c r="O80" t="s">
        <v>97</v>
      </c>
      <c r="P80" s="130" t="s">
        <v>145</v>
      </c>
      <c r="Q80" s="130" t="s">
        <v>241</v>
      </c>
      <c r="R80" s="130" t="s">
        <v>241</v>
      </c>
      <c r="S80" s="130" t="s">
        <v>241</v>
      </c>
      <c r="T80">
        <v>41.581261619999999</v>
      </c>
      <c r="U80">
        <v>41.581261619999999</v>
      </c>
      <c r="W80" s="130" t="s">
        <v>765</v>
      </c>
      <c r="X80" s="132" t="b">
        <v>0</v>
      </c>
      <c r="Y80" s="4"/>
      <c r="Z80" s="132" t="b">
        <v>1</v>
      </c>
      <c r="AA80" s="132">
        <v>74</v>
      </c>
    </row>
    <row r="81" spans="1:27">
      <c r="A81" s="130" t="s">
        <v>846</v>
      </c>
      <c r="B81" s="130" t="s">
        <v>49</v>
      </c>
      <c r="C81">
        <v>2006</v>
      </c>
      <c r="D81" t="s">
        <v>835</v>
      </c>
      <c r="E81" s="131">
        <v>38899</v>
      </c>
      <c r="F81" t="s">
        <v>241</v>
      </c>
      <c r="G81" t="s">
        <v>247</v>
      </c>
      <c r="H81">
        <v>3045</v>
      </c>
      <c r="L81">
        <v>3</v>
      </c>
      <c r="M81" t="s">
        <v>242</v>
      </c>
      <c r="N81">
        <v>210548</v>
      </c>
      <c r="O81" t="s">
        <v>97</v>
      </c>
      <c r="P81" s="130" t="s">
        <v>145</v>
      </c>
      <c r="Q81" s="130" t="s">
        <v>241</v>
      </c>
      <c r="R81" s="130" t="s">
        <v>241</v>
      </c>
      <c r="S81" s="130" t="s">
        <v>241</v>
      </c>
      <c r="T81">
        <v>58.901958649999997</v>
      </c>
      <c r="U81">
        <v>58.901958649999997</v>
      </c>
      <c r="W81" s="130" t="s">
        <v>765</v>
      </c>
      <c r="X81" s="132" t="b">
        <v>0</v>
      </c>
      <c r="Y81" s="4"/>
      <c r="Z81" s="132" t="b">
        <v>1</v>
      </c>
      <c r="AA81" s="132">
        <v>74</v>
      </c>
    </row>
    <row r="82" spans="1:27">
      <c r="A82" s="130" t="s">
        <v>847</v>
      </c>
      <c r="B82" s="130" t="s">
        <v>49</v>
      </c>
      <c r="C82">
        <v>2007</v>
      </c>
      <c r="D82" t="s">
        <v>835</v>
      </c>
      <c r="E82" s="131">
        <v>39264</v>
      </c>
      <c r="F82" t="s">
        <v>241</v>
      </c>
      <c r="G82" t="s">
        <v>247</v>
      </c>
      <c r="H82">
        <v>3045</v>
      </c>
      <c r="L82">
        <v>4</v>
      </c>
      <c r="M82" t="s">
        <v>242</v>
      </c>
      <c r="N82">
        <v>210548</v>
      </c>
      <c r="O82" t="s">
        <v>97</v>
      </c>
      <c r="P82" s="130" t="s">
        <v>145</v>
      </c>
      <c r="Q82" s="130" t="s">
        <v>241</v>
      </c>
      <c r="R82" s="130" t="s">
        <v>241</v>
      </c>
      <c r="S82" s="130" t="s">
        <v>241</v>
      </c>
      <c r="T82">
        <v>46.335793959999997</v>
      </c>
      <c r="U82">
        <v>46.335793959999997</v>
      </c>
      <c r="W82" s="130" t="s">
        <v>765</v>
      </c>
      <c r="X82" s="132" t="b">
        <v>0</v>
      </c>
      <c r="Y82" s="4"/>
      <c r="Z82" s="132" t="b">
        <v>1</v>
      </c>
      <c r="AA82" s="132">
        <v>74</v>
      </c>
    </row>
    <row r="83" spans="1:27">
      <c r="A83" s="130" t="s">
        <v>848</v>
      </c>
      <c r="B83" s="130" t="s">
        <v>49</v>
      </c>
      <c r="C83">
        <v>2008</v>
      </c>
      <c r="D83" t="s">
        <v>835</v>
      </c>
      <c r="E83" s="131">
        <v>39630</v>
      </c>
      <c r="F83" t="s">
        <v>241</v>
      </c>
      <c r="G83" t="s">
        <v>247</v>
      </c>
      <c r="H83">
        <v>3045</v>
      </c>
      <c r="L83">
        <v>5</v>
      </c>
      <c r="M83" t="s">
        <v>242</v>
      </c>
      <c r="N83">
        <v>210548</v>
      </c>
      <c r="O83" t="s">
        <v>97</v>
      </c>
      <c r="P83" s="130" t="s">
        <v>145</v>
      </c>
      <c r="Q83" s="130" t="s">
        <v>241</v>
      </c>
      <c r="R83" s="130" t="s">
        <v>241</v>
      </c>
      <c r="S83" s="130" t="s">
        <v>241</v>
      </c>
      <c r="T83">
        <v>1.3295511200000001</v>
      </c>
      <c r="U83">
        <v>1.3295511200000001</v>
      </c>
      <c r="W83" s="130" t="s">
        <v>765</v>
      </c>
      <c r="X83" s="132" t="b">
        <v>0</v>
      </c>
      <c r="Y83" s="4"/>
      <c r="Z83" s="132" t="b">
        <v>1</v>
      </c>
      <c r="AA83" s="132">
        <v>74</v>
      </c>
    </row>
    <row r="84" spans="1:27">
      <c r="A84" s="130" t="s">
        <v>849</v>
      </c>
      <c r="B84" s="130" t="s">
        <v>49</v>
      </c>
      <c r="C84">
        <v>2006</v>
      </c>
      <c r="D84" t="s">
        <v>835</v>
      </c>
      <c r="E84" s="131">
        <v>38899</v>
      </c>
      <c r="F84" t="s">
        <v>241</v>
      </c>
      <c r="G84" t="s">
        <v>247</v>
      </c>
      <c r="H84">
        <v>3045</v>
      </c>
      <c r="L84">
        <v>3</v>
      </c>
      <c r="M84" t="s">
        <v>242</v>
      </c>
      <c r="N84">
        <v>210559</v>
      </c>
      <c r="O84" t="s">
        <v>97</v>
      </c>
      <c r="P84" s="130" t="s">
        <v>145</v>
      </c>
      <c r="Q84" s="130" t="s">
        <v>241</v>
      </c>
      <c r="R84" s="130" t="s">
        <v>241</v>
      </c>
      <c r="S84" s="130" t="s">
        <v>241</v>
      </c>
      <c r="T84">
        <v>10.45414429</v>
      </c>
      <c r="U84">
        <v>10.45414429</v>
      </c>
      <c r="W84" s="130" t="s">
        <v>765</v>
      </c>
      <c r="X84" s="132" t="b">
        <v>0</v>
      </c>
      <c r="Y84" s="4"/>
      <c r="Z84" s="132" t="b">
        <v>1</v>
      </c>
      <c r="AA84" s="132">
        <v>74</v>
      </c>
    </row>
    <row r="85" spans="1:27">
      <c r="A85" s="130" t="s">
        <v>850</v>
      </c>
      <c r="B85" s="130" t="s">
        <v>49</v>
      </c>
      <c r="C85">
        <v>2007</v>
      </c>
      <c r="D85" t="s">
        <v>835</v>
      </c>
      <c r="E85" s="131">
        <v>39264</v>
      </c>
      <c r="F85" t="s">
        <v>241</v>
      </c>
      <c r="G85" t="s">
        <v>247</v>
      </c>
      <c r="H85">
        <v>3045</v>
      </c>
      <c r="L85">
        <v>4</v>
      </c>
      <c r="M85" t="s">
        <v>242</v>
      </c>
      <c r="N85">
        <v>210559</v>
      </c>
      <c r="O85" t="s">
        <v>97</v>
      </c>
      <c r="P85" s="130" t="s">
        <v>145</v>
      </c>
      <c r="Q85" s="130" t="s">
        <v>241</v>
      </c>
      <c r="R85" s="130" t="s">
        <v>241</v>
      </c>
      <c r="S85" s="130" t="s">
        <v>241</v>
      </c>
      <c r="T85">
        <v>13.42774335</v>
      </c>
      <c r="U85">
        <v>13.42774335</v>
      </c>
      <c r="W85" s="130" t="s">
        <v>765</v>
      </c>
      <c r="X85" s="132" t="b">
        <v>0</v>
      </c>
      <c r="Y85" s="4"/>
      <c r="Z85" s="132" t="b">
        <v>1</v>
      </c>
      <c r="AA85" s="132">
        <v>74</v>
      </c>
    </row>
    <row r="86" spans="1:27">
      <c r="A86" s="130" t="s">
        <v>851</v>
      </c>
      <c r="B86" s="130" t="s">
        <v>49</v>
      </c>
      <c r="C86">
        <v>2008</v>
      </c>
      <c r="D86" t="s">
        <v>835</v>
      </c>
      <c r="E86" s="131">
        <v>39630</v>
      </c>
      <c r="F86" t="s">
        <v>241</v>
      </c>
      <c r="G86" t="s">
        <v>247</v>
      </c>
      <c r="H86">
        <v>3045</v>
      </c>
      <c r="L86">
        <v>5</v>
      </c>
      <c r="M86" t="s">
        <v>242</v>
      </c>
      <c r="N86">
        <v>210559</v>
      </c>
      <c r="O86" t="s">
        <v>97</v>
      </c>
      <c r="P86" s="130" t="s">
        <v>145</v>
      </c>
      <c r="Q86" s="130" t="s">
        <v>241</v>
      </c>
      <c r="R86" s="130" t="s">
        <v>241</v>
      </c>
      <c r="S86" s="130" t="s">
        <v>241</v>
      </c>
      <c r="T86">
        <v>0.50010637999999996</v>
      </c>
      <c r="U86">
        <v>0.50010637999999996</v>
      </c>
      <c r="W86" s="130" t="s">
        <v>765</v>
      </c>
      <c r="X86" s="132" t="b">
        <v>0</v>
      </c>
      <c r="Y86" s="4"/>
      <c r="Z86" s="132" t="b">
        <v>1</v>
      </c>
      <c r="AA86" s="132">
        <v>74</v>
      </c>
    </row>
    <row r="87" spans="1:27">
      <c r="A87" s="130" t="s">
        <v>852</v>
      </c>
      <c r="B87" s="130" t="s">
        <v>49</v>
      </c>
      <c r="C87">
        <v>2007</v>
      </c>
      <c r="D87" t="s">
        <v>835</v>
      </c>
      <c r="E87" s="131">
        <v>39264</v>
      </c>
      <c r="F87" t="s">
        <v>241</v>
      </c>
      <c r="G87" t="s">
        <v>247</v>
      </c>
      <c r="H87">
        <v>3045</v>
      </c>
      <c r="L87">
        <v>3</v>
      </c>
      <c r="M87" t="s">
        <v>242</v>
      </c>
      <c r="N87">
        <v>210598</v>
      </c>
      <c r="O87" t="s">
        <v>97</v>
      </c>
      <c r="P87" s="130" t="s">
        <v>145</v>
      </c>
      <c r="Q87" s="130" t="s">
        <v>241</v>
      </c>
      <c r="R87" s="130" t="s">
        <v>241</v>
      </c>
      <c r="S87" s="130" t="s">
        <v>241</v>
      </c>
      <c r="T87">
        <v>40.924870650000003</v>
      </c>
      <c r="U87">
        <v>40.924870650000003</v>
      </c>
      <c r="W87" s="130" t="s">
        <v>765</v>
      </c>
      <c r="X87" s="132" t="b">
        <v>0</v>
      </c>
      <c r="Y87" s="4"/>
      <c r="Z87" s="132" t="b">
        <v>1</v>
      </c>
      <c r="AA87" s="132">
        <v>74</v>
      </c>
    </row>
    <row r="88" spans="1:27">
      <c r="A88" s="130" t="s">
        <v>853</v>
      </c>
      <c r="B88" s="130" t="s">
        <v>49</v>
      </c>
      <c r="C88">
        <v>2008</v>
      </c>
      <c r="D88" t="s">
        <v>835</v>
      </c>
      <c r="E88" s="131">
        <v>39630</v>
      </c>
      <c r="F88" t="s">
        <v>241</v>
      </c>
      <c r="G88" t="s">
        <v>247</v>
      </c>
      <c r="H88">
        <v>3045</v>
      </c>
      <c r="L88">
        <v>4</v>
      </c>
      <c r="M88" t="s">
        <v>242</v>
      </c>
      <c r="N88">
        <v>210598</v>
      </c>
      <c r="O88" t="s">
        <v>97</v>
      </c>
      <c r="P88" s="130" t="s">
        <v>145</v>
      </c>
      <c r="Q88" s="130" t="s">
        <v>241</v>
      </c>
      <c r="R88" s="130" t="s">
        <v>241</v>
      </c>
      <c r="S88" s="130" t="s">
        <v>241</v>
      </c>
      <c r="T88">
        <v>7.3877503899999999</v>
      </c>
      <c r="U88">
        <v>7.3877503899999999</v>
      </c>
      <c r="W88" s="130" t="s">
        <v>765</v>
      </c>
      <c r="X88" s="132" t="b">
        <v>0</v>
      </c>
      <c r="Y88" s="4"/>
      <c r="Z88" s="132" t="b">
        <v>1</v>
      </c>
      <c r="AA88" s="132">
        <v>74</v>
      </c>
    </row>
    <row r="89" spans="1:27">
      <c r="A89" s="130" t="s">
        <v>854</v>
      </c>
      <c r="B89" s="130" t="s">
        <v>49</v>
      </c>
      <c r="C89">
        <v>2007</v>
      </c>
      <c r="D89" t="s">
        <v>835</v>
      </c>
      <c r="E89" s="131">
        <v>39264</v>
      </c>
      <c r="F89" t="s">
        <v>241</v>
      </c>
      <c r="G89" t="s">
        <v>247</v>
      </c>
      <c r="H89">
        <v>3045</v>
      </c>
      <c r="L89">
        <v>3</v>
      </c>
      <c r="M89" t="s">
        <v>242</v>
      </c>
      <c r="N89">
        <v>632783</v>
      </c>
      <c r="O89" t="s">
        <v>97</v>
      </c>
      <c r="P89" s="130" t="s">
        <v>145</v>
      </c>
      <c r="Q89" s="130" t="s">
        <v>241</v>
      </c>
      <c r="R89" s="130" t="s">
        <v>241</v>
      </c>
      <c r="S89" s="130" t="s">
        <v>241</v>
      </c>
      <c r="T89">
        <v>111.07757737999999</v>
      </c>
      <c r="U89">
        <v>111.07757737999999</v>
      </c>
      <c r="W89" s="130" t="s">
        <v>765</v>
      </c>
      <c r="X89" s="132" t="b">
        <v>0</v>
      </c>
      <c r="Y89" s="4"/>
      <c r="Z89" s="132" t="b">
        <v>1</v>
      </c>
      <c r="AA89" s="132">
        <v>74</v>
      </c>
    </row>
    <row r="90" spans="1:27">
      <c r="A90" s="130" t="s">
        <v>855</v>
      </c>
      <c r="B90" s="130" t="s">
        <v>49</v>
      </c>
      <c r="C90">
        <v>2008</v>
      </c>
      <c r="D90" t="s">
        <v>835</v>
      </c>
      <c r="E90" s="131">
        <v>39630</v>
      </c>
      <c r="F90" t="s">
        <v>241</v>
      </c>
      <c r="G90" t="s">
        <v>247</v>
      </c>
      <c r="H90">
        <v>3045</v>
      </c>
      <c r="L90">
        <v>4</v>
      </c>
      <c r="M90" t="s">
        <v>242</v>
      </c>
      <c r="N90">
        <v>632783</v>
      </c>
      <c r="O90" t="s">
        <v>97</v>
      </c>
      <c r="P90" s="130" t="s">
        <v>145</v>
      </c>
      <c r="Q90" s="130" t="s">
        <v>241</v>
      </c>
      <c r="R90" s="130" t="s">
        <v>241</v>
      </c>
      <c r="S90" s="130" t="s">
        <v>241</v>
      </c>
      <c r="T90">
        <v>14.18187857</v>
      </c>
      <c r="U90">
        <v>14.18187857</v>
      </c>
      <c r="W90" s="130" t="s">
        <v>765</v>
      </c>
      <c r="X90" s="132" t="b">
        <v>0</v>
      </c>
      <c r="Y90" s="4"/>
      <c r="Z90" s="132" t="b">
        <v>1</v>
      </c>
      <c r="AA90" s="132">
        <v>74</v>
      </c>
    </row>
    <row r="91" spans="1:27">
      <c r="A91" s="130" t="s">
        <v>856</v>
      </c>
      <c r="B91" s="130" t="s">
        <v>49</v>
      </c>
      <c r="C91">
        <v>2006</v>
      </c>
      <c r="D91" t="s">
        <v>857</v>
      </c>
      <c r="E91" s="131">
        <v>38961</v>
      </c>
      <c r="F91" t="s">
        <v>241</v>
      </c>
      <c r="G91" t="s">
        <v>247</v>
      </c>
      <c r="H91">
        <v>3045</v>
      </c>
      <c r="L91">
        <v>3</v>
      </c>
      <c r="M91" t="s">
        <v>242</v>
      </c>
      <c r="N91">
        <v>210546</v>
      </c>
      <c r="O91" t="s">
        <v>97</v>
      </c>
      <c r="P91" s="130" t="s">
        <v>145</v>
      </c>
      <c r="Q91" s="130" t="s">
        <v>241</v>
      </c>
      <c r="R91" s="130" t="s">
        <v>241</v>
      </c>
      <c r="S91" s="130" t="s">
        <v>241</v>
      </c>
      <c r="T91">
        <v>6.8141125000000002</v>
      </c>
      <c r="U91">
        <v>6.8141125000000002</v>
      </c>
      <c r="W91" s="130" t="s">
        <v>765</v>
      </c>
      <c r="X91" s="132" t="b">
        <v>0</v>
      </c>
      <c r="Y91" s="4"/>
      <c r="Z91" s="132" t="b">
        <v>1</v>
      </c>
      <c r="AA91" s="132">
        <v>74</v>
      </c>
    </row>
    <row r="92" spans="1:27">
      <c r="A92" s="130" t="s">
        <v>858</v>
      </c>
      <c r="B92" s="130" t="s">
        <v>49</v>
      </c>
      <c r="C92">
        <v>2007</v>
      </c>
      <c r="D92" t="s">
        <v>857</v>
      </c>
      <c r="E92" s="131">
        <v>39326</v>
      </c>
      <c r="F92" t="s">
        <v>241</v>
      </c>
      <c r="G92" t="s">
        <v>247</v>
      </c>
      <c r="H92">
        <v>3045</v>
      </c>
      <c r="L92">
        <v>4</v>
      </c>
      <c r="M92" t="s">
        <v>242</v>
      </c>
      <c r="N92">
        <v>210546</v>
      </c>
      <c r="O92" t="s">
        <v>97</v>
      </c>
      <c r="P92" s="130" t="s">
        <v>145</v>
      </c>
      <c r="Q92" s="130" t="s">
        <v>241</v>
      </c>
      <c r="R92" s="130" t="s">
        <v>241</v>
      </c>
      <c r="S92" s="130" t="s">
        <v>241</v>
      </c>
      <c r="T92">
        <v>15.07736476</v>
      </c>
      <c r="U92">
        <v>15.07736476</v>
      </c>
      <c r="W92" s="130" t="s">
        <v>765</v>
      </c>
      <c r="X92" s="132" t="b">
        <v>0</v>
      </c>
      <c r="Y92" s="4"/>
      <c r="Z92" s="132" t="b">
        <v>1</v>
      </c>
      <c r="AA92" s="132">
        <v>74</v>
      </c>
    </row>
    <row r="93" spans="1:27">
      <c r="A93" s="130" t="s">
        <v>859</v>
      </c>
      <c r="B93" s="130" t="s">
        <v>49</v>
      </c>
      <c r="C93">
        <v>2008</v>
      </c>
      <c r="D93" t="s">
        <v>857</v>
      </c>
      <c r="E93" s="131">
        <v>39676</v>
      </c>
      <c r="F93" t="s">
        <v>241</v>
      </c>
      <c r="G93" t="s">
        <v>247</v>
      </c>
      <c r="H93">
        <v>3045</v>
      </c>
      <c r="L93">
        <v>5</v>
      </c>
      <c r="M93" t="s">
        <v>242</v>
      </c>
      <c r="N93">
        <v>210546</v>
      </c>
      <c r="O93" t="s">
        <v>97</v>
      </c>
      <c r="P93" s="130" t="s">
        <v>145</v>
      </c>
      <c r="Q93" s="130" t="s">
        <v>241</v>
      </c>
      <c r="R93" s="130" t="s">
        <v>241</v>
      </c>
      <c r="S93" s="130" t="s">
        <v>241</v>
      </c>
      <c r="T93">
        <v>0.33957245000000003</v>
      </c>
      <c r="U93">
        <v>0.33957245000000003</v>
      </c>
      <c r="W93" s="130" t="s">
        <v>765</v>
      </c>
      <c r="X93" s="132" t="b">
        <v>0</v>
      </c>
      <c r="Y93" s="4"/>
      <c r="Z93" s="132" t="b">
        <v>1</v>
      </c>
      <c r="AA93" s="132">
        <v>74</v>
      </c>
    </row>
    <row r="94" spans="1:27">
      <c r="A94" s="130" t="s">
        <v>860</v>
      </c>
      <c r="B94" s="130" t="s">
        <v>49</v>
      </c>
      <c r="C94">
        <v>2005</v>
      </c>
      <c r="D94" t="s">
        <v>857</v>
      </c>
      <c r="E94" s="131">
        <v>38565</v>
      </c>
      <c r="F94" t="s">
        <v>241</v>
      </c>
      <c r="G94" t="s">
        <v>247</v>
      </c>
      <c r="H94">
        <v>3045</v>
      </c>
      <c r="L94">
        <v>3</v>
      </c>
      <c r="M94" t="s">
        <v>242</v>
      </c>
      <c r="N94">
        <v>631780</v>
      </c>
      <c r="O94" t="s">
        <v>97</v>
      </c>
      <c r="P94" s="130" t="s">
        <v>145</v>
      </c>
      <c r="Q94" s="130" t="s">
        <v>241</v>
      </c>
      <c r="R94" s="130" t="s">
        <v>241</v>
      </c>
      <c r="S94" s="130" t="s">
        <v>241</v>
      </c>
      <c r="T94">
        <v>71.181512670000004</v>
      </c>
      <c r="U94">
        <v>71.181512670000004</v>
      </c>
      <c r="W94" s="130" t="s">
        <v>765</v>
      </c>
      <c r="X94" s="132" t="b">
        <v>0</v>
      </c>
      <c r="Y94" s="4"/>
      <c r="Z94" s="132" t="b">
        <v>1</v>
      </c>
      <c r="AA94" s="132">
        <v>74</v>
      </c>
    </row>
    <row r="95" spans="1:27">
      <c r="A95" s="130" t="s">
        <v>861</v>
      </c>
      <c r="B95" s="130" t="s">
        <v>49</v>
      </c>
      <c r="C95">
        <v>2006</v>
      </c>
      <c r="D95" t="s">
        <v>857</v>
      </c>
      <c r="E95" s="131">
        <v>38961</v>
      </c>
      <c r="F95" t="s">
        <v>241</v>
      </c>
      <c r="G95" t="s">
        <v>247</v>
      </c>
      <c r="H95">
        <v>3045</v>
      </c>
      <c r="L95">
        <v>4</v>
      </c>
      <c r="M95" t="s">
        <v>242</v>
      </c>
      <c r="N95">
        <v>631780</v>
      </c>
      <c r="O95" t="s">
        <v>97</v>
      </c>
      <c r="P95" s="130" t="s">
        <v>145</v>
      </c>
      <c r="Q95" s="130" t="s">
        <v>241</v>
      </c>
      <c r="R95" s="130" t="s">
        <v>241</v>
      </c>
      <c r="S95" s="130" t="s">
        <v>241</v>
      </c>
      <c r="T95">
        <v>28.139558990000001</v>
      </c>
      <c r="U95">
        <v>28.139558990000001</v>
      </c>
      <c r="W95" s="130" t="s">
        <v>765</v>
      </c>
      <c r="X95" s="132" t="b">
        <v>0</v>
      </c>
      <c r="Y95" s="4"/>
      <c r="Z95" s="132" t="b">
        <v>1</v>
      </c>
      <c r="AA95" s="132">
        <v>74</v>
      </c>
    </row>
    <row r="96" spans="1:27">
      <c r="A96" s="130" t="s">
        <v>862</v>
      </c>
      <c r="B96" s="130" t="s">
        <v>49</v>
      </c>
      <c r="C96">
        <v>2007</v>
      </c>
      <c r="D96" t="s">
        <v>857</v>
      </c>
      <c r="E96" s="131">
        <v>39326</v>
      </c>
      <c r="F96" t="s">
        <v>241</v>
      </c>
      <c r="G96" t="s">
        <v>247</v>
      </c>
      <c r="H96">
        <v>3045</v>
      </c>
      <c r="L96">
        <v>5</v>
      </c>
      <c r="M96" t="s">
        <v>242</v>
      </c>
      <c r="N96">
        <v>631780</v>
      </c>
      <c r="O96" t="s">
        <v>97</v>
      </c>
      <c r="P96" s="130" t="s">
        <v>145</v>
      </c>
      <c r="Q96" s="130" t="s">
        <v>241</v>
      </c>
      <c r="R96" s="130" t="s">
        <v>241</v>
      </c>
      <c r="S96" s="130" t="s">
        <v>241</v>
      </c>
      <c r="T96">
        <v>2.8219666700000001</v>
      </c>
      <c r="U96">
        <v>2.8219666700000001</v>
      </c>
      <c r="W96" s="130" t="s">
        <v>765</v>
      </c>
      <c r="X96" s="132" t="b">
        <v>0</v>
      </c>
      <c r="Y96" s="4"/>
      <c r="Z96" s="132" t="b">
        <v>1</v>
      </c>
      <c r="AA96" s="132">
        <v>74</v>
      </c>
    </row>
    <row r="97" spans="1:27">
      <c r="A97" s="130" t="s">
        <v>863</v>
      </c>
      <c r="B97" s="130" t="s">
        <v>49</v>
      </c>
      <c r="C97">
        <v>2006</v>
      </c>
      <c r="D97" t="s">
        <v>857</v>
      </c>
      <c r="E97" s="131">
        <v>38961</v>
      </c>
      <c r="F97" t="s">
        <v>241</v>
      </c>
      <c r="G97" t="s">
        <v>247</v>
      </c>
      <c r="H97">
        <v>3045</v>
      </c>
      <c r="L97">
        <v>3</v>
      </c>
      <c r="M97" t="s">
        <v>242</v>
      </c>
      <c r="N97">
        <v>632385</v>
      </c>
      <c r="O97" t="s">
        <v>97</v>
      </c>
      <c r="P97" s="130" t="s">
        <v>145</v>
      </c>
      <c r="Q97" s="130" t="s">
        <v>241</v>
      </c>
      <c r="R97" s="130" t="s">
        <v>241</v>
      </c>
      <c r="S97" s="130" t="s">
        <v>241</v>
      </c>
      <c r="T97">
        <v>26.558684889999999</v>
      </c>
      <c r="U97">
        <v>26.558684889999999</v>
      </c>
      <c r="W97" s="130" t="s">
        <v>765</v>
      </c>
      <c r="X97" s="132" t="b">
        <v>0</v>
      </c>
      <c r="Y97" s="4"/>
      <c r="Z97" s="132" t="b">
        <v>1</v>
      </c>
      <c r="AA97" s="132">
        <v>74</v>
      </c>
    </row>
    <row r="98" spans="1:27">
      <c r="A98" s="130" t="s">
        <v>864</v>
      </c>
      <c r="B98" s="130" t="s">
        <v>49</v>
      </c>
      <c r="C98">
        <v>2007</v>
      </c>
      <c r="D98" t="s">
        <v>857</v>
      </c>
      <c r="E98" s="131">
        <v>39326</v>
      </c>
      <c r="F98" t="s">
        <v>241</v>
      </c>
      <c r="G98" t="s">
        <v>247</v>
      </c>
      <c r="H98">
        <v>3045</v>
      </c>
      <c r="L98">
        <v>4</v>
      </c>
      <c r="M98" t="s">
        <v>242</v>
      </c>
      <c r="N98">
        <v>632385</v>
      </c>
      <c r="O98" t="s">
        <v>97</v>
      </c>
      <c r="P98" s="130" t="s">
        <v>145</v>
      </c>
      <c r="Q98" s="130" t="s">
        <v>241</v>
      </c>
      <c r="R98" s="130" t="s">
        <v>241</v>
      </c>
      <c r="S98" s="130" t="s">
        <v>241</v>
      </c>
      <c r="T98">
        <v>48.252270520000003</v>
      </c>
      <c r="U98">
        <v>48.252270520000003</v>
      </c>
      <c r="W98" s="130" t="s">
        <v>765</v>
      </c>
      <c r="X98" s="132" t="b">
        <v>0</v>
      </c>
      <c r="Y98" s="4"/>
      <c r="Z98" s="132" t="b">
        <v>1</v>
      </c>
      <c r="AA98" s="132">
        <v>74</v>
      </c>
    </row>
    <row r="99" spans="1:27">
      <c r="A99" s="130" t="s">
        <v>865</v>
      </c>
      <c r="B99" s="130" t="s">
        <v>49</v>
      </c>
      <c r="C99">
        <v>2008</v>
      </c>
      <c r="D99" t="s">
        <v>857</v>
      </c>
      <c r="E99" s="131">
        <v>39676</v>
      </c>
      <c r="F99" t="s">
        <v>241</v>
      </c>
      <c r="G99" t="s">
        <v>247</v>
      </c>
      <c r="H99">
        <v>3045</v>
      </c>
      <c r="L99">
        <v>5</v>
      </c>
      <c r="M99" t="s">
        <v>242</v>
      </c>
      <c r="N99">
        <v>632385</v>
      </c>
      <c r="O99" t="s">
        <v>97</v>
      </c>
      <c r="P99" s="130" t="s">
        <v>145</v>
      </c>
      <c r="Q99" s="130" t="s">
        <v>241</v>
      </c>
      <c r="R99" s="130" t="s">
        <v>241</v>
      </c>
      <c r="S99" s="130" t="s">
        <v>241</v>
      </c>
      <c r="T99">
        <v>1.04927887</v>
      </c>
      <c r="U99">
        <v>1.04927887</v>
      </c>
      <c r="W99" s="130" t="s">
        <v>765</v>
      </c>
      <c r="X99" s="132" t="b">
        <v>0</v>
      </c>
      <c r="Y99" s="4"/>
      <c r="Z99" s="132" t="b">
        <v>1</v>
      </c>
      <c r="AA99" s="132">
        <v>74</v>
      </c>
    </row>
    <row r="100" spans="1:27">
      <c r="A100" s="130" t="s">
        <v>866</v>
      </c>
      <c r="B100" s="130" t="s">
        <v>49</v>
      </c>
      <c r="C100">
        <v>2007</v>
      </c>
      <c r="D100" t="s">
        <v>857</v>
      </c>
      <c r="E100" s="131">
        <v>39326</v>
      </c>
      <c r="F100" t="s">
        <v>241</v>
      </c>
      <c r="G100" t="s">
        <v>247</v>
      </c>
      <c r="H100">
        <v>3045</v>
      </c>
      <c r="L100">
        <v>3</v>
      </c>
      <c r="M100" t="s">
        <v>242</v>
      </c>
      <c r="N100">
        <v>632964</v>
      </c>
      <c r="O100" t="s">
        <v>97</v>
      </c>
      <c r="P100" s="130" t="s">
        <v>145</v>
      </c>
      <c r="Q100" s="130" t="s">
        <v>241</v>
      </c>
      <c r="R100" s="130" t="s">
        <v>241</v>
      </c>
      <c r="S100" s="130" t="s">
        <v>241</v>
      </c>
      <c r="T100">
        <v>158.31233001000001</v>
      </c>
      <c r="U100">
        <v>158.31233001000001</v>
      </c>
      <c r="W100" s="130" t="s">
        <v>765</v>
      </c>
      <c r="X100" s="132" t="b">
        <v>0</v>
      </c>
      <c r="Y100" s="4"/>
      <c r="Z100" s="132" t="b">
        <v>1</v>
      </c>
      <c r="AA100" s="132">
        <v>74</v>
      </c>
    </row>
    <row r="101" spans="1:27">
      <c r="A101" s="130" t="s">
        <v>867</v>
      </c>
      <c r="B101" s="130" t="s">
        <v>49</v>
      </c>
      <c r="C101">
        <v>2008</v>
      </c>
      <c r="D101" t="s">
        <v>857</v>
      </c>
      <c r="E101" s="131">
        <v>39676</v>
      </c>
      <c r="F101" t="s">
        <v>241</v>
      </c>
      <c r="G101" t="s">
        <v>247</v>
      </c>
      <c r="H101">
        <v>3045</v>
      </c>
      <c r="L101">
        <v>4</v>
      </c>
      <c r="M101" t="s">
        <v>242</v>
      </c>
      <c r="N101">
        <v>632964</v>
      </c>
      <c r="O101" t="s">
        <v>97</v>
      </c>
      <c r="P101" s="130" t="s">
        <v>145</v>
      </c>
      <c r="Q101" s="130" t="s">
        <v>241</v>
      </c>
      <c r="R101" s="130" t="s">
        <v>241</v>
      </c>
      <c r="S101" s="130" t="s">
        <v>241</v>
      </c>
      <c r="T101">
        <v>73.099761520000001</v>
      </c>
      <c r="U101">
        <v>73.099761520000001</v>
      </c>
      <c r="W101" s="130" t="s">
        <v>765</v>
      </c>
      <c r="X101" s="132" t="b">
        <v>0</v>
      </c>
      <c r="Y101" s="4"/>
      <c r="Z101" s="132" t="b">
        <v>1</v>
      </c>
      <c r="AA101" s="132">
        <v>74</v>
      </c>
    </row>
    <row r="102" spans="1:27">
      <c r="A102" s="130" t="s">
        <v>868</v>
      </c>
      <c r="B102" s="130" t="s">
        <v>49</v>
      </c>
      <c r="C102">
        <v>2009</v>
      </c>
      <c r="D102" t="s">
        <v>857</v>
      </c>
      <c r="E102" s="131">
        <v>40041</v>
      </c>
      <c r="F102" t="s">
        <v>241</v>
      </c>
      <c r="G102" t="s">
        <v>247</v>
      </c>
      <c r="H102">
        <v>3045</v>
      </c>
      <c r="L102">
        <v>5</v>
      </c>
      <c r="M102" t="s">
        <v>242</v>
      </c>
      <c r="N102">
        <v>632964</v>
      </c>
      <c r="O102" t="s">
        <v>97</v>
      </c>
      <c r="P102" s="130" t="s">
        <v>145</v>
      </c>
      <c r="Q102" s="130" t="s">
        <v>241</v>
      </c>
      <c r="R102" s="130" t="s">
        <v>241</v>
      </c>
      <c r="S102" s="130" t="s">
        <v>241</v>
      </c>
      <c r="T102">
        <v>4.0968100400000003</v>
      </c>
      <c r="U102">
        <v>4.0968100400000003</v>
      </c>
      <c r="W102" s="130" t="s">
        <v>765</v>
      </c>
      <c r="X102" s="132" t="b">
        <v>0</v>
      </c>
      <c r="Y102" s="4"/>
      <c r="Z102" s="132" t="b">
        <v>1</v>
      </c>
      <c r="AA102" s="132">
        <v>74</v>
      </c>
    </row>
    <row r="103" spans="1:27">
      <c r="A103" s="130" t="s">
        <v>869</v>
      </c>
      <c r="B103" s="130" t="s">
        <v>49</v>
      </c>
      <c r="C103">
        <v>2005</v>
      </c>
      <c r="D103" t="s">
        <v>112</v>
      </c>
      <c r="E103" s="131">
        <v>38565</v>
      </c>
      <c r="F103" t="s">
        <v>241</v>
      </c>
      <c r="G103" t="s">
        <v>247</v>
      </c>
      <c r="H103">
        <v>3045</v>
      </c>
      <c r="L103">
        <v>3</v>
      </c>
      <c r="M103" t="s">
        <v>242</v>
      </c>
      <c r="N103">
        <v>631371</v>
      </c>
      <c r="O103" t="s">
        <v>97</v>
      </c>
      <c r="P103" s="130" t="s">
        <v>145</v>
      </c>
      <c r="Q103" s="130" t="s">
        <v>241</v>
      </c>
      <c r="R103" s="130" t="s">
        <v>241</v>
      </c>
      <c r="S103" s="130" t="s">
        <v>241</v>
      </c>
      <c r="T103">
        <v>127.58179283</v>
      </c>
      <c r="U103">
        <v>127.58179283</v>
      </c>
      <c r="W103" s="130" t="s">
        <v>765</v>
      </c>
      <c r="X103" s="132" t="b">
        <v>0</v>
      </c>
      <c r="Y103" s="4"/>
      <c r="Z103" s="132" t="b">
        <v>1</v>
      </c>
      <c r="AA103" s="132">
        <v>74</v>
      </c>
    </row>
    <row r="104" spans="1:27">
      <c r="A104" s="130" t="s">
        <v>870</v>
      </c>
      <c r="B104" s="130" t="s">
        <v>49</v>
      </c>
      <c r="C104">
        <v>2006</v>
      </c>
      <c r="D104" t="s">
        <v>112</v>
      </c>
      <c r="E104" s="131">
        <v>38930</v>
      </c>
      <c r="F104" t="s">
        <v>241</v>
      </c>
      <c r="G104" t="s">
        <v>247</v>
      </c>
      <c r="H104">
        <v>3045</v>
      </c>
      <c r="L104">
        <v>4</v>
      </c>
      <c r="M104" t="s">
        <v>242</v>
      </c>
      <c r="N104">
        <v>631371</v>
      </c>
      <c r="O104" t="s">
        <v>97</v>
      </c>
      <c r="P104" s="130" t="s">
        <v>145</v>
      </c>
      <c r="Q104" s="130" t="s">
        <v>241</v>
      </c>
      <c r="R104" s="130" t="s">
        <v>241</v>
      </c>
      <c r="S104" s="130" t="s">
        <v>241</v>
      </c>
      <c r="T104">
        <v>138.58509801</v>
      </c>
      <c r="U104">
        <v>138.58509801</v>
      </c>
      <c r="W104" s="130" t="s">
        <v>765</v>
      </c>
      <c r="X104" s="132" t="b">
        <v>0</v>
      </c>
      <c r="Y104" s="4"/>
      <c r="Z104" s="132" t="b">
        <v>1</v>
      </c>
      <c r="AA104" s="132">
        <v>74</v>
      </c>
    </row>
    <row r="105" spans="1:27">
      <c r="A105" s="130" t="s">
        <v>871</v>
      </c>
      <c r="B105" s="130" t="s">
        <v>49</v>
      </c>
      <c r="C105">
        <v>2007</v>
      </c>
      <c r="D105" t="s">
        <v>112</v>
      </c>
      <c r="E105" s="131">
        <v>39295</v>
      </c>
      <c r="F105" t="s">
        <v>241</v>
      </c>
      <c r="G105" t="s">
        <v>247</v>
      </c>
      <c r="H105">
        <v>3045</v>
      </c>
      <c r="L105">
        <v>5</v>
      </c>
      <c r="M105" t="s">
        <v>242</v>
      </c>
      <c r="N105">
        <v>631371</v>
      </c>
      <c r="O105" t="s">
        <v>97</v>
      </c>
      <c r="P105" s="130" t="s">
        <v>145</v>
      </c>
      <c r="Q105" s="130" t="s">
        <v>241</v>
      </c>
      <c r="R105" s="130" t="s">
        <v>241</v>
      </c>
      <c r="S105" s="130" t="s">
        <v>241</v>
      </c>
      <c r="T105">
        <v>2.7633504699999998</v>
      </c>
      <c r="U105">
        <v>2.7633504699999998</v>
      </c>
      <c r="W105" s="130" t="s">
        <v>765</v>
      </c>
      <c r="X105" s="132" t="b">
        <v>0</v>
      </c>
      <c r="Y105" s="4"/>
      <c r="Z105" s="132" t="b">
        <v>1</v>
      </c>
      <c r="AA105" s="132">
        <v>74</v>
      </c>
    </row>
    <row r="106" spans="1:27">
      <c r="A106" s="130" t="s">
        <v>872</v>
      </c>
      <c r="B106" s="130" t="s">
        <v>49</v>
      </c>
      <c r="C106">
        <v>2006</v>
      </c>
      <c r="D106" t="s">
        <v>112</v>
      </c>
      <c r="E106" s="131">
        <v>38930</v>
      </c>
      <c r="F106" t="s">
        <v>241</v>
      </c>
      <c r="G106" t="s">
        <v>247</v>
      </c>
      <c r="H106">
        <v>3045</v>
      </c>
      <c r="L106">
        <v>3</v>
      </c>
      <c r="M106" t="s">
        <v>242</v>
      </c>
      <c r="N106">
        <v>632375</v>
      </c>
      <c r="O106" t="s">
        <v>97</v>
      </c>
      <c r="P106" s="130" t="s">
        <v>145</v>
      </c>
      <c r="Q106" s="130" t="s">
        <v>241</v>
      </c>
      <c r="R106" s="130" t="s">
        <v>241</v>
      </c>
      <c r="S106" s="130" t="s">
        <v>241</v>
      </c>
      <c r="T106">
        <v>132.37513267</v>
      </c>
      <c r="U106">
        <v>132.37513267</v>
      </c>
      <c r="W106" s="130" t="s">
        <v>765</v>
      </c>
      <c r="X106" s="132" t="b">
        <v>0</v>
      </c>
      <c r="Y106" s="4"/>
      <c r="Z106" s="132" t="b">
        <v>1</v>
      </c>
      <c r="AA106" s="132">
        <v>74</v>
      </c>
    </row>
    <row r="107" spans="1:27">
      <c r="A107" s="130" t="s">
        <v>873</v>
      </c>
      <c r="B107" s="130" t="s">
        <v>49</v>
      </c>
      <c r="C107">
        <v>2007</v>
      </c>
      <c r="D107" t="s">
        <v>112</v>
      </c>
      <c r="E107" s="131">
        <v>39295</v>
      </c>
      <c r="F107" t="s">
        <v>241</v>
      </c>
      <c r="G107" t="s">
        <v>247</v>
      </c>
      <c r="H107">
        <v>3045</v>
      </c>
      <c r="L107">
        <v>4</v>
      </c>
      <c r="M107" t="s">
        <v>242</v>
      </c>
      <c r="N107">
        <v>632375</v>
      </c>
      <c r="O107" t="s">
        <v>97</v>
      </c>
      <c r="P107" s="130" t="s">
        <v>145</v>
      </c>
      <c r="Q107" s="130" t="s">
        <v>241</v>
      </c>
      <c r="R107" s="130" t="s">
        <v>241</v>
      </c>
      <c r="S107" s="130" t="s">
        <v>241</v>
      </c>
      <c r="T107">
        <v>112.80499062</v>
      </c>
      <c r="U107">
        <v>112.80499062</v>
      </c>
      <c r="W107" s="130" t="s">
        <v>765</v>
      </c>
      <c r="X107" s="132" t="b">
        <v>0</v>
      </c>
      <c r="Y107" s="4"/>
      <c r="Z107" s="132" t="b">
        <v>1</v>
      </c>
      <c r="AA107" s="132">
        <v>74</v>
      </c>
    </row>
    <row r="108" spans="1:27">
      <c r="A108" s="130" t="s">
        <v>874</v>
      </c>
      <c r="B108" s="130" t="s">
        <v>49</v>
      </c>
      <c r="C108">
        <v>2007</v>
      </c>
      <c r="D108" t="s">
        <v>112</v>
      </c>
      <c r="E108" s="131">
        <v>39295</v>
      </c>
      <c r="F108" t="s">
        <v>241</v>
      </c>
      <c r="G108" t="s">
        <v>247</v>
      </c>
      <c r="H108">
        <v>3045</v>
      </c>
      <c r="L108">
        <v>3</v>
      </c>
      <c r="M108" t="s">
        <v>242</v>
      </c>
      <c r="N108">
        <v>632897</v>
      </c>
      <c r="O108" t="s">
        <v>97</v>
      </c>
      <c r="P108" s="130" t="s">
        <v>145</v>
      </c>
      <c r="Q108" s="130" t="s">
        <v>241</v>
      </c>
      <c r="R108" s="130" t="s">
        <v>241</v>
      </c>
      <c r="S108" s="130" t="s">
        <v>241</v>
      </c>
      <c r="T108">
        <v>68.531091750000002</v>
      </c>
      <c r="U108">
        <v>68.531091750000002</v>
      </c>
      <c r="W108" s="130" t="s">
        <v>765</v>
      </c>
      <c r="X108" s="132" t="b">
        <v>0</v>
      </c>
      <c r="Y108" s="4"/>
      <c r="Z108" s="132" t="b">
        <v>1</v>
      </c>
      <c r="AA108" s="132">
        <v>74</v>
      </c>
    </row>
    <row r="109" spans="1:27">
      <c r="A109" s="130" t="s">
        <v>875</v>
      </c>
      <c r="B109" s="130" t="s">
        <v>49</v>
      </c>
      <c r="C109">
        <v>2008</v>
      </c>
      <c r="D109" t="s">
        <v>112</v>
      </c>
      <c r="E109" s="131">
        <v>39661</v>
      </c>
      <c r="F109" t="s">
        <v>241</v>
      </c>
      <c r="G109" t="s">
        <v>247</v>
      </c>
      <c r="H109">
        <v>3045</v>
      </c>
      <c r="L109">
        <v>4</v>
      </c>
      <c r="M109" t="s">
        <v>242</v>
      </c>
      <c r="N109">
        <v>632897</v>
      </c>
      <c r="O109" t="s">
        <v>97</v>
      </c>
      <c r="P109" s="130" t="s">
        <v>145</v>
      </c>
      <c r="Q109" s="130" t="s">
        <v>241</v>
      </c>
      <c r="R109" s="130" t="s">
        <v>241</v>
      </c>
      <c r="S109" s="130" t="s">
        <v>241</v>
      </c>
      <c r="T109">
        <v>27.654528209999999</v>
      </c>
      <c r="U109">
        <v>27.654528209999999</v>
      </c>
      <c r="W109" s="130" t="s">
        <v>765</v>
      </c>
      <c r="X109" s="132" t="b">
        <v>0</v>
      </c>
      <c r="Y109" s="4"/>
      <c r="Z109" s="132" t="b">
        <v>1</v>
      </c>
      <c r="AA109" s="132">
        <v>74</v>
      </c>
    </row>
    <row r="110" spans="1:27">
      <c r="A110" s="130" t="s">
        <v>876</v>
      </c>
      <c r="B110" s="130" t="s">
        <v>49</v>
      </c>
      <c r="C110">
        <v>2009</v>
      </c>
      <c r="D110" t="s">
        <v>112</v>
      </c>
      <c r="E110" s="131">
        <v>40026</v>
      </c>
      <c r="F110" t="s">
        <v>241</v>
      </c>
      <c r="G110" t="s">
        <v>247</v>
      </c>
      <c r="H110">
        <v>3045</v>
      </c>
      <c r="L110">
        <v>5</v>
      </c>
      <c r="M110" t="s">
        <v>242</v>
      </c>
      <c r="N110">
        <v>632897</v>
      </c>
      <c r="O110" t="s">
        <v>97</v>
      </c>
      <c r="P110" s="130" t="s">
        <v>145</v>
      </c>
      <c r="Q110" s="130" t="s">
        <v>241</v>
      </c>
      <c r="R110" s="130" t="s">
        <v>241</v>
      </c>
      <c r="S110" s="130" t="s">
        <v>241</v>
      </c>
      <c r="T110">
        <v>2.1753118200000001</v>
      </c>
      <c r="U110">
        <v>2.1753118200000001</v>
      </c>
      <c r="W110" s="130" t="s">
        <v>765</v>
      </c>
      <c r="X110" s="132" t="b">
        <v>0</v>
      </c>
      <c r="Y110" s="4"/>
      <c r="Z110" s="132" t="b">
        <v>1</v>
      </c>
      <c r="AA110" s="132">
        <v>74</v>
      </c>
    </row>
  </sheetData>
  <autoFilter ref="A1:AB110" xr:uid="{00000000-0009-0000-0000-000010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0000"/>
  </sheetPr>
  <dimension ref="A1:H1114"/>
  <sheetViews>
    <sheetView topLeftCell="A352" workbookViewId="0">
      <selection activeCell="A513" sqref="A513"/>
    </sheetView>
  </sheetViews>
  <sheetFormatPr defaultRowHeight="14.4"/>
  <sheetData>
    <row r="1" spans="1:8">
      <c r="A1" s="5" t="s">
        <v>207</v>
      </c>
      <c r="B1" s="5" t="s">
        <v>208</v>
      </c>
      <c r="C1" s="5" t="s">
        <v>209</v>
      </c>
      <c r="D1" s="5" t="s">
        <v>210</v>
      </c>
      <c r="E1" s="5" t="s">
        <v>148</v>
      </c>
      <c r="F1" s="5" t="s">
        <v>211</v>
      </c>
      <c r="G1" s="5" t="s">
        <v>212</v>
      </c>
      <c r="H1" s="5" t="s">
        <v>213</v>
      </c>
    </row>
    <row r="2" spans="1:8">
      <c r="A2" s="206">
        <v>42397.689899999998</v>
      </c>
      <c r="B2" s="206">
        <v>1</v>
      </c>
      <c r="C2" s="206">
        <v>1</v>
      </c>
      <c r="D2" s="73">
        <v>6</v>
      </c>
      <c r="E2" s="73">
        <v>2</v>
      </c>
      <c r="F2">
        <v>2</v>
      </c>
      <c r="G2" s="206">
        <v>3</v>
      </c>
      <c r="H2" s="3">
        <v>2.2838945254837468</v>
      </c>
    </row>
    <row r="3" spans="1:8">
      <c r="A3" s="206">
        <v>42397.689899999998</v>
      </c>
      <c r="B3" s="206">
        <v>1</v>
      </c>
      <c r="C3" s="206">
        <v>1</v>
      </c>
      <c r="D3" s="73">
        <v>6</v>
      </c>
      <c r="E3" s="73">
        <v>2</v>
      </c>
      <c r="F3">
        <v>4</v>
      </c>
      <c r="G3" s="206">
        <v>3</v>
      </c>
      <c r="H3" s="3">
        <v>5.5955415874351804</v>
      </c>
    </row>
    <row r="4" spans="1:8">
      <c r="A4" s="206">
        <v>42397.689899999998</v>
      </c>
      <c r="B4" s="206">
        <v>1</v>
      </c>
      <c r="C4" s="206">
        <v>1</v>
      </c>
      <c r="D4" s="73">
        <v>6</v>
      </c>
      <c r="E4" s="73">
        <v>2</v>
      </c>
      <c r="F4">
        <v>10</v>
      </c>
      <c r="G4" s="206">
        <v>3</v>
      </c>
      <c r="H4" s="3">
        <v>3.6</v>
      </c>
    </row>
    <row r="5" spans="1:8">
      <c r="A5" s="206">
        <v>42397.689899999998</v>
      </c>
      <c r="B5" s="206">
        <v>1</v>
      </c>
      <c r="C5" s="206">
        <v>1</v>
      </c>
      <c r="D5" s="73">
        <v>6</v>
      </c>
      <c r="E5" s="73">
        <v>2</v>
      </c>
      <c r="F5">
        <v>11</v>
      </c>
      <c r="G5" s="206">
        <v>3</v>
      </c>
      <c r="H5" s="3">
        <v>6.22</v>
      </c>
    </row>
    <row r="6" spans="1:8">
      <c r="A6" s="206">
        <v>42397.689899999998</v>
      </c>
      <c r="B6" s="206">
        <v>1</v>
      </c>
      <c r="C6" s="206">
        <v>1</v>
      </c>
      <c r="D6" s="73">
        <v>6</v>
      </c>
      <c r="E6" s="73">
        <v>2</v>
      </c>
      <c r="F6">
        <v>15</v>
      </c>
      <c r="G6" s="206">
        <v>3</v>
      </c>
      <c r="H6" s="3">
        <v>8.4474066103865422</v>
      </c>
    </row>
    <row r="7" spans="1:8">
      <c r="A7" s="206">
        <v>42397.689899999998</v>
      </c>
      <c r="B7" s="206">
        <v>1</v>
      </c>
      <c r="C7" s="206">
        <v>1</v>
      </c>
      <c r="D7" s="73">
        <v>6</v>
      </c>
      <c r="E7" s="73">
        <v>2</v>
      </c>
      <c r="F7">
        <v>43</v>
      </c>
      <c r="G7" s="206">
        <v>3</v>
      </c>
      <c r="H7" s="3">
        <v>6</v>
      </c>
    </row>
    <row r="8" spans="1:8">
      <c r="A8" s="206">
        <v>42397.689899999998</v>
      </c>
      <c r="B8" s="206">
        <v>1</v>
      </c>
      <c r="C8" s="206">
        <v>1</v>
      </c>
      <c r="D8" s="73">
        <v>6</v>
      </c>
      <c r="E8" s="73">
        <v>2</v>
      </c>
      <c r="F8">
        <v>48</v>
      </c>
      <c r="G8" s="206">
        <v>3</v>
      </c>
      <c r="H8" s="3">
        <v>16.181494536075899</v>
      </c>
    </row>
    <row r="9" spans="1:8">
      <c r="A9" s="206">
        <v>42397.689899999998</v>
      </c>
      <c r="B9" s="206">
        <v>1</v>
      </c>
      <c r="C9" s="206">
        <v>1</v>
      </c>
      <c r="D9" s="73">
        <v>6</v>
      </c>
      <c r="E9" s="73">
        <v>2</v>
      </c>
      <c r="F9">
        <v>74</v>
      </c>
      <c r="G9" s="206">
        <v>3</v>
      </c>
      <c r="H9" s="3">
        <v>191.18330892956607</v>
      </c>
    </row>
    <row r="10" spans="1:8">
      <c r="A10" s="206">
        <v>42397.689899999998</v>
      </c>
      <c r="B10" s="206">
        <v>1</v>
      </c>
      <c r="C10" s="206">
        <v>1</v>
      </c>
      <c r="D10" s="73">
        <v>6</v>
      </c>
      <c r="E10" s="73">
        <v>3</v>
      </c>
      <c r="F10">
        <v>1</v>
      </c>
      <c r="G10" s="206">
        <v>3</v>
      </c>
      <c r="H10" s="3">
        <v>11.39268380470155</v>
      </c>
    </row>
    <row r="11" spans="1:8">
      <c r="A11" s="206">
        <v>42397.689899999998</v>
      </c>
      <c r="B11" s="206">
        <v>1</v>
      </c>
      <c r="C11" s="206">
        <v>1</v>
      </c>
      <c r="D11" s="73">
        <v>6</v>
      </c>
      <c r="E11" s="73">
        <v>3</v>
      </c>
      <c r="F11">
        <v>2</v>
      </c>
      <c r="G11" s="206">
        <v>3</v>
      </c>
      <c r="H11" s="3">
        <v>1.1419472627418734</v>
      </c>
    </row>
    <row r="12" spans="1:8">
      <c r="A12" s="206">
        <v>42397.689899999998</v>
      </c>
      <c r="B12" s="206">
        <v>1</v>
      </c>
      <c r="C12" s="206">
        <v>1</v>
      </c>
      <c r="D12" s="73">
        <v>6</v>
      </c>
      <c r="E12" s="73">
        <v>3</v>
      </c>
      <c r="F12">
        <v>8</v>
      </c>
      <c r="G12" s="206">
        <v>3</v>
      </c>
      <c r="H12" s="3">
        <v>14.233880138501323</v>
      </c>
    </row>
    <row r="13" spans="1:8">
      <c r="A13" s="206">
        <v>42397.689899999998</v>
      </c>
      <c r="B13" s="206">
        <v>1</v>
      </c>
      <c r="C13" s="206">
        <v>1</v>
      </c>
      <c r="D13" s="73">
        <v>6</v>
      </c>
      <c r="E13" s="73">
        <v>3</v>
      </c>
      <c r="F13">
        <v>9</v>
      </c>
      <c r="G13" s="206">
        <v>3</v>
      </c>
      <c r="H13" s="3">
        <v>2.4551866148950277</v>
      </c>
    </row>
    <row r="14" spans="1:8">
      <c r="A14" s="206">
        <v>42397.689899999998</v>
      </c>
      <c r="B14" s="206">
        <v>1</v>
      </c>
      <c r="C14" s="206">
        <v>1</v>
      </c>
      <c r="D14" s="73">
        <v>6</v>
      </c>
      <c r="E14" s="73">
        <v>3</v>
      </c>
      <c r="F14">
        <v>10</v>
      </c>
      <c r="G14" s="206">
        <v>3</v>
      </c>
      <c r="H14" s="3">
        <v>331.22759834522742</v>
      </c>
    </row>
    <row r="15" spans="1:8">
      <c r="A15" s="206">
        <v>42397.689899999998</v>
      </c>
      <c r="B15" s="206">
        <v>1</v>
      </c>
      <c r="C15" s="206">
        <v>1</v>
      </c>
      <c r="D15" s="73">
        <v>6</v>
      </c>
      <c r="E15" s="73">
        <v>3</v>
      </c>
      <c r="F15">
        <v>11</v>
      </c>
      <c r="G15" s="206">
        <v>3</v>
      </c>
      <c r="H15" s="3">
        <v>627.8337957705395</v>
      </c>
    </row>
    <row r="16" spans="1:8">
      <c r="A16" s="206">
        <v>42397.689899999998</v>
      </c>
      <c r="B16" s="206">
        <v>1</v>
      </c>
      <c r="C16" s="206">
        <v>1</v>
      </c>
      <c r="D16" s="73">
        <v>6</v>
      </c>
      <c r="E16" s="73">
        <v>3</v>
      </c>
      <c r="F16">
        <v>13</v>
      </c>
      <c r="G16" s="206">
        <v>3</v>
      </c>
      <c r="H16" s="3">
        <v>13.065322224064516</v>
      </c>
    </row>
    <row r="17" spans="1:8">
      <c r="A17" s="206">
        <v>42397.689899999998</v>
      </c>
      <c r="B17" s="206">
        <v>1</v>
      </c>
      <c r="C17" s="206">
        <v>1</v>
      </c>
      <c r="D17" s="73">
        <v>6</v>
      </c>
      <c r="E17" s="73">
        <v>3</v>
      </c>
      <c r="F17">
        <v>14</v>
      </c>
      <c r="G17" s="206">
        <v>3</v>
      </c>
      <c r="H17" s="3">
        <v>3.13</v>
      </c>
    </row>
    <row r="18" spans="1:8">
      <c r="A18" s="206">
        <v>42397.689899999998</v>
      </c>
      <c r="B18" s="206">
        <v>1</v>
      </c>
      <c r="C18" s="206">
        <v>1</v>
      </c>
      <c r="D18" s="73">
        <v>6</v>
      </c>
      <c r="E18" s="73">
        <v>3</v>
      </c>
      <c r="F18">
        <v>15</v>
      </c>
      <c r="G18" s="206">
        <v>3</v>
      </c>
      <c r="H18" s="3">
        <v>252.52315871181719</v>
      </c>
    </row>
    <row r="19" spans="1:8">
      <c r="A19" s="206">
        <v>42397.689899999998</v>
      </c>
      <c r="B19" s="206">
        <v>1</v>
      </c>
      <c r="C19" s="206">
        <v>1</v>
      </c>
      <c r="D19" s="73">
        <v>6</v>
      </c>
      <c r="E19" s="73">
        <v>3</v>
      </c>
      <c r="F19">
        <v>17</v>
      </c>
      <c r="G19" s="206">
        <v>3</v>
      </c>
      <c r="H19" s="3">
        <v>31.637296439486821</v>
      </c>
    </row>
    <row r="20" spans="1:8">
      <c r="A20" s="206">
        <v>42397.689899999998</v>
      </c>
      <c r="B20" s="206">
        <v>1</v>
      </c>
      <c r="C20" s="206">
        <v>1</v>
      </c>
      <c r="D20" s="73">
        <v>6</v>
      </c>
      <c r="E20" s="73">
        <v>3</v>
      </c>
      <c r="F20">
        <v>18</v>
      </c>
      <c r="G20" s="206">
        <v>3</v>
      </c>
      <c r="H20" s="3">
        <v>15.728804375526126</v>
      </c>
    </row>
    <row r="21" spans="1:8">
      <c r="A21" s="206">
        <v>42397.689899999998</v>
      </c>
      <c r="B21" s="206">
        <v>1</v>
      </c>
      <c r="C21" s="206">
        <v>1</v>
      </c>
      <c r="D21" s="73">
        <v>6</v>
      </c>
      <c r="E21" s="73">
        <v>3</v>
      </c>
      <c r="F21">
        <v>22</v>
      </c>
      <c r="G21" s="206">
        <v>3</v>
      </c>
      <c r="H21" s="3">
        <v>7.5402292143942322</v>
      </c>
    </row>
    <row r="22" spans="1:8">
      <c r="A22" s="206">
        <v>42397.689899999998</v>
      </c>
      <c r="B22" s="206">
        <v>1</v>
      </c>
      <c r="C22" s="206">
        <v>1</v>
      </c>
      <c r="D22" s="73">
        <v>6</v>
      </c>
      <c r="E22" s="73">
        <v>3</v>
      </c>
      <c r="F22">
        <v>27</v>
      </c>
      <c r="G22" s="206">
        <v>3</v>
      </c>
      <c r="H22" s="3">
        <v>3.4317800492617345</v>
      </c>
    </row>
    <row r="23" spans="1:8">
      <c r="A23" s="206">
        <v>42397.689899999998</v>
      </c>
      <c r="B23" s="206">
        <v>1</v>
      </c>
      <c r="C23" s="206">
        <v>1</v>
      </c>
      <c r="D23" s="73">
        <v>6</v>
      </c>
      <c r="E23" s="73">
        <v>3</v>
      </c>
      <c r="F23">
        <v>36</v>
      </c>
      <c r="G23" s="206">
        <v>3</v>
      </c>
      <c r="H23" s="3">
        <v>55.673286235621738</v>
      </c>
    </row>
    <row r="24" spans="1:8">
      <c r="A24" s="206">
        <v>42397.689899999998</v>
      </c>
      <c r="B24" s="206">
        <v>1</v>
      </c>
      <c r="C24" s="206">
        <v>1</v>
      </c>
      <c r="D24" s="73">
        <v>6</v>
      </c>
      <c r="E24" s="73">
        <v>3</v>
      </c>
      <c r="F24">
        <v>37</v>
      </c>
      <c r="G24" s="206">
        <v>3</v>
      </c>
      <c r="H24" s="3">
        <v>13.122578069116274</v>
      </c>
    </row>
    <row r="25" spans="1:8">
      <c r="A25" s="206">
        <v>42397.689899999998</v>
      </c>
      <c r="B25" s="206">
        <v>1</v>
      </c>
      <c r="C25" s="206">
        <v>1</v>
      </c>
      <c r="D25" s="73">
        <v>6</v>
      </c>
      <c r="E25" s="73">
        <v>3</v>
      </c>
      <c r="F25">
        <v>39</v>
      </c>
      <c r="G25" s="206">
        <v>3</v>
      </c>
      <c r="H25" s="3">
        <v>5.0607895663163553</v>
      </c>
    </row>
    <row r="26" spans="1:8">
      <c r="A26" s="206">
        <v>42397.689899999998</v>
      </c>
      <c r="B26" s="206">
        <v>1</v>
      </c>
      <c r="C26" s="206">
        <v>1</v>
      </c>
      <c r="D26" s="73">
        <v>6</v>
      </c>
      <c r="E26" s="73">
        <v>3</v>
      </c>
      <c r="F26">
        <v>41</v>
      </c>
      <c r="G26" s="206">
        <v>3</v>
      </c>
      <c r="H26" s="3">
        <v>52.572840092710521</v>
      </c>
    </row>
    <row r="27" spans="1:8">
      <c r="A27" s="206">
        <v>42397.689899999998</v>
      </c>
      <c r="B27" s="206">
        <v>1</v>
      </c>
      <c r="C27" s="206">
        <v>1</v>
      </c>
      <c r="D27" s="73">
        <v>6</v>
      </c>
      <c r="E27" s="73">
        <v>3</v>
      </c>
      <c r="F27">
        <v>42</v>
      </c>
      <c r="G27" s="206">
        <v>3</v>
      </c>
      <c r="H27" s="3">
        <v>62.225384968026653</v>
      </c>
    </row>
    <row r="28" spans="1:8">
      <c r="A28" s="206">
        <v>42397.689899999998</v>
      </c>
      <c r="B28" s="206">
        <v>1</v>
      </c>
      <c r="C28" s="206">
        <v>1</v>
      </c>
      <c r="D28" s="73">
        <v>6</v>
      </c>
      <c r="E28" s="73">
        <v>3</v>
      </c>
      <c r="F28">
        <v>43</v>
      </c>
      <c r="G28" s="206">
        <v>3</v>
      </c>
      <c r="H28" s="3">
        <v>1.8156961477595788</v>
      </c>
    </row>
    <row r="29" spans="1:8">
      <c r="A29" s="206">
        <v>42397.689899999998</v>
      </c>
      <c r="B29" s="206">
        <v>1</v>
      </c>
      <c r="C29" s="206">
        <v>1</v>
      </c>
      <c r="D29" s="73">
        <v>6</v>
      </c>
      <c r="E29" s="73">
        <v>3</v>
      </c>
      <c r="F29">
        <v>45</v>
      </c>
      <c r="G29" s="206">
        <v>3</v>
      </c>
      <c r="H29" s="3">
        <v>68.466461260901525</v>
      </c>
    </row>
    <row r="30" spans="1:8">
      <c r="A30" s="206">
        <v>42397.689899999998</v>
      </c>
      <c r="B30" s="206">
        <v>1</v>
      </c>
      <c r="C30" s="206">
        <v>1</v>
      </c>
      <c r="D30" s="73">
        <v>6</v>
      </c>
      <c r="E30" s="73">
        <v>3</v>
      </c>
      <c r="F30">
        <v>48</v>
      </c>
      <c r="G30" s="206">
        <v>3</v>
      </c>
      <c r="H30" s="3">
        <v>5.3431512159391561</v>
      </c>
    </row>
    <row r="31" spans="1:8">
      <c r="A31" s="206">
        <v>42397.689899999998</v>
      </c>
      <c r="B31" s="206">
        <v>1</v>
      </c>
      <c r="C31" s="206">
        <v>1</v>
      </c>
      <c r="D31" s="73">
        <v>6</v>
      </c>
      <c r="E31" s="73">
        <v>3</v>
      </c>
      <c r="F31">
        <v>51</v>
      </c>
      <c r="G31" s="206">
        <v>3</v>
      </c>
      <c r="H31" s="3">
        <v>2.5302782598638363</v>
      </c>
    </row>
    <row r="32" spans="1:8">
      <c r="A32" s="206">
        <v>42397.689899999998</v>
      </c>
      <c r="B32" s="206">
        <v>1</v>
      </c>
      <c r="C32" s="206">
        <v>1</v>
      </c>
      <c r="D32" s="73">
        <v>6</v>
      </c>
      <c r="E32" s="73">
        <v>3</v>
      </c>
      <c r="F32">
        <v>53</v>
      </c>
      <c r="G32" s="206">
        <v>3</v>
      </c>
      <c r="H32" s="3">
        <v>46.531779225322467</v>
      </c>
    </row>
    <row r="33" spans="1:8">
      <c r="A33" s="206">
        <v>42397.689899999998</v>
      </c>
      <c r="B33" s="206">
        <v>1</v>
      </c>
      <c r="C33" s="206">
        <v>1</v>
      </c>
      <c r="D33" s="73">
        <v>6</v>
      </c>
      <c r="E33" s="73">
        <v>3</v>
      </c>
      <c r="F33">
        <v>55</v>
      </c>
      <c r="G33" s="206">
        <v>3</v>
      </c>
      <c r="H33" s="3">
        <v>2.1720126894061611</v>
      </c>
    </row>
    <row r="34" spans="1:8">
      <c r="A34" s="206">
        <v>42397.689899999998</v>
      </c>
      <c r="B34" s="206">
        <v>1</v>
      </c>
      <c r="C34" s="206">
        <v>1</v>
      </c>
      <c r="D34" s="73">
        <v>6</v>
      </c>
      <c r="E34" s="73">
        <v>3</v>
      </c>
      <c r="F34">
        <v>56</v>
      </c>
      <c r="G34" s="206">
        <v>3</v>
      </c>
      <c r="H34" s="3">
        <v>28.93994511769538</v>
      </c>
    </row>
    <row r="35" spans="1:8">
      <c r="A35" s="206">
        <v>42397.689899999998</v>
      </c>
      <c r="B35" s="206">
        <v>1</v>
      </c>
      <c r="C35" s="206">
        <v>1</v>
      </c>
      <c r="D35" s="73">
        <v>6</v>
      </c>
      <c r="E35" s="73">
        <v>3</v>
      </c>
      <c r="F35">
        <v>57</v>
      </c>
      <c r="G35" s="206">
        <v>3</v>
      </c>
      <c r="H35" s="3">
        <v>122.46943058027557</v>
      </c>
    </row>
    <row r="36" spans="1:8">
      <c r="A36" s="206">
        <v>42397.689899999998</v>
      </c>
      <c r="B36" s="206">
        <v>1</v>
      </c>
      <c r="C36" s="206">
        <v>1</v>
      </c>
      <c r="D36" s="73">
        <v>6</v>
      </c>
      <c r="E36" s="73">
        <v>3</v>
      </c>
      <c r="F36">
        <v>58</v>
      </c>
      <c r="G36" s="206">
        <v>3</v>
      </c>
      <c r="H36" s="3">
        <v>11.218329017488481</v>
      </c>
    </row>
    <row r="37" spans="1:8">
      <c r="A37" s="206">
        <v>42397.689899999998</v>
      </c>
      <c r="B37" s="206">
        <v>1</v>
      </c>
      <c r="C37" s="206">
        <v>1</v>
      </c>
      <c r="D37" s="73">
        <v>6</v>
      </c>
      <c r="E37" s="73">
        <v>3</v>
      </c>
      <c r="F37">
        <v>64</v>
      </c>
      <c r="G37" s="206">
        <v>3</v>
      </c>
      <c r="H37" s="3">
        <v>17.555669404928203</v>
      </c>
    </row>
    <row r="38" spans="1:8">
      <c r="A38" s="206">
        <v>42397.689899999998</v>
      </c>
      <c r="B38" s="206">
        <v>1</v>
      </c>
      <c r="C38" s="206">
        <v>1</v>
      </c>
      <c r="D38" s="73">
        <v>6</v>
      </c>
      <c r="E38" s="73">
        <v>3</v>
      </c>
      <c r="F38">
        <v>67</v>
      </c>
      <c r="G38" s="206">
        <v>3</v>
      </c>
      <c r="H38" s="3">
        <v>16.463856185698702</v>
      </c>
    </row>
    <row r="39" spans="1:8">
      <c r="A39" s="206">
        <v>42397.689899999998</v>
      </c>
      <c r="B39" s="206">
        <v>1</v>
      </c>
      <c r="C39" s="206">
        <v>1</v>
      </c>
      <c r="D39" s="73">
        <v>6</v>
      </c>
      <c r="E39" s="73">
        <v>3</v>
      </c>
      <c r="F39">
        <v>74</v>
      </c>
      <c r="G39" s="206">
        <v>3</v>
      </c>
      <c r="H39" s="3">
        <v>5049.005024673932</v>
      </c>
    </row>
    <row r="40" spans="1:8">
      <c r="A40" s="206">
        <v>42397.689899999998</v>
      </c>
      <c r="B40" s="206">
        <v>1</v>
      </c>
      <c r="C40" s="206">
        <v>1</v>
      </c>
      <c r="D40" s="73">
        <v>6</v>
      </c>
      <c r="E40" s="73">
        <v>4</v>
      </c>
      <c r="F40">
        <v>1</v>
      </c>
      <c r="G40" s="206">
        <v>3</v>
      </c>
      <c r="H40" s="3">
        <v>28.668262555529743</v>
      </c>
    </row>
    <row r="41" spans="1:8">
      <c r="A41" s="206">
        <v>42397.689899999998</v>
      </c>
      <c r="B41" s="206">
        <v>1</v>
      </c>
      <c r="C41" s="206">
        <v>1</v>
      </c>
      <c r="D41" s="73">
        <v>6</v>
      </c>
      <c r="E41" s="73">
        <v>4</v>
      </c>
      <c r="F41">
        <v>9</v>
      </c>
      <c r="G41" s="206">
        <v>3</v>
      </c>
      <c r="H41" s="3">
        <v>3.0269873687218438</v>
      </c>
    </row>
    <row r="42" spans="1:8">
      <c r="A42" s="206">
        <v>42397.689899999998</v>
      </c>
      <c r="B42" s="206">
        <v>1</v>
      </c>
      <c r="C42" s="206">
        <v>1</v>
      </c>
      <c r="D42" s="73">
        <v>6</v>
      </c>
      <c r="E42" s="73">
        <v>4</v>
      </c>
      <c r="F42">
        <v>10</v>
      </c>
      <c r="G42" s="206">
        <v>3</v>
      </c>
      <c r="H42" s="3">
        <v>692.48690580967889</v>
      </c>
    </row>
    <row r="43" spans="1:8">
      <c r="A43" s="206">
        <v>42397.689899999998</v>
      </c>
      <c r="B43" s="206">
        <v>1</v>
      </c>
      <c r="C43" s="206">
        <v>1</v>
      </c>
      <c r="D43" s="73">
        <v>6</v>
      </c>
      <c r="E43" s="73">
        <v>4</v>
      </c>
      <c r="F43">
        <v>11</v>
      </c>
      <c r="G43" s="206">
        <v>3</v>
      </c>
      <c r="H43" s="3">
        <v>204.11728099495707</v>
      </c>
    </row>
    <row r="44" spans="1:8">
      <c r="A44" s="206">
        <v>42397.689899999998</v>
      </c>
      <c r="B44" s="206">
        <v>1</v>
      </c>
      <c r="C44" s="206">
        <v>1</v>
      </c>
      <c r="D44" s="73">
        <v>6</v>
      </c>
      <c r="E44" s="73">
        <v>4</v>
      </c>
      <c r="F44">
        <v>14</v>
      </c>
      <c r="G44" s="206">
        <v>3</v>
      </c>
      <c r="H44" s="3">
        <v>145.67816147988054</v>
      </c>
    </row>
    <row r="45" spans="1:8">
      <c r="A45" s="206">
        <v>42397.689899999998</v>
      </c>
      <c r="B45" s="206">
        <v>1</v>
      </c>
      <c r="C45" s="206">
        <v>1</v>
      </c>
      <c r="D45" s="73">
        <v>6</v>
      </c>
      <c r="E45" s="73">
        <v>4</v>
      </c>
      <c r="F45">
        <v>15</v>
      </c>
      <c r="G45" s="206">
        <v>3</v>
      </c>
      <c r="H45" s="3">
        <v>589.44590281281648</v>
      </c>
    </row>
    <row r="46" spans="1:8">
      <c r="A46" s="206">
        <v>42397.689899999998</v>
      </c>
      <c r="B46" s="206">
        <v>1</v>
      </c>
      <c r="C46" s="206">
        <v>1</v>
      </c>
      <c r="D46" s="73">
        <v>6</v>
      </c>
      <c r="E46" s="73">
        <v>4</v>
      </c>
      <c r="F46">
        <v>16</v>
      </c>
      <c r="G46" s="206">
        <v>3</v>
      </c>
      <c r="H46" s="3">
        <v>7.5443393080285199</v>
      </c>
    </row>
    <row r="47" spans="1:8">
      <c r="A47" s="206">
        <v>42397.689899999998</v>
      </c>
      <c r="B47" s="206">
        <v>1</v>
      </c>
      <c r="C47" s="206">
        <v>1</v>
      </c>
      <c r="D47" s="73">
        <v>6</v>
      </c>
      <c r="E47" s="73">
        <v>4</v>
      </c>
      <c r="F47">
        <v>31</v>
      </c>
      <c r="G47" s="206">
        <v>3</v>
      </c>
      <c r="H47" s="3">
        <v>12.802515189381729</v>
      </c>
    </row>
    <row r="48" spans="1:8">
      <c r="A48" s="206">
        <v>42397.689899999998</v>
      </c>
      <c r="B48" s="206">
        <v>1</v>
      </c>
      <c r="C48" s="206">
        <v>1</v>
      </c>
      <c r="D48" s="73">
        <v>6</v>
      </c>
      <c r="E48" s="73">
        <v>4</v>
      </c>
      <c r="F48">
        <v>36</v>
      </c>
      <c r="G48" s="206">
        <v>3</v>
      </c>
      <c r="H48" s="3">
        <v>366.23716733898686</v>
      </c>
    </row>
    <row r="49" spans="1:8">
      <c r="A49" s="206">
        <v>42397.689899999998</v>
      </c>
      <c r="B49" s="206">
        <v>1</v>
      </c>
      <c r="C49" s="206">
        <v>1</v>
      </c>
      <c r="D49" s="73">
        <v>6</v>
      </c>
      <c r="E49" s="73">
        <v>4</v>
      </c>
      <c r="F49">
        <v>39</v>
      </c>
      <c r="G49" s="206">
        <v>3</v>
      </c>
      <c r="H49" s="3">
        <v>5.7154085666882724</v>
      </c>
    </row>
    <row r="50" spans="1:8">
      <c r="A50" s="206">
        <v>42397.689899999998</v>
      </c>
      <c r="B50" s="206">
        <v>1</v>
      </c>
      <c r="C50" s="206">
        <v>1</v>
      </c>
      <c r="D50" s="73">
        <v>6</v>
      </c>
      <c r="E50" s="73">
        <v>4</v>
      </c>
      <c r="F50">
        <v>41</v>
      </c>
      <c r="G50" s="206">
        <v>3</v>
      </c>
      <c r="H50" s="3">
        <v>8.7087250667915228</v>
      </c>
    </row>
    <row r="51" spans="1:8">
      <c r="A51" s="206">
        <v>42397.689899999998</v>
      </c>
      <c r="B51" s="206">
        <v>1</v>
      </c>
      <c r="C51" s="206">
        <v>1</v>
      </c>
      <c r="D51" s="73">
        <v>6</v>
      </c>
      <c r="E51" s="73">
        <v>4</v>
      </c>
      <c r="F51">
        <v>43</v>
      </c>
      <c r="G51" s="206">
        <v>3</v>
      </c>
      <c r="H51" s="3">
        <v>1.33</v>
      </c>
    </row>
    <row r="52" spans="1:8">
      <c r="A52" s="206">
        <v>42397.689899999998</v>
      </c>
      <c r="B52" s="206">
        <v>1</v>
      </c>
      <c r="C52" s="206">
        <v>1</v>
      </c>
      <c r="D52" s="73">
        <v>6</v>
      </c>
      <c r="E52" s="73">
        <v>4</v>
      </c>
      <c r="F52">
        <v>45</v>
      </c>
      <c r="G52" s="206">
        <v>3</v>
      </c>
      <c r="H52" s="3">
        <v>138.17004230894463</v>
      </c>
    </row>
    <row r="53" spans="1:8">
      <c r="A53" s="206">
        <v>42397.689899999998</v>
      </c>
      <c r="B53" s="206">
        <v>1</v>
      </c>
      <c r="C53" s="206">
        <v>1</v>
      </c>
      <c r="D53" s="73">
        <v>6</v>
      </c>
      <c r="E53" s="73">
        <v>4</v>
      </c>
      <c r="F53">
        <v>51</v>
      </c>
      <c r="G53" s="206">
        <v>3</v>
      </c>
      <c r="H53" s="3">
        <v>46.298128543044463</v>
      </c>
    </row>
    <row r="54" spans="1:8">
      <c r="A54" s="206">
        <v>42397.689899999998</v>
      </c>
      <c r="B54" s="206">
        <v>1</v>
      </c>
      <c r="C54" s="206">
        <v>1</v>
      </c>
      <c r="D54" s="73">
        <v>6</v>
      </c>
      <c r="E54" s="73">
        <v>4</v>
      </c>
      <c r="F54">
        <v>53</v>
      </c>
      <c r="G54" s="206">
        <v>3</v>
      </c>
      <c r="H54" s="3">
        <v>99.118989866237683</v>
      </c>
    </row>
    <row r="55" spans="1:8">
      <c r="A55" s="206">
        <v>42397.689899999998</v>
      </c>
      <c r="B55" s="206">
        <v>1</v>
      </c>
      <c r="C55" s="206">
        <v>1</v>
      </c>
      <c r="D55" s="73">
        <v>6</v>
      </c>
      <c r="E55" s="73">
        <v>4</v>
      </c>
      <c r="F55">
        <v>54</v>
      </c>
      <c r="G55" s="206">
        <v>3</v>
      </c>
      <c r="H55" s="3">
        <v>27.039370302587873</v>
      </c>
    </row>
    <row r="56" spans="1:8">
      <c r="A56" s="206">
        <v>42397.689899999998</v>
      </c>
      <c r="B56" s="206">
        <v>1</v>
      </c>
      <c r="C56" s="206">
        <v>1</v>
      </c>
      <c r="D56" s="73">
        <v>6</v>
      </c>
      <c r="E56" s="73">
        <v>4</v>
      </c>
      <c r="F56">
        <v>56</v>
      </c>
      <c r="G56" s="206">
        <v>3</v>
      </c>
      <c r="H56" s="3">
        <v>36.070757850697831</v>
      </c>
    </row>
    <row r="57" spans="1:8">
      <c r="A57" s="206">
        <v>42397.689899999998</v>
      </c>
      <c r="B57" s="206">
        <v>1</v>
      </c>
      <c r="C57" s="206">
        <v>1</v>
      </c>
      <c r="D57" s="73">
        <v>6</v>
      </c>
      <c r="E57" s="73">
        <v>4</v>
      </c>
      <c r="F57">
        <v>57</v>
      </c>
      <c r="G57" s="206">
        <v>3</v>
      </c>
      <c r="H57" s="3">
        <v>20.495253904897073</v>
      </c>
    </row>
    <row r="58" spans="1:8">
      <c r="A58" s="206">
        <v>42397.689899999998</v>
      </c>
      <c r="B58" s="206">
        <v>1</v>
      </c>
      <c r="C58" s="206">
        <v>1</v>
      </c>
      <c r="D58" s="73">
        <v>6</v>
      </c>
      <c r="E58" s="73">
        <v>4</v>
      </c>
      <c r="F58">
        <v>64</v>
      </c>
      <c r="G58" s="206">
        <v>3</v>
      </c>
      <c r="H58" s="3">
        <v>24.923904852424236</v>
      </c>
    </row>
    <row r="59" spans="1:8">
      <c r="A59" s="206">
        <v>42397.689899999998</v>
      </c>
      <c r="B59" s="206">
        <v>1</v>
      </c>
      <c r="C59" s="206">
        <v>1</v>
      </c>
      <c r="D59" s="73">
        <v>6</v>
      </c>
      <c r="E59" s="73">
        <v>4</v>
      </c>
      <c r="F59">
        <v>74</v>
      </c>
      <c r="G59" s="206">
        <v>3</v>
      </c>
      <c r="H59" s="3">
        <v>11448.71233491119</v>
      </c>
    </row>
    <row r="60" spans="1:8">
      <c r="A60" s="206">
        <v>42397.689899999998</v>
      </c>
      <c r="B60" s="206">
        <v>1</v>
      </c>
      <c r="C60" s="206">
        <v>1</v>
      </c>
      <c r="D60" s="73">
        <v>6</v>
      </c>
      <c r="E60" s="73">
        <v>5</v>
      </c>
      <c r="F60">
        <v>1</v>
      </c>
      <c r="G60" s="206">
        <v>3</v>
      </c>
      <c r="H60" s="3">
        <v>6.0164751496550659</v>
      </c>
    </row>
    <row r="61" spans="1:8">
      <c r="A61" s="206">
        <v>42397.689899999998</v>
      </c>
      <c r="B61" s="206">
        <v>1</v>
      </c>
      <c r="C61" s="206">
        <v>1</v>
      </c>
      <c r="D61" s="73">
        <v>6</v>
      </c>
      <c r="E61" s="73">
        <v>5</v>
      </c>
      <c r="F61">
        <v>8</v>
      </c>
      <c r="G61" s="206">
        <v>3</v>
      </c>
      <c r="H61" s="3">
        <v>11.305445846900653</v>
      </c>
    </row>
    <row r="62" spans="1:8">
      <c r="A62" s="206">
        <v>42397.689899999998</v>
      </c>
      <c r="B62" s="206">
        <v>1</v>
      </c>
      <c r="C62" s="206">
        <v>1</v>
      </c>
      <c r="D62" s="73">
        <v>6</v>
      </c>
      <c r="E62" s="73">
        <v>5</v>
      </c>
      <c r="F62">
        <v>15</v>
      </c>
      <c r="G62" s="206">
        <v>3</v>
      </c>
      <c r="H62" s="3">
        <v>41.248981829945834</v>
      </c>
    </row>
    <row r="63" spans="1:8">
      <c r="A63" s="206">
        <v>42397.689899999998</v>
      </c>
      <c r="B63" s="206">
        <v>1</v>
      </c>
      <c r="C63" s="206">
        <v>1</v>
      </c>
      <c r="D63" s="73">
        <v>6</v>
      </c>
      <c r="E63" s="73">
        <v>5</v>
      </c>
      <c r="F63">
        <v>36</v>
      </c>
      <c r="G63" s="206">
        <v>3</v>
      </c>
      <c r="H63" s="3">
        <v>33.510679745558605</v>
      </c>
    </row>
    <row r="64" spans="1:8">
      <c r="A64" s="206">
        <v>42397.689899999998</v>
      </c>
      <c r="B64" s="206">
        <v>1</v>
      </c>
      <c r="C64" s="206">
        <v>1</v>
      </c>
      <c r="D64" s="73">
        <v>6</v>
      </c>
      <c r="E64" s="73">
        <v>5</v>
      </c>
      <c r="F64">
        <v>54</v>
      </c>
      <c r="G64" s="206">
        <v>3</v>
      </c>
      <c r="H64" s="3">
        <v>5.3431512159391561</v>
      </c>
    </row>
    <row r="65" spans="1:8">
      <c r="A65" s="206">
        <v>42397.689899999998</v>
      </c>
      <c r="B65" s="206">
        <v>1</v>
      </c>
      <c r="C65" s="206">
        <v>1</v>
      </c>
      <c r="D65" s="180">
        <v>6</v>
      </c>
      <c r="E65" s="73">
        <v>5</v>
      </c>
      <c r="F65">
        <v>74</v>
      </c>
      <c r="G65" s="206">
        <v>3</v>
      </c>
      <c r="H65" s="3">
        <v>1125.3778790312701</v>
      </c>
    </row>
    <row r="66" spans="1:8">
      <c r="A66" s="206">
        <v>42397.689899999998</v>
      </c>
      <c r="B66" s="206">
        <v>1</v>
      </c>
      <c r="C66" s="206">
        <v>1</v>
      </c>
      <c r="D66" s="73">
        <v>7</v>
      </c>
      <c r="E66" s="73">
        <v>2</v>
      </c>
      <c r="F66">
        <v>4</v>
      </c>
      <c r="G66" s="206">
        <v>3</v>
      </c>
      <c r="H66" s="3">
        <v>11.231200185659413</v>
      </c>
    </row>
    <row r="67" spans="1:8">
      <c r="A67" s="206">
        <v>42397.689899999998</v>
      </c>
      <c r="B67" s="206">
        <v>1</v>
      </c>
      <c r="C67" s="206">
        <v>1</v>
      </c>
      <c r="D67" s="73">
        <v>7</v>
      </c>
      <c r="E67" s="73">
        <v>2</v>
      </c>
      <c r="F67">
        <v>11</v>
      </c>
      <c r="G67" s="206">
        <v>3</v>
      </c>
      <c r="H67" s="3">
        <v>4.88</v>
      </c>
    </row>
    <row r="68" spans="1:8">
      <c r="A68" s="206">
        <v>42397.689899999998</v>
      </c>
      <c r="B68" s="206">
        <v>1</v>
      </c>
      <c r="C68" s="206">
        <v>1</v>
      </c>
      <c r="D68" s="73">
        <v>7</v>
      </c>
      <c r="E68" s="73">
        <v>2</v>
      </c>
      <c r="F68">
        <v>15</v>
      </c>
      <c r="G68" s="206">
        <v>3</v>
      </c>
      <c r="H68" s="3">
        <v>10.09</v>
      </c>
    </row>
    <row r="69" spans="1:8">
      <c r="A69" s="206">
        <v>42397.689899999998</v>
      </c>
      <c r="B69" s="206">
        <v>1</v>
      </c>
      <c r="C69" s="206">
        <v>1</v>
      </c>
      <c r="D69" s="73">
        <v>7</v>
      </c>
      <c r="E69" s="73">
        <v>2</v>
      </c>
      <c r="F69">
        <v>42</v>
      </c>
      <c r="G69" s="206">
        <v>3</v>
      </c>
      <c r="H69" s="3">
        <v>5.95</v>
      </c>
    </row>
    <row r="70" spans="1:8">
      <c r="A70" s="206">
        <v>42397.689899999998</v>
      </c>
      <c r="B70" s="206">
        <v>1</v>
      </c>
      <c r="C70" s="206">
        <v>1</v>
      </c>
      <c r="D70" s="73">
        <v>7</v>
      </c>
      <c r="E70" s="73">
        <v>2</v>
      </c>
      <c r="F70">
        <v>51</v>
      </c>
      <c r="G70" s="206">
        <v>3</v>
      </c>
      <c r="H70" s="3">
        <v>2.84</v>
      </c>
    </row>
    <row r="71" spans="1:8">
      <c r="A71" s="206">
        <v>42397.689899999998</v>
      </c>
      <c r="B71" s="206">
        <v>1</v>
      </c>
      <c r="C71" s="206">
        <v>1</v>
      </c>
      <c r="D71" s="73">
        <v>7</v>
      </c>
      <c r="E71" s="73">
        <v>2</v>
      </c>
      <c r="F71">
        <v>74</v>
      </c>
      <c r="G71" s="206">
        <v>3</v>
      </c>
      <c r="H71" s="3">
        <v>69.982229007196082</v>
      </c>
    </row>
    <row r="72" spans="1:8">
      <c r="A72" s="206">
        <v>42397.689899999998</v>
      </c>
      <c r="B72" s="206">
        <v>1</v>
      </c>
      <c r="C72" s="206">
        <v>1</v>
      </c>
      <c r="D72" s="73">
        <v>7</v>
      </c>
      <c r="E72" s="73">
        <v>3</v>
      </c>
      <c r="F72">
        <v>1</v>
      </c>
      <c r="G72" s="206">
        <v>3</v>
      </c>
      <c r="H72" s="3">
        <v>9.3324515426193528</v>
      </c>
    </row>
    <row r="73" spans="1:8">
      <c r="A73" s="206">
        <v>42397.689899999998</v>
      </c>
      <c r="B73" s="206">
        <v>1</v>
      </c>
      <c r="C73" s="206">
        <v>1</v>
      </c>
      <c r="D73" s="73">
        <v>7</v>
      </c>
      <c r="E73" s="73">
        <v>3</v>
      </c>
      <c r="F73">
        <v>8</v>
      </c>
      <c r="G73" s="206">
        <v>3</v>
      </c>
      <c r="H73" s="3">
        <v>9.26</v>
      </c>
    </row>
    <row r="74" spans="1:8">
      <c r="A74" s="206">
        <v>42397.689899999998</v>
      </c>
      <c r="B74" s="206">
        <v>1</v>
      </c>
      <c r="C74" s="206">
        <v>1</v>
      </c>
      <c r="D74" s="73">
        <v>7</v>
      </c>
      <c r="E74" s="73">
        <v>3</v>
      </c>
      <c r="F74">
        <v>9</v>
      </c>
      <c r="G74" s="206">
        <v>3</v>
      </c>
      <c r="H74" s="3">
        <v>2.4500000000000002</v>
      </c>
    </row>
    <row r="75" spans="1:8">
      <c r="A75" s="206">
        <v>42397.689899999998</v>
      </c>
      <c r="B75" s="206">
        <v>1</v>
      </c>
      <c r="C75" s="206">
        <v>1</v>
      </c>
      <c r="D75" s="73">
        <v>7</v>
      </c>
      <c r="E75" s="73">
        <v>3</v>
      </c>
      <c r="F75">
        <v>10</v>
      </c>
      <c r="G75" s="206">
        <v>3</v>
      </c>
      <c r="H75" s="3">
        <v>179.55985473461456</v>
      </c>
    </row>
    <row r="76" spans="1:8">
      <c r="A76" s="206">
        <v>42397.689899999998</v>
      </c>
      <c r="B76" s="206">
        <v>1</v>
      </c>
      <c r="C76" s="206">
        <v>1</v>
      </c>
      <c r="D76" s="73">
        <v>7</v>
      </c>
      <c r="E76" s="73">
        <v>3</v>
      </c>
      <c r="F76">
        <v>11</v>
      </c>
      <c r="G76" s="206">
        <v>3</v>
      </c>
      <c r="H76" s="3">
        <v>171.73420219733561</v>
      </c>
    </row>
    <row r="77" spans="1:8">
      <c r="A77" s="206">
        <v>42397.689899999998</v>
      </c>
      <c r="B77" s="206">
        <v>1</v>
      </c>
      <c r="C77" s="206">
        <v>1</v>
      </c>
      <c r="D77" s="73">
        <v>7</v>
      </c>
      <c r="E77" s="73">
        <v>3</v>
      </c>
      <c r="F77">
        <v>13</v>
      </c>
      <c r="G77" s="206">
        <v>3</v>
      </c>
      <c r="H77" s="3">
        <v>5.39</v>
      </c>
    </row>
    <row r="78" spans="1:8">
      <c r="A78" s="206">
        <v>42397.689899999998</v>
      </c>
      <c r="B78" s="206">
        <v>1</v>
      </c>
      <c r="C78" s="206">
        <v>1</v>
      </c>
      <c r="D78" s="73">
        <v>7</v>
      </c>
      <c r="E78" s="73">
        <v>3</v>
      </c>
      <c r="F78">
        <v>14</v>
      </c>
      <c r="G78" s="206">
        <v>3</v>
      </c>
      <c r="H78" s="3">
        <v>55.769478653449802</v>
      </c>
    </row>
    <row r="79" spans="1:8">
      <c r="A79" s="206">
        <v>42397.689899999998</v>
      </c>
      <c r="B79" s="206">
        <v>1</v>
      </c>
      <c r="C79" s="206">
        <v>1</v>
      </c>
      <c r="D79" s="73">
        <v>7</v>
      </c>
      <c r="E79" s="73">
        <v>3</v>
      </c>
      <c r="F79">
        <v>15</v>
      </c>
      <c r="G79" s="206">
        <v>3</v>
      </c>
      <c r="H79" s="3">
        <v>57.491663023979193</v>
      </c>
    </row>
    <row r="80" spans="1:8">
      <c r="A80" s="206">
        <v>42397.689899999998</v>
      </c>
      <c r="B80" s="206">
        <v>1</v>
      </c>
      <c r="C80" s="206">
        <v>1</v>
      </c>
      <c r="D80" s="73">
        <v>7</v>
      </c>
      <c r="E80" s="73">
        <v>3</v>
      </c>
      <c r="F80">
        <v>16</v>
      </c>
      <c r="G80" s="206">
        <v>3</v>
      </c>
      <c r="H80" s="3">
        <v>5.7229151804724445</v>
      </c>
    </row>
    <row r="81" spans="1:8">
      <c r="A81" s="206">
        <v>42397.689899999998</v>
      </c>
      <c r="B81" s="206">
        <v>1</v>
      </c>
      <c r="C81" s="206">
        <v>1</v>
      </c>
      <c r="D81" s="73">
        <v>7</v>
      </c>
      <c r="E81" s="73">
        <v>3</v>
      </c>
      <c r="F81">
        <v>17</v>
      </c>
      <c r="G81" s="206">
        <v>3</v>
      </c>
      <c r="H81" s="3">
        <v>99.299968161898647</v>
      </c>
    </row>
    <row r="82" spans="1:8">
      <c r="A82" s="206">
        <v>42397.689899999998</v>
      </c>
      <c r="B82" s="206">
        <v>1</v>
      </c>
      <c r="C82" s="206">
        <v>1</v>
      </c>
      <c r="D82" s="73">
        <v>7</v>
      </c>
      <c r="E82" s="73">
        <v>3</v>
      </c>
      <c r="F82">
        <v>20</v>
      </c>
      <c r="G82" s="206">
        <v>3</v>
      </c>
      <c r="H82" s="3">
        <v>1.65</v>
      </c>
    </row>
    <row r="83" spans="1:8">
      <c r="A83" s="206">
        <v>42397.689899999998</v>
      </c>
      <c r="B83" s="206">
        <v>1</v>
      </c>
      <c r="C83" s="206">
        <v>1</v>
      </c>
      <c r="D83" s="73">
        <v>7</v>
      </c>
      <c r="E83" s="73">
        <v>3</v>
      </c>
      <c r="F83">
        <v>22</v>
      </c>
      <c r="G83" s="206">
        <v>3</v>
      </c>
      <c r="H83" s="3">
        <v>8.6898589072728534</v>
      </c>
    </row>
    <row r="84" spans="1:8">
      <c r="A84" s="206">
        <v>42397.689899999998</v>
      </c>
      <c r="B84" s="206">
        <v>1</v>
      </c>
      <c r="C84" s="206">
        <v>1</v>
      </c>
      <c r="D84" s="73">
        <v>7</v>
      </c>
      <c r="E84" s="73">
        <v>3</v>
      </c>
      <c r="F84">
        <v>36</v>
      </c>
      <c r="G84" s="206">
        <v>3</v>
      </c>
      <c r="H84" s="3">
        <v>2.88</v>
      </c>
    </row>
    <row r="85" spans="1:8">
      <c r="A85" s="206">
        <v>42397.689899999998</v>
      </c>
      <c r="B85" s="206">
        <v>1</v>
      </c>
      <c r="C85" s="206">
        <v>1</v>
      </c>
      <c r="D85" s="73">
        <v>7</v>
      </c>
      <c r="E85" s="73">
        <v>3</v>
      </c>
      <c r="F85">
        <v>42</v>
      </c>
      <c r="G85" s="206">
        <v>3</v>
      </c>
      <c r="H85" s="3">
        <v>35.971174827200286</v>
      </c>
    </row>
    <row r="86" spans="1:8">
      <c r="A86" s="206">
        <v>42397.689899999998</v>
      </c>
      <c r="B86" s="206">
        <v>1</v>
      </c>
      <c r="C86" s="206">
        <v>1</v>
      </c>
      <c r="D86" s="73">
        <v>7</v>
      </c>
      <c r="E86" s="73">
        <v>3</v>
      </c>
      <c r="F86">
        <v>45</v>
      </c>
      <c r="G86" s="206">
        <v>3</v>
      </c>
      <c r="H86" s="3">
        <v>18.086736080305727</v>
      </c>
    </row>
    <row r="87" spans="1:8">
      <c r="A87" s="206">
        <v>42397.689899999998</v>
      </c>
      <c r="B87" s="206">
        <v>1</v>
      </c>
      <c r="C87" s="206">
        <v>1</v>
      </c>
      <c r="D87" s="73">
        <v>7</v>
      </c>
      <c r="E87" s="73">
        <v>3</v>
      </c>
      <c r="F87">
        <v>48</v>
      </c>
      <c r="G87" s="206">
        <v>3</v>
      </c>
      <c r="H87" s="3">
        <v>13.8</v>
      </c>
    </row>
    <row r="88" spans="1:8">
      <c r="A88" s="206">
        <v>42397.689899999998</v>
      </c>
      <c r="B88" s="206">
        <v>1</v>
      </c>
      <c r="C88" s="206">
        <v>1</v>
      </c>
      <c r="D88" s="73">
        <v>7</v>
      </c>
      <c r="E88" s="73">
        <v>3</v>
      </c>
      <c r="F88">
        <v>51</v>
      </c>
      <c r="G88" s="206">
        <v>3</v>
      </c>
      <c r="H88" s="3">
        <v>7</v>
      </c>
    </row>
    <row r="89" spans="1:8">
      <c r="A89" s="206">
        <v>42397.689899999998</v>
      </c>
      <c r="B89" s="206">
        <v>1</v>
      </c>
      <c r="C89" s="206">
        <v>1</v>
      </c>
      <c r="D89" s="73">
        <v>7</v>
      </c>
      <c r="E89" s="73">
        <v>3</v>
      </c>
      <c r="F89">
        <v>53</v>
      </c>
      <c r="G89" s="206">
        <v>3</v>
      </c>
      <c r="H89" s="3">
        <v>15.27</v>
      </c>
    </row>
    <row r="90" spans="1:8">
      <c r="A90" s="206">
        <v>42397.689899999998</v>
      </c>
      <c r="B90" s="206">
        <v>1</v>
      </c>
      <c r="C90" s="206">
        <v>1</v>
      </c>
      <c r="D90" s="73">
        <v>7</v>
      </c>
      <c r="E90" s="73">
        <v>3</v>
      </c>
      <c r="F90">
        <v>54</v>
      </c>
      <c r="G90" s="206">
        <v>3</v>
      </c>
      <c r="H90" s="3">
        <v>2.68</v>
      </c>
    </row>
    <row r="91" spans="1:8">
      <c r="A91" s="206">
        <v>42397.689899999998</v>
      </c>
      <c r="B91" s="206">
        <v>1</v>
      </c>
      <c r="C91" s="206">
        <v>1</v>
      </c>
      <c r="D91" s="73">
        <v>7</v>
      </c>
      <c r="E91" s="73">
        <v>3</v>
      </c>
      <c r="F91">
        <v>57</v>
      </c>
      <c r="G91" s="206">
        <v>3</v>
      </c>
      <c r="H91" s="3">
        <v>4.1500000000000004</v>
      </c>
    </row>
    <row r="92" spans="1:8">
      <c r="A92" s="206">
        <v>42397.689899999998</v>
      </c>
      <c r="B92" s="206">
        <v>1</v>
      </c>
      <c r="C92" s="206">
        <v>1</v>
      </c>
      <c r="D92" s="73">
        <v>7</v>
      </c>
      <c r="E92" s="73">
        <v>3</v>
      </c>
      <c r="F92">
        <v>74</v>
      </c>
      <c r="G92" s="206">
        <v>3</v>
      </c>
      <c r="H92" s="3">
        <v>857.22858855197819</v>
      </c>
    </row>
    <row r="93" spans="1:8">
      <c r="A93" s="206">
        <v>42397.689899999998</v>
      </c>
      <c r="B93" s="206">
        <v>1</v>
      </c>
      <c r="C93" s="206">
        <v>1</v>
      </c>
      <c r="D93" s="73">
        <v>7</v>
      </c>
      <c r="E93" s="73">
        <v>4</v>
      </c>
      <c r="F93">
        <v>1</v>
      </c>
      <c r="G93" s="206">
        <v>3</v>
      </c>
      <c r="H93" s="3">
        <v>14.771641565755191</v>
      </c>
    </row>
    <row r="94" spans="1:8">
      <c r="A94" s="206">
        <v>42397.689899999998</v>
      </c>
      <c r="B94" s="206">
        <v>1</v>
      </c>
      <c r="C94" s="206">
        <v>1</v>
      </c>
      <c r="D94" s="73">
        <v>7</v>
      </c>
      <c r="E94" s="73">
        <v>4</v>
      </c>
      <c r="F94">
        <v>8</v>
      </c>
      <c r="G94" s="206">
        <v>3</v>
      </c>
      <c r="H94" s="3">
        <v>10.270829585539209</v>
      </c>
    </row>
    <row r="95" spans="1:8">
      <c r="A95" s="206">
        <v>42397.689899999998</v>
      </c>
      <c r="B95" s="206">
        <v>1</v>
      </c>
      <c r="C95" s="206">
        <v>1</v>
      </c>
      <c r="D95" s="73">
        <v>7</v>
      </c>
      <c r="E95" s="73">
        <v>4</v>
      </c>
      <c r="F95">
        <v>9</v>
      </c>
      <c r="G95" s="206">
        <v>3</v>
      </c>
      <c r="H95" s="3">
        <v>5.6615747426171623</v>
      </c>
    </row>
    <row r="96" spans="1:8">
      <c r="A96" s="206">
        <v>42397.689899999998</v>
      </c>
      <c r="B96" s="206">
        <v>1</v>
      </c>
      <c r="C96" s="206">
        <v>1</v>
      </c>
      <c r="D96" s="73">
        <v>7</v>
      </c>
      <c r="E96" s="73">
        <v>4</v>
      </c>
      <c r="F96">
        <v>10</v>
      </c>
      <c r="G96" s="206">
        <v>3</v>
      </c>
      <c r="H96" s="3">
        <v>325.36776955225474</v>
      </c>
    </row>
    <row r="97" spans="1:8">
      <c r="A97" s="206">
        <v>42397.689899999998</v>
      </c>
      <c r="B97" s="206">
        <v>1</v>
      </c>
      <c r="C97" s="206">
        <v>1</v>
      </c>
      <c r="D97" s="73">
        <v>7</v>
      </c>
      <c r="E97" s="73">
        <v>4</v>
      </c>
      <c r="F97">
        <v>11</v>
      </c>
      <c r="G97" s="206">
        <v>3</v>
      </c>
      <c r="H97" s="3">
        <v>65.249647623177196</v>
      </c>
    </row>
    <row r="98" spans="1:8">
      <c r="A98" s="206">
        <v>42397.689899999998</v>
      </c>
      <c r="B98" s="206">
        <v>1</v>
      </c>
      <c r="C98" s="206">
        <v>1</v>
      </c>
      <c r="D98" s="73">
        <v>7</v>
      </c>
      <c r="E98" s="73">
        <v>4</v>
      </c>
      <c r="F98">
        <v>14</v>
      </c>
      <c r="G98" s="206">
        <v>3</v>
      </c>
      <c r="H98" s="3">
        <v>8.3800000000000008</v>
      </c>
    </row>
    <row r="99" spans="1:8">
      <c r="A99" s="206">
        <v>42397.689899999998</v>
      </c>
      <c r="B99" s="206">
        <v>1</v>
      </c>
      <c r="C99" s="206">
        <v>1</v>
      </c>
      <c r="D99" s="73">
        <v>7</v>
      </c>
      <c r="E99" s="73">
        <v>4</v>
      </c>
      <c r="F99">
        <v>15</v>
      </c>
      <c r="G99" s="206">
        <v>3</v>
      </c>
      <c r="H99" s="3">
        <v>104.43711911967765</v>
      </c>
    </row>
    <row r="100" spans="1:8">
      <c r="A100" s="206">
        <v>42397.689899999998</v>
      </c>
      <c r="B100" s="206">
        <v>1</v>
      </c>
      <c r="C100" s="206">
        <v>1</v>
      </c>
      <c r="D100" s="73">
        <v>7</v>
      </c>
      <c r="E100" s="73">
        <v>4</v>
      </c>
      <c r="F100">
        <v>20</v>
      </c>
      <c r="G100" s="206">
        <v>3</v>
      </c>
      <c r="H100" s="3">
        <v>9.7395797793906311</v>
      </c>
    </row>
    <row r="101" spans="1:8">
      <c r="A101" s="206">
        <v>42397.689899999998</v>
      </c>
      <c r="B101" s="206">
        <v>1</v>
      </c>
      <c r="C101" s="206">
        <v>1</v>
      </c>
      <c r="D101" s="73">
        <v>7</v>
      </c>
      <c r="E101" s="73">
        <v>4</v>
      </c>
      <c r="F101">
        <v>36</v>
      </c>
      <c r="G101" s="206">
        <v>3</v>
      </c>
      <c r="H101" s="3">
        <v>54.140278447890154</v>
      </c>
    </row>
    <row r="102" spans="1:8">
      <c r="A102" s="206">
        <v>42397.689899999998</v>
      </c>
      <c r="B102" s="206">
        <v>1</v>
      </c>
      <c r="C102" s="206">
        <v>1</v>
      </c>
      <c r="D102" s="73">
        <v>7</v>
      </c>
      <c r="E102" s="73">
        <v>4</v>
      </c>
      <c r="F102">
        <v>41</v>
      </c>
      <c r="G102" s="206">
        <v>3</v>
      </c>
      <c r="H102" s="3">
        <v>19.24935412489835</v>
      </c>
    </row>
    <row r="103" spans="1:8">
      <c r="A103" s="206">
        <v>42397.689899999998</v>
      </c>
      <c r="B103" s="206">
        <v>1</v>
      </c>
      <c r="C103" s="206">
        <v>1</v>
      </c>
      <c r="D103" s="73">
        <v>7</v>
      </c>
      <c r="E103" s="73">
        <v>4</v>
      </c>
      <c r="F103">
        <v>43</v>
      </c>
      <c r="G103" s="206">
        <v>3</v>
      </c>
      <c r="H103" s="3">
        <v>1.33</v>
      </c>
    </row>
    <row r="104" spans="1:8">
      <c r="A104" s="206">
        <v>42397.689899999998</v>
      </c>
      <c r="B104" s="206">
        <v>1</v>
      </c>
      <c r="C104" s="206">
        <v>1</v>
      </c>
      <c r="D104" s="73">
        <v>7</v>
      </c>
      <c r="E104" s="73">
        <v>4</v>
      </c>
      <c r="F104">
        <v>45</v>
      </c>
      <c r="G104" s="206">
        <v>3</v>
      </c>
      <c r="H104" s="3">
        <v>7.4909243229918037</v>
      </c>
    </row>
    <row r="105" spans="1:8">
      <c r="A105" s="206">
        <v>42397.689899999998</v>
      </c>
      <c r="B105" s="206">
        <v>1</v>
      </c>
      <c r="C105" s="206">
        <v>1</v>
      </c>
      <c r="D105" s="73">
        <v>7</v>
      </c>
      <c r="E105" s="73">
        <v>4</v>
      </c>
      <c r="F105">
        <v>51</v>
      </c>
      <c r="G105" s="206">
        <v>3</v>
      </c>
      <c r="H105" s="3">
        <v>18.802267028674883</v>
      </c>
    </row>
    <row r="106" spans="1:8">
      <c r="A106" s="206">
        <v>42397.689899999998</v>
      </c>
      <c r="B106" s="206">
        <v>1</v>
      </c>
      <c r="C106" s="206">
        <v>1</v>
      </c>
      <c r="D106" s="73">
        <v>7</v>
      </c>
      <c r="E106" s="73">
        <v>4</v>
      </c>
      <c r="F106">
        <v>53</v>
      </c>
      <c r="G106" s="206">
        <v>3</v>
      </c>
      <c r="H106" s="3">
        <v>23.865828810133529</v>
      </c>
    </row>
    <row r="107" spans="1:8">
      <c r="A107" s="206">
        <v>42397.689899999998</v>
      </c>
      <c r="B107" s="206">
        <v>1</v>
      </c>
      <c r="C107" s="206">
        <v>1</v>
      </c>
      <c r="D107" s="73">
        <v>7</v>
      </c>
      <c r="E107" s="73">
        <v>4</v>
      </c>
      <c r="F107">
        <v>54</v>
      </c>
      <c r="G107" s="206">
        <v>3</v>
      </c>
      <c r="H107" s="3">
        <v>8.8699999999999992</v>
      </c>
    </row>
    <row r="108" spans="1:8">
      <c r="A108" s="206">
        <v>42397.689899999998</v>
      </c>
      <c r="B108" s="206">
        <v>1</v>
      </c>
      <c r="C108" s="206">
        <v>1</v>
      </c>
      <c r="D108" s="73">
        <v>7</v>
      </c>
      <c r="E108" s="73">
        <v>4</v>
      </c>
      <c r="F108">
        <v>61</v>
      </c>
      <c r="G108" s="206">
        <v>3</v>
      </c>
      <c r="H108" s="3">
        <v>1.02</v>
      </c>
    </row>
    <row r="109" spans="1:8">
      <c r="A109" s="206">
        <v>42397.689899999998</v>
      </c>
      <c r="B109" s="206">
        <v>1</v>
      </c>
      <c r="C109" s="206">
        <v>1</v>
      </c>
      <c r="D109" s="73">
        <v>7</v>
      </c>
      <c r="E109" s="73">
        <v>4</v>
      </c>
      <c r="F109">
        <v>64</v>
      </c>
      <c r="G109" s="206">
        <v>3</v>
      </c>
      <c r="H109" s="3">
        <v>5.62</v>
      </c>
    </row>
    <row r="110" spans="1:8">
      <c r="A110" s="206">
        <v>42397.689899999998</v>
      </c>
      <c r="B110" s="206">
        <v>1</v>
      </c>
      <c r="C110" s="206">
        <v>1</v>
      </c>
      <c r="D110" s="73">
        <v>7</v>
      </c>
      <c r="E110" s="73">
        <v>4</v>
      </c>
      <c r="F110">
        <v>74</v>
      </c>
      <c r="G110" s="206">
        <v>3</v>
      </c>
      <c r="H110" s="3">
        <v>1844.6503269070522</v>
      </c>
    </row>
    <row r="111" spans="1:8">
      <c r="A111" s="206">
        <v>42397.689899999998</v>
      </c>
      <c r="B111" s="206">
        <v>1</v>
      </c>
      <c r="C111" s="206">
        <v>1</v>
      </c>
      <c r="D111" s="73">
        <v>7</v>
      </c>
      <c r="E111" s="73">
        <v>5</v>
      </c>
      <c r="F111">
        <v>10</v>
      </c>
      <c r="G111" s="206">
        <v>3</v>
      </c>
      <c r="H111" s="3">
        <v>16.695062264275723</v>
      </c>
    </row>
    <row r="112" spans="1:8">
      <c r="A112" s="206">
        <v>42397.689899999998</v>
      </c>
      <c r="B112" s="206">
        <v>1</v>
      </c>
      <c r="C112" s="206">
        <v>1</v>
      </c>
      <c r="D112" s="73">
        <v>7</v>
      </c>
      <c r="E112" s="73">
        <v>5</v>
      </c>
      <c r="F112">
        <v>14</v>
      </c>
      <c r="G112" s="206">
        <v>3</v>
      </c>
      <c r="H112" s="3">
        <v>7.2415490893940451</v>
      </c>
    </row>
    <row r="113" spans="1:8">
      <c r="A113" s="206">
        <v>42397.689899999998</v>
      </c>
      <c r="B113" s="206">
        <v>1</v>
      </c>
      <c r="C113" s="206">
        <v>1</v>
      </c>
      <c r="D113" s="73">
        <v>7</v>
      </c>
      <c r="E113" s="73">
        <v>5</v>
      </c>
      <c r="F113">
        <v>36</v>
      </c>
      <c r="G113" s="206">
        <v>3</v>
      </c>
      <c r="H113" s="3">
        <v>4.239597830517968</v>
      </c>
    </row>
    <row r="114" spans="1:8">
      <c r="A114" s="206">
        <v>42397.689899999998</v>
      </c>
      <c r="B114" s="206">
        <v>1</v>
      </c>
      <c r="C114" s="206">
        <v>1</v>
      </c>
      <c r="D114" s="73">
        <v>7</v>
      </c>
      <c r="E114" s="73">
        <v>5</v>
      </c>
      <c r="F114">
        <v>48</v>
      </c>
      <c r="G114" s="206">
        <v>3</v>
      </c>
      <c r="H114" s="3">
        <v>10.585828123405111</v>
      </c>
    </row>
    <row r="115" spans="1:8">
      <c r="A115" s="206">
        <v>42397.689899999998</v>
      </c>
      <c r="B115" s="206">
        <v>1</v>
      </c>
      <c r="C115" s="206">
        <v>1</v>
      </c>
      <c r="D115" s="73">
        <v>7</v>
      </c>
      <c r="E115" s="73">
        <v>5</v>
      </c>
      <c r="F115">
        <v>51</v>
      </c>
      <c r="G115" s="206">
        <v>3</v>
      </c>
      <c r="H115" s="3">
        <v>2.9907396494290421</v>
      </c>
    </row>
    <row r="116" spans="1:8">
      <c r="A116" s="206">
        <v>42397.689899999998</v>
      </c>
      <c r="B116" s="206">
        <v>1</v>
      </c>
      <c r="C116" s="206">
        <v>1</v>
      </c>
      <c r="D116" s="180">
        <v>7</v>
      </c>
      <c r="E116" s="73">
        <v>5</v>
      </c>
      <c r="F116">
        <v>74</v>
      </c>
      <c r="G116" s="206">
        <v>3</v>
      </c>
      <c r="H116" s="3">
        <v>102.94482481895874</v>
      </c>
    </row>
    <row r="117" spans="1:8">
      <c r="A117" s="206">
        <v>42397.689899999998</v>
      </c>
      <c r="B117" s="206">
        <v>1</v>
      </c>
      <c r="C117" s="206">
        <v>1</v>
      </c>
      <c r="D117" s="73">
        <v>10</v>
      </c>
      <c r="E117" s="73">
        <v>2</v>
      </c>
      <c r="F117">
        <v>15</v>
      </c>
      <c r="G117" s="206">
        <v>3</v>
      </c>
      <c r="H117" s="3">
        <v>20.18</v>
      </c>
    </row>
    <row r="118" spans="1:8">
      <c r="A118" s="206">
        <v>42397.689899999998</v>
      </c>
      <c r="B118" s="206">
        <v>1</v>
      </c>
      <c r="C118" s="206">
        <v>1</v>
      </c>
      <c r="D118" s="73">
        <v>10</v>
      </c>
      <c r="E118" s="73">
        <v>2</v>
      </c>
      <c r="F118">
        <v>51</v>
      </c>
      <c r="G118" s="206">
        <v>3</v>
      </c>
      <c r="H118" s="3">
        <v>12.706638017745334</v>
      </c>
    </row>
    <row r="119" spans="1:8">
      <c r="A119" s="206">
        <v>42397.689899999998</v>
      </c>
      <c r="B119" s="206">
        <v>1</v>
      </c>
      <c r="C119" s="206">
        <v>1</v>
      </c>
      <c r="D119" s="73">
        <v>10</v>
      </c>
      <c r="E119" s="73">
        <v>2</v>
      </c>
      <c r="F119">
        <v>67</v>
      </c>
      <c r="G119" s="206">
        <v>3</v>
      </c>
      <c r="H119" s="3">
        <v>7.45</v>
      </c>
    </row>
    <row r="120" spans="1:8">
      <c r="A120" s="206">
        <v>42397.689899999998</v>
      </c>
      <c r="B120" s="206">
        <v>1</v>
      </c>
      <c r="C120" s="206">
        <v>1</v>
      </c>
      <c r="D120" s="73">
        <v>10</v>
      </c>
      <c r="E120" s="73">
        <v>2</v>
      </c>
      <c r="F120">
        <v>74</v>
      </c>
      <c r="G120" s="206">
        <v>3</v>
      </c>
      <c r="H120" s="3">
        <v>16.737241101950538</v>
      </c>
    </row>
    <row r="121" spans="1:8">
      <c r="A121" s="206">
        <v>42397.689899999998</v>
      </c>
      <c r="B121" s="206">
        <v>1</v>
      </c>
      <c r="C121" s="206">
        <v>1</v>
      </c>
      <c r="D121" s="73">
        <v>10</v>
      </c>
      <c r="E121" s="73">
        <v>3</v>
      </c>
      <c r="F121">
        <v>1</v>
      </c>
      <c r="G121" s="206">
        <v>3</v>
      </c>
      <c r="H121" s="3">
        <v>2.48</v>
      </c>
    </row>
    <row r="122" spans="1:8">
      <c r="A122" s="206">
        <v>42397.689899999998</v>
      </c>
      <c r="B122" s="206">
        <v>1</v>
      </c>
      <c r="C122" s="206">
        <v>1</v>
      </c>
      <c r="D122" s="73">
        <v>10</v>
      </c>
      <c r="E122" s="73">
        <v>3</v>
      </c>
      <c r="F122">
        <v>4</v>
      </c>
      <c r="G122" s="206">
        <v>3</v>
      </c>
      <c r="H122" s="3">
        <v>2.84</v>
      </c>
    </row>
    <row r="123" spans="1:8">
      <c r="A123" s="206">
        <v>42397.689899999998</v>
      </c>
      <c r="B123" s="206">
        <v>1</v>
      </c>
      <c r="C123" s="206">
        <v>1</v>
      </c>
      <c r="D123" s="73">
        <v>10</v>
      </c>
      <c r="E123" s="73">
        <v>3</v>
      </c>
      <c r="F123">
        <v>10</v>
      </c>
      <c r="G123" s="206">
        <v>3</v>
      </c>
      <c r="H123" s="3">
        <v>121.9790863497341</v>
      </c>
    </row>
    <row r="124" spans="1:8">
      <c r="A124" s="206">
        <v>42397.689899999998</v>
      </c>
      <c r="B124" s="206">
        <v>1</v>
      </c>
      <c r="C124" s="206">
        <v>1</v>
      </c>
      <c r="D124" s="73">
        <v>10</v>
      </c>
      <c r="E124" s="73">
        <v>3</v>
      </c>
      <c r="F124">
        <v>11</v>
      </c>
      <c r="G124" s="206">
        <v>3</v>
      </c>
      <c r="H124" s="3">
        <v>57.417343655741007</v>
      </c>
    </row>
    <row r="125" spans="1:8">
      <c r="A125" s="206">
        <v>42397.689899999998</v>
      </c>
      <c r="B125" s="206">
        <v>1</v>
      </c>
      <c r="C125" s="206">
        <v>1</v>
      </c>
      <c r="D125" s="73">
        <v>10</v>
      </c>
      <c r="E125" s="73">
        <v>3</v>
      </c>
      <c r="F125">
        <v>15</v>
      </c>
      <c r="G125" s="206">
        <v>3</v>
      </c>
      <c r="H125" s="3">
        <v>141.55664630277451</v>
      </c>
    </row>
    <row r="126" spans="1:8">
      <c r="A126" s="206">
        <v>42397.689899999998</v>
      </c>
      <c r="B126" s="206">
        <v>1</v>
      </c>
      <c r="C126" s="206">
        <v>1</v>
      </c>
      <c r="D126" s="73">
        <v>10</v>
      </c>
      <c r="E126" s="73">
        <v>3</v>
      </c>
      <c r="F126">
        <v>16</v>
      </c>
      <c r="G126" s="206">
        <v>3</v>
      </c>
      <c r="H126" s="3">
        <v>1.19</v>
      </c>
    </row>
    <row r="127" spans="1:8">
      <c r="A127" s="206">
        <v>42397.689899999998</v>
      </c>
      <c r="B127" s="206">
        <v>1</v>
      </c>
      <c r="C127" s="206">
        <v>1</v>
      </c>
      <c r="D127" s="73">
        <v>10</v>
      </c>
      <c r="E127" s="73">
        <v>3</v>
      </c>
      <c r="F127">
        <v>17</v>
      </c>
      <c r="G127" s="206">
        <v>3</v>
      </c>
      <c r="H127" s="3">
        <v>36.889245189950131</v>
      </c>
    </row>
    <row r="128" spans="1:8">
      <c r="A128" s="206">
        <v>42397.689899999998</v>
      </c>
      <c r="B128" s="206">
        <v>1</v>
      </c>
      <c r="C128" s="206">
        <v>1</v>
      </c>
      <c r="D128" s="73">
        <v>10</v>
      </c>
      <c r="E128" s="73">
        <v>3</v>
      </c>
      <c r="F128">
        <v>18</v>
      </c>
      <c r="G128" s="206">
        <v>3</v>
      </c>
      <c r="H128" s="3">
        <v>7.882404986929421</v>
      </c>
    </row>
    <row r="129" spans="1:8">
      <c r="A129" s="206">
        <v>42397.689899999998</v>
      </c>
      <c r="B129" s="206">
        <v>1</v>
      </c>
      <c r="C129" s="206">
        <v>1</v>
      </c>
      <c r="D129" s="73">
        <v>10</v>
      </c>
      <c r="E129" s="73">
        <v>3</v>
      </c>
      <c r="F129">
        <v>20</v>
      </c>
      <c r="G129" s="206">
        <v>3</v>
      </c>
      <c r="H129" s="3">
        <v>7.7612125477578928</v>
      </c>
    </row>
    <row r="130" spans="1:8">
      <c r="A130" s="206">
        <v>42397.689899999998</v>
      </c>
      <c r="B130" s="206">
        <v>1</v>
      </c>
      <c r="C130" s="206">
        <v>1</v>
      </c>
      <c r="D130" s="73">
        <v>10</v>
      </c>
      <c r="E130" s="73">
        <v>3</v>
      </c>
      <c r="F130">
        <v>22</v>
      </c>
      <c r="G130" s="206">
        <v>3</v>
      </c>
      <c r="H130" s="3">
        <v>4.6149286145184005</v>
      </c>
    </row>
    <row r="131" spans="1:8">
      <c r="A131" s="206">
        <v>42397.689899999998</v>
      </c>
      <c r="B131" s="206">
        <v>1</v>
      </c>
      <c r="C131" s="206">
        <v>1</v>
      </c>
      <c r="D131" s="73">
        <v>10</v>
      </c>
      <c r="E131" s="73">
        <v>3</v>
      </c>
      <c r="F131">
        <v>36</v>
      </c>
      <c r="G131" s="206">
        <v>3</v>
      </c>
      <c r="H131" s="3">
        <v>8</v>
      </c>
    </row>
    <row r="132" spans="1:8">
      <c r="A132" s="206">
        <v>42397.689899999998</v>
      </c>
      <c r="B132" s="206">
        <v>1</v>
      </c>
      <c r="C132" s="206">
        <v>1</v>
      </c>
      <c r="D132" s="73">
        <v>10</v>
      </c>
      <c r="E132" s="73">
        <v>3</v>
      </c>
      <c r="F132">
        <v>41</v>
      </c>
      <c r="G132" s="206">
        <v>3</v>
      </c>
      <c r="H132" s="3">
        <v>58.794764370792336</v>
      </c>
    </row>
    <row r="133" spans="1:8">
      <c r="A133" s="206">
        <v>42397.689899999998</v>
      </c>
      <c r="B133" s="206">
        <v>1</v>
      </c>
      <c r="C133" s="206">
        <v>1</v>
      </c>
      <c r="D133" s="73">
        <v>10</v>
      </c>
      <c r="E133" s="73">
        <v>3</v>
      </c>
      <c r="F133">
        <v>42</v>
      </c>
      <c r="G133" s="206">
        <v>3</v>
      </c>
      <c r="H133" s="3">
        <v>6.6298974462095339</v>
      </c>
    </row>
    <row r="134" spans="1:8">
      <c r="A134" s="206">
        <v>42397.689899999998</v>
      </c>
      <c r="B134" s="206">
        <v>1</v>
      </c>
      <c r="C134" s="206">
        <v>1</v>
      </c>
      <c r="D134" s="73">
        <v>10</v>
      </c>
      <c r="E134" s="73">
        <v>3</v>
      </c>
      <c r="F134">
        <v>43</v>
      </c>
      <c r="G134" s="206">
        <v>3</v>
      </c>
      <c r="H134" s="3">
        <v>2.5837100341845978</v>
      </c>
    </row>
    <row r="135" spans="1:8">
      <c r="A135" s="206">
        <v>42397.689899999998</v>
      </c>
      <c r="B135" s="206">
        <v>1</v>
      </c>
      <c r="C135" s="206">
        <v>1</v>
      </c>
      <c r="D135" s="73">
        <v>10</v>
      </c>
      <c r="E135" s="73">
        <v>3</v>
      </c>
      <c r="F135">
        <v>45</v>
      </c>
      <c r="G135" s="206">
        <v>3</v>
      </c>
      <c r="H135" s="3">
        <v>42.32485108711851</v>
      </c>
    </row>
    <row r="136" spans="1:8">
      <c r="A136" s="206">
        <v>42397.689899999998</v>
      </c>
      <c r="B136" s="206">
        <v>1</v>
      </c>
      <c r="C136" s="206">
        <v>1</v>
      </c>
      <c r="D136" s="73">
        <v>10</v>
      </c>
      <c r="E136" s="73">
        <v>3</v>
      </c>
      <c r="F136">
        <v>48</v>
      </c>
      <c r="G136" s="206">
        <v>3</v>
      </c>
      <c r="H136" s="3">
        <v>27.647664422578973</v>
      </c>
    </row>
    <row r="137" spans="1:8">
      <c r="A137" s="206">
        <v>42397.689899999998</v>
      </c>
      <c r="B137" s="206">
        <v>1</v>
      </c>
      <c r="C137" s="206">
        <v>1</v>
      </c>
      <c r="D137" s="73">
        <v>10</v>
      </c>
      <c r="E137" s="73">
        <v>3</v>
      </c>
      <c r="F137">
        <v>49</v>
      </c>
      <c r="G137" s="206">
        <v>3</v>
      </c>
      <c r="H137" s="3">
        <v>4.8073558605213194</v>
      </c>
    </row>
    <row r="138" spans="1:8">
      <c r="A138" s="206">
        <v>42397.689899999998</v>
      </c>
      <c r="B138" s="206">
        <v>1</v>
      </c>
      <c r="C138" s="206">
        <v>1</v>
      </c>
      <c r="D138" s="73">
        <v>10</v>
      </c>
      <c r="E138" s="73">
        <v>3</v>
      </c>
      <c r="F138">
        <v>51</v>
      </c>
      <c r="G138" s="206">
        <v>3</v>
      </c>
      <c r="H138" s="3">
        <v>346.02140645702917</v>
      </c>
    </row>
    <row r="139" spans="1:8">
      <c r="A139" s="206">
        <v>42397.689899999998</v>
      </c>
      <c r="B139" s="206">
        <v>1</v>
      </c>
      <c r="C139" s="206">
        <v>1</v>
      </c>
      <c r="D139" s="73">
        <v>10</v>
      </c>
      <c r="E139" s="73">
        <v>3</v>
      </c>
      <c r="F139">
        <v>54</v>
      </c>
      <c r="G139" s="206">
        <v>3</v>
      </c>
      <c r="H139" s="3">
        <v>10.638652724713454</v>
      </c>
    </row>
    <row r="140" spans="1:8">
      <c r="A140" s="206">
        <v>42397.689899999998</v>
      </c>
      <c r="B140" s="206">
        <v>1</v>
      </c>
      <c r="C140" s="206">
        <v>1</v>
      </c>
      <c r="D140" s="73">
        <v>10</v>
      </c>
      <c r="E140" s="73">
        <v>3</v>
      </c>
      <c r="F140">
        <v>56</v>
      </c>
      <c r="G140" s="206">
        <v>3</v>
      </c>
      <c r="H140" s="3">
        <v>19.123545301802185</v>
      </c>
    </row>
    <row r="141" spans="1:8">
      <c r="A141" s="206">
        <v>42397.689899999998</v>
      </c>
      <c r="B141" s="206">
        <v>1</v>
      </c>
      <c r="C141" s="206">
        <v>1</v>
      </c>
      <c r="D141" s="73">
        <v>10</v>
      </c>
      <c r="E141" s="73">
        <v>3</v>
      </c>
      <c r="F141">
        <v>57</v>
      </c>
      <c r="G141" s="206">
        <v>3</v>
      </c>
      <c r="H141" s="3">
        <v>11.167011419840799</v>
      </c>
    </row>
    <row r="142" spans="1:8">
      <c r="A142" s="206">
        <v>42397.689899999998</v>
      </c>
      <c r="B142" s="206">
        <v>1</v>
      </c>
      <c r="C142" s="206">
        <v>1</v>
      </c>
      <c r="D142" s="73">
        <v>10</v>
      </c>
      <c r="E142" s="73">
        <v>3</v>
      </c>
      <c r="F142">
        <v>61</v>
      </c>
      <c r="G142" s="206">
        <v>3</v>
      </c>
      <c r="H142" s="3">
        <v>1.6249748642670425</v>
      </c>
    </row>
    <row r="143" spans="1:8">
      <c r="A143" s="206">
        <v>42397.689899999998</v>
      </c>
      <c r="B143" s="206">
        <v>1</v>
      </c>
      <c r="C143" s="206">
        <v>1</v>
      </c>
      <c r="D143" s="73">
        <v>10</v>
      </c>
      <c r="E143" s="73">
        <v>3</v>
      </c>
      <c r="F143">
        <v>74</v>
      </c>
      <c r="G143" s="206">
        <v>3</v>
      </c>
      <c r="H143" s="3">
        <v>10.738511891713962</v>
      </c>
    </row>
    <row r="144" spans="1:8">
      <c r="A144" s="206">
        <v>42397.689899999998</v>
      </c>
      <c r="B144" s="206">
        <v>1</v>
      </c>
      <c r="C144" s="206">
        <v>1</v>
      </c>
      <c r="D144" s="73">
        <v>10</v>
      </c>
      <c r="E144" s="73">
        <v>4</v>
      </c>
      <c r="F144">
        <v>1</v>
      </c>
      <c r="G144" s="206">
        <v>3</v>
      </c>
      <c r="H144" s="3">
        <v>4.3874321335210151</v>
      </c>
    </row>
    <row r="145" spans="1:8">
      <c r="A145" s="206">
        <v>42397.689899999998</v>
      </c>
      <c r="B145" s="206">
        <v>1</v>
      </c>
      <c r="C145" s="206">
        <v>1</v>
      </c>
      <c r="D145" s="73">
        <v>10</v>
      </c>
      <c r="E145" s="73">
        <v>4</v>
      </c>
      <c r="F145">
        <v>10</v>
      </c>
      <c r="G145" s="206">
        <v>3</v>
      </c>
      <c r="H145" s="3">
        <v>104.64021636785127</v>
      </c>
    </row>
    <row r="146" spans="1:8">
      <c r="A146" s="206">
        <v>42397.689899999998</v>
      </c>
      <c r="B146" s="206">
        <v>1</v>
      </c>
      <c r="C146" s="206">
        <v>1</v>
      </c>
      <c r="D146" s="73">
        <v>10</v>
      </c>
      <c r="E146" s="73">
        <v>4</v>
      </c>
      <c r="F146">
        <v>11</v>
      </c>
      <c r="G146" s="206">
        <v>3</v>
      </c>
      <c r="H146" s="3">
        <v>5.48</v>
      </c>
    </row>
    <row r="147" spans="1:8">
      <c r="A147" s="206">
        <v>42397.689899999998</v>
      </c>
      <c r="B147" s="206">
        <v>1</v>
      </c>
      <c r="C147" s="206">
        <v>1</v>
      </c>
      <c r="D147" s="73">
        <v>10</v>
      </c>
      <c r="E147" s="73">
        <v>4</v>
      </c>
      <c r="F147">
        <v>14</v>
      </c>
      <c r="G147" s="206">
        <v>3</v>
      </c>
      <c r="H147" s="3">
        <v>4.4686808767343669</v>
      </c>
    </row>
    <row r="148" spans="1:8">
      <c r="A148" s="206">
        <v>42397.689899999998</v>
      </c>
      <c r="B148" s="206">
        <v>1</v>
      </c>
      <c r="C148" s="206">
        <v>1</v>
      </c>
      <c r="D148" s="73">
        <v>10</v>
      </c>
      <c r="E148" s="73">
        <v>4</v>
      </c>
      <c r="F148">
        <v>15</v>
      </c>
      <c r="G148" s="206">
        <v>3</v>
      </c>
      <c r="H148" s="3">
        <v>63.712379596064217</v>
      </c>
    </row>
    <row r="149" spans="1:8">
      <c r="A149" s="206">
        <v>42397.689899999998</v>
      </c>
      <c r="B149" s="206">
        <v>1</v>
      </c>
      <c r="C149" s="206">
        <v>1</v>
      </c>
      <c r="D149" s="73">
        <v>10</v>
      </c>
      <c r="E149" s="73">
        <v>4</v>
      </c>
      <c r="F149">
        <v>17</v>
      </c>
      <c r="G149" s="206">
        <v>3</v>
      </c>
      <c r="H149" s="3">
        <v>33.231300493838837</v>
      </c>
    </row>
    <row r="150" spans="1:8">
      <c r="A150" s="206">
        <v>42397.689899999998</v>
      </c>
      <c r="B150" s="206">
        <v>1</v>
      </c>
      <c r="C150" s="206">
        <v>1</v>
      </c>
      <c r="D150" s="73">
        <v>10</v>
      </c>
      <c r="E150" s="73">
        <v>4</v>
      </c>
      <c r="F150">
        <v>26</v>
      </c>
      <c r="G150" s="206">
        <v>3</v>
      </c>
      <c r="H150" s="3">
        <v>3.3200034524426036</v>
      </c>
    </row>
    <row r="151" spans="1:8">
      <c r="A151" s="206">
        <v>42397.689899999998</v>
      </c>
      <c r="B151" s="206">
        <v>1</v>
      </c>
      <c r="C151" s="206">
        <v>1</v>
      </c>
      <c r="D151" s="73">
        <v>10</v>
      </c>
      <c r="E151" s="73">
        <v>4</v>
      </c>
      <c r="F151">
        <v>36</v>
      </c>
      <c r="G151" s="206">
        <v>3</v>
      </c>
      <c r="H151" s="3">
        <v>12.082952701536339</v>
      </c>
    </row>
    <row r="152" spans="1:8">
      <c r="A152" s="206">
        <v>42397.689899999998</v>
      </c>
      <c r="B152" s="206">
        <v>1</v>
      </c>
      <c r="C152" s="206">
        <v>1</v>
      </c>
      <c r="D152" s="73">
        <v>10</v>
      </c>
      <c r="E152" s="73">
        <v>4</v>
      </c>
      <c r="F152">
        <v>43</v>
      </c>
      <c r="G152" s="206">
        <v>3</v>
      </c>
      <c r="H152" s="3">
        <v>1.33</v>
      </c>
    </row>
    <row r="153" spans="1:8">
      <c r="A153" s="206">
        <v>42397.689899999998</v>
      </c>
      <c r="B153" s="206">
        <v>1</v>
      </c>
      <c r="C153" s="206">
        <v>1</v>
      </c>
      <c r="D153" s="73">
        <v>10</v>
      </c>
      <c r="E153" s="73">
        <v>4</v>
      </c>
      <c r="F153">
        <v>45</v>
      </c>
      <c r="G153" s="206">
        <v>3</v>
      </c>
      <c r="H153" s="3">
        <v>2.97</v>
      </c>
    </row>
    <row r="154" spans="1:8">
      <c r="A154" s="206">
        <v>42397.689899999998</v>
      </c>
      <c r="B154" s="206">
        <v>1</v>
      </c>
      <c r="C154" s="206">
        <v>1</v>
      </c>
      <c r="D154" s="73">
        <v>10</v>
      </c>
      <c r="E154" s="73">
        <v>4</v>
      </c>
      <c r="F154">
        <v>48</v>
      </c>
      <c r="G154" s="206">
        <v>3</v>
      </c>
      <c r="H154" s="3">
        <v>10.472657949249095</v>
      </c>
    </row>
    <row r="155" spans="1:8">
      <c r="A155" s="206">
        <v>42397.689899999998</v>
      </c>
      <c r="B155" s="206">
        <v>1</v>
      </c>
      <c r="C155" s="206">
        <v>1</v>
      </c>
      <c r="D155" s="73">
        <v>10</v>
      </c>
      <c r="E155" s="73">
        <v>4</v>
      </c>
      <c r="F155">
        <v>49</v>
      </c>
      <c r="G155" s="206">
        <v>3</v>
      </c>
      <c r="H155" s="3">
        <v>3.249949728534085</v>
      </c>
    </row>
    <row r="156" spans="1:8">
      <c r="A156" s="206">
        <v>42397.689899999998</v>
      </c>
      <c r="B156" s="206">
        <v>1</v>
      </c>
      <c r="C156" s="206">
        <v>1</v>
      </c>
      <c r="D156" s="73">
        <v>10</v>
      </c>
      <c r="E156" s="73">
        <v>4</v>
      </c>
      <c r="F156">
        <v>51</v>
      </c>
      <c r="G156" s="206">
        <v>3</v>
      </c>
      <c r="H156" s="3">
        <v>389.01114214679171</v>
      </c>
    </row>
    <row r="157" spans="1:8">
      <c r="A157" s="206">
        <v>42397.689899999998</v>
      </c>
      <c r="B157" s="206">
        <v>1</v>
      </c>
      <c r="C157" s="206">
        <v>1</v>
      </c>
      <c r="D157" s="73">
        <v>10</v>
      </c>
      <c r="E157" s="73">
        <v>4</v>
      </c>
      <c r="F157">
        <v>53</v>
      </c>
      <c r="G157" s="206">
        <v>3</v>
      </c>
      <c r="H157" s="3">
        <v>35.229599839131311</v>
      </c>
    </row>
    <row r="158" spans="1:8">
      <c r="A158" s="206">
        <v>42397.689899999998</v>
      </c>
      <c r="B158" s="206">
        <v>1</v>
      </c>
      <c r="C158" s="206">
        <v>1</v>
      </c>
      <c r="D158" s="73">
        <v>10</v>
      </c>
      <c r="E158" s="73">
        <v>4</v>
      </c>
      <c r="F158">
        <v>54</v>
      </c>
      <c r="G158" s="206">
        <v>3</v>
      </c>
      <c r="H158" s="3">
        <v>11.338640659561634</v>
      </c>
    </row>
    <row r="159" spans="1:8">
      <c r="A159" s="206">
        <v>42397.689899999998</v>
      </c>
      <c r="B159" s="206">
        <v>1</v>
      </c>
      <c r="C159" s="206">
        <v>1</v>
      </c>
      <c r="D159" s="73">
        <v>10</v>
      </c>
      <c r="E159" s="73">
        <v>4</v>
      </c>
      <c r="F159">
        <v>74</v>
      </c>
      <c r="G159" s="206">
        <v>3</v>
      </c>
      <c r="H159" s="3">
        <v>14.07294493354048</v>
      </c>
    </row>
    <row r="160" spans="1:8">
      <c r="A160" s="206">
        <v>42397.689899999998</v>
      </c>
      <c r="B160" s="206">
        <v>1</v>
      </c>
      <c r="C160" s="206">
        <v>1</v>
      </c>
      <c r="D160" s="180">
        <v>10</v>
      </c>
      <c r="E160" s="73">
        <v>5</v>
      </c>
      <c r="F160">
        <v>51</v>
      </c>
      <c r="G160" s="206">
        <v>3</v>
      </c>
      <c r="H160" s="3">
        <v>6.2250064733298807</v>
      </c>
    </row>
    <row r="161" spans="1:8">
      <c r="A161" s="206">
        <v>42397.689899999998</v>
      </c>
      <c r="B161" s="206">
        <v>1</v>
      </c>
      <c r="C161" s="206">
        <v>1</v>
      </c>
      <c r="D161" s="73">
        <v>11</v>
      </c>
      <c r="E161" s="73">
        <v>2</v>
      </c>
      <c r="F161">
        <v>2</v>
      </c>
      <c r="G161" s="206">
        <v>3</v>
      </c>
      <c r="H161" s="3">
        <v>6.4496826864299752</v>
      </c>
    </row>
    <row r="162" spans="1:8">
      <c r="A162" s="206">
        <v>42397.689899999998</v>
      </c>
      <c r="B162" s="206">
        <v>1</v>
      </c>
      <c r="C162" s="206">
        <v>1</v>
      </c>
      <c r="D162" s="73">
        <v>11</v>
      </c>
      <c r="E162" s="73">
        <v>2</v>
      </c>
      <c r="F162">
        <v>11</v>
      </c>
      <c r="G162" s="206">
        <v>3</v>
      </c>
      <c r="H162" s="3">
        <v>26.665141614032887</v>
      </c>
    </row>
    <row r="163" spans="1:8">
      <c r="A163" s="206">
        <v>42397.689899999998</v>
      </c>
      <c r="B163" s="206">
        <v>1</v>
      </c>
      <c r="C163" s="206">
        <v>1</v>
      </c>
      <c r="D163" s="73">
        <v>11</v>
      </c>
      <c r="E163" s="73">
        <v>2</v>
      </c>
      <c r="F163">
        <v>25</v>
      </c>
      <c r="G163" s="206">
        <v>3</v>
      </c>
      <c r="H163" s="3">
        <v>4.58</v>
      </c>
    </row>
    <row r="164" spans="1:8">
      <c r="A164" s="206">
        <v>42397.689899999998</v>
      </c>
      <c r="B164" s="206">
        <v>1</v>
      </c>
      <c r="C164" s="206">
        <v>1</v>
      </c>
      <c r="D164" s="73">
        <v>11</v>
      </c>
      <c r="E164" s="73">
        <v>2</v>
      </c>
      <c r="F164">
        <v>37</v>
      </c>
      <c r="G164" s="206">
        <v>3</v>
      </c>
      <c r="H164" s="3">
        <v>2.0419791946555041</v>
      </c>
    </row>
    <row r="165" spans="1:8">
      <c r="A165" s="206">
        <v>42397.689899999998</v>
      </c>
      <c r="B165" s="206">
        <v>1</v>
      </c>
      <c r="C165" s="206">
        <v>1</v>
      </c>
      <c r="D165" s="73">
        <v>11</v>
      </c>
      <c r="E165" s="73">
        <v>2</v>
      </c>
      <c r="F165">
        <v>42</v>
      </c>
      <c r="G165" s="206">
        <v>3</v>
      </c>
      <c r="H165" s="3">
        <v>29.767594493262663</v>
      </c>
    </row>
    <row r="166" spans="1:8">
      <c r="A166" s="206">
        <v>42397.689899999998</v>
      </c>
      <c r="B166" s="206">
        <v>1</v>
      </c>
      <c r="C166" s="206">
        <v>1</v>
      </c>
      <c r="D166" s="73">
        <v>11</v>
      </c>
      <c r="E166" s="73">
        <v>2</v>
      </c>
      <c r="F166">
        <v>43</v>
      </c>
      <c r="G166" s="206">
        <v>3</v>
      </c>
      <c r="H166" s="3">
        <v>2.83</v>
      </c>
    </row>
    <row r="167" spans="1:8">
      <c r="A167" s="206">
        <v>42397.689899999998</v>
      </c>
      <c r="B167" s="206">
        <v>1</v>
      </c>
      <c r="C167" s="206">
        <v>1</v>
      </c>
      <c r="D167" s="73">
        <v>11</v>
      </c>
      <c r="E167" s="73">
        <v>2</v>
      </c>
      <c r="F167">
        <v>53</v>
      </c>
      <c r="G167" s="206">
        <v>3</v>
      </c>
      <c r="H167" s="3">
        <v>6.4</v>
      </c>
    </row>
    <row r="168" spans="1:8">
      <c r="A168" s="206">
        <v>42397.689899999998</v>
      </c>
      <c r="B168" s="206">
        <v>1</v>
      </c>
      <c r="C168" s="206">
        <v>1</v>
      </c>
      <c r="D168" s="73">
        <v>11</v>
      </c>
      <c r="E168" s="73">
        <v>2</v>
      </c>
      <c r="F168">
        <v>56</v>
      </c>
      <c r="G168" s="206">
        <v>3</v>
      </c>
      <c r="H168" s="3">
        <v>28.368232003565883</v>
      </c>
    </row>
    <row r="169" spans="1:8">
      <c r="A169" s="206">
        <v>42397.689899999998</v>
      </c>
      <c r="B169" s="206">
        <v>1</v>
      </c>
      <c r="C169" s="206">
        <v>1</v>
      </c>
      <c r="D169" s="73">
        <v>11</v>
      </c>
      <c r="E169" s="73">
        <v>2</v>
      </c>
      <c r="F169">
        <v>57</v>
      </c>
      <c r="G169" s="206">
        <v>3</v>
      </c>
      <c r="H169" s="3">
        <v>43.633915151001972</v>
      </c>
    </row>
    <row r="170" spans="1:8">
      <c r="A170" s="206">
        <v>42397.689899999998</v>
      </c>
      <c r="B170" s="206">
        <v>1</v>
      </c>
      <c r="C170" s="206">
        <v>1</v>
      </c>
      <c r="D170" s="73">
        <v>11</v>
      </c>
      <c r="E170" s="73">
        <v>2</v>
      </c>
      <c r="F170">
        <v>61</v>
      </c>
      <c r="G170" s="206">
        <v>3</v>
      </c>
      <c r="H170" s="3">
        <v>3.5</v>
      </c>
    </row>
    <row r="171" spans="1:8">
      <c r="A171" s="206">
        <v>42397.689899999998</v>
      </c>
      <c r="B171" s="206">
        <v>1</v>
      </c>
      <c r="C171" s="206">
        <v>1</v>
      </c>
      <c r="D171" s="73">
        <v>11</v>
      </c>
      <c r="E171" s="73">
        <v>2</v>
      </c>
      <c r="F171">
        <v>63</v>
      </c>
      <c r="G171" s="206">
        <v>3</v>
      </c>
      <c r="H171" s="3">
        <v>1.8150926174715589</v>
      </c>
    </row>
    <row r="172" spans="1:8">
      <c r="A172" s="206">
        <v>42397.689899999998</v>
      </c>
      <c r="B172" s="206">
        <v>1</v>
      </c>
      <c r="C172" s="206">
        <v>1</v>
      </c>
      <c r="D172" s="73">
        <v>11</v>
      </c>
      <c r="E172" s="73">
        <v>2</v>
      </c>
      <c r="F172">
        <v>67</v>
      </c>
      <c r="G172" s="206">
        <v>3</v>
      </c>
      <c r="H172" s="3">
        <v>6.0503087249051966</v>
      </c>
    </row>
    <row r="173" spans="1:8">
      <c r="A173" s="206">
        <v>42397.689899999998</v>
      </c>
      <c r="B173" s="206">
        <v>1</v>
      </c>
      <c r="C173" s="206">
        <v>1</v>
      </c>
      <c r="D173" s="73">
        <v>11</v>
      </c>
      <c r="E173" s="73">
        <v>2</v>
      </c>
      <c r="F173">
        <v>74</v>
      </c>
      <c r="G173" s="206">
        <v>3</v>
      </c>
      <c r="H173" s="3">
        <v>1820.0086640208647</v>
      </c>
    </row>
    <row r="174" spans="1:8">
      <c r="A174" s="206">
        <v>42397.689899999998</v>
      </c>
      <c r="B174" s="206">
        <v>1</v>
      </c>
      <c r="C174" s="206">
        <v>1</v>
      </c>
      <c r="D174" s="73">
        <v>11</v>
      </c>
      <c r="E174" s="73">
        <v>3</v>
      </c>
      <c r="F174">
        <v>1</v>
      </c>
      <c r="G174" s="206">
        <v>3</v>
      </c>
      <c r="H174" s="3">
        <v>14.346246308871708</v>
      </c>
    </row>
    <row r="175" spans="1:8">
      <c r="A175" s="206">
        <v>42397.689899999998</v>
      </c>
      <c r="B175" s="206">
        <v>1</v>
      </c>
      <c r="C175" s="206">
        <v>1</v>
      </c>
      <c r="D175" s="73">
        <v>11</v>
      </c>
      <c r="E175" s="73">
        <v>3</v>
      </c>
      <c r="F175">
        <v>3</v>
      </c>
      <c r="G175" s="206">
        <v>3</v>
      </c>
      <c r="H175" s="3">
        <v>3.615059463130855</v>
      </c>
    </row>
    <row r="176" spans="1:8">
      <c r="A176" s="206">
        <v>42397.689899999998</v>
      </c>
      <c r="B176" s="206">
        <v>1</v>
      </c>
      <c r="C176" s="206">
        <v>1</v>
      </c>
      <c r="D176" s="73">
        <v>11</v>
      </c>
      <c r="E176" s="73">
        <v>3</v>
      </c>
      <c r="F176">
        <v>4</v>
      </c>
      <c r="G176" s="206">
        <v>3</v>
      </c>
      <c r="H176" s="3">
        <v>2.25</v>
      </c>
    </row>
    <row r="177" spans="1:8">
      <c r="A177" s="206">
        <v>42397.689899999998</v>
      </c>
      <c r="B177" s="206">
        <v>1</v>
      </c>
      <c r="C177" s="206">
        <v>1</v>
      </c>
      <c r="D177" s="73">
        <v>11</v>
      </c>
      <c r="E177" s="73">
        <v>3</v>
      </c>
      <c r="F177">
        <v>8</v>
      </c>
      <c r="G177" s="206">
        <v>3</v>
      </c>
      <c r="H177" s="3">
        <v>59.122628496749854</v>
      </c>
    </row>
    <row r="178" spans="1:8">
      <c r="A178" s="206">
        <v>42397.689899999998</v>
      </c>
      <c r="B178" s="206">
        <v>1</v>
      </c>
      <c r="C178" s="206">
        <v>1</v>
      </c>
      <c r="D178" s="73">
        <v>11</v>
      </c>
      <c r="E178" s="73">
        <v>3</v>
      </c>
      <c r="F178">
        <v>9</v>
      </c>
      <c r="G178" s="206">
        <v>3</v>
      </c>
      <c r="H178" s="3">
        <v>9.7573837870515945</v>
      </c>
    </row>
    <row r="179" spans="1:8">
      <c r="A179" s="206">
        <v>42397.689899999998</v>
      </c>
      <c r="B179" s="206">
        <v>1</v>
      </c>
      <c r="C179" s="206">
        <v>1</v>
      </c>
      <c r="D179" s="73">
        <v>11</v>
      </c>
      <c r="E179" s="73">
        <v>3</v>
      </c>
      <c r="F179">
        <v>10</v>
      </c>
      <c r="G179" s="206">
        <v>3</v>
      </c>
      <c r="H179" s="3">
        <v>1128.6044245493981</v>
      </c>
    </row>
    <row r="180" spans="1:8">
      <c r="A180" s="206">
        <v>42397.689899999998</v>
      </c>
      <c r="B180" s="206">
        <v>1</v>
      </c>
      <c r="C180" s="206">
        <v>1</v>
      </c>
      <c r="D180" s="73">
        <v>11</v>
      </c>
      <c r="E180" s="73">
        <v>3</v>
      </c>
      <c r="F180">
        <v>11</v>
      </c>
      <c r="G180" s="206">
        <v>3</v>
      </c>
      <c r="H180" s="3">
        <v>503.80918590972044</v>
      </c>
    </row>
    <row r="181" spans="1:8">
      <c r="A181" s="206">
        <v>42397.689899999998</v>
      </c>
      <c r="B181" s="206">
        <v>1</v>
      </c>
      <c r="C181" s="206">
        <v>1</v>
      </c>
      <c r="D181" s="73">
        <v>11</v>
      </c>
      <c r="E181" s="73">
        <v>3</v>
      </c>
      <c r="F181">
        <v>13</v>
      </c>
      <c r="G181" s="206">
        <v>3</v>
      </c>
      <c r="H181" s="3">
        <v>11.983009396093573</v>
      </c>
    </row>
    <row r="182" spans="1:8">
      <c r="A182" s="206">
        <v>42397.689899999998</v>
      </c>
      <c r="B182" s="206">
        <v>1</v>
      </c>
      <c r="C182" s="206">
        <v>1</v>
      </c>
      <c r="D182" s="73">
        <v>11</v>
      </c>
      <c r="E182" s="73">
        <v>3</v>
      </c>
      <c r="F182">
        <v>14</v>
      </c>
      <c r="G182" s="206">
        <v>3</v>
      </c>
      <c r="H182" s="3">
        <v>47.104387096308834</v>
      </c>
    </row>
    <row r="183" spans="1:8">
      <c r="A183" s="206">
        <v>42397.689899999998</v>
      </c>
      <c r="B183" s="206">
        <v>1</v>
      </c>
      <c r="C183" s="206">
        <v>1</v>
      </c>
      <c r="D183" s="73">
        <v>11</v>
      </c>
      <c r="E183" s="73">
        <v>3</v>
      </c>
      <c r="F183">
        <v>15</v>
      </c>
      <c r="G183" s="206">
        <v>3</v>
      </c>
      <c r="H183" s="3">
        <v>359.80332585712597</v>
      </c>
    </row>
    <row r="184" spans="1:8">
      <c r="A184" s="206">
        <v>42397.689899999998</v>
      </c>
      <c r="B184" s="206">
        <v>1</v>
      </c>
      <c r="C184" s="206">
        <v>1</v>
      </c>
      <c r="D184" s="73">
        <v>11</v>
      </c>
      <c r="E184" s="73">
        <v>3</v>
      </c>
      <c r="F184">
        <v>16</v>
      </c>
      <c r="G184" s="206">
        <v>3</v>
      </c>
      <c r="H184" s="3">
        <v>67.847239832651212</v>
      </c>
    </row>
    <row r="185" spans="1:8">
      <c r="A185" s="206">
        <v>42397.689899999998</v>
      </c>
      <c r="B185" s="206">
        <v>1</v>
      </c>
      <c r="C185" s="206">
        <v>1</v>
      </c>
      <c r="D185" s="73">
        <v>11</v>
      </c>
      <c r="E185" s="73">
        <v>3</v>
      </c>
      <c r="F185">
        <v>17</v>
      </c>
      <c r="G185" s="206">
        <v>3</v>
      </c>
      <c r="H185" s="3">
        <v>534.53562808683387</v>
      </c>
    </row>
    <row r="186" spans="1:8">
      <c r="A186" s="206">
        <v>42397.689899999998</v>
      </c>
      <c r="B186" s="206">
        <v>1</v>
      </c>
      <c r="C186" s="206">
        <v>1</v>
      </c>
      <c r="D186" s="73">
        <v>11</v>
      </c>
      <c r="E186" s="73">
        <v>3</v>
      </c>
      <c r="F186">
        <v>18</v>
      </c>
      <c r="G186" s="206">
        <v>3</v>
      </c>
      <c r="H186" s="3">
        <v>54.046191682762476</v>
      </c>
    </row>
    <row r="187" spans="1:8">
      <c r="A187" s="206">
        <v>42397.689899999998</v>
      </c>
      <c r="B187" s="206">
        <v>1</v>
      </c>
      <c r="C187" s="206">
        <v>1</v>
      </c>
      <c r="D187" s="73">
        <v>11</v>
      </c>
      <c r="E187" s="73">
        <v>3</v>
      </c>
      <c r="F187">
        <v>20</v>
      </c>
      <c r="G187" s="206">
        <v>3</v>
      </c>
      <c r="H187" s="3">
        <v>90.877409890825987</v>
      </c>
    </row>
    <row r="188" spans="1:8">
      <c r="A188" s="206">
        <v>42397.689899999998</v>
      </c>
      <c r="B188" s="206">
        <v>1</v>
      </c>
      <c r="C188" s="206">
        <v>1</v>
      </c>
      <c r="D188" s="73">
        <v>11</v>
      </c>
      <c r="E188" s="73">
        <v>3</v>
      </c>
      <c r="F188">
        <v>22</v>
      </c>
      <c r="G188" s="206">
        <v>3</v>
      </c>
      <c r="H188" s="3">
        <v>42.360475027589921</v>
      </c>
    </row>
    <row r="189" spans="1:8">
      <c r="A189" s="206">
        <v>42397.689899999998</v>
      </c>
      <c r="B189" s="206">
        <v>1</v>
      </c>
      <c r="C189" s="206">
        <v>1</v>
      </c>
      <c r="D189" s="73">
        <v>11</v>
      </c>
      <c r="E189" s="73">
        <v>3</v>
      </c>
      <c r="F189">
        <v>26</v>
      </c>
      <c r="G189" s="206">
        <v>3</v>
      </c>
      <c r="H189" s="3">
        <v>52.591335571081025</v>
      </c>
    </row>
    <row r="190" spans="1:8">
      <c r="A190" s="206">
        <v>42397.689899999998</v>
      </c>
      <c r="B190" s="206">
        <v>1</v>
      </c>
      <c r="C190" s="206">
        <v>1</v>
      </c>
      <c r="D190" s="73">
        <v>11</v>
      </c>
      <c r="E190" s="73">
        <v>3</v>
      </c>
      <c r="F190">
        <v>27</v>
      </c>
      <c r="G190" s="206">
        <v>3</v>
      </c>
      <c r="H190" s="3">
        <v>8.4072170353644626</v>
      </c>
    </row>
    <row r="191" spans="1:8">
      <c r="A191" s="206">
        <v>42397.689899999998</v>
      </c>
      <c r="B191" s="206">
        <v>1</v>
      </c>
      <c r="C191" s="206">
        <v>1</v>
      </c>
      <c r="D191" s="73">
        <v>11</v>
      </c>
      <c r="E191" s="73">
        <v>3</v>
      </c>
      <c r="F191">
        <v>30</v>
      </c>
      <c r="G191" s="206">
        <v>3</v>
      </c>
      <c r="H191" s="3">
        <v>91.364447723011068</v>
      </c>
    </row>
    <row r="192" spans="1:8">
      <c r="A192" s="206">
        <v>42397.689899999998</v>
      </c>
      <c r="B192" s="206">
        <v>1</v>
      </c>
      <c r="C192" s="206">
        <v>1</v>
      </c>
      <c r="D192" s="73">
        <v>11</v>
      </c>
      <c r="E192" s="73">
        <v>3</v>
      </c>
      <c r="F192">
        <v>36</v>
      </c>
      <c r="G192" s="206">
        <v>3</v>
      </c>
      <c r="H192" s="3">
        <v>62.273404812185142</v>
      </c>
    </row>
    <row r="193" spans="1:8">
      <c r="A193" s="206">
        <v>42397.689899999998</v>
      </c>
      <c r="B193" s="206">
        <v>1</v>
      </c>
      <c r="C193" s="206">
        <v>1</v>
      </c>
      <c r="D193" s="73">
        <v>11</v>
      </c>
      <c r="E193" s="73">
        <v>3</v>
      </c>
      <c r="F193">
        <v>41</v>
      </c>
      <c r="G193" s="206">
        <v>3</v>
      </c>
      <c r="H193" s="3">
        <v>110.92606429062174</v>
      </c>
    </row>
    <row r="194" spans="1:8">
      <c r="A194" s="206">
        <v>42397.689899999998</v>
      </c>
      <c r="B194" s="206">
        <v>1</v>
      </c>
      <c r="C194" s="206">
        <v>1</v>
      </c>
      <c r="D194" s="73">
        <v>11</v>
      </c>
      <c r="E194" s="73">
        <v>3</v>
      </c>
      <c r="F194">
        <v>42</v>
      </c>
      <c r="G194" s="206">
        <v>3</v>
      </c>
      <c r="H194" s="3">
        <v>194.01052530305037</v>
      </c>
    </row>
    <row r="195" spans="1:8">
      <c r="A195" s="206">
        <v>42397.689899999998</v>
      </c>
      <c r="B195" s="206">
        <v>1</v>
      </c>
      <c r="C195" s="206">
        <v>1</v>
      </c>
      <c r="D195" s="73">
        <v>11</v>
      </c>
      <c r="E195" s="73">
        <v>3</v>
      </c>
      <c r="F195">
        <v>43</v>
      </c>
      <c r="G195" s="206">
        <v>3</v>
      </c>
      <c r="H195" s="3">
        <v>8.5611868457408526</v>
      </c>
    </row>
    <row r="196" spans="1:8">
      <c r="A196" s="206">
        <v>42397.689899999998</v>
      </c>
      <c r="B196" s="206">
        <v>1</v>
      </c>
      <c r="C196" s="206">
        <v>1</v>
      </c>
      <c r="D196" s="73">
        <v>11</v>
      </c>
      <c r="E196" s="73">
        <v>3</v>
      </c>
      <c r="F196">
        <v>45</v>
      </c>
      <c r="G196" s="206">
        <v>3</v>
      </c>
      <c r="H196" s="3">
        <v>124.60229121085831</v>
      </c>
    </row>
    <row r="197" spans="1:8">
      <c r="A197" s="206">
        <v>42397.689899999998</v>
      </c>
      <c r="B197" s="206">
        <v>1</v>
      </c>
      <c r="C197" s="206">
        <v>1</v>
      </c>
      <c r="D197" s="73">
        <v>11</v>
      </c>
      <c r="E197" s="73">
        <v>3</v>
      </c>
      <c r="F197">
        <v>48</v>
      </c>
      <c r="G197" s="206">
        <v>3</v>
      </c>
      <c r="H197" s="3">
        <v>12.312981344189151</v>
      </c>
    </row>
    <row r="198" spans="1:8">
      <c r="A198" s="206">
        <v>42397.689899999998</v>
      </c>
      <c r="B198" s="206">
        <v>1</v>
      </c>
      <c r="C198" s="206">
        <v>1</v>
      </c>
      <c r="D198" s="73">
        <v>11</v>
      </c>
      <c r="E198" s="73">
        <v>3</v>
      </c>
      <c r="F198">
        <v>51</v>
      </c>
      <c r="G198" s="206">
        <v>3</v>
      </c>
      <c r="H198" s="3">
        <v>11.324746318951988</v>
      </c>
    </row>
    <row r="199" spans="1:8">
      <c r="A199" s="206">
        <v>42397.689899999998</v>
      </c>
      <c r="B199" s="206">
        <v>1</v>
      </c>
      <c r="C199" s="206">
        <v>1</v>
      </c>
      <c r="D199" s="73">
        <v>11</v>
      </c>
      <c r="E199" s="73">
        <v>3</v>
      </c>
      <c r="F199">
        <v>53</v>
      </c>
      <c r="G199" s="206">
        <v>3</v>
      </c>
      <c r="H199" s="3">
        <v>245.0914335034854</v>
      </c>
    </row>
    <row r="200" spans="1:8">
      <c r="A200" s="206">
        <v>42397.689899999998</v>
      </c>
      <c r="B200" s="206">
        <v>1</v>
      </c>
      <c r="C200" s="206">
        <v>1</v>
      </c>
      <c r="D200" s="73">
        <v>11</v>
      </c>
      <c r="E200" s="73">
        <v>3</v>
      </c>
      <c r="F200">
        <v>54</v>
      </c>
      <c r="G200" s="206">
        <v>3</v>
      </c>
      <c r="H200" s="3">
        <v>30.347865420136007</v>
      </c>
    </row>
    <row r="201" spans="1:8">
      <c r="A201" s="206">
        <v>42397.689899999998</v>
      </c>
      <c r="B201" s="206">
        <v>1</v>
      </c>
      <c r="C201" s="206">
        <v>1</v>
      </c>
      <c r="D201" s="73">
        <v>11</v>
      </c>
      <c r="E201" s="73">
        <v>3</v>
      </c>
      <c r="F201">
        <v>55</v>
      </c>
      <c r="G201" s="206">
        <v>3</v>
      </c>
      <c r="H201" s="3">
        <v>1</v>
      </c>
    </row>
    <row r="202" spans="1:8">
      <c r="A202" s="206">
        <v>42397.689899999998</v>
      </c>
      <c r="B202" s="206">
        <v>1</v>
      </c>
      <c r="C202" s="206">
        <v>1</v>
      </c>
      <c r="D202" s="73">
        <v>11</v>
      </c>
      <c r="E202" s="73">
        <v>3</v>
      </c>
      <c r="F202">
        <v>56</v>
      </c>
      <c r="G202" s="206">
        <v>3</v>
      </c>
      <c r="H202" s="3">
        <v>263.95606701395525</v>
      </c>
    </row>
    <row r="203" spans="1:8">
      <c r="A203" s="206">
        <v>42397.689899999998</v>
      </c>
      <c r="B203" s="206">
        <v>1</v>
      </c>
      <c r="C203" s="206">
        <v>1</v>
      </c>
      <c r="D203" s="73">
        <v>11</v>
      </c>
      <c r="E203" s="73">
        <v>3</v>
      </c>
      <c r="F203">
        <v>57</v>
      </c>
      <c r="G203" s="206">
        <v>3</v>
      </c>
      <c r="H203" s="3">
        <v>409.79378368569991</v>
      </c>
    </row>
    <row r="204" spans="1:8">
      <c r="A204" s="206">
        <v>42397.689899999998</v>
      </c>
      <c r="B204" s="206">
        <v>1</v>
      </c>
      <c r="C204" s="206">
        <v>1</v>
      </c>
      <c r="D204" s="73">
        <v>11</v>
      </c>
      <c r="E204" s="73">
        <v>3</v>
      </c>
      <c r="F204">
        <v>58</v>
      </c>
      <c r="G204" s="206">
        <v>3</v>
      </c>
      <c r="H204" s="3">
        <v>2.5125771812262991</v>
      </c>
    </row>
    <row r="205" spans="1:8">
      <c r="A205" s="206">
        <v>42397.689899999998</v>
      </c>
      <c r="B205" s="206">
        <v>1</v>
      </c>
      <c r="C205" s="206">
        <v>1</v>
      </c>
      <c r="D205" s="73">
        <v>11</v>
      </c>
      <c r="E205" s="73">
        <v>3</v>
      </c>
      <c r="F205">
        <v>61</v>
      </c>
      <c r="G205" s="206">
        <v>3</v>
      </c>
      <c r="H205" s="3">
        <v>110.05477688511439</v>
      </c>
    </row>
    <row r="206" spans="1:8">
      <c r="A206" s="206">
        <v>42397.689899999998</v>
      </c>
      <c r="B206" s="206">
        <v>1</v>
      </c>
      <c r="C206" s="206">
        <v>1</v>
      </c>
      <c r="D206" s="73">
        <v>11</v>
      </c>
      <c r="E206" s="73">
        <v>3</v>
      </c>
      <c r="F206">
        <v>63</v>
      </c>
      <c r="G206" s="206">
        <v>3</v>
      </c>
      <c r="H206" s="3">
        <v>155.24715662391472</v>
      </c>
    </row>
    <row r="207" spans="1:8">
      <c r="A207" s="206">
        <v>42397.689899999998</v>
      </c>
      <c r="B207" s="206">
        <v>1</v>
      </c>
      <c r="C207" s="206">
        <v>1</v>
      </c>
      <c r="D207" s="73">
        <v>11</v>
      </c>
      <c r="E207" s="73">
        <v>3</v>
      </c>
      <c r="F207">
        <v>64</v>
      </c>
      <c r="G207" s="206">
        <v>3</v>
      </c>
      <c r="H207" s="3">
        <v>34.700000000000003</v>
      </c>
    </row>
    <row r="208" spans="1:8">
      <c r="A208" s="206">
        <v>42397.689899999998</v>
      </c>
      <c r="B208" s="206">
        <v>1</v>
      </c>
      <c r="C208" s="206">
        <v>1</v>
      </c>
      <c r="D208" s="73">
        <v>11</v>
      </c>
      <c r="E208" s="73">
        <v>3</v>
      </c>
      <c r="F208">
        <v>67</v>
      </c>
      <c r="G208" s="206">
        <v>3</v>
      </c>
      <c r="H208" s="3">
        <v>56.741322974842703</v>
      </c>
    </row>
    <row r="209" spans="1:8">
      <c r="A209" s="206">
        <v>42397.689899999998</v>
      </c>
      <c r="B209" s="206">
        <v>1</v>
      </c>
      <c r="C209" s="206">
        <v>1</v>
      </c>
      <c r="D209" s="73">
        <v>11</v>
      </c>
      <c r="E209" s="73">
        <v>3</v>
      </c>
      <c r="F209">
        <v>68</v>
      </c>
      <c r="G209" s="206">
        <v>3</v>
      </c>
      <c r="H209" s="3">
        <v>4</v>
      </c>
    </row>
    <row r="210" spans="1:8">
      <c r="A210" s="206">
        <v>42397.689899999998</v>
      </c>
      <c r="B210" s="206">
        <v>1</v>
      </c>
      <c r="C210" s="206">
        <v>1</v>
      </c>
      <c r="D210" s="73">
        <v>11</v>
      </c>
      <c r="E210" s="73">
        <v>3</v>
      </c>
      <c r="F210">
        <v>70</v>
      </c>
      <c r="G210" s="206">
        <v>3</v>
      </c>
      <c r="H210" s="3">
        <v>7.9645283239773779</v>
      </c>
    </row>
    <row r="211" spans="1:8">
      <c r="A211" s="206">
        <v>42397.689899999998</v>
      </c>
      <c r="B211" s="206">
        <v>1</v>
      </c>
      <c r="C211" s="206">
        <v>1</v>
      </c>
      <c r="D211" s="73">
        <v>11</v>
      </c>
      <c r="E211" s="73">
        <v>3</v>
      </c>
      <c r="F211">
        <v>74</v>
      </c>
      <c r="G211" s="206">
        <v>3</v>
      </c>
      <c r="H211" s="3">
        <v>7769.1712786370572</v>
      </c>
    </row>
    <row r="212" spans="1:8">
      <c r="A212" s="206">
        <v>42397.689899999998</v>
      </c>
      <c r="B212" s="206">
        <v>1</v>
      </c>
      <c r="C212" s="206">
        <v>1</v>
      </c>
      <c r="D212" s="73">
        <v>11</v>
      </c>
      <c r="E212" s="73">
        <v>4</v>
      </c>
      <c r="F212">
        <v>1</v>
      </c>
      <c r="G212" s="206">
        <v>3</v>
      </c>
      <c r="H212" s="3">
        <v>33.231448479145854</v>
      </c>
    </row>
    <row r="213" spans="1:8">
      <c r="A213" s="206">
        <v>42397.689899999998</v>
      </c>
      <c r="B213" s="206">
        <v>1</v>
      </c>
      <c r="C213" s="206">
        <v>1</v>
      </c>
      <c r="D213" s="73">
        <v>11</v>
      </c>
      <c r="E213" s="73">
        <v>4</v>
      </c>
      <c r="F213">
        <v>2</v>
      </c>
      <c r="G213" s="206">
        <v>3</v>
      </c>
      <c r="H213" s="3">
        <v>7.7141436242541257</v>
      </c>
    </row>
    <row r="214" spans="1:8">
      <c r="A214" s="206">
        <v>42397.689899999998</v>
      </c>
      <c r="B214" s="206">
        <v>1</v>
      </c>
      <c r="C214" s="206">
        <v>1</v>
      </c>
      <c r="D214" s="73">
        <v>11</v>
      </c>
      <c r="E214" s="73">
        <v>4</v>
      </c>
      <c r="F214">
        <v>8</v>
      </c>
      <c r="G214" s="206">
        <v>3</v>
      </c>
      <c r="H214" s="3">
        <v>9.0236321336803904</v>
      </c>
    </row>
    <row r="215" spans="1:8">
      <c r="A215" s="206">
        <v>42397.689899999998</v>
      </c>
      <c r="B215" s="206">
        <v>1</v>
      </c>
      <c r="C215" s="206">
        <v>1</v>
      </c>
      <c r="D215" s="73">
        <v>11</v>
      </c>
      <c r="E215" s="73">
        <v>4</v>
      </c>
      <c r="F215">
        <v>9</v>
      </c>
      <c r="G215" s="206">
        <v>3</v>
      </c>
      <c r="H215" s="3">
        <v>74.180403729621759</v>
      </c>
    </row>
    <row r="216" spans="1:8">
      <c r="A216" s="206">
        <v>42397.689899999998</v>
      </c>
      <c r="B216" s="206">
        <v>1</v>
      </c>
      <c r="C216" s="206">
        <v>1</v>
      </c>
      <c r="D216" s="73">
        <v>11</v>
      </c>
      <c r="E216" s="73">
        <v>4</v>
      </c>
      <c r="F216">
        <v>10</v>
      </c>
      <c r="G216" s="206">
        <v>3</v>
      </c>
      <c r="H216" s="3">
        <v>1593.8424770560605</v>
      </c>
    </row>
    <row r="217" spans="1:8">
      <c r="A217" s="206">
        <v>42397.689899999998</v>
      </c>
      <c r="B217" s="206">
        <v>1</v>
      </c>
      <c r="C217" s="206">
        <v>1</v>
      </c>
      <c r="D217" s="73">
        <v>11</v>
      </c>
      <c r="E217" s="73">
        <v>4</v>
      </c>
      <c r="F217">
        <v>11</v>
      </c>
      <c r="G217" s="206">
        <v>3</v>
      </c>
      <c r="H217" s="3">
        <v>347.19894702089698</v>
      </c>
    </row>
    <row r="218" spans="1:8">
      <c r="A218" s="206">
        <v>42397.689899999998</v>
      </c>
      <c r="B218" s="206">
        <v>1</v>
      </c>
      <c r="C218" s="206">
        <v>1</v>
      </c>
      <c r="D218" s="73">
        <v>11</v>
      </c>
      <c r="E218" s="73">
        <v>4</v>
      </c>
      <c r="F218">
        <v>13</v>
      </c>
      <c r="G218" s="206">
        <v>3</v>
      </c>
      <c r="H218" s="3">
        <v>10.753018937288967</v>
      </c>
    </row>
    <row r="219" spans="1:8">
      <c r="A219" s="206">
        <v>42397.689899999998</v>
      </c>
      <c r="B219" s="206">
        <v>1</v>
      </c>
      <c r="C219" s="206">
        <v>1</v>
      </c>
      <c r="D219" s="73">
        <v>11</v>
      </c>
      <c r="E219" s="73">
        <v>4</v>
      </c>
      <c r="F219">
        <v>14</v>
      </c>
      <c r="G219" s="206">
        <v>3</v>
      </c>
      <c r="H219" s="3">
        <v>19.713260568824911</v>
      </c>
    </row>
    <row r="220" spans="1:8">
      <c r="A220" s="206">
        <v>42397.689899999998</v>
      </c>
      <c r="B220" s="206">
        <v>1</v>
      </c>
      <c r="C220" s="206">
        <v>1</v>
      </c>
      <c r="D220" s="73">
        <v>11</v>
      </c>
      <c r="E220" s="73">
        <v>4</v>
      </c>
      <c r="F220">
        <v>15</v>
      </c>
      <c r="G220" s="206">
        <v>3</v>
      </c>
      <c r="H220" s="3">
        <v>226.86735997692634</v>
      </c>
    </row>
    <row r="221" spans="1:8">
      <c r="A221" s="206">
        <v>42397.689899999998</v>
      </c>
      <c r="B221" s="206">
        <v>1</v>
      </c>
      <c r="C221" s="206">
        <v>1</v>
      </c>
      <c r="D221" s="73">
        <v>11</v>
      </c>
      <c r="E221" s="73">
        <v>4</v>
      </c>
      <c r="F221">
        <v>16</v>
      </c>
      <c r="G221" s="206">
        <v>3</v>
      </c>
      <c r="H221" s="3">
        <v>94.348096116637308</v>
      </c>
    </row>
    <row r="222" spans="1:8">
      <c r="A222" s="206">
        <v>42397.689899999998</v>
      </c>
      <c r="B222" s="206">
        <v>1</v>
      </c>
      <c r="C222" s="206">
        <v>1</v>
      </c>
      <c r="D222" s="73">
        <v>11</v>
      </c>
      <c r="E222" s="73">
        <v>4</v>
      </c>
      <c r="F222">
        <v>17</v>
      </c>
      <c r="G222" s="206">
        <v>3</v>
      </c>
      <c r="H222" s="3">
        <v>133.08187190046172</v>
      </c>
    </row>
    <row r="223" spans="1:8">
      <c r="A223" s="206">
        <v>42397.689899999998</v>
      </c>
      <c r="B223" s="206">
        <v>1</v>
      </c>
      <c r="C223" s="206">
        <v>1</v>
      </c>
      <c r="D223" s="73">
        <v>11</v>
      </c>
      <c r="E223" s="73">
        <v>4</v>
      </c>
      <c r="F223">
        <v>18</v>
      </c>
      <c r="G223" s="206">
        <v>3</v>
      </c>
      <c r="H223" s="3">
        <v>18.533226337012387</v>
      </c>
    </row>
    <row r="224" spans="1:8">
      <c r="A224" s="206">
        <v>42397.689899999998</v>
      </c>
      <c r="B224" s="206">
        <v>1</v>
      </c>
      <c r="C224" s="206">
        <v>1</v>
      </c>
      <c r="D224" s="73">
        <v>11</v>
      </c>
      <c r="E224" s="73">
        <v>4</v>
      </c>
      <c r="F224">
        <v>20</v>
      </c>
      <c r="G224" s="206">
        <v>3</v>
      </c>
      <c r="H224" s="3">
        <v>31.780319060744052</v>
      </c>
    </row>
    <row r="225" spans="1:8">
      <c r="A225" s="206">
        <v>42397.689899999998</v>
      </c>
      <c r="B225" s="206">
        <v>1</v>
      </c>
      <c r="C225" s="206">
        <v>1</v>
      </c>
      <c r="D225" s="73">
        <v>11</v>
      </c>
      <c r="E225" s="73">
        <v>4</v>
      </c>
      <c r="F225">
        <v>22</v>
      </c>
      <c r="G225" s="206">
        <v>3</v>
      </c>
      <c r="H225" s="3">
        <v>6.1364738255562674</v>
      </c>
    </row>
    <row r="226" spans="1:8">
      <c r="A226" s="206">
        <v>42397.689899999998</v>
      </c>
      <c r="B226" s="206">
        <v>1</v>
      </c>
      <c r="C226" s="206">
        <v>1</v>
      </c>
      <c r="D226" s="73">
        <v>11</v>
      </c>
      <c r="E226" s="73">
        <v>4</v>
      </c>
      <c r="F226">
        <v>26</v>
      </c>
      <c r="G226" s="206">
        <v>3</v>
      </c>
      <c r="H226" s="3">
        <v>45.780832112619422</v>
      </c>
    </row>
    <row r="227" spans="1:8">
      <c r="A227" s="206">
        <v>42397.689899999998</v>
      </c>
      <c r="B227" s="206">
        <v>1</v>
      </c>
      <c r="C227" s="206">
        <v>1</v>
      </c>
      <c r="D227" s="73">
        <v>11</v>
      </c>
      <c r="E227" s="73">
        <v>4</v>
      </c>
      <c r="F227">
        <v>30</v>
      </c>
      <c r="G227" s="206">
        <v>3</v>
      </c>
      <c r="H227" s="3">
        <v>16.982978962779018</v>
      </c>
    </row>
    <row r="228" spans="1:8">
      <c r="A228" s="206">
        <v>42397.689899999998</v>
      </c>
      <c r="B228" s="206">
        <v>1</v>
      </c>
      <c r="C228" s="206">
        <v>1</v>
      </c>
      <c r="D228" s="73">
        <v>11</v>
      </c>
      <c r="E228" s="73">
        <v>4</v>
      </c>
      <c r="F228">
        <v>36</v>
      </c>
      <c r="G228" s="206">
        <v>3</v>
      </c>
      <c r="H228" s="3">
        <v>110.99951758442866</v>
      </c>
    </row>
    <row r="229" spans="1:8">
      <c r="A229" s="206">
        <v>42397.689899999998</v>
      </c>
      <c r="B229" s="206">
        <v>1</v>
      </c>
      <c r="C229" s="206">
        <v>1</v>
      </c>
      <c r="D229" s="73">
        <v>11</v>
      </c>
      <c r="E229" s="73">
        <v>4</v>
      </c>
      <c r="F229">
        <v>39</v>
      </c>
      <c r="G229" s="206">
        <v>3</v>
      </c>
      <c r="H229" s="3">
        <v>8.5889755237619294</v>
      </c>
    </row>
    <row r="230" spans="1:8">
      <c r="A230" s="206">
        <v>42397.689899999998</v>
      </c>
      <c r="B230" s="206">
        <v>1</v>
      </c>
      <c r="C230" s="206">
        <v>1</v>
      </c>
      <c r="D230" s="73">
        <v>11</v>
      </c>
      <c r="E230" s="73">
        <v>4</v>
      </c>
      <c r="F230">
        <v>41</v>
      </c>
      <c r="G230" s="206">
        <v>3</v>
      </c>
      <c r="H230" s="3">
        <v>134.25683814852573</v>
      </c>
    </row>
    <row r="231" spans="1:8">
      <c r="A231" s="206">
        <v>42397.689899999998</v>
      </c>
      <c r="B231" s="206">
        <v>1</v>
      </c>
      <c r="C231" s="206">
        <v>1</v>
      </c>
      <c r="D231" s="73">
        <v>11</v>
      </c>
      <c r="E231" s="73">
        <v>4</v>
      </c>
      <c r="F231">
        <v>42</v>
      </c>
      <c r="G231" s="206">
        <v>3</v>
      </c>
      <c r="H231" s="3">
        <v>105.32422682737584</v>
      </c>
    </row>
    <row r="232" spans="1:8">
      <c r="A232" s="206">
        <v>42397.689899999998</v>
      </c>
      <c r="B232" s="206">
        <v>1</v>
      </c>
      <c r="C232" s="206">
        <v>1</v>
      </c>
      <c r="D232" s="73">
        <v>11</v>
      </c>
      <c r="E232" s="73">
        <v>4</v>
      </c>
      <c r="F232">
        <v>43</v>
      </c>
      <c r="G232" s="206">
        <v>3</v>
      </c>
      <c r="H232" s="3">
        <v>8.1750000351240306</v>
      </c>
    </row>
    <row r="233" spans="1:8">
      <c r="A233" s="206">
        <v>42397.689899999998</v>
      </c>
      <c r="B233" s="206">
        <v>1</v>
      </c>
      <c r="C233" s="206">
        <v>1</v>
      </c>
      <c r="D233" s="73">
        <v>11</v>
      </c>
      <c r="E233" s="73">
        <v>4</v>
      </c>
      <c r="F233">
        <v>45</v>
      </c>
      <c r="G233" s="206">
        <v>3</v>
      </c>
      <c r="H233" s="3">
        <v>15.526594934108214</v>
      </c>
    </row>
    <row r="234" spans="1:8">
      <c r="A234" s="206">
        <v>42397.689899999998</v>
      </c>
      <c r="B234" s="206">
        <v>1</v>
      </c>
      <c r="C234" s="206">
        <v>1</v>
      </c>
      <c r="D234" s="73">
        <v>11</v>
      </c>
      <c r="E234" s="73">
        <v>4</v>
      </c>
      <c r="F234">
        <v>48</v>
      </c>
      <c r="G234" s="206">
        <v>3</v>
      </c>
      <c r="H234" s="3">
        <v>31.916603979469162</v>
      </c>
    </row>
    <row r="235" spans="1:8">
      <c r="A235" s="206">
        <v>42397.689899999998</v>
      </c>
      <c r="B235" s="206">
        <v>1</v>
      </c>
      <c r="C235" s="206">
        <v>1</v>
      </c>
      <c r="D235" s="73">
        <v>11</v>
      </c>
      <c r="E235" s="73">
        <v>4</v>
      </c>
      <c r="F235">
        <v>51</v>
      </c>
      <c r="G235" s="206">
        <v>3</v>
      </c>
      <c r="H235" s="3">
        <v>4.9484434281473115</v>
      </c>
    </row>
    <row r="236" spans="1:8">
      <c r="A236" s="206">
        <v>42397.689899999998</v>
      </c>
      <c r="B236" s="206">
        <v>1</v>
      </c>
      <c r="C236" s="206">
        <v>1</v>
      </c>
      <c r="D236" s="73">
        <v>11</v>
      </c>
      <c r="E236" s="73">
        <v>4</v>
      </c>
      <c r="F236">
        <v>53</v>
      </c>
      <c r="G236" s="206">
        <v>3</v>
      </c>
      <c r="H236" s="3">
        <v>84.635886918598729</v>
      </c>
    </row>
    <row r="237" spans="1:8">
      <c r="A237" s="206">
        <v>42397.689899999998</v>
      </c>
      <c r="B237" s="206">
        <v>1</v>
      </c>
      <c r="C237" s="206">
        <v>1</v>
      </c>
      <c r="D237" s="73">
        <v>11</v>
      </c>
      <c r="E237" s="73">
        <v>4</v>
      </c>
      <c r="F237">
        <v>54</v>
      </c>
      <c r="G237" s="206">
        <v>3</v>
      </c>
      <c r="H237" s="3">
        <v>71.41681461564508</v>
      </c>
    </row>
    <row r="238" spans="1:8">
      <c r="A238" s="206">
        <v>42397.689899999998</v>
      </c>
      <c r="B238" s="206">
        <v>1</v>
      </c>
      <c r="C238" s="206">
        <v>1</v>
      </c>
      <c r="D238" s="73">
        <v>11</v>
      </c>
      <c r="E238" s="73">
        <v>4</v>
      </c>
      <c r="F238">
        <v>56</v>
      </c>
      <c r="G238" s="206">
        <v>3</v>
      </c>
      <c r="H238" s="3">
        <v>199.41562286469076</v>
      </c>
    </row>
    <row r="239" spans="1:8">
      <c r="A239" s="206">
        <v>42397.689899999998</v>
      </c>
      <c r="B239" s="206">
        <v>1</v>
      </c>
      <c r="C239" s="206">
        <v>1</v>
      </c>
      <c r="D239" s="73">
        <v>11</v>
      </c>
      <c r="E239" s="73">
        <v>4</v>
      </c>
      <c r="F239">
        <v>57</v>
      </c>
      <c r="G239" s="206">
        <v>3</v>
      </c>
      <c r="H239" s="3">
        <v>164.22447281013834</v>
      </c>
    </row>
    <row r="240" spans="1:8">
      <c r="A240" s="206">
        <v>42397.689899999998</v>
      </c>
      <c r="B240" s="206">
        <v>1</v>
      </c>
      <c r="C240" s="206">
        <v>1</v>
      </c>
      <c r="D240" s="73">
        <v>11</v>
      </c>
      <c r="E240" s="73">
        <v>4</v>
      </c>
      <c r="F240">
        <v>58</v>
      </c>
      <c r="G240" s="206">
        <v>3</v>
      </c>
      <c r="H240" s="3">
        <v>9.1606132666394871</v>
      </c>
    </row>
    <row r="241" spans="1:8">
      <c r="A241" s="206">
        <v>42397.689899999998</v>
      </c>
      <c r="B241" s="206">
        <v>1</v>
      </c>
      <c r="C241" s="206">
        <v>1</v>
      </c>
      <c r="D241" s="73">
        <v>11</v>
      </c>
      <c r="E241" s="73">
        <v>4</v>
      </c>
      <c r="F241">
        <v>61</v>
      </c>
      <c r="G241" s="206">
        <v>3</v>
      </c>
      <c r="H241" s="3">
        <v>142.0195910293119</v>
      </c>
    </row>
    <row r="242" spans="1:8">
      <c r="A242" s="206">
        <v>42397.689899999998</v>
      </c>
      <c r="B242" s="206">
        <v>1</v>
      </c>
      <c r="C242" s="206">
        <v>1</v>
      </c>
      <c r="D242" s="73">
        <v>11</v>
      </c>
      <c r="E242" s="73">
        <v>4</v>
      </c>
      <c r="F242">
        <v>63</v>
      </c>
      <c r="G242" s="206">
        <v>3</v>
      </c>
      <c r="H242" s="3">
        <v>130.64706842924431</v>
      </c>
    </row>
    <row r="243" spans="1:8">
      <c r="A243" s="206">
        <v>42397.689899999998</v>
      </c>
      <c r="B243" s="206">
        <v>1</v>
      </c>
      <c r="C243" s="206">
        <v>1</v>
      </c>
      <c r="D243" s="73">
        <v>11</v>
      </c>
      <c r="E243" s="73">
        <v>4</v>
      </c>
      <c r="F243">
        <v>67</v>
      </c>
      <c r="G243" s="206">
        <v>3</v>
      </c>
      <c r="H243" s="3">
        <v>3.463801745008225</v>
      </c>
    </row>
    <row r="244" spans="1:8">
      <c r="A244" s="206">
        <v>42397.689899999998</v>
      </c>
      <c r="B244" s="206">
        <v>1</v>
      </c>
      <c r="C244" s="206">
        <v>1</v>
      </c>
      <c r="D244" s="73">
        <v>11</v>
      </c>
      <c r="E244" s="73">
        <v>4</v>
      </c>
      <c r="F244">
        <v>70</v>
      </c>
      <c r="G244" s="206">
        <v>3</v>
      </c>
      <c r="H244" s="3">
        <v>20.678799644674058</v>
      </c>
    </row>
    <row r="245" spans="1:8">
      <c r="A245" s="206">
        <v>42397.689899999998</v>
      </c>
      <c r="B245" s="206">
        <v>1</v>
      </c>
      <c r="C245" s="206">
        <v>1</v>
      </c>
      <c r="D245" s="73">
        <v>11</v>
      </c>
      <c r="E245" s="73">
        <v>4</v>
      </c>
      <c r="F245">
        <v>74</v>
      </c>
      <c r="G245" s="206">
        <v>3</v>
      </c>
      <c r="H245" s="3">
        <v>6284.2544753924994</v>
      </c>
    </row>
    <row r="246" spans="1:8">
      <c r="A246" s="206">
        <v>42397.689899999998</v>
      </c>
      <c r="B246" s="206">
        <v>1</v>
      </c>
      <c r="C246" s="206">
        <v>1</v>
      </c>
      <c r="D246" s="73">
        <v>11</v>
      </c>
      <c r="E246" s="73">
        <v>5</v>
      </c>
      <c r="F246">
        <v>1</v>
      </c>
      <c r="G246" s="206">
        <v>3</v>
      </c>
      <c r="H246" s="3">
        <v>5.838820792381429</v>
      </c>
    </row>
    <row r="247" spans="1:8">
      <c r="A247" s="206">
        <v>42397.689899999998</v>
      </c>
      <c r="B247" s="206">
        <v>1</v>
      </c>
      <c r="C247" s="206">
        <v>1</v>
      </c>
      <c r="D247" s="73">
        <v>11</v>
      </c>
      <c r="E247" s="73">
        <v>5</v>
      </c>
      <c r="F247">
        <v>3</v>
      </c>
      <c r="G247" s="206">
        <v>3</v>
      </c>
      <c r="H247" s="3">
        <v>9.4688208157974501</v>
      </c>
    </row>
    <row r="248" spans="1:8">
      <c r="A248" s="206">
        <v>42397.689899999998</v>
      </c>
      <c r="B248" s="206">
        <v>1</v>
      </c>
      <c r="C248" s="206">
        <v>1</v>
      </c>
      <c r="D248" s="73">
        <v>11</v>
      </c>
      <c r="E248" s="73">
        <v>5</v>
      </c>
      <c r="F248">
        <v>8</v>
      </c>
      <c r="G248" s="206">
        <v>3</v>
      </c>
      <c r="H248" s="3">
        <v>6.1812736247791671</v>
      </c>
    </row>
    <row r="249" spans="1:8">
      <c r="A249" s="206">
        <v>42397.689899999998</v>
      </c>
      <c r="B249" s="206">
        <v>1</v>
      </c>
      <c r="C249" s="206">
        <v>1</v>
      </c>
      <c r="D249" s="73">
        <v>11</v>
      </c>
      <c r="E249" s="73">
        <v>5</v>
      </c>
      <c r="F249">
        <v>9</v>
      </c>
      <c r="G249" s="206">
        <v>3</v>
      </c>
      <c r="H249" s="3">
        <v>12.776568219300843</v>
      </c>
    </row>
    <row r="250" spans="1:8">
      <c r="A250" s="206">
        <v>42397.689899999998</v>
      </c>
      <c r="B250" s="206">
        <v>1</v>
      </c>
      <c r="C250" s="206">
        <v>1</v>
      </c>
      <c r="D250" s="73">
        <v>11</v>
      </c>
      <c r="E250" s="73">
        <v>5</v>
      </c>
      <c r="F250">
        <v>10</v>
      </c>
      <c r="G250" s="206">
        <v>3</v>
      </c>
      <c r="H250" s="3">
        <v>57.759974694632206</v>
      </c>
    </row>
    <row r="251" spans="1:8">
      <c r="A251" s="206">
        <v>42397.689899999998</v>
      </c>
      <c r="B251" s="206">
        <v>1</v>
      </c>
      <c r="C251" s="206">
        <v>1</v>
      </c>
      <c r="D251" s="73">
        <v>11</v>
      </c>
      <c r="E251" s="73">
        <v>5</v>
      </c>
      <c r="F251">
        <v>11</v>
      </c>
      <c r="G251" s="206">
        <v>3</v>
      </c>
      <c r="H251" s="3">
        <v>6.7291981566155474</v>
      </c>
    </row>
    <row r="252" spans="1:8">
      <c r="A252" s="206">
        <v>42397.689899999998</v>
      </c>
      <c r="B252" s="206">
        <v>1</v>
      </c>
      <c r="C252" s="206">
        <v>1</v>
      </c>
      <c r="D252" s="73">
        <v>11</v>
      </c>
      <c r="E252" s="73">
        <v>5</v>
      </c>
      <c r="F252">
        <v>15</v>
      </c>
      <c r="G252" s="206">
        <v>3</v>
      </c>
      <c r="H252" s="3">
        <v>37.34461219271882</v>
      </c>
    </row>
    <row r="253" spans="1:8">
      <c r="A253" s="206">
        <v>42397.689899999998</v>
      </c>
      <c r="B253" s="206">
        <v>1</v>
      </c>
      <c r="C253" s="206">
        <v>1</v>
      </c>
      <c r="D253" s="73">
        <v>11</v>
      </c>
      <c r="E253" s="73">
        <v>5</v>
      </c>
      <c r="F253">
        <v>45</v>
      </c>
      <c r="G253" s="206">
        <v>3</v>
      </c>
      <c r="H253" s="3">
        <v>2.7738679424216763</v>
      </c>
    </row>
    <row r="254" spans="1:8">
      <c r="A254" s="206">
        <v>42397.689899999998</v>
      </c>
      <c r="B254" s="206">
        <v>1</v>
      </c>
      <c r="C254" s="206">
        <v>1</v>
      </c>
      <c r="D254" s="73">
        <v>11</v>
      </c>
      <c r="E254" s="73">
        <v>5</v>
      </c>
      <c r="F254">
        <v>53</v>
      </c>
      <c r="G254" s="206">
        <v>3</v>
      </c>
      <c r="H254" s="3">
        <v>4.63</v>
      </c>
    </row>
    <row r="255" spans="1:8">
      <c r="A255" s="206">
        <v>42397.689899999998</v>
      </c>
      <c r="B255" s="206">
        <v>1</v>
      </c>
      <c r="C255" s="206">
        <v>1</v>
      </c>
      <c r="D255" s="73">
        <v>11</v>
      </c>
      <c r="E255" s="73">
        <v>5</v>
      </c>
      <c r="F255">
        <v>54</v>
      </c>
      <c r="G255" s="206">
        <v>3</v>
      </c>
      <c r="H255" s="3">
        <v>2.0419791946555041</v>
      </c>
    </row>
    <row r="256" spans="1:8">
      <c r="A256" s="206">
        <v>42397.689899999998</v>
      </c>
      <c r="B256" s="206">
        <v>1</v>
      </c>
      <c r="C256" s="206">
        <v>1</v>
      </c>
      <c r="D256" s="73">
        <v>11</v>
      </c>
      <c r="E256" s="73">
        <v>5</v>
      </c>
      <c r="F256">
        <v>56</v>
      </c>
      <c r="G256" s="206">
        <v>3</v>
      </c>
      <c r="H256" s="3">
        <v>1.94</v>
      </c>
    </row>
    <row r="257" spans="1:8">
      <c r="A257" s="206">
        <v>42397.689899999998</v>
      </c>
      <c r="B257" s="206">
        <v>1</v>
      </c>
      <c r="C257" s="206">
        <v>1</v>
      </c>
      <c r="D257" s="180">
        <v>11</v>
      </c>
      <c r="E257" s="73">
        <v>5</v>
      </c>
      <c r="F257">
        <v>74</v>
      </c>
      <c r="G257" s="206">
        <v>3</v>
      </c>
      <c r="H257" s="3">
        <v>204.2811819049864</v>
      </c>
    </row>
    <row r="258" spans="1:8">
      <c r="A258" s="206">
        <v>42397.689899999998</v>
      </c>
      <c r="B258" s="206">
        <v>1</v>
      </c>
      <c r="C258" s="206">
        <v>1</v>
      </c>
      <c r="D258" s="73">
        <v>13</v>
      </c>
      <c r="E258" s="73">
        <v>2</v>
      </c>
      <c r="F258">
        <v>2</v>
      </c>
      <c r="G258" s="206">
        <v>3</v>
      </c>
      <c r="H258" s="3">
        <v>5.5837088887400679</v>
      </c>
    </row>
    <row r="259" spans="1:8">
      <c r="A259" s="206">
        <v>42397.689899999998</v>
      </c>
      <c r="B259" s="206">
        <v>1</v>
      </c>
      <c r="C259" s="206">
        <v>1</v>
      </c>
      <c r="D259" s="73">
        <v>13</v>
      </c>
      <c r="E259" s="73">
        <v>2</v>
      </c>
      <c r="F259">
        <v>4</v>
      </c>
      <c r="G259" s="206">
        <v>3</v>
      </c>
      <c r="H259" s="3">
        <v>5.9</v>
      </c>
    </row>
    <row r="260" spans="1:8">
      <c r="A260" s="206">
        <v>42397.689899999998</v>
      </c>
      <c r="B260" s="206">
        <v>1</v>
      </c>
      <c r="C260" s="206">
        <v>1</v>
      </c>
      <c r="D260" s="73">
        <v>13</v>
      </c>
      <c r="E260" s="73">
        <v>2</v>
      </c>
      <c r="F260">
        <v>10</v>
      </c>
      <c r="G260" s="206">
        <v>3</v>
      </c>
      <c r="H260" s="3">
        <v>8.734063048992553</v>
      </c>
    </row>
    <row r="261" spans="1:8">
      <c r="A261" s="206">
        <v>42397.689899999998</v>
      </c>
      <c r="B261" s="206">
        <v>1</v>
      </c>
      <c r="C261" s="206">
        <v>1</v>
      </c>
      <c r="D261" s="73">
        <v>13</v>
      </c>
      <c r="E261" s="73">
        <v>2</v>
      </c>
      <c r="F261">
        <v>11</v>
      </c>
      <c r="G261" s="206">
        <v>3</v>
      </c>
      <c r="H261" s="3">
        <v>21.65148048764177</v>
      </c>
    </row>
    <row r="262" spans="1:8">
      <c r="A262" s="206">
        <v>42397.689899999998</v>
      </c>
      <c r="B262" s="206">
        <v>1</v>
      </c>
      <c r="C262" s="206">
        <v>1</v>
      </c>
      <c r="D262" s="73">
        <v>13</v>
      </c>
      <c r="E262" s="73">
        <v>2</v>
      </c>
      <c r="F262">
        <v>15</v>
      </c>
      <c r="G262" s="206">
        <v>3</v>
      </c>
      <c r="H262" s="3">
        <v>30.282043320788084</v>
      </c>
    </row>
    <row r="263" spans="1:8">
      <c r="A263" s="206">
        <v>42397.689899999998</v>
      </c>
      <c r="B263" s="206">
        <v>1</v>
      </c>
      <c r="C263" s="206">
        <v>1</v>
      </c>
      <c r="D263" s="73">
        <v>13</v>
      </c>
      <c r="E263" s="73">
        <v>2</v>
      </c>
      <c r="F263">
        <v>18</v>
      </c>
      <c r="G263" s="206">
        <v>3</v>
      </c>
      <c r="H263" s="3">
        <v>10.393406817880757</v>
      </c>
    </row>
    <row r="264" spans="1:8">
      <c r="A264" s="206">
        <v>42397.689899999998</v>
      </c>
      <c r="B264" s="206">
        <v>1</v>
      </c>
      <c r="C264" s="206">
        <v>1</v>
      </c>
      <c r="D264" s="73">
        <v>13</v>
      </c>
      <c r="E264" s="73">
        <v>2</v>
      </c>
      <c r="F264">
        <v>42</v>
      </c>
      <c r="G264" s="206">
        <v>3</v>
      </c>
      <c r="H264" s="3">
        <v>8.1762073126086836</v>
      </c>
    </row>
    <row r="265" spans="1:8">
      <c r="A265" s="206">
        <v>42397.689899999998</v>
      </c>
      <c r="B265" s="206">
        <v>1</v>
      </c>
      <c r="C265" s="206">
        <v>1</v>
      </c>
      <c r="D265" s="73">
        <v>13</v>
      </c>
      <c r="E265" s="73">
        <v>2</v>
      </c>
      <c r="F265">
        <v>43</v>
      </c>
      <c r="G265" s="206">
        <v>3</v>
      </c>
      <c r="H265" s="3">
        <v>6.8659440079580349</v>
      </c>
    </row>
    <row r="266" spans="1:8">
      <c r="A266" s="206">
        <v>42397.689899999998</v>
      </c>
      <c r="B266" s="206">
        <v>1</v>
      </c>
      <c r="C266" s="206">
        <v>1</v>
      </c>
      <c r="D266" s="73">
        <v>13</v>
      </c>
      <c r="E266" s="73">
        <v>2</v>
      </c>
      <c r="F266">
        <v>48</v>
      </c>
      <c r="G266" s="206">
        <v>3</v>
      </c>
      <c r="H266" s="3">
        <v>8.7329360439414287</v>
      </c>
    </row>
    <row r="267" spans="1:8">
      <c r="A267" s="206">
        <v>42397.689899999998</v>
      </c>
      <c r="B267" s="206">
        <v>1</v>
      </c>
      <c r="C267" s="206">
        <v>1</v>
      </c>
      <c r="D267" s="73">
        <v>13</v>
      </c>
      <c r="E267" s="73">
        <v>2</v>
      </c>
      <c r="F267">
        <v>51</v>
      </c>
      <c r="G267" s="206">
        <v>3</v>
      </c>
      <c r="H267" s="3">
        <v>1.3586320298432861</v>
      </c>
    </row>
    <row r="268" spans="1:8">
      <c r="A268" s="206">
        <v>42397.689899999998</v>
      </c>
      <c r="B268" s="206">
        <v>1</v>
      </c>
      <c r="C268" s="206">
        <v>1</v>
      </c>
      <c r="D268" s="73">
        <v>13</v>
      </c>
      <c r="E268" s="73">
        <v>2</v>
      </c>
      <c r="F268">
        <v>53</v>
      </c>
      <c r="G268" s="206">
        <v>3</v>
      </c>
      <c r="H268" s="3">
        <v>4.2821170226310707</v>
      </c>
    </row>
    <row r="269" spans="1:8">
      <c r="A269" s="206">
        <v>42397.689899999998</v>
      </c>
      <c r="B269" s="206">
        <v>1</v>
      </c>
      <c r="C269" s="206">
        <v>1</v>
      </c>
      <c r="D269" s="73">
        <v>13</v>
      </c>
      <c r="E269" s="73">
        <v>2</v>
      </c>
      <c r="F269">
        <v>56</v>
      </c>
      <c r="G269" s="206">
        <v>3</v>
      </c>
      <c r="H269" s="3">
        <v>10.604757684677944</v>
      </c>
    </row>
    <row r="270" spans="1:8">
      <c r="A270" s="206">
        <v>42397.689899999998</v>
      </c>
      <c r="B270" s="206">
        <v>1</v>
      </c>
      <c r="C270" s="206">
        <v>1</v>
      </c>
      <c r="D270" s="73">
        <v>13</v>
      </c>
      <c r="E270" s="73">
        <v>2</v>
      </c>
      <c r="F270">
        <v>57</v>
      </c>
      <c r="G270" s="206">
        <v>3</v>
      </c>
      <c r="H270" s="3">
        <v>97.350033516801034</v>
      </c>
    </row>
    <row r="271" spans="1:8">
      <c r="A271" s="206">
        <v>42397.689899999998</v>
      </c>
      <c r="B271" s="206">
        <v>1</v>
      </c>
      <c r="C271" s="206">
        <v>1</v>
      </c>
      <c r="D271" s="73">
        <v>13</v>
      </c>
      <c r="E271" s="73">
        <v>2</v>
      </c>
      <c r="F271">
        <v>58</v>
      </c>
      <c r="G271" s="206">
        <v>3</v>
      </c>
      <c r="H271" s="3">
        <v>3.2752736433722078</v>
      </c>
    </row>
    <row r="272" spans="1:8">
      <c r="A272" s="206">
        <v>42397.689899999998</v>
      </c>
      <c r="B272" s="206">
        <v>1</v>
      </c>
      <c r="C272" s="206">
        <v>1</v>
      </c>
      <c r="D272" s="73">
        <v>13</v>
      </c>
      <c r="E272" s="73">
        <v>2</v>
      </c>
      <c r="F272">
        <v>61</v>
      </c>
      <c r="G272" s="206">
        <v>3</v>
      </c>
      <c r="H272" s="3">
        <v>1.02</v>
      </c>
    </row>
    <row r="273" spans="1:8">
      <c r="A273" s="206">
        <v>42397.689899999998</v>
      </c>
      <c r="B273" s="206">
        <v>1</v>
      </c>
      <c r="C273" s="206">
        <v>1</v>
      </c>
      <c r="D273" s="73">
        <v>13</v>
      </c>
      <c r="E273" s="73">
        <v>2</v>
      </c>
      <c r="F273">
        <v>63</v>
      </c>
      <c r="G273" s="206">
        <v>3</v>
      </c>
      <c r="H273" s="3">
        <v>1.3465013867196853</v>
      </c>
    </row>
    <row r="274" spans="1:8">
      <c r="A274" s="206">
        <v>42397.689899999998</v>
      </c>
      <c r="B274" s="206">
        <v>1</v>
      </c>
      <c r="C274" s="206">
        <v>1</v>
      </c>
      <c r="D274" s="73">
        <v>13</v>
      </c>
      <c r="E274" s="73">
        <v>2</v>
      </c>
      <c r="F274">
        <v>67</v>
      </c>
      <c r="G274" s="206">
        <v>3</v>
      </c>
      <c r="H274" s="3">
        <v>75.456715508946886</v>
      </c>
    </row>
    <row r="275" spans="1:8">
      <c r="A275" s="206">
        <v>42397.689899999998</v>
      </c>
      <c r="B275" s="206">
        <v>1</v>
      </c>
      <c r="C275" s="206">
        <v>1</v>
      </c>
      <c r="D275" s="73">
        <v>13</v>
      </c>
      <c r="E275" s="73">
        <v>2</v>
      </c>
      <c r="F275">
        <v>70</v>
      </c>
      <c r="G275" s="206">
        <v>3</v>
      </c>
      <c r="H275" s="3">
        <v>47.328143246952934</v>
      </c>
    </row>
    <row r="276" spans="1:8">
      <c r="A276" s="206">
        <v>42397.689899999998</v>
      </c>
      <c r="B276" s="206">
        <v>1</v>
      </c>
      <c r="C276" s="206">
        <v>1</v>
      </c>
      <c r="D276" s="73">
        <v>13</v>
      </c>
      <c r="E276" s="73">
        <v>2</v>
      </c>
      <c r="F276">
        <v>74</v>
      </c>
      <c r="G276" s="206">
        <v>3</v>
      </c>
      <c r="H276" s="3">
        <v>2863.615509993414</v>
      </c>
    </row>
    <row r="277" spans="1:8">
      <c r="A277" s="206">
        <v>42397.689899999998</v>
      </c>
      <c r="B277" s="206">
        <v>1</v>
      </c>
      <c r="C277" s="206">
        <v>1</v>
      </c>
      <c r="D277" s="73">
        <v>13</v>
      </c>
      <c r="E277" s="73">
        <v>3</v>
      </c>
      <c r="F277">
        <v>1</v>
      </c>
      <c r="G277" s="206">
        <v>3</v>
      </c>
      <c r="H277" s="3">
        <v>11.04839949465299</v>
      </c>
    </row>
    <row r="278" spans="1:8">
      <c r="A278" s="206">
        <v>42397.689899999998</v>
      </c>
      <c r="B278" s="206">
        <v>1</v>
      </c>
      <c r="C278" s="206">
        <v>1</v>
      </c>
      <c r="D278" s="73">
        <v>13</v>
      </c>
      <c r="E278" s="73">
        <v>3</v>
      </c>
      <c r="F278">
        <v>3</v>
      </c>
      <c r="G278" s="206">
        <v>3</v>
      </c>
      <c r="H278" s="3">
        <v>2.39</v>
      </c>
    </row>
    <row r="279" spans="1:8">
      <c r="A279" s="206">
        <v>42397.689899999998</v>
      </c>
      <c r="B279" s="206">
        <v>1</v>
      </c>
      <c r="C279" s="206">
        <v>1</v>
      </c>
      <c r="D279" s="73">
        <v>13</v>
      </c>
      <c r="E279" s="73">
        <v>3</v>
      </c>
      <c r="F279">
        <v>8</v>
      </c>
      <c r="G279" s="206">
        <v>3</v>
      </c>
      <c r="H279" s="3">
        <v>24.367501199008853</v>
      </c>
    </row>
    <row r="280" spans="1:8">
      <c r="A280" s="206">
        <v>42397.689899999998</v>
      </c>
      <c r="B280" s="206">
        <v>1</v>
      </c>
      <c r="C280" s="206">
        <v>1</v>
      </c>
      <c r="D280" s="73">
        <v>13</v>
      </c>
      <c r="E280" s="73">
        <v>3</v>
      </c>
      <c r="F280">
        <v>9</v>
      </c>
      <c r="G280" s="206">
        <v>3</v>
      </c>
      <c r="H280" s="3">
        <v>7.0590468886061295</v>
      </c>
    </row>
    <row r="281" spans="1:8">
      <c r="A281" s="206">
        <v>42397.689899999998</v>
      </c>
      <c r="B281" s="206">
        <v>1</v>
      </c>
      <c r="C281" s="206">
        <v>1</v>
      </c>
      <c r="D281" s="73">
        <v>13</v>
      </c>
      <c r="E281" s="73">
        <v>3</v>
      </c>
      <c r="F281">
        <v>10</v>
      </c>
      <c r="G281" s="206">
        <v>3</v>
      </c>
      <c r="H281" s="3">
        <v>987.6396659815515</v>
      </c>
    </row>
    <row r="282" spans="1:8">
      <c r="A282" s="206">
        <v>42397.689899999998</v>
      </c>
      <c r="B282" s="206">
        <v>1</v>
      </c>
      <c r="C282" s="206">
        <v>1</v>
      </c>
      <c r="D282" s="73">
        <v>13</v>
      </c>
      <c r="E282" s="73">
        <v>3</v>
      </c>
      <c r="F282">
        <v>11</v>
      </c>
      <c r="G282" s="206">
        <v>3</v>
      </c>
      <c r="H282" s="3">
        <v>413.25796758608607</v>
      </c>
    </row>
    <row r="283" spans="1:8">
      <c r="A283" s="206">
        <v>42397.689899999998</v>
      </c>
      <c r="B283" s="206">
        <v>1</v>
      </c>
      <c r="C283" s="206">
        <v>1</v>
      </c>
      <c r="D283" s="73">
        <v>13</v>
      </c>
      <c r="E283" s="73">
        <v>3</v>
      </c>
      <c r="F283">
        <v>14</v>
      </c>
      <c r="G283" s="206">
        <v>3</v>
      </c>
      <c r="H283" s="3">
        <v>2</v>
      </c>
    </row>
    <row r="284" spans="1:8">
      <c r="A284" s="206">
        <v>42397.689899999998</v>
      </c>
      <c r="B284" s="206">
        <v>1</v>
      </c>
      <c r="C284" s="206">
        <v>1</v>
      </c>
      <c r="D284" s="73">
        <v>13</v>
      </c>
      <c r="E284" s="73">
        <v>3</v>
      </c>
      <c r="F284">
        <v>15</v>
      </c>
      <c r="G284" s="206">
        <v>3</v>
      </c>
      <c r="H284" s="3">
        <v>225.56649334647997</v>
      </c>
    </row>
    <row r="285" spans="1:8">
      <c r="A285" s="206">
        <v>42397.689899999998</v>
      </c>
      <c r="B285" s="206">
        <v>1</v>
      </c>
      <c r="C285" s="206">
        <v>1</v>
      </c>
      <c r="D285" s="73">
        <v>13</v>
      </c>
      <c r="E285" s="73">
        <v>3</v>
      </c>
      <c r="F285">
        <v>16</v>
      </c>
      <c r="G285" s="206">
        <v>3</v>
      </c>
      <c r="H285" s="3">
        <v>54.658999803977252</v>
      </c>
    </row>
    <row r="286" spans="1:8">
      <c r="A286" s="206">
        <v>42397.689899999998</v>
      </c>
      <c r="B286" s="206">
        <v>1</v>
      </c>
      <c r="C286" s="206">
        <v>1</v>
      </c>
      <c r="D286" s="73">
        <v>13</v>
      </c>
      <c r="E286" s="73">
        <v>3</v>
      </c>
      <c r="F286">
        <v>17</v>
      </c>
      <c r="G286" s="206">
        <v>3</v>
      </c>
      <c r="H286" s="3">
        <v>630.73155135787215</v>
      </c>
    </row>
    <row r="287" spans="1:8">
      <c r="A287" s="206">
        <v>42397.689899999998</v>
      </c>
      <c r="B287" s="206">
        <v>1</v>
      </c>
      <c r="C287" s="206">
        <v>1</v>
      </c>
      <c r="D287" s="73">
        <v>13</v>
      </c>
      <c r="E287" s="73">
        <v>3</v>
      </c>
      <c r="F287">
        <v>18</v>
      </c>
      <c r="G287" s="206">
        <v>3</v>
      </c>
      <c r="H287" s="3">
        <v>55.339379547198249</v>
      </c>
    </row>
    <row r="288" spans="1:8">
      <c r="A288" s="206">
        <v>42397.689899999998</v>
      </c>
      <c r="B288" s="206">
        <v>1</v>
      </c>
      <c r="C288" s="206">
        <v>1</v>
      </c>
      <c r="D288" s="73">
        <v>13</v>
      </c>
      <c r="E288" s="73">
        <v>3</v>
      </c>
      <c r="F288">
        <v>20</v>
      </c>
      <c r="G288" s="206">
        <v>3</v>
      </c>
      <c r="H288" s="3">
        <v>78.763469581390751</v>
      </c>
    </row>
    <row r="289" spans="1:8">
      <c r="A289" s="206">
        <v>42397.689899999998</v>
      </c>
      <c r="B289" s="206">
        <v>1</v>
      </c>
      <c r="C289" s="206">
        <v>1</v>
      </c>
      <c r="D289" s="73">
        <v>13</v>
      </c>
      <c r="E289" s="73">
        <v>3</v>
      </c>
      <c r="F289">
        <v>22</v>
      </c>
      <c r="G289" s="206">
        <v>3</v>
      </c>
      <c r="H289" s="3">
        <v>84.07445301095305</v>
      </c>
    </row>
    <row r="290" spans="1:8">
      <c r="A290" s="206">
        <v>42397.689899999998</v>
      </c>
      <c r="B290" s="206">
        <v>1</v>
      </c>
      <c r="C290" s="206">
        <v>1</v>
      </c>
      <c r="D290" s="73">
        <v>13</v>
      </c>
      <c r="E290" s="73">
        <v>3</v>
      </c>
      <c r="F290">
        <v>26</v>
      </c>
      <c r="G290" s="206">
        <v>3</v>
      </c>
      <c r="H290" s="3">
        <v>46.27492496186828</v>
      </c>
    </row>
    <row r="291" spans="1:8">
      <c r="A291" s="206">
        <v>42397.689899999998</v>
      </c>
      <c r="B291" s="206">
        <v>1</v>
      </c>
      <c r="C291" s="206">
        <v>1</v>
      </c>
      <c r="D291" s="73">
        <v>13</v>
      </c>
      <c r="E291" s="73">
        <v>3</v>
      </c>
      <c r="F291">
        <v>27</v>
      </c>
      <c r="G291" s="206">
        <v>3</v>
      </c>
      <c r="H291" s="3">
        <v>10.10919293708023</v>
      </c>
    </row>
    <row r="292" spans="1:8">
      <c r="A292" s="206">
        <v>42397.689899999998</v>
      </c>
      <c r="B292" s="206">
        <v>1</v>
      </c>
      <c r="C292" s="206">
        <v>1</v>
      </c>
      <c r="D292" s="73">
        <v>13</v>
      </c>
      <c r="E292" s="73">
        <v>3</v>
      </c>
      <c r="F292">
        <v>30</v>
      </c>
      <c r="G292" s="206">
        <v>3</v>
      </c>
      <c r="H292" s="3">
        <v>59.743203455935671</v>
      </c>
    </row>
    <row r="293" spans="1:8">
      <c r="A293" s="206">
        <v>42397.689899999998</v>
      </c>
      <c r="B293" s="206">
        <v>1</v>
      </c>
      <c r="C293" s="206">
        <v>1</v>
      </c>
      <c r="D293" s="73">
        <v>13</v>
      </c>
      <c r="E293" s="73">
        <v>3</v>
      </c>
      <c r="F293">
        <v>31</v>
      </c>
      <c r="G293" s="206">
        <v>3</v>
      </c>
      <c r="H293" s="3">
        <v>15.385465096360123</v>
      </c>
    </row>
    <row r="294" spans="1:8">
      <c r="A294" s="206">
        <v>42397.689899999998</v>
      </c>
      <c r="B294" s="206">
        <v>1</v>
      </c>
      <c r="C294" s="206">
        <v>1</v>
      </c>
      <c r="D294" s="73">
        <v>13</v>
      </c>
      <c r="E294" s="73">
        <v>3</v>
      </c>
      <c r="F294">
        <v>36</v>
      </c>
      <c r="G294" s="206">
        <v>3</v>
      </c>
      <c r="H294" s="3">
        <v>52.878362161650699</v>
      </c>
    </row>
    <row r="295" spans="1:8">
      <c r="A295" s="206">
        <v>42397.689899999998</v>
      </c>
      <c r="B295" s="206">
        <v>1</v>
      </c>
      <c r="C295" s="206">
        <v>1</v>
      </c>
      <c r="D295" s="73">
        <v>13</v>
      </c>
      <c r="E295" s="73">
        <v>3</v>
      </c>
      <c r="F295">
        <v>37</v>
      </c>
      <c r="G295" s="206">
        <v>3</v>
      </c>
      <c r="H295" s="3">
        <v>1.08</v>
      </c>
    </row>
    <row r="296" spans="1:8">
      <c r="A296" s="206">
        <v>42397.689899999998</v>
      </c>
      <c r="B296" s="206">
        <v>1</v>
      </c>
      <c r="C296" s="206">
        <v>1</v>
      </c>
      <c r="D296" s="73">
        <v>13</v>
      </c>
      <c r="E296" s="73">
        <v>3</v>
      </c>
      <c r="F296">
        <v>41</v>
      </c>
      <c r="G296" s="206">
        <v>3</v>
      </c>
      <c r="H296" s="3">
        <v>251.97765142702556</v>
      </c>
    </row>
    <row r="297" spans="1:8">
      <c r="A297" s="206">
        <v>42397.689899999998</v>
      </c>
      <c r="B297" s="206">
        <v>1</v>
      </c>
      <c r="C297" s="206">
        <v>1</v>
      </c>
      <c r="D297" s="73">
        <v>13</v>
      </c>
      <c r="E297" s="73">
        <v>3</v>
      </c>
      <c r="F297">
        <v>42</v>
      </c>
      <c r="G297" s="206">
        <v>3</v>
      </c>
      <c r="H297" s="3">
        <v>196.51201839145108</v>
      </c>
    </row>
    <row r="298" spans="1:8">
      <c r="A298" s="206">
        <v>42397.689899999998</v>
      </c>
      <c r="B298" s="206">
        <v>1</v>
      </c>
      <c r="C298" s="206">
        <v>1</v>
      </c>
      <c r="D298" s="73">
        <v>13</v>
      </c>
      <c r="E298" s="73">
        <v>3</v>
      </c>
      <c r="F298">
        <v>43</v>
      </c>
      <c r="G298" s="206">
        <v>3</v>
      </c>
      <c r="H298" s="3">
        <v>14.84</v>
      </c>
    </row>
    <row r="299" spans="1:8">
      <c r="A299" s="206">
        <v>42397.689899999998</v>
      </c>
      <c r="B299" s="206">
        <v>1</v>
      </c>
      <c r="C299" s="206">
        <v>1</v>
      </c>
      <c r="D299" s="73">
        <v>13</v>
      </c>
      <c r="E299" s="73">
        <v>3</v>
      </c>
      <c r="F299">
        <v>45</v>
      </c>
      <c r="G299" s="206">
        <v>3</v>
      </c>
      <c r="H299" s="3">
        <v>91.621547638050544</v>
      </c>
    </row>
    <row r="300" spans="1:8">
      <c r="A300" s="206">
        <v>42397.689899999998</v>
      </c>
      <c r="B300" s="206">
        <v>1</v>
      </c>
      <c r="C300" s="206">
        <v>1</v>
      </c>
      <c r="D300" s="73">
        <v>13</v>
      </c>
      <c r="E300" s="73">
        <v>3</v>
      </c>
      <c r="F300">
        <v>49</v>
      </c>
      <c r="G300" s="206">
        <v>3</v>
      </c>
      <c r="H300" s="3">
        <v>1.2130643123600768</v>
      </c>
    </row>
    <row r="301" spans="1:8">
      <c r="A301" s="206">
        <v>42397.689899999998</v>
      </c>
      <c r="B301" s="206">
        <v>1</v>
      </c>
      <c r="C301" s="206">
        <v>1</v>
      </c>
      <c r="D301" s="73">
        <v>13</v>
      </c>
      <c r="E301" s="73">
        <v>3</v>
      </c>
      <c r="F301">
        <v>51</v>
      </c>
      <c r="G301" s="206">
        <v>3</v>
      </c>
      <c r="H301" s="3">
        <v>2.8992237065405839</v>
      </c>
    </row>
    <row r="302" spans="1:8">
      <c r="A302" s="206">
        <v>42397.689899999998</v>
      </c>
      <c r="B302" s="206">
        <v>1</v>
      </c>
      <c r="C302" s="206">
        <v>1</v>
      </c>
      <c r="D302" s="73">
        <v>13</v>
      </c>
      <c r="E302" s="73">
        <v>3</v>
      </c>
      <c r="F302">
        <v>53</v>
      </c>
      <c r="G302" s="206">
        <v>3</v>
      </c>
      <c r="H302" s="3">
        <v>387.96188739359303</v>
      </c>
    </row>
    <row r="303" spans="1:8">
      <c r="A303" s="206">
        <v>42397.689899999998</v>
      </c>
      <c r="B303" s="206">
        <v>1</v>
      </c>
      <c r="C303" s="206">
        <v>1</v>
      </c>
      <c r="D303" s="73">
        <v>13</v>
      </c>
      <c r="E303" s="73">
        <v>3</v>
      </c>
      <c r="F303">
        <v>54</v>
      </c>
      <c r="G303" s="206">
        <v>3</v>
      </c>
      <c r="H303" s="3">
        <v>65.76836276488288</v>
      </c>
    </row>
    <row r="304" spans="1:8">
      <c r="A304" s="206">
        <v>42397.689899999998</v>
      </c>
      <c r="B304" s="206">
        <v>1</v>
      </c>
      <c r="C304" s="206">
        <v>1</v>
      </c>
      <c r="D304" s="73">
        <v>13</v>
      </c>
      <c r="E304" s="73">
        <v>3</v>
      </c>
      <c r="F304">
        <v>56</v>
      </c>
      <c r="G304" s="206">
        <v>3</v>
      </c>
      <c r="H304" s="3">
        <v>223.31709456871249</v>
      </c>
    </row>
    <row r="305" spans="1:8">
      <c r="A305" s="206">
        <v>42397.689899999998</v>
      </c>
      <c r="B305" s="206">
        <v>1</v>
      </c>
      <c r="C305" s="206">
        <v>1</v>
      </c>
      <c r="D305" s="73">
        <v>13</v>
      </c>
      <c r="E305" s="73">
        <v>3</v>
      </c>
      <c r="F305">
        <v>57</v>
      </c>
      <c r="G305" s="206">
        <v>3</v>
      </c>
      <c r="H305" s="3">
        <v>904.40101676638062</v>
      </c>
    </row>
    <row r="306" spans="1:8">
      <c r="A306" s="206">
        <v>42397.689899999998</v>
      </c>
      <c r="B306" s="206">
        <v>1</v>
      </c>
      <c r="C306" s="206">
        <v>1</v>
      </c>
      <c r="D306" s="73">
        <v>13</v>
      </c>
      <c r="E306" s="73">
        <v>3</v>
      </c>
      <c r="F306">
        <v>58</v>
      </c>
      <c r="G306" s="206">
        <v>3</v>
      </c>
      <c r="H306" s="3">
        <v>1.07</v>
      </c>
    </row>
    <row r="307" spans="1:8">
      <c r="A307" s="206">
        <v>42397.689899999998</v>
      </c>
      <c r="B307" s="206">
        <v>1</v>
      </c>
      <c r="C307" s="206">
        <v>1</v>
      </c>
      <c r="D307" s="73">
        <v>13</v>
      </c>
      <c r="E307" s="73">
        <v>3</v>
      </c>
      <c r="F307">
        <v>61</v>
      </c>
      <c r="G307" s="206">
        <v>3</v>
      </c>
      <c r="H307" s="3">
        <v>37.397326903865178</v>
      </c>
    </row>
    <row r="308" spans="1:8">
      <c r="A308" s="206">
        <v>42397.689899999998</v>
      </c>
      <c r="B308" s="206">
        <v>1</v>
      </c>
      <c r="C308" s="206">
        <v>1</v>
      </c>
      <c r="D308" s="73">
        <v>13</v>
      </c>
      <c r="E308" s="73">
        <v>3</v>
      </c>
      <c r="F308">
        <v>63</v>
      </c>
      <c r="G308" s="206">
        <v>3</v>
      </c>
      <c r="H308" s="3">
        <v>22.992109656970396</v>
      </c>
    </row>
    <row r="309" spans="1:8">
      <c r="A309" s="206">
        <v>42397.689899999998</v>
      </c>
      <c r="B309" s="206">
        <v>1</v>
      </c>
      <c r="C309" s="206">
        <v>1</v>
      </c>
      <c r="D309" s="73">
        <v>13</v>
      </c>
      <c r="E309" s="73">
        <v>3</v>
      </c>
      <c r="F309">
        <v>64</v>
      </c>
      <c r="G309" s="206">
        <v>3</v>
      </c>
      <c r="H309" s="3">
        <v>34.509474137366809</v>
      </c>
    </row>
    <row r="310" spans="1:8">
      <c r="A310" s="206">
        <v>42397.689899999998</v>
      </c>
      <c r="B310" s="206">
        <v>1</v>
      </c>
      <c r="C310" s="206">
        <v>1</v>
      </c>
      <c r="D310" s="73">
        <v>13</v>
      </c>
      <c r="E310" s="73">
        <v>3</v>
      </c>
      <c r="F310">
        <v>65</v>
      </c>
      <c r="G310" s="206">
        <v>3</v>
      </c>
      <c r="H310" s="3">
        <v>1</v>
      </c>
    </row>
    <row r="311" spans="1:8">
      <c r="A311" s="206">
        <v>42397.689899999998</v>
      </c>
      <c r="B311" s="206">
        <v>1</v>
      </c>
      <c r="C311" s="206">
        <v>1</v>
      </c>
      <c r="D311" s="73">
        <v>13</v>
      </c>
      <c r="E311" s="73">
        <v>3</v>
      </c>
      <c r="F311">
        <v>67</v>
      </c>
      <c r="G311" s="206">
        <v>3</v>
      </c>
      <c r="H311" s="3">
        <v>244.98834935007301</v>
      </c>
    </row>
    <row r="312" spans="1:8">
      <c r="A312" s="206">
        <v>42397.689899999998</v>
      </c>
      <c r="B312" s="206">
        <v>1</v>
      </c>
      <c r="C312" s="206">
        <v>1</v>
      </c>
      <c r="D312" s="73">
        <v>13</v>
      </c>
      <c r="E312" s="73">
        <v>3</v>
      </c>
      <c r="F312">
        <v>68</v>
      </c>
      <c r="G312" s="206">
        <v>3</v>
      </c>
      <c r="H312" s="3">
        <v>9.267811346430987</v>
      </c>
    </row>
    <row r="313" spans="1:8">
      <c r="A313" s="206">
        <v>42397.689899999998</v>
      </c>
      <c r="B313" s="206">
        <v>1</v>
      </c>
      <c r="C313" s="206">
        <v>1</v>
      </c>
      <c r="D313" s="73">
        <v>13</v>
      </c>
      <c r="E313" s="73">
        <v>3</v>
      </c>
      <c r="F313">
        <v>70</v>
      </c>
      <c r="G313" s="206">
        <v>3</v>
      </c>
      <c r="H313" s="3">
        <v>548.63313707730117</v>
      </c>
    </row>
    <row r="314" spans="1:8">
      <c r="A314" s="206">
        <v>42397.689899999998</v>
      </c>
      <c r="B314" s="206">
        <v>1</v>
      </c>
      <c r="C314" s="206">
        <v>1</v>
      </c>
      <c r="D314" s="73">
        <v>13</v>
      </c>
      <c r="E314" s="73">
        <v>3</v>
      </c>
      <c r="F314">
        <v>74</v>
      </c>
      <c r="G314" s="206">
        <v>3</v>
      </c>
      <c r="H314" s="3">
        <v>7028.3963266340497</v>
      </c>
    </row>
    <row r="315" spans="1:8">
      <c r="A315" s="206">
        <v>42397.689899999998</v>
      </c>
      <c r="B315" s="206">
        <v>1</v>
      </c>
      <c r="C315" s="206">
        <v>1</v>
      </c>
      <c r="D315" s="73">
        <v>13</v>
      </c>
      <c r="E315" s="73">
        <v>4</v>
      </c>
      <c r="F315">
        <v>1</v>
      </c>
      <c r="G315" s="206">
        <v>3</v>
      </c>
      <c r="H315" s="3">
        <v>30.315605043874463</v>
      </c>
    </row>
    <row r="316" spans="1:8">
      <c r="A316" s="206">
        <v>42397.689899999998</v>
      </c>
      <c r="B316" s="206">
        <v>1</v>
      </c>
      <c r="C316" s="206">
        <v>1</v>
      </c>
      <c r="D316" s="73">
        <v>13</v>
      </c>
      <c r="E316" s="73">
        <v>4</v>
      </c>
      <c r="F316">
        <v>2</v>
      </c>
      <c r="G316" s="206">
        <v>3</v>
      </c>
      <c r="H316" s="3">
        <v>12.77</v>
      </c>
    </row>
    <row r="317" spans="1:8">
      <c r="A317" s="206">
        <v>42397.689899999998</v>
      </c>
      <c r="B317" s="206">
        <v>1</v>
      </c>
      <c r="C317" s="206">
        <v>1</v>
      </c>
      <c r="D317" s="73">
        <v>13</v>
      </c>
      <c r="E317" s="73">
        <v>4</v>
      </c>
      <c r="F317">
        <v>3</v>
      </c>
      <c r="G317" s="206">
        <v>3</v>
      </c>
      <c r="H317" s="3">
        <v>7.1827107106973882</v>
      </c>
    </row>
    <row r="318" spans="1:8">
      <c r="A318" s="206">
        <v>42397.689899999998</v>
      </c>
      <c r="B318" s="206">
        <v>1</v>
      </c>
      <c r="C318" s="206">
        <v>1</v>
      </c>
      <c r="D318" s="73">
        <v>13</v>
      </c>
      <c r="E318" s="73">
        <v>4</v>
      </c>
      <c r="F318">
        <v>8</v>
      </c>
      <c r="G318" s="206">
        <v>3</v>
      </c>
      <c r="H318" s="3">
        <v>3.1782284983834015</v>
      </c>
    </row>
    <row r="319" spans="1:8">
      <c r="A319" s="206">
        <v>42397.689899999998</v>
      </c>
      <c r="B319" s="206">
        <v>1</v>
      </c>
      <c r="C319" s="206">
        <v>1</v>
      </c>
      <c r="D319" s="73">
        <v>13</v>
      </c>
      <c r="E319" s="73">
        <v>4</v>
      </c>
      <c r="F319">
        <v>9</v>
      </c>
      <c r="G319" s="206">
        <v>3</v>
      </c>
      <c r="H319" s="3">
        <v>14.709046888606128</v>
      </c>
    </row>
    <row r="320" spans="1:8">
      <c r="A320" s="206">
        <v>42397.689899999998</v>
      </c>
      <c r="B320" s="206">
        <v>1</v>
      </c>
      <c r="C320" s="206">
        <v>1</v>
      </c>
      <c r="D320" s="73">
        <v>13</v>
      </c>
      <c r="E320" s="73">
        <v>4</v>
      </c>
      <c r="F320">
        <v>10</v>
      </c>
      <c r="G320" s="206">
        <v>3</v>
      </c>
      <c r="H320" s="3">
        <v>1363.785477643122</v>
      </c>
    </row>
    <row r="321" spans="1:8">
      <c r="A321" s="206">
        <v>42397.689899999998</v>
      </c>
      <c r="B321" s="206">
        <v>1</v>
      </c>
      <c r="C321" s="206">
        <v>1</v>
      </c>
      <c r="D321" s="73">
        <v>13</v>
      </c>
      <c r="E321" s="73">
        <v>4</v>
      </c>
      <c r="F321">
        <v>11</v>
      </c>
      <c r="G321" s="206">
        <v>3</v>
      </c>
      <c r="H321" s="3">
        <v>274.04347693416287</v>
      </c>
    </row>
    <row r="322" spans="1:8">
      <c r="A322" s="206">
        <v>42397.689899999998</v>
      </c>
      <c r="B322" s="206">
        <v>1</v>
      </c>
      <c r="C322" s="206">
        <v>1</v>
      </c>
      <c r="D322" s="73">
        <v>13</v>
      </c>
      <c r="E322" s="73">
        <v>4</v>
      </c>
      <c r="F322">
        <v>13</v>
      </c>
      <c r="G322" s="206">
        <v>3</v>
      </c>
      <c r="H322" s="3">
        <v>4.13</v>
      </c>
    </row>
    <row r="323" spans="1:8">
      <c r="A323" s="206">
        <v>42397.689899999998</v>
      </c>
      <c r="B323" s="206">
        <v>1</v>
      </c>
      <c r="C323" s="206">
        <v>1</v>
      </c>
      <c r="D323" s="73">
        <v>13</v>
      </c>
      <c r="E323" s="73">
        <v>4</v>
      </c>
      <c r="F323">
        <v>14</v>
      </c>
      <c r="G323" s="206">
        <v>3</v>
      </c>
      <c r="H323" s="3">
        <v>15.115478937577446</v>
      </c>
    </row>
    <row r="324" spans="1:8">
      <c r="A324" s="206">
        <v>42397.689899999998</v>
      </c>
      <c r="B324" s="206">
        <v>1</v>
      </c>
      <c r="C324" s="206">
        <v>1</v>
      </c>
      <c r="D324" s="73">
        <v>13</v>
      </c>
      <c r="E324" s="73">
        <v>4</v>
      </c>
      <c r="F324">
        <v>15</v>
      </c>
      <c r="G324" s="206">
        <v>3</v>
      </c>
      <c r="H324" s="3">
        <v>202.69767005989786</v>
      </c>
    </row>
    <row r="325" spans="1:8">
      <c r="A325" s="206">
        <v>42397.689899999998</v>
      </c>
      <c r="B325" s="206">
        <v>1</v>
      </c>
      <c r="C325" s="206">
        <v>1</v>
      </c>
      <c r="D325" s="73">
        <v>13</v>
      </c>
      <c r="E325" s="73">
        <v>4</v>
      </c>
      <c r="F325">
        <v>16</v>
      </c>
      <c r="G325" s="206">
        <v>3</v>
      </c>
      <c r="H325" s="3">
        <v>85.597172308929402</v>
      </c>
    </row>
    <row r="326" spans="1:8">
      <c r="A326" s="206">
        <v>42397.689899999998</v>
      </c>
      <c r="B326" s="206">
        <v>1</v>
      </c>
      <c r="C326" s="206">
        <v>1</v>
      </c>
      <c r="D326" s="73">
        <v>13</v>
      </c>
      <c r="E326" s="73">
        <v>4</v>
      </c>
      <c r="F326">
        <v>17</v>
      </c>
      <c r="G326" s="206">
        <v>3</v>
      </c>
      <c r="H326" s="3">
        <v>153.80591954179701</v>
      </c>
    </row>
    <row r="327" spans="1:8">
      <c r="A327" s="206">
        <v>42397.689899999998</v>
      </c>
      <c r="B327" s="206">
        <v>1</v>
      </c>
      <c r="C327" s="206">
        <v>1</v>
      </c>
      <c r="D327" s="73">
        <v>13</v>
      </c>
      <c r="E327" s="73">
        <v>4</v>
      </c>
      <c r="F327">
        <v>18</v>
      </c>
      <c r="G327" s="206">
        <v>3</v>
      </c>
      <c r="H327" s="3">
        <v>26.829407421796592</v>
      </c>
    </row>
    <row r="328" spans="1:8">
      <c r="A328" s="206">
        <v>42397.689899999998</v>
      </c>
      <c r="B328" s="206">
        <v>1</v>
      </c>
      <c r="C328" s="206">
        <v>1</v>
      </c>
      <c r="D328" s="73">
        <v>13</v>
      </c>
      <c r="E328" s="73">
        <v>4</v>
      </c>
      <c r="F328">
        <v>20</v>
      </c>
      <c r="G328" s="206">
        <v>3</v>
      </c>
      <c r="H328" s="3">
        <v>38.044201265992506</v>
      </c>
    </row>
    <row r="329" spans="1:8">
      <c r="A329" s="206">
        <v>42397.689899999998</v>
      </c>
      <c r="B329" s="206">
        <v>1</v>
      </c>
      <c r="C329" s="206">
        <v>1</v>
      </c>
      <c r="D329" s="73">
        <v>13</v>
      </c>
      <c r="E329" s="73">
        <v>4</v>
      </c>
      <c r="F329">
        <v>22</v>
      </c>
      <c r="G329" s="206">
        <v>3</v>
      </c>
      <c r="H329" s="3">
        <v>14.729873566274138</v>
      </c>
    </row>
    <row r="330" spans="1:8">
      <c r="A330" s="206">
        <v>42397.689899999998</v>
      </c>
      <c r="B330" s="206">
        <v>1</v>
      </c>
      <c r="C330" s="206">
        <v>1</v>
      </c>
      <c r="D330" s="73">
        <v>13</v>
      </c>
      <c r="E330" s="73">
        <v>4</v>
      </c>
      <c r="F330">
        <v>26</v>
      </c>
      <c r="G330" s="206">
        <v>3</v>
      </c>
      <c r="H330" s="3">
        <v>31.002968248167889</v>
      </c>
    </row>
    <row r="331" spans="1:8">
      <c r="A331" s="206">
        <v>42397.689899999998</v>
      </c>
      <c r="B331" s="206">
        <v>1</v>
      </c>
      <c r="C331" s="206">
        <v>1</v>
      </c>
      <c r="D331" s="73">
        <v>13</v>
      </c>
      <c r="E331" s="73">
        <v>4</v>
      </c>
      <c r="F331">
        <v>30</v>
      </c>
      <c r="G331" s="206">
        <v>3</v>
      </c>
      <c r="H331" s="3">
        <v>25.689941509813391</v>
      </c>
    </row>
    <row r="332" spans="1:8">
      <c r="A332" s="206">
        <v>42397.689899999998</v>
      </c>
      <c r="B332" s="206">
        <v>1</v>
      </c>
      <c r="C332" s="206">
        <v>1</v>
      </c>
      <c r="D332" s="73">
        <v>13</v>
      </c>
      <c r="E332" s="73">
        <v>4</v>
      </c>
      <c r="F332">
        <v>34</v>
      </c>
      <c r="G332" s="206">
        <v>3</v>
      </c>
      <c r="H332" s="3">
        <v>3.27</v>
      </c>
    </row>
    <row r="333" spans="1:8">
      <c r="A333" s="206">
        <v>42397.689899999998</v>
      </c>
      <c r="B333" s="206">
        <v>1</v>
      </c>
      <c r="C333" s="206">
        <v>1</v>
      </c>
      <c r="D333" s="73">
        <v>13</v>
      </c>
      <c r="E333" s="73">
        <v>4</v>
      </c>
      <c r="F333">
        <v>36</v>
      </c>
      <c r="G333" s="206">
        <v>3</v>
      </c>
      <c r="H333" s="3">
        <v>92.688978572735365</v>
      </c>
    </row>
    <row r="334" spans="1:8">
      <c r="A334" s="206">
        <v>42397.689899999998</v>
      </c>
      <c r="B334" s="206">
        <v>1</v>
      </c>
      <c r="C334" s="206">
        <v>1</v>
      </c>
      <c r="D334" s="73">
        <v>13</v>
      </c>
      <c r="E334" s="73">
        <v>4</v>
      </c>
      <c r="F334">
        <v>39</v>
      </c>
      <c r="G334" s="206">
        <v>3</v>
      </c>
      <c r="H334" s="3">
        <v>5.0899065108179338</v>
      </c>
    </row>
    <row r="335" spans="1:8">
      <c r="A335" s="206">
        <v>42397.689899999998</v>
      </c>
      <c r="B335" s="206">
        <v>1</v>
      </c>
      <c r="C335" s="206">
        <v>1</v>
      </c>
      <c r="D335" s="73">
        <v>13</v>
      </c>
      <c r="E335" s="73">
        <v>4</v>
      </c>
      <c r="F335">
        <v>41</v>
      </c>
      <c r="G335" s="206">
        <v>3</v>
      </c>
      <c r="H335" s="3">
        <v>120.30564968656626</v>
      </c>
    </row>
    <row r="336" spans="1:8">
      <c r="A336" s="206">
        <v>42397.689899999998</v>
      </c>
      <c r="B336" s="206">
        <v>1</v>
      </c>
      <c r="C336" s="206">
        <v>1</v>
      </c>
      <c r="D336" s="73">
        <v>13</v>
      </c>
      <c r="E336" s="73">
        <v>4</v>
      </c>
      <c r="F336">
        <v>42</v>
      </c>
      <c r="G336" s="206">
        <v>3</v>
      </c>
      <c r="H336" s="3">
        <v>118.77508788287452</v>
      </c>
    </row>
    <row r="337" spans="1:8">
      <c r="A337" s="206">
        <v>42397.689899999998</v>
      </c>
      <c r="B337" s="206">
        <v>1</v>
      </c>
      <c r="C337" s="206">
        <v>1</v>
      </c>
      <c r="D337" s="73">
        <v>13</v>
      </c>
      <c r="E337" s="73">
        <v>4</v>
      </c>
      <c r="F337">
        <v>43</v>
      </c>
      <c r="G337" s="206">
        <v>3</v>
      </c>
      <c r="H337" s="3">
        <v>3.2037990220376842</v>
      </c>
    </row>
    <row r="338" spans="1:8">
      <c r="A338" s="206">
        <v>42397.689899999998</v>
      </c>
      <c r="B338" s="206">
        <v>1</v>
      </c>
      <c r="C338" s="206">
        <v>1</v>
      </c>
      <c r="D338" s="73">
        <v>13</v>
      </c>
      <c r="E338" s="73">
        <v>4</v>
      </c>
      <c r="F338">
        <v>45</v>
      </c>
      <c r="G338" s="206">
        <v>3</v>
      </c>
      <c r="H338" s="3">
        <v>37.94586228500286</v>
      </c>
    </row>
    <row r="339" spans="1:8">
      <c r="A339" s="206">
        <v>42397.689899999998</v>
      </c>
      <c r="B339" s="206">
        <v>1</v>
      </c>
      <c r="C339" s="206">
        <v>1</v>
      </c>
      <c r="D339" s="73">
        <v>13</v>
      </c>
      <c r="E339" s="73">
        <v>4</v>
      </c>
      <c r="F339">
        <v>48</v>
      </c>
      <c r="G339" s="206">
        <v>3</v>
      </c>
      <c r="H339" s="3">
        <v>2.46</v>
      </c>
    </row>
    <row r="340" spans="1:8">
      <c r="A340" s="206">
        <v>42397.689899999998</v>
      </c>
      <c r="B340" s="206">
        <v>1</v>
      </c>
      <c r="C340" s="206">
        <v>1</v>
      </c>
      <c r="D340" s="73">
        <v>13</v>
      </c>
      <c r="E340" s="73">
        <v>4</v>
      </c>
      <c r="F340">
        <v>53</v>
      </c>
      <c r="G340" s="206">
        <v>3</v>
      </c>
      <c r="H340" s="3">
        <v>96.999771486693646</v>
      </c>
    </row>
    <row r="341" spans="1:8">
      <c r="A341" s="206">
        <v>42397.689899999998</v>
      </c>
      <c r="B341" s="206">
        <v>1</v>
      </c>
      <c r="C341" s="206">
        <v>1</v>
      </c>
      <c r="D341" s="73">
        <v>13</v>
      </c>
      <c r="E341" s="73">
        <v>4</v>
      </c>
      <c r="F341">
        <v>54</v>
      </c>
      <c r="G341" s="206">
        <v>3</v>
      </c>
      <c r="H341" s="3">
        <v>70.935896305203343</v>
      </c>
    </row>
    <row r="342" spans="1:8">
      <c r="A342" s="206">
        <v>42397.689899999998</v>
      </c>
      <c r="B342" s="206">
        <v>1</v>
      </c>
      <c r="C342" s="206">
        <v>1</v>
      </c>
      <c r="D342" s="73">
        <v>13</v>
      </c>
      <c r="E342" s="73">
        <v>4</v>
      </c>
      <c r="F342">
        <v>56</v>
      </c>
      <c r="G342" s="206">
        <v>3</v>
      </c>
      <c r="H342" s="3">
        <v>103.29243678459463</v>
      </c>
    </row>
    <row r="343" spans="1:8">
      <c r="A343" s="206">
        <v>42397.689899999998</v>
      </c>
      <c r="B343" s="206">
        <v>1</v>
      </c>
      <c r="C343" s="206">
        <v>1</v>
      </c>
      <c r="D343" s="73">
        <v>13</v>
      </c>
      <c r="E343" s="73">
        <v>4</v>
      </c>
      <c r="F343">
        <v>57</v>
      </c>
      <c r="G343" s="206">
        <v>3</v>
      </c>
      <c r="H343" s="3">
        <v>238.16500110557314</v>
      </c>
    </row>
    <row r="344" spans="1:8">
      <c r="A344" s="206">
        <v>42397.689899999998</v>
      </c>
      <c r="B344" s="206">
        <v>1</v>
      </c>
      <c r="C344" s="206">
        <v>1</v>
      </c>
      <c r="D344" s="73">
        <v>13</v>
      </c>
      <c r="E344" s="73">
        <v>4</v>
      </c>
      <c r="F344">
        <v>58</v>
      </c>
      <c r="G344" s="206">
        <v>3</v>
      </c>
      <c r="H344" s="3">
        <v>1</v>
      </c>
    </row>
    <row r="345" spans="1:8">
      <c r="A345" s="206">
        <v>42397.689899999998</v>
      </c>
      <c r="B345" s="206">
        <v>1</v>
      </c>
      <c r="C345" s="206">
        <v>1</v>
      </c>
      <c r="D345" s="73">
        <v>13</v>
      </c>
      <c r="E345" s="73">
        <v>4</v>
      </c>
      <c r="F345">
        <v>61</v>
      </c>
      <c r="G345" s="206">
        <v>3</v>
      </c>
      <c r="H345" s="3">
        <v>25.305283671768031</v>
      </c>
    </row>
    <row r="346" spans="1:8">
      <c r="A346" s="206">
        <v>42397.689899999998</v>
      </c>
      <c r="B346" s="206">
        <v>1</v>
      </c>
      <c r="C346" s="206">
        <v>1</v>
      </c>
      <c r="D346" s="73">
        <v>13</v>
      </c>
      <c r="E346" s="73">
        <v>4</v>
      </c>
      <c r="F346">
        <v>63</v>
      </c>
      <c r="G346" s="206">
        <v>3</v>
      </c>
      <c r="H346" s="3">
        <v>15.916693355214756</v>
      </c>
    </row>
    <row r="347" spans="1:8">
      <c r="A347" s="206">
        <v>42397.689899999998</v>
      </c>
      <c r="B347" s="206">
        <v>1</v>
      </c>
      <c r="C347" s="206">
        <v>1</v>
      </c>
      <c r="D347" s="73">
        <v>13</v>
      </c>
      <c r="E347" s="73">
        <v>4</v>
      </c>
      <c r="F347">
        <v>67</v>
      </c>
      <c r="G347" s="206">
        <v>3</v>
      </c>
      <c r="H347" s="3">
        <v>58.307304605843029</v>
      </c>
    </row>
    <row r="348" spans="1:8">
      <c r="A348" s="206">
        <v>42397.689899999998</v>
      </c>
      <c r="B348" s="206">
        <v>1</v>
      </c>
      <c r="C348" s="206">
        <v>1</v>
      </c>
      <c r="D348" s="73">
        <v>13</v>
      </c>
      <c r="E348" s="73">
        <v>4</v>
      </c>
      <c r="F348">
        <v>68</v>
      </c>
      <c r="G348" s="206">
        <v>3</v>
      </c>
      <c r="H348" s="3">
        <v>82.622084573649488</v>
      </c>
    </row>
    <row r="349" spans="1:8">
      <c r="A349" s="206">
        <v>42397.689899999998</v>
      </c>
      <c r="B349" s="206">
        <v>1</v>
      </c>
      <c r="C349" s="206">
        <v>1</v>
      </c>
      <c r="D349" s="73">
        <v>13</v>
      </c>
      <c r="E349" s="73">
        <v>4</v>
      </c>
      <c r="F349">
        <v>70</v>
      </c>
      <c r="G349" s="206">
        <v>3</v>
      </c>
      <c r="H349" s="3">
        <v>440.22576325942936</v>
      </c>
    </row>
    <row r="350" spans="1:8">
      <c r="A350" s="206">
        <v>42397.689899999998</v>
      </c>
      <c r="B350" s="206">
        <v>1</v>
      </c>
      <c r="C350" s="206">
        <v>1</v>
      </c>
      <c r="D350" s="73">
        <v>13</v>
      </c>
      <c r="E350" s="73">
        <v>4</v>
      </c>
      <c r="F350">
        <v>74</v>
      </c>
      <c r="G350" s="206">
        <v>3</v>
      </c>
      <c r="H350" s="3">
        <v>5237.4035520721154</v>
      </c>
    </row>
    <row r="351" spans="1:8">
      <c r="A351" s="206">
        <v>42397.689899999998</v>
      </c>
      <c r="B351" s="206">
        <v>1</v>
      </c>
      <c r="C351" s="206">
        <v>1</v>
      </c>
      <c r="D351" s="73">
        <v>13</v>
      </c>
      <c r="E351" s="73">
        <v>5</v>
      </c>
      <c r="F351">
        <v>1</v>
      </c>
      <c r="G351" s="206">
        <v>3</v>
      </c>
      <c r="H351" s="3">
        <v>7.8803121106572069</v>
      </c>
    </row>
    <row r="352" spans="1:8">
      <c r="A352" s="206">
        <v>42397.689899999998</v>
      </c>
      <c r="B352" s="206">
        <v>1</v>
      </c>
      <c r="C352" s="206">
        <v>1</v>
      </c>
      <c r="D352" s="73">
        <v>13</v>
      </c>
      <c r="E352" s="73">
        <v>5</v>
      </c>
      <c r="F352">
        <v>9</v>
      </c>
      <c r="G352" s="206">
        <v>3</v>
      </c>
      <c r="H352" s="3">
        <v>2.9</v>
      </c>
    </row>
    <row r="353" spans="1:8">
      <c r="A353" s="206">
        <v>42397.689899999998</v>
      </c>
      <c r="B353" s="206">
        <v>1</v>
      </c>
      <c r="C353" s="206">
        <v>1</v>
      </c>
      <c r="D353" s="73">
        <v>13</v>
      </c>
      <c r="E353" s="73">
        <v>5</v>
      </c>
      <c r="F353">
        <v>10</v>
      </c>
      <c r="G353" s="206">
        <v>3</v>
      </c>
      <c r="H353" s="3">
        <v>36.638849842588648</v>
      </c>
    </row>
    <row r="354" spans="1:8">
      <c r="A354" s="206">
        <v>42397.689899999998</v>
      </c>
      <c r="B354" s="206">
        <v>1</v>
      </c>
      <c r="C354" s="206">
        <v>1</v>
      </c>
      <c r="D354" s="73">
        <v>13</v>
      </c>
      <c r="E354" s="73">
        <v>5</v>
      </c>
      <c r="F354">
        <v>11</v>
      </c>
      <c r="G354" s="206">
        <v>3</v>
      </c>
      <c r="H354" s="3">
        <v>6.97</v>
      </c>
    </row>
    <row r="355" spans="1:8">
      <c r="A355" s="206">
        <v>42397.689899999998</v>
      </c>
      <c r="B355" s="206">
        <v>1</v>
      </c>
      <c r="C355" s="206">
        <v>1</v>
      </c>
      <c r="D355" s="73">
        <v>13</v>
      </c>
      <c r="E355" s="73">
        <v>5</v>
      </c>
      <c r="F355">
        <v>14</v>
      </c>
      <c r="G355" s="206">
        <v>3</v>
      </c>
      <c r="H355" s="3">
        <v>8.0870088217564113</v>
      </c>
    </row>
    <row r="356" spans="1:8">
      <c r="A356" s="206">
        <v>42397.689899999998</v>
      </c>
      <c r="B356" s="206">
        <v>1</v>
      </c>
      <c r="C356" s="206">
        <v>1</v>
      </c>
      <c r="D356" s="73">
        <v>13</v>
      </c>
      <c r="E356" s="73">
        <v>5</v>
      </c>
      <c r="F356">
        <v>15</v>
      </c>
      <c r="G356" s="206">
        <v>3</v>
      </c>
      <c r="H356" s="3">
        <v>14.34</v>
      </c>
    </row>
    <row r="357" spans="1:8">
      <c r="A357" s="206">
        <v>42397.689899999998</v>
      </c>
      <c r="B357" s="206">
        <v>1</v>
      </c>
      <c r="C357" s="206">
        <v>1</v>
      </c>
      <c r="D357" s="73">
        <v>13</v>
      </c>
      <c r="E357" s="73">
        <v>5</v>
      </c>
      <c r="F357">
        <v>42</v>
      </c>
      <c r="G357" s="206">
        <v>3</v>
      </c>
      <c r="H357" s="3">
        <v>3.8818057995522461</v>
      </c>
    </row>
    <row r="358" spans="1:8">
      <c r="A358" s="206">
        <v>42397.689899999998</v>
      </c>
      <c r="B358" s="206">
        <v>1</v>
      </c>
      <c r="C358" s="206">
        <v>1</v>
      </c>
      <c r="D358" s="73">
        <v>13</v>
      </c>
      <c r="E358" s="73">
        <v>5</v>
      </c>
      <c r="F358">
        <v>61</v>
      </c>
      <c r="G358" s="206">
        <v>3</v>
      </c>
      <c r="H358" s="3">
        <v>1</v>
      </c>
    </row>
    <row r="359" spans="1:8">
      <c r="A359" s="206">
        <v>42397.689899999998</v>
      </c>
      <c r="B359" s="206">
        <v>1</v>
      </c>
      <c r="C359" s="206">
        <v>1</v>
      </c>
      <c r="D359" s="73">
        <v>13</v>
      </c>
      <c r="E359" s="73">
        <v>5</v>
      </c>
      <c r="F359">
        <v>70</v>
      </c>
      <c r="G359" s="206">
        <v>3</v>
      </c>
      <c r="H359" s="3">
        <v>7.7511266662202036</v>
      </c>
    </row>
    <row r="360" spans="1:8">
      <c r="A360" s="206">
        <v>42397.689899999998</v>
      </c>
      <c r="B360" s="206">
        <v>1</v>
      </c>
      <c r="C360" s="206">
        <v>1</v>
      </c>
      <c r="D360" s="180">
        <v>13</v>
      </c>
      <c r="E360" s="73">
        <v>5</v>
      </c>
      <c r="F360">
        <v>74</v>
      </c>
      <c r="G360" s="206">
        <v>3</v>
      </c>
      <c r="H360" s="3">
        <v>97.369925956384947</v>
      </c>
    </row>
    <row r="361" spans="1:8">
      <c r="A361" s="206">
        <v>42397.689899999998</v>
      </c>
      <c r="B361" s="206">
        <v>1</v>
      </c>
      <c r="C361" s="206">
        <v>1</v>
      </c>
      <c r="D361" s="73">
        <v>14</v>
      </c>
      <c r="E361" s="73">
        <v>2</v>
      </c>
      <c r="F361">
        <v>57</v>
      </c>
      <c r="G361" s="206">
        <v>3</v>
      </c>
      <c r="H361" s="3">
        <v>19.66</v>
      </c>
    </row>
    <row r="362" spans="1:8">
      <c r="A362" s="206">
        <v>42397.689899999998</v>
      </c>
      <c r="B362" s="206">
        <v>1</v>
      </c>
      <c r="C362" s="206">
        <v>1</v>
      </c>
      <c r="D362" s="73">
        <v>14</v>
      </c>
      <c r="E362" s="73">
        <v>2</v>
      </c>
      <c r="F362">
        <v>61</v>
      </c>
      <c r="G362" s="206">
        <v>3</v>
      </c>
      <c r="H362" s="3">
        <v>1.35</v>
      </c>
    </row>
    <row r="363" spans="1:8">
      <c r="A363" s="206">
        <v>42397.689899999998</v>
      </c>
      <c r="B363" s="206">
        <v>1</v>
      </c>
      <c r="C363" s="206">
        <v>1</v>
      </c>
      <c r="D363" s="73">
        <v>14</v>
      </c>
      <c r="E363" s="73">
        <v>2</v>
      </c>
      <c r="F363">
        <v>63</v>
      </c>
      <c r="G363" s="206">
        <v>3</v>
      </c>
      <c r="H363" s="3">
        <v>29.274281794461572</v>
      </c>
    </row>
    <row r="364" spans="1:8">
      <c r="A364" s="206">
        <v>42397.689899999998</v>
      </c>
      <c r="B364" s="206">
        <v>1</v>
      </c>
      <c r="C364" s="206">
        <v>1</v>
      </c>
      <c r="D364" s="73">
        <v>14</v>
      </c>
      <c r="E364" s="73">
        <v>2</v>
      </c>
      <c r="F364">
        <v>67</v>
      </c>
      <c r="G364" s="206">
        <v>3</v>
      </c>
      <c r="H364" s="3">
        <v>11.221232105749229</v>
      </c>
    </row>
    <row r="365" spans="1:8">
      <c r="A365" s="206">
        <v>42397.689899999998</v>
      </c>
      <c r="B365" s="206">
        <v>1</v>
      </c>
      <c r="C365" s="206">
        <v>1</v>
      </c>
      <c r="D365" s="73">
        <v>14</v>
      </c>
      <c r="E365" s="73">
        <v>2</v>
      </c>
      <c r="F365">
        <v>68</v>
      </c>
      <c r="G365" s="206">
        <v>3</v>
      </c>
      <c r="H365" s="3">
        <v>4</v>
      </c>
    </row>
    <row r="366" spans="1:8">
      <c r="A366" s="206">
        <v>42397.689899999998</v>
      </c>
      <c r="B366" s="206">
        <v>1</v>
      </c>
      <c r="C366" s="206">
        <v>1</v>
      </c>
      <c r="D366" s="73">
        <v>14</v>
      </c>
      <c r="E366" s="73">
        <v>2</v>
      </c>
      <c r="F366">
        <v>70</v>
      </c>
      <c r="G366" s="206">
        <v>3</v>
      </c>
      <c r="H366" s="3">
        <v>8.24</v>
      </c>
    </row>
    <row r="367" spans="1:8">
      <c r="A367" s="206">
        <v>42397.689899999998</v>
      </c>
      <c r="B367" s="206">
        <v>1</v>
      </c>
      <c r="C367" s="206">
        <v>1</v>
      </c>
      <c r="D367" s="73">
        <v>14</v>
      </c>
      <c r="E367" s="73">
        <v>2</v>
      </c>
      <c r="F367">
        <v>74</v>
      </c>
      <c r="G367" s="206">
        <v>3</v>
      </c>
      <c r="H367" s="3">
        <v>755.56699219559664</v>
      </c>
    </row>
    <row r="368" spans="1:8">
      <c r="A368" s="206">
        <v>42397.689899999998</v>
      </c>
      <c r="B368" s="206">
        <v>1</v>
      </c>
      <c r="C368" s="206">
        <v>1</v>
      </c>
      <c r="D368" s="73">
        <v>14</v>
      </c>
      <c r="E368" s="73">
        <v>3</v>
      </c>
      <c r="F368">
        <v>10</v>
      </c>
      <c r="G368" s="206">
        <v>3</v>
      </c>
      <c r="H368" s="3">
        <v>62.492193792523921</v>
      </c>
    </row>
    <row r="369" spans="1:8">
      <c r="A369" s="206">
        <v>42397.689899999998</v>
      </c>
      <c r="B369" s="206">
        <v>1</v>
      </c>
      <c r="C369" s="206">
        <v>1</v>
      </c>
      <c r="D369" s="73">
        <v>14</v>
      </c>
      <c r="E369" s="73">
        <v>3</v>
      </c>
      <c r="F369">
        <v>11</v>
      </c>
      <c r="G369" s="206">
        <v>3</v>
      </c>
      <c r="H369" s="3">
        <v>27.937126272827193</v>
      </c>
    </row>
    <row r="370" spans="1:8">
      <c r="A370" s="206">
        <v>42397.689899999998</v>
      </c>
      <c r="B370" s="206">
        <v>1</v>
      </c>
      <c r="C370" s="206">
        <v>1</v>
      </c>
      <c r="D370" s="73">
        <v>14</v>
      </c>
      <c r="E370" s="73">
        <v>3</v>
      </c>
      <c r="F370">
        <v>15</v>
      </c>
      <c r="G370" s="206">
        <v>3</v>
      </c>
      <c r="H370" s="3">
        <v>28.019999999999996</v>
      </c>
    </row>
    <row r="371" spans="1:8">
      <c r="A371" s="206">
        <v>42397.689899999998</v>
      </c>
      <c r="B371" s="206">
        <v>1</v>
      </c>
      <c r="C371" s="206">
        <v>1</v>
      </c>
      <c r="D371" s="73">
        <v>14</v>
      </c>
      <c r="E371" s="73">
        <v>3</v>
      </c>
      <c r="F371">
        <v>16</v>
      </c>
      <c r="G371" s="206">
        <v>3</v>
      </c>
      <c r="H371" s="3">
        <v>3.41</v>
      </c>
    </row>
    <row r="372" spans="1:8">
      <c r="A372" s="206">
        <v>42397.689899999998</v>
      </c>
      <c r="B372" s="206">
        <v>1</v>
      </c>
      <c r="C372" s="206">
        <v>1</v>
      </c>
      <c r="D372" s="73">
        <v>14</v>
      </c>
      <c r="E372" s="73">
        <v>3</v>
      </c>
      <c r="F372">
        <v>17</v>
      </c>
      <c r="G372" s="206">
        <v>3</v>
      </c>
      <c r="H372" s="3">
        <v>149.27741915491751</v>
      </c>
    </row>
    <row r="373" spans="1:8">
      <c r="A373" s="206">
        <v>42397.689899999998</v>
      </c>
      <c r="B373" s="206">
        <v>1</v>
      </c>
      <c r="C373" s="206">
        <v>1</v>
      </c>
      <c r="D373" s="73">
        <v>14</v>
      </c>
      <c r="E373" s="73">
        <v>3</v>
      </c>
      <c r="F373">
        <v>18</v>
      </c>
      <c r="G373" s="206">
        <v>3</v>
      </c>
      <c r="H373" s="3">
        <v>21.021003932426002</v>
      </c>
    </row>
    <row r="374" spans="1:8">
      <c r="A374" s="206">
        <v>42397.689899999998</v>
      </c>
      <c r="B374" s="206">
        <v>1</v>
      </c>
      <c r="C374" s="206">
        <v>1</v>
      </c>
      <c r="D374" s="73">
        <v>14</v>
      </c>
      <c r="E374" s="73">
        <v>3</v>
      </c>
      <c r="F374">
        <v>20</v>
      </c>
      <c r="G374" s="206">
        <v>3</v>
      </c>
      <c r="H374" s="3">
        <v>5.66</v>
      </c>
    </row>
    <row r="375" spans="1:8">
      <c r="A375" s="206">
        <v>42397.689899999998</v>
      </c>
      <c r="B375" s="206">
        <v>1</v>
      </c>
      <c r="C375" s="206">
        <v>1</v>
      </c>
      <c r="D375" s="73">
        <v>14</v>
      </c>
      <c r="E375" s="73">
        <v>3</v>
      </c>
      <c r="F375">
        <v>22</v>
      </c>
      <c r="G375" s="206">
        <v>3</v>
      </c>
      <c r="H375" s="3">
        <v>8.5399999999999991</v>
      </c>
    </row>
    <row r="376" spans="1:8">
      <c r="A376" s="206">
        <v>42397.689899999998</v>
      </c>
      <c r="B376" s="206">
        <v>1</v>
      </c>
      <c r="C376" s="206">
        <v>1</v>
      </c>
      <c r="D376" s="73">
        <v>14</v>
      </c>
      <c r="E376" s="73">
        <v>3</v>
      </c>
      <c r="F376">
        <v>26</v>
      </c>
      <c r="G376" s="206">
        <v>3</v>
      </c>
      <c r="H376" s="3">
        <v>12.64</v>
      </c>
    </row>
    <row r="377" spans="1:8">
      <c r="A377" s="206">
        <v>42397.689899999998</v>
      </c>
      <c r="B377" s="206">
        <v>1</v>
      </c>
      <c r="C377" s="206">
        <v>1</v>
      </c>
      <c r="D377" s="73">
        <v>14</v>
      </c>
      <c r="E377" s="73">
        <v>3</v>
      </c>
      <c r="F377">
        <v>27</v>
      </c>
      <c r="G377" s="206">
        <v>3</v>
      </c>
      <c r="H377" s="3">
        <v>1.57</v>
      </c>
    </row>
    <row r="378" spans="1:8">
      <c r="A378" s="206">
        <v>42397.689899999998</v>
      </c>
      <c r="B378" s="206">
        <v>1</v>
      </c>
      <c r="C378" s="206">
        <v>1</v>
      </c>
      <c r="D378" s="73">
        <v>14</v>
      </c>
      <c r="E378" s="73">
        <v>3</v>
      </c>
      <c r="F378">
        <v>30</v>
      </c>
      <c r="G378" s="206">
        <v>3</v>
      </c>
      <c r="H378" s="3">
        <v>1.69</v>
      </c>
    </row>
    <row r="379" spans="1:8">
      <c r="A379" s="206">
        <v>42397.689899999998</v>
      </c>
      <c r="B379" s="206">
        <v>1</v>
      </c>
      <c r="C379" s="206">
        <v>1</v>
      </c>
      <c r="D379" s="73">
        <v>14</v>
      </c>
      <c r="E379" s="73">
        <v>3</v>
      </c>
      <c r="F379">
        <v>31</v>
      </c>
      <c r="G379" s="206">
        <v>3</v>
      </c>
      <c r="H379" s="3">
        <v>6.3055088667627546</v>
      </c>
    </row>
    <row r="380" spans="1:8">
      <c r="A380" s="206">
        <v>42397.689899999998</v>
      </c>
      <c r="B380" s="206">
        <v>1</v>
      </c>
      <c r="C380" s="206">
        <v>1</v>
      </c>
      <c r="D380" s="73">
        <v>14</v>
      </c>
      <c r="E380" s="73">
        <v>3</v>
      </c>
      <c r="F380">
        <v>36</v>
      </c>
      <c r="G380" s="206">
        <v>3</v>
      </c>
      <c r="H380" s="3">
        <v>2.88</v>
      </c>
    </row>
    <row r="381" spans="1:8">
      <c r="A381" s="206">
        <v>42397.689899999998</v>
      </c>
      <c r="B381" s="206">
        <v>1</v>
      </c>
      <c r="C381" s="206">
        <v>1</v>
      </c>
      <c r="D381" s="73">
        <v>14</v>
      </c>
      <c r="E381" s="73">
        <v>3</v>
      </c>
      <c r="F381">
        <v>42</v>
      </c>
      <c r="G381" s="206">
        <v>3</v>
      </c>
      <c r="H381" s="3">
        <v>62.132204383949855</v>
      </c>
    </row>
    <row r="382" spans="1:8">
      <c r="A382" s="206">
        <v>42397.689899999998</v>
      </c>
      <c r="B382" s="206">
        <v>1</v>
      </c>
      <c r="C382" s="206">
        <v>1</v>
      </c>
      <c r="D382" s="73">
        <v>14</v>
      </c>
      <c r="E382" s="73">
        <v>3</v>
      </c>
      <c r="F382">
        <v>43</v>
      </c>
      <c r="G382" s="206">
        <v>3</v>
      </c>
      <c r="H382" s="3">
        <v>6.6354833974326235</v>
      </c>
    </row>
    <row r="383" spans="1:8">
      <c r="A383" s="206">
        <v>42397.689899999998</v>
      </c>
      <c r="B383" s="206">
        <v>1</v>
      </c>
      <c r="C383" s="206">
        <v>1</v>
      </c>
      <c r="D383" s="73">
        <v>14</v>
      </c>
      <c r="E383" s="73">
        <v>3</v>
      </c>
      <c r="F383">
        <v>45</v>
      </c>
      <c r="G383" s="206">
        <v>3</v>
      </c>
      <c r="H383" s="3">
        <v>48.169588481761124</v>
      </c>
    </row>
    <row r="384" spans="1:8">
      <c r="A384" s="206">
        <v>42397.689899999998</v>
      </c>
      <c r="B384" s="206">
        <v>1</v>
      </c>
      <c r="C384" s="206">
        <v>1</v>
      </c>
      <c r="D384" s="73">
        <v>14</v>
      </c>
      <c r="E384" s="73">
        <v>3</v>
      </c>
      <c r="F384">
        <v>48</v>
      </c>
      <c r="G384" s="206">
        <v>3</v>
      </c>
      <c r="H384" s="3">
        <v>12.53380742087127</v>
      </c>
    </row>
    <row r="385" spans="1:8">
      <c r="A385" s="206">
        <v>42397.689899999998</v>
      </c>
      <c r="B385" s="206">
        <v>1</v>
      </c>
      <c r="C385" s="206">
        <v>1</v>
      </c>
      <c r="D385" s="73">
        <v>14</v>
      </c>
      <c r="E385" s="73">
        <v>3</v>
      </c>
      <c r="F385">
        <v>51</v>
      </c>
      <c r="G385" s="206">
        <v>3</v>
      </c>
      <c r="H385" s="3">
        <v>1.34</v>
      </c>
    </row>
    <row r="386" spans="1:8">
      <c r="A386" s="206">
        <v>42397.689899999998</v>
      </c>
      <c r="B386" s="206">
        <v>1</v>
      </c>
      <c r="C386" s="206">
        <v>1</v>
      </c>
      <c r="D386" s="73">
        <v>14</v>
      </c>
      <c r="E386" s="73">
        <v>3</v>
      </c>
      <c r="F386">
        <v>53</v>
      </c>
      <c r="G386" s="206">
        <v>3</v>
      </c>
      <c r="H386" s="3">
        <v>227.6375115731424</v>
      </c>
    </row>
    <row r="387" spans="1:8">
      <c r="A387" s="206">
        <v>42397.689899999998</v>
      </c>
      <c r="B387" s="206">
        <v>1</v>
      </c>
      <c r="C387" s="206">
        <v>1</v>
      </c>
      <c r="D387" s="73">
        <v>14</v>
      </c>
      <c r="E387" s="73">
        <v>3</v>
      </c>
      <c r="F387">
        <v>55</v>
      </c>
      <c r="G387" s="206">
        <v>3</v>
      </c>
      <c r="H387" s="3">
        <v>2</v>
      </c>
    </row>
    <row r="388" spans="1:8">
      <c r="A388" s="206">
        <v>42397.689899999998</v>
      </c>
      <c r="B388" s="206">
        <v>1</v>
      </c>
      <c r="C388" s="206">
        <v>1</v>
      </c>
      <c r="D388" s="73">
        <v>14</v>
      </c>
      <c r="E388" s="73">
        <v>3</v>
      </c>
      <c r="F388">
        <v>56</v>
      </c>
      <c r="G388" s="206">
        <v>3</v>
      </c>
      <c r="H388" s="3">
        <v>244.72965757587417</v>
      </c>
    </row>
    <row r="389" spans="1:8">
      <c r="A389" s="206">
        <v>42397.689899999998</v>
      </c>
      <c r="B389" s="206">
        <v>1</v>
      </c>
      <c r="C389" s="206">
        <v>1</v>
      </c>
      <c r="D389" s="73">
        <v>14</v>
      </c>
      <c r="E389" s="73">
        <v>3</v>
      </c>
      <c r="F389">
        <v>57</v>
      </c>
      <c r="G389" s="206">
        <v>3</v>
      </c>
      <c r="H389" s="3">
        <v>715.9880523452432</v>
      </c>
    </row>
    <row r="390" spans="1:8">
      <c r="A390" s="206">
        <v>42397.689899999998</v>
      </c>
      <c r="B390" s="206">
        <v>1</v>
      </c>
      <c r="C390" s="206">
        <v>1</v>
      </c>
      <c r="D390" s="73">
        <v>14</v>
      </c>
      <c r="E390" s="73">
        <v>3</v>
      </c>
      <c r="F390">
        <v>58</v>
      </c>
      <c r="G390" s="206">
        <v>3</v>
      </c>
      <c r="H390" s="3">
        <v>4</v>
      </c>
    </row>
    <row r="391" spans="1:8">
      <c r="A391" s="206">
        <v>42397.689899999998</v>
      </c>
      <c r="B391" s="206">
        <v>1</v>
      </c>
      <c r="C391" s="206">
        <v>1</v>
      </c>
      <c r="D391" s="73">
        <v>14</v>
      </c>
      <c r="E391" s="73">
        <v>3</v>
      </c>
      <c r="F391">
        <v>61</v>
      </c>
      <c r="G391" s="206">
        <v>3</v>
      </c>
      <c r="H391" s="3">
        <v>30.77163378640012</v>
      </c>
    </row>
    <row r="392" spans="1:8">
      <c r="A392" s="206">
        <v>42397.689899999998</v>
      </c>
      <c r="B392" s="206">
        <v>1</v>
      </c>
      <c r="C392" s="206">
        <v>1</v>
      </c>
      <c r="D392" s="73">
        <v>14</v>
      </c>
      <c r="E392" s="73">
        <v>3</v>
      </c>
      <c r="F392">
        <v>63</v>
      </c>
      <c r="G392" s="206">
        <v>3</v>
      </c>
      <c r="H392" s="3">
        <v>145.82925976849526</v>
      </c>
    </row>
    <row r="393" spans="1:8">
      <c r="A393" s="206">
        <v>42397.689899999998</v>
      </c>
      <c r="B393" s="206">
        <v>1</v>
      </c>
      <c r="C393" s="206">
        <v>1</v>
      </c>
      <c r="D393" s="73">
        <v>14</v>
      </c>
      <c r="E393" s="73">
        <v>3</v>
      </c>
      <c r="F393">
        <v>64</v>
      </c>
      <c r="G393" s="206">
        <v>3</v>
      </c>
      <c r="H393" s="3">
        <v>30.425215107806977</v>
      </c>
    </row>
    <row r="394" spans="1:8">
      <c r="A394" s="206">
        <v>42397.689899999998</v>
      </c>
      <c r="B394" s="206">
        <v>1</v>
      </c>
      <c r="C394" s="206">
        <v>1</v>
      </c>
      <c r="D394" s="73">
        <v>14</v>
      </c>
      <c r="E394" s="73">
        <v>3</v>
      </c>
      <c r="F394">
        <v>67</v>
      </c>
      <c r="G394" s="206">
        <v>3</v>
      </c>
      <c r="H394" s="3">
        <v>359.67737736074184</v>
      </c>
    </row>
    <row r="395" spans="1:8">
      <c r="A395" s="206">
        <v>42397.689899999998</v>
      </c>
      <c r="B395" s="206">
        <v>1</v>
      </c>
      <c r="C395" s="206">
        <v>1</v>
      </c>
      <c r="D395" s="73">
        <v>14</v>
      </c>
      <c r="E395" s="73">
        <v>3</v>
      </c>
      <c r="F395">
        <v>68</v>
      </c>
      <c r="G395" s="206">
        <v>3</v>
      </c>
      <c r="H395" s="3">
        <v>15.591302613677996</v>
      </c>
    </row>
    <row r="396" spans="1:8">
      <c r="A396" s="206">
        <v>42397.689899999998</v>
      </c>
      <c r="B396" s="206">
        <v>1</v>
      </c>
      <c r="C396" s="206">
        <v>1</v>
      </c>
      <c r="D396" s="73">
        <v>14</v>
      </c>
      <c r="E396" s="73">
        <v>3</v>
      </c>
      <c r="F396">
        <v>70</v>
      </c>
      <c r="G396" s="206">
        <v>3</v>
      </c>
      <c r="H396" s="3">
        <v>57.937201784698999</v>
      </c>
    </row>
    <row r="397" spans="1:8">
      <c r="A397" s="206">
        <v>42397.689899999998</v>
      </c>
      <c r="B397" s="206">
        <v>1</v>
      </c>
      <c r="C397" s="206">
        <v>1</v>
      </c>
      <c r="D397" s="73">
        <v>14</v>
      </c>
      <c r="E397" s="73">
        <v>3</v>
      </c>
      <c r="F397">
        <v>74</v>
      </c>
      <c r="G397" s="206">
        <v>3</v>
      </c>
      <c r="H397" s="3">
        <v>1871.6208178124584</v>
      </c>
    </row>
    <row r="398" spans="1:8">
      <c r="A398" s="206">
        <v>42397.689899999998</v>
      </c>
      <c r="B398" s="206">
        <v>1</v>
      </c>
      <c r="C398" s="206">
        <v>1</v>
      </c>
      <c r="D398" s="73">
        <v>14</v>
      </c>
      <c r="E398" s="73">
        <v>4</v>
      </c>
      <c r="F398">
        <v>1</v>
      </c>
      <c r="G398" s="206">
        <v>3</v>
      </c>
      <c r="H398" s="3">
        <v>12.728442995075158</v>
      </c>
    </row>
    <row r="399" spans="1:8">
      <c r="A399" s="206">
        <v>42397.689899999998</v>
      </c>
      <c r="B399" s="206">
        <v>1</v>
      </c>
      <c r="C399" s="206">
        <v>1</v>
      </c>
      <c r="D399" s="73">
        <v>14</v>
      </c>
      <c r="E399" s="73">
        <v>4</v>
      </c>
      <c r="F399">
        <v>8</v>
      </c>
      <c r="G399" s="206">
        <v>3</v>
      </c>
      <c r="H399" s="3">
        <v>38.018398585290058</v>
      </c>
    </row>
    <row r="400" spans="1:8">
      <c r="A400" s="206">
        <v>42397.689899999998</v>
      </c>
      <c r="B400" s="206">
        <v>1</v>
      </c>
      <c r="C400" s="206">
        <v>1</v>
      </c>
      <c r="D400" s="73">
        <v>14</v>
      </c>
      <c r="E400" s="73">
        <v>4</v>
      </c>
      <c r="F400">
        <v>10</v>
      </c>
      <c r="G400" s="206">
        <v>3</v>
      </c>
      <c r="H400" s="3">
        <v>372.39715844681194</v>
      </c>
    </row>
    <row r="401" spans="1:8">
      <c r="A401" s="206">
        <v>42397.689899999998</v>
      </c>
      <c r="B401" s="206">
        <v>1</v>
      </c>
      <c r="C401" s="206">
        <v>1</v>
      </c>
      <c r="D401" s="73">
        <v>14</v>
      </c>
      <c r="E401" s="73">
        <v>4</v>
      </c>
      <c r="F401">
        <v>11</v>
      </c>
      <c r="G401" s="206">
        <v>3</v>
      </c>
      <c r="H401" s="3">
        <v>121.41238464245649</v>
      </c>
    </row>
    <row r="402" spans="1:8">
      <c r="A402" s="206">
        <v>42397.689899999998</v>
      </c>
      <c r="B402" s="206">
        <v>1</v>
      </c>
      <c r="C402" s="206">
        <v>1</v>
      </c>
      <c r="D402" s="73">
        <v>14</v>
      </c>
      <c r="E402" s="73">
        <v>4</v>
      </c>
      <c r="F402">
        <v>14</v>
      </c>
      <c r="G402" s="206">
        <v>3</v>
      </c>
      <c r="H402" s="3">
        <v>17.95230379494598</v>
      </c>
    </row>
    <row r="403" spans="1:8">
      <c r="A403" s="206">
        <v>42397.689899999998</v>
      </c>
      <c r="B403" s="206">
        <v>1</v>
      </c>
      <c r="C403" s="206">
        <v>1</v>
      </c>
      <c r="D403" s="73">
        <v>14</v>
      </c>
      <c r="E403" s="73">
        <v>4</v>
      </c>
      <c r="F403">
        <v>15</v>
      </c>
      <c r="G403" s="206">
        <v>3</v>
      </c>
      <c r="H403" s="3">
        <v>13.666225339800089</v>
      </c>
    </row>
    <row r="404" spans="1:8">
      <c r="A404" s="206">
        <v>42397.689899999998</v>
      </c>
      <c r="B404" s="206">
        <v>1</v>
      </c>
      <c r="C404" s="206">
        <v>1</v>
      </c>
      <c r="D404" s="73">
        <v>14</v>
      </c>
      <c r="E404" s="73">
        <v>4</v>
      </c>
      <c r="F404">
        <v>16</v>
      </c>
      <c r="G404" s="206">
        <v>3</v>
      </c>
      <c r="H404" s="3">
        <v>11.633020439905161</v>
      </c>
    </row>
    <row r="405" spans="1:8">
      <c r="A405" s="206">
        <v>42397.689899999998</v>
      </c>
      <c r="B405" s="206">
        <v>1</v>
      </c>
      <c r="C405" s="206">
        <v>1</v>
      </c>
      <c r="D405" s="73">
        <v>14</v>
      </c>
      <c r="E405" s="73">
        <v>4</v>
      </c>
      <c r="F405">
        <v>17</v>
      </c>
      <c r="G405" s="206">
        <v>3</v>
      </c>
      <c r="H405" s="3">
        <v>57.373417669024114</v>
      </c>
    </row>
    <row r="406" spans="1:8">
      <c r="A406" s="206">
        <v>42397.689899999998</v>
      </c>
      <c r="B406" s="206">
        <v>1</v>
      </c>
      <c r="C406" s="206">
        <v>1</v>
      </c>
      <c r="D406" s="73">
        <v>14</v>
      </c>
      <c r="E406" s="73">
        <v>4</v>
      </c>
      <c r="F406">
        <v>20</v>
      </c>
      <c r="G406" s="206">
        <v>3</v>
      </c>
      <c r="H406" s="3">
        <v>8.792809397271153</v>
      </c>
    </row>
    <row r="407" spans="1:8">
      <c r="A407" s="206">
        <v>42397.689899999998</v>
      </c>
      <c r="B407" s="206">
        <v>1</v>
      </c>
      <c r="C407" s="206">
        <v>1</v>
      </c>
      <c r="D407" s="73">
        <v>14</v>
      </c>
      <c r="E407" s="73">
        <v>4</v>
      </c>
      <c r="F407">
        <v>22</v>
      </c>
      <c r="G407" s="206">
        <v>3</v>
      </c>
      <c r="H407" s="3">
        <v>2.44</v>
      </c>
    </row>
    <row r="408" spans="1:8">
      <c r="A408" s="206">
        <v>42397.689899999998</v>
      </c>
      <c r="B408" s="206">
        <v>1</v>
      </c>
      <c r="C408" s="206">
        <v>1</v>
      </c>
      <c r="D408" s="73">
        <v>14</v>
      </c>
      <c r="E408" s="73">
        <v>4</v>
      </c>
      <c r="F408">
        <v>26</v>
      </c>
      <c r="G408" s="206">
        <v>3</v>
      </c>
      <c r="H408" s="3">
        <v>41.632277814958542</v>
      </c>
    </row>
    <row r="409" spans="1:8">
      <c r="A409" s="206">
        <v>42397.689899999998</v>
      </c>
      <c r="B409" s="206">
        <v>1</v>
      </c>
      <c r="C409" s="206">
        <v>1</v>
      </c>
      <c r="D409" s="73">
        <v>14</v>
      </c>
      <c r="E409" s="73">
        <v>4</v>
      </c>
      <c r="F409">
        <v>30</v>
      </c>
      <c r="G409" s="206">
        <v>3</v>
      </c>
      <c r="H409" s="3">
        <v>11.48445448718137</v>
      </c>
    </row>
    <row r="410" spans="1:8">
      <c r="A410" s="206">
        <v>42397.689899999998</v>
      </c>
      <c r="B410" s="206">
        <v>1</v>
      </c>
      <c r="C410" s="206">
        <v>1</v>
      </c>
      <c r="D410" s="73">
        <v>14</v>
      </c>
      <c r="E410" s="73">
        <v>4</v>
      </c>
      <c r="F410">
        <v>36</v>
      </c>
      <c r="G410" s="206">
        <v>3</v>
      </c>
      <c r="H410" s="3">
        <v>82.700899345565048</v>
      </c>
    </row>
    <row r="411" spans="1:8">
      <c r="A411" s="206">
        <v>42397.689899999998</v>
      </c>
      <c r="B411" s="206">
        <v>1</v>
      </c>
      <c r="C411" s="206">
        <v>1</v>
      </c>
      <c r="D411" s="73">
        <v>14</v>
      </c>
      <c r="E411" s="73">
        <v>4</v>
      </c>
      <c r="F411">
        <v>41</v>
      </c>
      <c r="G411" s="206">
        <v>3</v>
      </c>
      <c r="H411" s="3">
        <v>10.984922726122093</v>
      </c>
    </row>
    <row r="412" spans="1:8">
      <c r="A412" s="206">
        <v>42397.689899999998</v>
      </c>
      <c r="B412" s="206">
        <v>1</v>
      </c>
      <c r="C412" s="206">
        <v>1</v>
      </c>
      <c r="D412" s="73">
        <v>14</v>
      </c>
      <c r="E412" s="73">
        <v>4</v>
      </c>
      <c r="F412">
        <v>42</v>
      </c>
      <c r="G412" s="206">
        <v>3</v>
      </c>
      <c r="H412" s="3">
        <v>76.605489777022797</v>
      </c>
    </row>
    <row r="413" spans="1:8">
      <c r="A413" s="206">
        <v>42397.689899999998</v>
      </c>
      <c r="B413" s="206">
        <v>1</v>
      </c>
      <c r="C413" s="206">
        <v>1</v>
      </c>
      <c r="D413" s="73">
        <v>14</v>
      </c>
      <c r="E413" s="73">
        <v>4</v>
      </c>
      <c r="F413">
        <v>43</v>
      </c>
      <c r="G413" s="206">
        <v>3</v>
      </c>
      <c r="H413" s="3">
        <v>4.591359589708496</v>
      </c>
    </row>
    <row r="414" spans="1:8">
      <c r="A414" s="206">
        <v>42397.689899999998</v>
      </c>
      <c r="B414" s="206">
        <v>1</v>
      </c>
      <c r="C414" s="206">
        <v>1</v>
      </c>
      <c r="D414" s="73">
        <v>14</v>
      </c>
      <c r="E414" s="73">
        <v>4</v>
      </c>
      <c r="F414">
        <v>45</v>
      </c>
      <c r="G414" s="206">
        <v>3</v>
      </c>
      <c r="H414" s="3">
        <v>150.99649753213177</v>
      </c>
    </row>
    <row r="415" spans="1:8">
      <c r="A415" s="206">
        <v>42397.689899999998</v>
      </c>
      <c r="B415" s="206">
        <v>1</v>
      </c>
      <c r="C415" s="206">
        <v>1</v>
      </c>
      <c r="D415" s="73">
        <v>14</v>
      </c>
      <c r="E415" s="73">
        <v>4</v>
      </c>
      <c r="F415">
        <v>53</v>
      </c>
      <c r="G415" s="206">
        <v>3</v>
      </c>
      <c r="H415" s="3">
        <v>195.06361066058977</v>
      </c>
    </row>
    <row r="416" spans="1:8">
      <c r="A416" s="206">
        <v>42397.689899999998</v>
      </c>
      <c r="B416" s="206">
        <v>1</v>
      </c>
      <c r="C416" s="206">
        <v>1</v>
      </c>
      <c r="D416" s="73">
        <v>14</v>
      </c>
      <c r="E416" s="73">
        <v>4</v>
      </c>
      <c r="F416">
        <v>54</v>
      </c>
      <c r="G416" s="206">
        <v>3</v>
      </c>
      <c r="H416" s="3">
        <v>33.111349962311678</v>
      </c>
    </row>
    <row r="417" spans="1:8">
      <c r="A417" s="206">
        <v>42397.689899999998</v>
      </c>
      <c r="B417" s="206">
        <v>1</v>
      </c>
      <c r="C417" s="206">
        <v>1</v>
      </c>
      <c r="D417" s="73">
        <v>14</v>
      </c>
      <c r="E417" s="73">
        <v>4</v>
      </c>
      <c r="F417">
        <v>55</v>
      </c>
      <c r="G417" s="206">
        <v>3</v>
      </c>
      <c r="H417" s="3">
        <v>2.5736770884745934</v>
      </c>
    </row>
    <row r="418" spans="1:8">
      <c r="A418" s="206">
        <v>42397.689899999998</v>
      </c>
      <c r="B418" s="206">
        <v>1</v>
      </c>
      <c r="C418" s="206">
        <v>1</v>
      </c>
      <c r="D418" s="73">
        <v>14</v>
      </c>
      <c r="E418" s="73">
        <v>4</v>
      </c>
      <c r="F418">
        <v>56</v>
      </c>
      <c r="G418" s="206">
        <v>3</v>
      </c>
      <c r="H418" s="3">
        <v>246.02656282606256</v>
      </c>
    </row>
    <row r="419" spans="1:8">
      <c r="A419" s="206">
        <v>42397.689899999998</v>
      </c>
      <c r="B419" s="206">
        <v>1</v>
      </c>
      <c r="C419" s="206">
        <v>1</v>
      </c>
      <c r="D419" s="73">
        <v>14</v>
      </c>
      <c r="E419" s="73">
        <v>4</v>
      </c>
      <c r="F419">
        <v>57</v>
      </c>
      <c r="G419" s="206">
        <v>3</v>
      </c>
      <c r="H419" s="3">
        <v>353.31596540102879</v>
      </c>
    </row>
    <row r="420" spans="1:8">
      <c r="A420" s="206">
        <v>42397.689899999998</v>
      </c>
      <c r="B420" s="206">
        <v>1</v>
      </c>
      <c r="C420" s="206">
        <v>1</v>
      </c>
      <c r="D420" s="73">
        <v>14</v>
      </c>
      <c r="E420" s="73">
        <v>4</v>
      </c>
      <c r="F420">
        <v>58</v>
      </c>
      <c r="G420" s="206">
        <v>3</v>
      </c>
      <c r="H420" s="3">
        <v>5.3275115731424085</v>
      </c>
    </row>
    <row r="421" spans="1:8">
      <c r="A421" s="206">
        <v>42397.689899999998</v>
      </c>
      <c r="B421" s="206">
        <v>1</v>
      </c>
      <c r="C421" s="206">
        <v>1</v>
      </c>
      <c r="D421" s="73">
        <v>14</v>
      </c>
      <c r="E421" s="73">
        <v>4</v>
      </c>
      <c r="F421">
        <v>61</v>
      </c>
      <c r="G421" s="206">
        <v>3</v>
      </c>
      <c r="H421" s="3">
        <v>124.05139224095251</v>
      </c>
    </row>
    <row r="422" spans="1:8">
      <c r="A422" s="206">
        <v>42397.689899999998</v>
      </c>
      <c r="B422" s="206">
        <v>1</v>
      </c>
      <c r="C422" s="206">
        <v>1</v>
      </c>
      <c r="D422" s="73">
        <v>14</v>
      </c>
      <c r="E422" s="73">
        <v>4</v>
      </c>
      <c r="F422">
        <v>63</v>
      </c>
      <c r="G422" s="206">
        <v>3</v>
      </c>
      <c r="H422" s="3">
        <v>230.07065983773919</v>
      </c>
    </row>
    <row r="423" spans="1:8">
      <c r="A423" s="206">
        <v>42397.689899999998</v>
      </c>
      <c r="B423" s="206">
        <v>1</v>
      </c>
      <c r="C423" s="206">
        <v>1</v>
      </c>
      <c r="D423" s="73">
        <v>14</v>
      </c>
      <c r="E423" s="73">
        <v>4</v>
      </c>
      <c r="F423">
        <v>64</v>
      </c>
      <c r="G423" s="206">
        <v>3</v>
      </c>
      <c r="H423" s="3">
        <v>72.863017423030371</v>
      </c>
    </row>
    <row r="424" spans="1:8">
      <c r="A424" s="206">
        <v>42397.689899999998</v>
      </c>
      <c r="B424" s="206">
        <v>1</v>
      </c>
      <c r="C424" s="206">
        <v>1</v>
      </c>
      <c r="D424" s="73">
        <v>14</v>
      </c>
      <c r="E424" s="73">
        <v>4</v>
      </c>
      <c r="F424">
        <v>65</v>
      </c>
      <c r="G424" s="206">
        <v>3</v>
      </c>
      <c r="H424" s="3">
        <v>1</v>
      </c>
    </row>
    <row r="425" spans="1:8">
      <c r="A425" s="206">
        <v>42397.689899999998</v>
      </c>
      <c r="B425" s="206">
        <v>1</v>
      </c>
      <c r="C425" s="206">
        <v>1</v>
      </c>
      <c r="D425" s="73">
        <v>14</v>
      </c>
      <c r="E425" s="73">
        <v>4</v>
      </c>
      <c r="F425">
        <v>67</v>
      </c>
      <c r="G425" s="206">
        <v>3</v>
      </c>
      <c r="H425" s="3">
        <v>51.074985399027412</v>
      </c>
    </row>
    <row r="426" spans="1:8">
      <c r="A426" s="206">
        <v>42397.689899999998</v>
      </c>
      <c r="B426" s="206">
        <v>1</v>
      </c>
      <c r="C426" s="206">
        <v>1</v>
      </c>
      <c r="D426" s="73">
        <v>14</v>
      </c>
      <c r="E426" s="73">
        <v>4</v>
      </c>
      <c r="F426">
        <v>70</v>
      </c>
      <c r="G426" s="206">
        <v>3</v>
      </c>
      <c r="H426" s="3">
        <v>151.32834334976351</v>
      </c>
    </row>
    <row r="427" spans="1:8">
      <c r="A427" s="206">
        <v>42397.689899999998</v>
      </c>
      <c r="B427" s="206">
        <v>1</v>
      </c>
      <c r="C427" s="206">
        <v>1</v>
      </c>
      <c r="D427" s="73">
        <v>14</v>
      </c>
      <c r="E427" s="73">
        <v>4</v>
      </c>
      <c r="F427">
        <v>74</v>
      </c>
      <c r="G427" s="206">
        <v>3</v>
      </c>
      <c r="H427" s="3">
        <v>2761.9919475576344</v>
      </c>
    </row>
    <row r="428" spans="1:8">
      <c r="A428" s="206">
        <v>42397.689899999998</v>
      </c>
      <c r="B428" s="206">
        <v>1</v>
      </c>
      <c r="C428" s="206">
        <v>1</v>
      </c>
      <c r="D428" s="73">
        <v>14</v>
      </c>
      <c r="E428" s="73">
        <v>5</v>
      </c>
      <c r="F428">
        <v>10</v>
      </c>
      <c r="G428" s="206">
        <v>3</v>
      </c>
      <c r="H428" s="3">
        <v>62.051354603122448</v>
      </c>
    </row>
    <row r="429" spans="1:8">
      <c r="A429" s="206">
        <v>42397.689899999998</v>
      </c>
      <c r="B429" s="206">
        <v>1</v>
      </c>
      <c r="C429" s="206">
        <v>1</v>
      </c>
      <c r="D429" s="73">
        <v>14</v>
      </c>
      <c r="E429" s="73">
        <v>5</v>
      </c>
      <c r="F429">
        <v>15</v>
      </c>
      <c r="G429" s="206">
        <v>3</v>
      </c>
      <c r="H429" s="3">
        <v>17.86</v>
      </c>
    </row>
    <row r="430" spans="1:8">
      <c r="A430" s="206">
        <v>42397.689899999998</v>
      </c>
      <c r="B430" s="206">
        <v>1</v>
      </c>
      <c r="C430" s="206">
        <v>1</v>
      </c>
      <c r="D430" s="73">
        <v>14</v>
      </c>
      <c r="E430" s="73">
        <v>5</v>
      </c>
      <c r="F430">
        <v>17</v>
      </c>
      <c r="G430" s="206">
        <v>3</v>
      </c>
      <c r="H430" s="3">
        <v>4.2980407377525705</v>
      </c>
    </row>
    <row r="431" spans="1:8">
      <c r="A431" s="206">
        <v>42397.689899999998</v>
      </c>
      <c r="B431" s="206">
        <v>1</v>
      </c>
      <c r="C431" s="206">
        <v>1</v>
      </c>
      <c r="D431" s="73">
        <v>14</v>
      </c>
      <c r="E431" s="73">
        <v>5</v>
      </c>
      <c r="F431">
        <v>20</v>
      </c>
      <c r="G431" s="206">
        <v>3</v>
      </c>
      <c r="H431" s="3">
        <v>6.2540353249932625</v>
      </c>
    </row>
    <row r="432" spans="1:8">
      <c r="A432" s="206">
        <v>42397.689899999998</v>
      </c>
      <c r="B432" s="206">
        <v>1</v>
      </c>
      <c r="C432" s="206">
        <v>1</v>
      </c>
      <c r="D432" s="73">
        <v>14</v>
      </c>
      <c r="E432" s="73">
        <v>5</v>
      </c>
      <c r="F432">
        <v>31</v>
      </c>
      <c r="G432" s="206">
        <v>3</v>
      </c>
      <c r="H432" s="3">
        <v>8.0556092869254776</v>
      </c>
    </row>
    <row r="433" spans="1:8">
      <c r="A433" s="206">
        <v>42397.689899999998</v>
      </c>
      <c r="B433" s="206">
        <v>1</v>
      </c>
      <c r="C433" s="206">
        <v>1</v>
      </c>
      <c r="D433" s="73">
        <v>14</v>
      </c>
      <c r="E433" s="73">
        <v>5</v>
      </c>
      <c r="F433">
        <v>41</v>
      </c>
      <c r="G433" s="206">
        <v>3</v>
      </c>
      <c r="H433" s="3">
        <v>9.4196581438170117</v>
      </c>
    </row>
    <row r="434" spans="1:8">
      <c r="A434" s="206">
        <v>42397.689899999998</v>
      </c>
      <c r="B434" s="206">
        <v>1</v>
      </c>
      <c r="C434" s="206">
        <v>1</v>
      </c>
      <c r="D434" s="73">
        <v>14</v>
      </c>
      <c r="E434" s="73">
        <v>5</v>
      </c>
      <c r="F434">
        <v>42</v>
      </c>
      <c r="G434" s="206">
        <v>3</v>
      </c>
      <c r="H434" s="3">
        <v>8.6732917881593803</v>
      </c>
    </row>
    <row r="435" spans="1:8">
      <c r="A435" s="206">
        <v>42397.689899999998</v>
      </c>
      <c r="B435" s="206">
        <v>1</v>
      </c>
      <c r="C435" s="206">
        <v>1</v>
      </c>
      <c r="D435" s="73">
        <v>14</v>
      </c>
      <c r="E435" s="73">
        <v>5</v>
      </c>
      <c r="F435">
        <v>54</v>
      </c>
      <c r="G435" s="206">
        <v>3</v>
      </c>
      <c r="H435" s="3">
        <v>6.8974545971119108</v>
      </c>
    </row>
    <row r="436" spans="1:8">
      <c r="A436" s="206">
        <v>42397.689899999998</v>
      </c>
      <c r="B436" s="206">
        <v>1</v>
      </c>
      <c r="C436" s="206">
        <v>1</v>
      </c>
      <c r="D436" s="73">
        <v>14</v>
      </c>
      <c r="E436" s="73">
        <v>5</v>
      </c>
      <c r="F436">
        <v>56</v>
      </c>
      <c r="G436" s="206">
        <v>3</v>
      </c>
      <c r="H436" s="3">
        <v>27.197514421579818</v>
      </c>
    </row>
    <row r="437" spans="1:8">
      <c r="A437" s="206">
        <v>42397.689899999998</v>
      </c>
      <c r="B437" s="206">
        <v>1</v>
      </c>
      <c r="C437" s="206">
        <v>1</v>
      </c>
      <c r="D437" s="73">
        <v>14</v>
      </c>
      <c r="E437" s="73">
        <v>5</v>
      </c>
      <c r="F437">
        <v>61</v>
      </c>
      <c r="G437" s="206">
        <v>3</v>
      </c>
      <c r="H437" s="3">
        <v>2.9854654226305279</v>
      </c>
    </row>
    <row r="438" spans="1:8">
      <c r="A438" s="206">
        <v>42397.689899999998</v>
      </c>
      <c r="B438" s="206">
        <v>1</v>
      </c>
      <c r="C438" s="206">
        <v>1</v>
      </c>
      <c r="D438" s="180">
        <v>14</v>
      </c>
      <c r="E438" s="73">
        <v>5</v>
      </c>
      <c r="F438">
        <v>74</v>
      </c>
      <c r="G438" s="206">
        <v>3</v>
      </c>
      <c r="H438" s="3">
        <v>292.46324139905965</v>
      </c>
    </row>
    <row r="439" spans="1:8">
      <c r="A439" s="206">
        <v>42397.689899999998</v>
      </c>
      <c r="B439" s="206">
        <v>1</v>
      </c>
      <c r="C439" s="206">
        <v>1</v>
      </c>
      <c r="D439" s="73">
        <v>15</v>
      </c>
      <c r="E439" s="73">
        <v>2</v>
      </c>
      <c r="F439">
        <v>74</v>
      </c>
      <c r="G439" s="206">
        <v>3</v>
      </c>
      <c r="H439" s="3">
        <v>1307.6957856366653</v>
      </c>
    </row>
    <row r="440" spans="1:8">
      <c r="A440" s="206">
        <v>42397.689899999998</v>
      </c>
      <c r="B440" s="206">
        <v>1</v>
      </c>
      <c r="C440" s="206">
        <v>1</v>
      </c>
      <c r="D440" s="73">
        <v>15</v>
      </c>
      <c r="E440" s="73">
        <v>3</v>
      </c>
      <c r="F440">
        <v>10</v>
      </c>
      <c r="G440" s="206">
        <v>3</v>
      </c>
      <c r="H440" s="3">
        <v>61.608506957075264</v>
      </c>
    </row>
    <row r="441" spans="1:8">
      <c r="A441" s="206">
        <v>42397.689899999998</v>
      </c>
      <c r="B441" s="206">
        <v>1</v>
      </c>
      <c r="C441" s="206">
        <v>1</v>
      </c>
      <c r="D441" s="73">
        <v>15</v>
      </c>
      <c r="E441" s="73">
        <v>3</v>
      </c>
      <c r="F441">
        <v>16</v>
      </c>
      <c r="G441" s="206">
        <v>3</v>
      </c>
      <c r="H441" s="3">
        <v>49.1947304673688</v>
      </c>
    </row>
    <row r="442" spans="1:8">
      <c r="A442" s="206">
        <v>42397.689899999998</v>
      </c>
      <c r="B442" s="206">
        <v>1</v>
      </c>
      <c r="C442" s="206">
        <v>1</v>
      </c>
      <c r="D442" s="73">
        <v>15</v>
      </c>
      <c r="E442" s="73">
        <v>3</v>
      </c>
      <c r="F442">
        <v>18</v>
      </c>
      <c r="G442" s="206">
        <v>3</v>
      </c>
      <c r="H442" s="3">
        <v>6.4578773626763342</v>
      </c>
    </row>
    <row r="443" spans="1:8">
      <c r="A443" s="206">
        <v>42397.689899999998</v>
      </c>
      <c r="B443" s="206">
        <v>1</v>
      </c>
      <c r="C443" s="206">
        <v>1</v>
      </c>
      <c r="D443" s="73">
        <v>15</v>
      </c>
      <c r="E443" s="73">
        <v>3</v>
      </c>
      <c r="F443">
        <v>20</v>
      </c>
      <c r="G443" s="206">
        <v>3</v>
      </c>
      <c r="H443" s="3">
        <v>2.04</v>
      </c>
    </row>
    <row r="444" spans="1:8">
      <c r="A444" s="206">
        <v>42397.689899999998</v>
      </c>
      <c r="B444" s="206">
        <v>1</v>
      </c>
      <c r="C444" s="206">
        <v>1</v>
      </c>
      <c r="D444" s="73">
        <v>15</v>
      </c>
      <c r="E444" s="73">
        <v>3</v>
      </c>
      <c r="F444">
        <v>27</v>
      </c>
      <c r="G444" s="206">
        <v>3</v>
      </c>
      <c r="H444" s="3">
        <v>3.3</v>
      </c>
    </row>
    <row r="445" spans="1:8">
      <c r="A445" s="206">
        <v>42397.689899999998</v>
      </c>
      <c r="B445" s="206">
        <v>1</v>
      </c>
      <c r="C445" s="206">
        <v>1</v>
      </c>
      <c r="D445" s="73">
        <v>15</v>
      </c>
      <c r="E445" s="73">
        <v>3</v>
      </c>
      <c r="F445">
        <v>42</v>
      </c>
      <c r="G445" s="206">
        <v>3</v>
      </c>
      <c r="H445" s="3">
        <v>8.8532271453688232</v>
      </c>
    </row>
    <row r="446" spans="1:8">
      <c r="A446" s="206">
        <v>42397.689899999998</v>
      </c>
      <c r="B446" s="206">
        <v>1</v>
      </c>
      <c r="C446" s="206">
        <v>1</v>
      </c>
      <c r="D446" s="73">
        <v>15</v>
      </c>
      <c r="E446" s="73">
        <v>3</v>
      </c>
      <c r="F446">
        <v>45</v>
      </c>
      <c r="G446" s="206">
        <v>3</v>
      </c>
      <c r="H446" s="3">
        <v>7.63</v>
      </c>
    </row>
    <row r="447" spans="1:8">
      <c r="A447" s="206">
        <v>42397.689899999998</v>
      </c>
      <c r="B447" s="206">
        <v>1</v>
      </c>
      <c r="C447" s="206">
        <v>1</v>
      </c>
      <c r="D447" s="73">
        <v>15</v>
      </c>
      <c r="E447" s="73">
        <v>3</v>
      </c>
      <c r="F447">
        <v>53</v>
      </c>
      <c r="G447" s="206">
        <v>3</v>
      </c>
      <c r="H447" s="3">
        <v>37.386010404707761</v>
      </c>
    </row>
    <row r="448" spans="1:8">
      <c r="A448" s="206">
        <v>42397.689899999998</v>
      </c>
      <c r="B448" s="206">
        <v>1</v>
      </c>
      <c r="C448" s="206">
        <v>1</v>
      </c>
      <c r="D448" s="73">
        <v>15</v>
      </c>
      <c r="E448" s="73">
        <v>3</v>
      </c>
      <c r="F448">
        <v>54</v>
      </c>
      <c r="G448" s="206">
        <v>3</v>
      </c>
      <c r="H448" s="3">
        <v>3.07</v>
      </c>
    </row>
    <row r="449" spans="1:8">
      <c r="A449" s="206">
        <v>42397.689899999998</v>
      </c>
      <c r="B449" s="206">
        <v>1</v>
      </c>
      <c r="C449" s="206">
        <v>1</v>
      </c>
      <c r="D449" s="73">
        <v>15</v>
      </c>
      <c r="E449" s="73">
        <v>3</v>
      </c>
      <c r="F449">
        <v>56</v>
      </c>
      <c r="G449" s="206">
        <v>3</v>
      </c>
      <c r="H449" s="3">
        <v>6.1088029106397759</v>
      </c>
    </row>
    <row r="450" spans="1:8">
      <c r="A450" s="206">
        <v>42397.689899999998</v>
      </c>
      <c r="B450" s="206">
        <v>1</v>
      </c>
      <c r="C450" s="206">
        <v>1</v>
      </c>
      <c r="D450" s="73">
        <v>15</v>
      </c>
      <c r="E450" s="73">
        <v>3</v>
      </c>
      <c r="F450">
        <v>57</v>
      </c>
      <c r="G450" s="206">
        <v>3</v>
      </c>
      <c r="H450" s="3">
        <v>25.578066325234644</v>
      </c>
    </row>
    <row r="451" spans="1:8">
      <c r="A451" s="206">
        <v>42397.689899999998</v>
      </c>
      <c r="B451" s="206">
        <v>1</v>
      </c>
      <c r="C451" s="206">
        <v>1</v>
      </c>
      <c r="D451" s="73">
        <v>15</v>
      </c>
      <c r="E451" s="73">
        <v>3</v>
      </c>
      <c r="F451">
        <v>61</v>
      </c>
      <c r="G451" s="206">
        <v>3</v>
      </c>
      <c r="H451" s="3">
        <v>1.1278992284780602</v>
      </c>
    </row>
    <row r="452" spans="1:8">
      <c r="A452" s="206">
        <v>42397.689899999998</v>
      </c>
      <c r="B452" s="206">
        <v>1</v>
      </c>
      <c r="C452" s="206">
        <v>1</v>
      </c>
      <c r="D452" s="73">
        <v>15</v>
      </c>
      <c r="E452" s="73">
        <v>3</v>
      </c>
      <c r="F452">
        <v>74</v>
      </c>
      <c r="G452" s="206">
        <v>3</v>
      </c>
      <c r="H452" s="3">
        <v>1511.8368412070813</v>
      </c>
    </row>
    <row r="453" spans="1:8">
      <c r="A453" s="206">
        <v>42397.689899999998</v>
      </c>
      <c r="B453" s="206">
        <v>1</v>
      </c>
      <c r="C453" s="206">
        <v>1</v>
      </c>
      <c r="D453" s="73">
        <v>15</v>
      </c>
      <c r="E453" s="73">
        <v>4</v>
      </c>
      <c r="F453">
        <v>10</v>
      </c>
      <c r="G453" s="206">
        <v>3</v>
      </c>
      <c r="H453" s="3">
        <v>60.630027553664753</v>
      </c>
    </row>
    <row r="454" spans="1:8">
      <c r="A454" s="206">
        <v>42397.689899999998</v>
      </c>
      <c r="B454" s="206">
        <v>1</v>
      </c>
      <c r="C454" s="206">
        <v>1</v>
      </c>
      <c r="D454" s="73">
        <v>15</v>
      </c>
      <c r="E454" s="73">
        <v>4</v>
      </c>
      <c r="F454">
        <v>16</v>
      </c>
      <c r="G454" s="206">
        <v>3</v>
      </c>
      <c r="H454" s="3">
        <v>3.5979985388450118</v>
      </c>
    </row>
    <row r="455" spans="1:8">
      <c r="A455" s="206">
        <v>42397.689899999998</v>
      </c>
      <c r="B455" s="206">
        <v>1</v>
      </c>
      <c r="C455" s="206">
        <v>1</v>
      </c>
      <c r="D455" s="73">
        <v>15</v>
      </c>
      <c r="E455" s="73">
        <v>4</v>
      </c>
      <c r="F455">
        <v>20</v>
      </c>
      <c r="G455" s="206">
        <v>3</v>
      </c>
      <c r="H455" s="3">
        <v>10.39743189280321</v>
      </c>
    </row>
    <row r="456" spans="1:8">
      <c r="A456" s="206">
        <v>42397.689899999998</v>
      </c>
      <c r="B456" s="206">
        <v>1</v>
      </c>
      <c r="C456" s="206">
        <v>1</v>
      </c>
      <c r="D456" s="73">
        <v>15</v>
      </c>
      <c r="E456" s="73">
        <v>4</v>
      </c>
      <c r="F456">
        <v>36</v>
      </c>
      <c r="G456" s="206">
        <v>3</v>
      </c>
      <c r="H456" s="3">
        <v>16.294293275425279</v>
      </c>
    </row>
    <row r="457" spans="1:8">
      <c r="A457" s="206">
        <v>42397.689899999998</v>
      </c>
      <c r="B457" s="206">
        <v>1</v>
      </c>
      <c r="C457" s="206">
        <v>1</v>
      </c>
      <c r="D457" s="73">
        <v>15</v>
      </c>
      <c r="E457" s="73">
        <v>4</v>
      </c>
      <c r="F457">
        <v>53</v>
      </c>
      <c r="G457" s="206">
        <v>3</v>
      </c>
      <c r="H457" s="3">
        <v>14.804019576939211</v>
      </c>
    </row>
    <row r="458" spans="1:8">
      <c r="A458" s="206">
        <v>42397.689899999998</v>
      </c>
      <c r="B458" s="206">
        <v>1</v>
      </c>
      <c r="C458" s="206">
        <v>1</v>
      </c>
      <c r="D458" s="73">
        <v>15</v>
      </c>
      <c r="E458" s="73">
        <v>4</v>
      </c>
      <c r="F458">
        <v>54</v>
      </c>
      <c r="G458" s="206">
        <v>3</v>
      </c>
      <c r="H458" s="3">
        <v>10.846241902564499</v>
      </c>
    </row>
    <row r="459" spans="1:8">
      <c r="A459" s="206">
        <v>42397.689899999998</v>
      </c>
      <c r="B459" s="206">
        <v>1</v>
      </c>
      <c r="C459" s="206">
        <v>1</v>
      </c>
      <c r="D459" s="73">
        <v>15</v>
      </c>
      <c r="E459" s="73">
        <v>4</v>
      </c>
      <c r="F459">
        <v>57</v>
      </c>
      <c r="G459" s="206">
        <v>3</v>
      </c>
      <c r="H459" s="3">
        <v>26.516910861519193</v>
      </c>
    </row>
    <row r="460" spans="1:8">
      <c r="A460" s="206">
        <v>42397.689899999998</v>
      </c>
      <c r="B460" s="206">
        <v>1</v>
      </c>
      <c r="C460" s="206">
        <v>1</v>
      </c>
      <c r="D460" s="73">
        <v>15</v>
      </c>
      <c r="E460" s="73">
        <v>4</v>
      </c>
      <c r="F460">
        <v>74</v>
      </c>
      <c r="G460" s="206">
        <v>3</v>
      </c>
      <c r="H460" s="3">
        <v>1024.1919614322439</v>
      </c>
    </row>
    <row r="461" spans="1:8">
      <c r="A461" s="206">
        <v>42397.689899999998</v>
      </c>
      <c r="B461" s="206">
        <v>1</v>
      </c>
      <c r="C461" s="206">
        <v>1</v>
      </c>
      <c r="D461" s="180">
        <v>15</v>
      </c>
      <c r="E461" s="73">
        <v>5</v>
      </c>
      <c r="F461">
        <v>74</v>
      </c>
      <c r="G461" s="206">
        <v>3</v>
      </c>
      <c r="H461" s="3">
        <v>15.533367320688178</v>
      </c>
    </row>
    <row r="462" spans="1:8">
      <c r="A462" s="206">
        <v>42397.689899999998</v>
      </c>
      <c r="B462" s="206">
        <v>1</v>
      </c>
      <c r="C462" s="206">
        <v>1</v>
      </c>
      <c r="D462" s="73">
        <v>16</v>
      </c>
      <c r="E462" s="73">
        <v>2</v>
      </c>
      <c r="F462">
        <v>2</v>
      </c>
      <c r="G462" s="206">
        <v>3</v>
      </c>
      <c r="H462" s="3">
        <v>1.5302917331238526</v>
      </c>
    </row>
    <row r="463" spans="1:8">
      <c r="A463" s="206">
        <v>42397.689899999998</v>
      </c>
      <c r="B463" s="206">
        <v>1</v>
      </c>
      <c r="C463" s="206">
        <v>1</v>
      </c>
      <c r="D463" s="73">
        <v>16</v>
      </c>
      <c r="E463" s="73">
        <v>2</v>
      </c>
      <c r="F463">
        <v>18</v>
      </c>
      <c r="G463" s="206">
        <v>3</v>
      </c>
      <c r="H463" s="3">
        <v>4.1245492021988461</v>
      </c>
    </row>
    <row r="464" spans="1:8">
      <c r="A464" s="206">
        <v>42397.689899999998</v>
      </c>
      <c r="B464" s="206">
        <v>1</v>
      </c>
      <c r="C464" s="206">
        <v>1</v>
      </c>
      <c r="D464" s="73">
        <v>16</v>
      </c>
      <c r="E464" s="73">
        <v>2</v>
      </c>
      <c r="F464">
        <v>37</v>
      </c>
      <c r="G464" s="206">
        <v>3</v>
      </c>
      <c r="H464" s="3">
        <v>3.21</v>
      </c>
    </row>
    <row r="465" spans="1:8">
      <c r="A465" s="206">
        <v>42397.689899999998</v>
      </c>
      <c r="B465" s="206">
        <v>1</v>
      </c>
      <c r="C465" s="206">
        <v>1</v>
      </c>
      <c r="D465" s="73">
        <v>16</v>
      </c>
      <c r="E465" s="73">
        <v>2</v>
      </c>
      <c r="F465">
        <v>74</v>
      </c>
      <c r="G465" s="206">
        <v>3</v>
      </c>
      <c r="H465" s="3">
        <v>826.78323243705245</v>
      </c>
    </row>
    <row r="466" spans="1:8">
      <c r="A466" s="206">
        <v>42397.689899999998</v>
      </c>
      <c r="B466" s="206">
        <v>1</v>
      </c>
      <c r="C466" s="206">
        <v>1</v>
      </c>
      <c r="D466" s="73">
        <v>16</v>
      </c>
      <c r="E466" s="73">
        <v>3</v>
      </c>
      <c r="F466">
        <v>1</v>
      </c>
      <c r="G466" s="206">
        <v>3</v>
      </c>
      <c r="H466" s="3">
        <v>8.0831682640793474</v>
      </c>
    </row>
    <row r="467" spans="1:8">
      <c r="A467" s="206">
        <v>42397.689899999998</v>
      </c>
      <c r="B467" s="206">
        <v>1</v>
      </c>
      <c r="C467" s="206">
        <v>1</v>
      </c>
      <c r="D467" s="73">
        <v>16</v>
      </c>
      <c r="E467" s="73">
        <v>3</v>
      </c>
      <c r="F467">
        <v>2</v>
      </c>
      <c r="G467" s="206">
        <v>3</v>
      </c>
      <c r="H467" s="3">
        <v>2.295437599685779</v>
      </c>
    </row>
    <row r="468" spans="1:8">
      <c r="A468" s="206">
        <v>42397.689899999998</v>
      </c>
      <c r="B468" s="206">
        <v>1</v>
      </c>
      <c r="C468" s="206">
        <v>1</v>
      </c>
      <c r="D468" s="73">
        <v>16</v>
      </c>
      <c r="E468" s="73">
        <v>3</v>
      </c>
      <c r="F468">
        <v>8</v>
      </c>
      <c r="G468" s="206">
        <v>3</v>
      </c>
      <c r="H468" s="3">
        <v>14.88</v>
      </c>
    </row>
    <row r="469" spans="1:8">
      <c r="A469" s="206">
        <v>42397.689899999998</v>
      </c>
      <c r="B469" s="206">
        <v>1</v>
      </c>
      <c r="C469" s="206">
        <v>1</v>
      </c>
      <c r="D469" s="73">
        <v>16</v>
      </c>
      <c r="E469" s="73">
        <v>3</v>
      </c>
      <c r="F469">
        <v>10</v>
      </c>
      <c r="G469" s="206">
        <v>3</v>
      </c>
      <c r="H469" s="3">
        <v>276.91865383169574</v>
      </c>
    </row>
    <row r="470" spans="1:8">
      <c r="A470" s="206">
        <v>42397.689899999998</v>
      </c>
      <c r="B470" s="206">
        <v>1</v>
      </c>
      <c r="C470" s="206">
        <v>1</v>
      </c>
      <c r="D470" s="73">
        <v>16</v>
      </c>
      <c r="E470" s="73">
        <v>3</v>
      </c>
      <c r="F470">
        <v>11</v>
      </c>
      <c r="G470" s="206">
        <v>3</v>
      </c>
      <c r="H470" s="3">
        <v>163.02139869983296</v>
      </c>
    </row>
    <row r="471" spans="1:8">
      <c r="A471" s="206">
        <v>42397.689899999998</v>
      </c>
      <c r="B471" s="206">
        <v>1</v>
      </c>
      <c r="C471" s="206">
        <v>1</v>
      </c>
      <c r="D471" s="73">
        <v>16</v>
      </c>
      <c r="E471" s="73">
        <v>3</v>
      </c>
      <c r="F471">
        <v>14</v>
      </c>
      <c r="G471" s="206">
        <v>3</v>
      </c>
      <c r="H471" s="3">
        <v>50</v>
      </c>
    </row>
    <row r="472" spans="1:8">
      <c r="A472" s="206">
        <v>42397.689899999998</v>
      </c>
      <c r="B472" s="206">
        <v>1</v>
      </c>
      <c r="C472" s="206">
        <v>1</v>
      </c>
      <c r="D472" s="73">
        <v>16</v>
      </c>
      <c r="E472" s="73">
        <v>3</v>
      </c>
      <c r="F472">
        <v>15</v>
      </c>
      <c r="G472" s="206">
        <v>3</v>
      </c>
      <c r="H472" s="3">
        <v>108.83277969621825</v>
      </c>
    </row>
    <row r="473" spans="1:8">
      <c r="A473" s="206">
        <v>42397.689899999998</v>
      </c>
      <c r="B473" s="206">
        <v>1</v>
      </c>
      <c r="C473" s="206">
        <v>1</v>
      </c>
      <c r="D473" s="73">
        <v>16</v>
      </c>
      <c r="E473" s="73">
        <v>3</v>
      </c>
      <c r="F473">
        <v>16</v>
      </c>
      <c r="G473" s="206">
        <v>3</v>
      </c>
      <c r="H473" s="3">
        <v>12.117549045523589</v>
      </c>
    </row>
    <row r="474" spans="1:8">
      <c r="A474" s="206">
        <v>42397.689899999998</v>
      </c>
      <c r="B474" s="206">
        <v>1</v>
      </c>
      <c r="C474" s="206">
        <v>1</v>
      </c>
      <c r="D474" s="73">
        <v>16</v>
      </c>
      <c r="E474" s="73">
        <v>3</v>
      </c>
      <c r="F474">
        <v>17</v>
      </c>
      <c r="G474" s="206">
        <v>3</v>
      </c>
      <c r="H474" s="3">
        <v>116.65752621598304</v>
      </c>
    </row>
    <row r="475" spans="1:8">
      <c r="A475" s="206">
        <v>42397.689899999998</v>
      </c>
      <c r="B475" s="206">
        <v>1</v>
      </c>
      <c r="C475" s="206">
        <v>1</v>
      </c>
      <c r="D475" s="73">
        <v>16</v>
      </c>
      <c r="E475" s="73">
        <v>3</v>
      </c>
      <c r="F475">
        <v>18</v>
      </c>
      <c r="G475" s="206">
        <v>3</v>
      </c>
      <c r="H475" s="3">
        <v>18.450575400943343</v>
      </c>
    </row>
    <row r="476" spans="1:8">
      <c r="A476" s="206">
        <v>42397.689899999998</v>
      </c>
      <c r="B476" s="206">
        <v>1</v>
      </c>
      <c r="C476" s="206">
        <v>1</v>
      </c>
      <c r="D476" s="73">
        <v>16</v>
      </c>
      <c r="E476" s="73">
        <v>3</v>
      </c>
      <c r="F476">
        <v>20</v>
      </c>
      <c r="G476" s="206">
        <v>3</v>
      </c>
      <c r="H476" s="3">
        <v>26.304767371479755</v>
      </c>
    </row>
    <row r="477" spans="1:8">
      <c r="A477" s="206">
        <v>42397.689899999998</v>
      </c>
      <c r="B477" s="206">
        <v>1</v>
      </c>
      <c r="C477" s="206">
        <v>1</v>
      </c>
      <c r="D477" s="73">
        <v>16</v>
      </c>
      <c r="E477" s="73">
        <v>3</v>
      </c>
      <c r="F477">
        <v>22</v>
      </c>
      <c r="G477" s="206">
        <v>3</v>
      </c>
      <c r="H477" s="3">
        <v>28.405475977595017</v>
      </c>
    </row>
    <row r="478" spans="1:8">
      <c r="A478" s="206">
        <v>42397.689899999998</v>
      </c>
      <c r="B478" s="206">
        <v>1</v>
      </c>
      <c r="C478" s="206">
        <v>1</v>
      </c>
      <c r="D478" s="73">
        <v>16</v>
      </c>
      <c r="E478" s="73">
        <v>3</v>
      </c>
      <c r="F478">
        <v>26</v>
      </c>
      <c r="G478" s="206">
        <v>3</v>
      </c>
      <c r="H478" s="3">
        <v>16.311196757048439</v>
      </c>
    </row>
    <row r="479" spans="1:8">
      <c r="A479" s="206">
        <v>42397.689899999998</v>
      </c>
      <c r="B479" s="206">
        <v>1</v>
      </c>
      <c r="C479" s="206">
        <v>1</v>
      </c>
      <c r="D479" s="73">
        <v>16</v>
      </c>
      <c r="E479" s="73">
        <v>3</v>
      </c>
      <c r="F479">
        <v>27</v>
      </c>
      <c r="G479" s="206">
        <v>3</v>
      </c>
      <c r="H479" s="3">
        <v>2.0352880050547242</v>
      </c>
    </row>
    <row r="480" spans="1:8">
      <c r="A480" s="206">
        <v>42397.689899999998</v>
      </c>
      <c r="B480" s="206">
        <v>1</v>
      </c>
      <c r="C480" s="206">
        <v>1</v>
      </c>
      <c r="D480" s="73">
        <v>16</v>
      </c>
      <c r="E480" s="73">
        <v>3</v>
      </c>
      <c r="F480">
        <v>30</v>
      </c>
      <c r="G480" s="206">
        <v>3</v>
      </c>
      <c r="H480" s="3">
        <v>12.335493089557428</v>
      </c>
    </row>
    <row r="481" spans="1:8">
      <c r="A481" s="206">
        <v>42397.689899999998</v>
      </c>
      <c r="B481" s="206">
        <v>1</v>
      </c>
      <c r="C481" s="206">
        <v>1</v>
      </c>
      <c r="D481" s="73">
        <v>16</v>
      </c>
      <c r="E481" s="73">
        <v>3</v>
      </c>
      <c r="F481">
        <v>36</v>
      </c>
      <c r="G481" s="206">
        <v>3</v>
      </c>
      <c r="H481" s="3">
        <v>18.398706313154214</v>
      </c>
    </row>
    <row r="482" spans="1:8">
      <c r="A482" s="206">
        <v>42397.689899999998</v>
      </c>
      <c r="B482" s="206">
        <v>1</v>
      </c>
      <c r="C482" s="206">
        <v>1</v>
      </c>
      <c r="D482" s="73">
        <v>16</v>
      </c>
      <c r="E482" s="73">
        <v>3</v>
      </c>
      <c r="F482">
        <v>37</v>
      </c>
      <c r="G482" s="206">
        <v>3</v>
      </c>
      <c r="H482" s="3">
        <v>3.6030544754840492</v>
      </c>
    </row>
    <row r="483" spans="1:8">
      <c r="A483" s="206">
        <v>42397.689899999998</v>
      </c>
      <c r="B483" s="206">
        <v>1</v>
      </c>
      <c r="C483" s="206">
        <v>1</v>
      </c>
      <c r="D483" s="73">
        <v>16</v>
      </c>
      <c r="E483" s="73">
        <v>3</v>
      </c>
      <c r="F483">
        <v>41</v>
      </c>
      <c r="G483" s="206">
        <v>3</v>
      </c>
      <c r="H483" s="3">
        <v>5.3</v>
      </c>
    </row>
    <row r="484" spans="1:8">
      <c r="A484" s="206">
        <v>42397.689899999998</v>
      </c>
      <c r="B484" s="206">
        <v>1</v>
      </c>
      <c r="C484" s="206">
        <v>1</v>
      </c>
      <c r="D484" s="73">
        <v>16</v>
      </c>
      <c r="E484" s="73">
        <v>3</v>
      </c>
      <c r="F484">
        <v>42</v>
      </c>
      <c r="G484" s="206">
        <v>3</v>
      </c>
      <c r="H484" s="3">
        <v>106.51613093859061</v>
      </c>
    </row>
    <row r="485" spans="1:8">
      <c r="A485" s="206">
        <v>42397.689899999998</v>
      </c>
      <c r="B485" s="206">
        <v>1</v>
      </c>
      <c r="C485" s="206">
        <v>1</v>
      </c>
      <c r="D485" s="73">
        <v>16</v>
      </c>
      <c r="E485" s="73">
        <v>3</v>
      </c>
      <c r="F485">
        <v>43</v>
      </c>
      <c r="G485" s="206">
        <v>3</v>
      </c>
      <c r="H485" s="3">
        <v>11.630217171741281</v>
      </c>
    </row>
    <row r="486" spans="1:8">
      <c r="A486" s="206">
        <v>42397.689899999998</v>
      </c>
      <c r="B486" s="206">
        <v>1</v>
      </c>
      <c r="C486" s="206">
        <v>1</v>
      </c>
      <c r="D486" s="73">
        <v>16</v>
      </c>
      <c r="E486" s="73">
        <v>3</v>
      </c>
      <c r="F486">
        <v>45</v>
      </c>
      <c r="G486" s="206">
        <v>3</v>
      </c>
      <c r="H486" s="3">
        <v>26.408676151312573</v>
      </c>
    </row>
    <row r="487" spans="1:8">
      <c r="A487" s="206">
        <v>42397.689899999998</v>
      </c>
      <c r="B487" s="206">
        <v>1</v>
      </c>
      <c r="C487" s="206">
        <v>1</v>
      </c>
      <c r="D487" s="73">
        <v>16</v>
      </c>
      <c r="E487" s="73">
        <v>3</v>
      </c>
      <c r="F487">
        <v>51</v>
      </c>
      <c r="G487" s="206">
        <v>3</v>
      </c>
      <c r="H487" s="3">
        <v>1.6</v>
      </c>
    </row>
    <row r="488" spans="1:8">
      <c r="A488" s="206">
        <v>42397.689899999998</v>
      </c>
      <c r="B488" s="206">
        <v>1</v>
      </c>
      <c r="C488" s="206">
        <v>1</v>
      </c>
      <c r="D488" s="73">
        <v>16</v>
      </c>
      <c r="E488" s="73">
        <v>3</v>
      </c>
      <c r="F488">
        <v>53</v>
      </c>
      <c r="G488" s="206">
        <v>3</v>
      </c>
      <c r="H488" s="3">
        <v>51.214842678501043</v>
      </c>
    </row>
    <row r="489" spans="1:8">
      <c r="A489" s="206">
        <v>42397.689899999998</v>
      </c>
      <c r="B489" s="206">
        <v>1</v>
      </c>
      <c r="C489" s="206">
        <v>1</v>
      </c>
      <c r="D489" s="73">
        <v>16</v>
      </c>
      <c r="E489" s="73">
        <v>3</v>
      </c>
      <c r="F489">
        <v>54</v>
      </c>
      <c r="G489" s="206">
        <v>3</v>
      </c>
      <c r="H489" s="3">
        <v>28.525936255746597</v>
      </c>
    </row>
    <row r="490" spans="1:8">
      <c r="A490" s="206">
        <v>42397.689899999998</v>
      </c>
      <c r="B490" s="206">
        <v>1</v>
      </c>
      <c r="C490" s="206">
        <v>1</v>
      </c>
      <c r="D490" s="73">
        <v>16</v>
      </c>
      <c r="E490" s="73">
        <v>3</v>
      </c>
      <c r="F490">
        <v>56</v>
      </c>
      <c r="G490" s="206">
        <v>3</v>
      </c>
      <c r="H490" s="3">
        <v>29.555802299685965</v>
      </c>
    </row>
    <row r="491" spans="1:8">
      <c r="A491" s="206">
        <v>42397.689899999998</v>
      </c>
      <c r="B491" s="206">
        <v>1</v>
      </c>
      <c r="C491" s="206">
        <v>1</v>
      </c>
      <c r="D491" s="73">
        <v>16</v>
      </c>
      <c r="E491" s="73">
        <v>3</v>
      </c>
      <c r="F491">
        <v>57</v>
      </c>
      <c r="G491" s="206">
        <v>3</v>
      </c>
      <c r="H491" s="3">
        <v>74.470650610813408</v>
      </c>
    </row>
    <row r="492" spans="1:8">
      <c r="A492" s="206">
        <v>42397.689899999998</v>
      </c>
      <c r="B492" s="206">
        <v>1</v>
      </c>
      <c r="C492" s="206">
        <v>1</v>
      </c>
      <c r="D492" s="73">
        <v>16</v>
      </c>
      <c r="E492" s="73">
        <v>3</v>
      </c>
      <c r="F492">
        <v>63</v>
      </c>
      <c r="G492" s="206">
        <v>3</v>
      </c>
      <c r="H492" s="3">
        <v>26.30644002527362</v>
      </c>
    </row>
    <row r="493" spans="1:8">
      <c r="A493" s="206">
        <v>42397.689899999998</v>
      </c>
      <c r="B493" s="206">
        <v>1</v>
      </c>
      <c r="C493" s="206">
        <v>1</v>
      </c>
      <c r="D493" s="73">
        <v>16</v>
      </c>
      <c r="E493" s="73">
        <v>3</v>
      </c>
      <c r="F493">
        <v>64</v>
      </c>
      <c r="G493" s="206">
        <v>3</v>
      </c>
      <c r="H493" s="3">
        <v>268.43533906066438</v>
      </c>
    </row>
    <row r="494" spans="1:8">
      <c r="A494" s="206">
        <v>42397.689899999998</v>
      </c>
      <c r="B494" s="206">
        <v>1</v>
      </c>
      <c r="C494" s="206">
        <v>1</v>
      </c>
      <c r="D494" s="73">
        <v>16</v>
      </c>
      <c r="E494" s="73">
        <v>3</v>
      </c>
      <c r="F494">
        <v>67</v>
      </c>
      <c r="G494" s="206">
        <v>3</v>
      </c>
      <c r="H494" s="3">
        <v>35.341698115769397</v>
      </c>
    </row>
    <row r="495" spans="1:8">
      <c r="A495" s="206">
        <v>42397.689899999998</v>
      </c>
      <c r="B495" s="206">
        <v>1</v>
      </c>
      <c r="C495" s="206">
        <v>1</v>
      </c>
      <c r="D495" s="73">
        <v>16</v>
      </c>
      <c r="E495" s="73">
        <v>3</v>
      </c>
      <c r="F495">
        <v>70</v>
      </c>
      <c r="G495" s="206">
        <v>3</v>
      </c>
      <c r="H495" s="3">
        <v>17.336369154418414</v>
      </c>
    </row>
    <row r="496" spans="1:8">
      <c r="A496" s="206">
        <v>42397.689899999998</v>
      </c>
      <c r="B496" s="206">
        <v>1</v>
      </c>
      <c r="C496" s="206">
        <v>1</v>
      </c>
      <c r="D496" s="73">
        <v>16</v>
      </c>
      <c r="E496" s="73">
        <v>3</v>
      </c>
      <c r="F496">
        <v>74</v>
      </c>
      <c r="G496" s="206">
        <v>3</v>
      </c>
      <c r="H496" s="3">
        <v>2334.1806887831822</v>
      </c>
    </row>
    <row r="497" spans="1:8">
      <c r="A497" s="206">
        <v>42397.689899999998</v>
      </c>
      <c r="B497" s="206">
        <v>1</v>
      </c>
      <c r="C497" s="206">
        <v>1</v>
      </c>
      <c r="D497" s="73">
        <v>16</v>
      </c>
      <c r="E497" s="73">
        <v>4</v>
      </c>
      <c r="F497">
        <v>1</v>
      </c>
      <c r="G497" s="206">
        <v>3</v>
      </c>
      <c r="H497" s="3">
        <v>8.2190576953841266</v>
      </c>
    </row>
    <row r="498" spans="1:8">
      <c r="A498" s="206">
        <v>42397.689899999998</v>
      </c>
      <c r="B498" s="206">
        <v>1</v>
      </c>
      <c r="C498" s="206">
        <v>1</v>
      </c>
      <c r="D498" s="73">
        <v>16</v>
      </c>
      <c r="E498" s="73">
        <v>4</v>
      </c>
      <c r="F498">
        <v>2</v>
      </c>
      <c r="G498" s="206">
        <v>3</v>
      </c>
      <c r="H498" s="3">
        <v>8.431907449512428</v>
      </c>
    </row>
    <row r="499" spans="1:8">
      <c r="A499" s="206">
        <v>42397.689899999998</v>
      </c>
      <c r="B499" s="206">
        <v>1</v>
      </c>
      <c r="C499" s="206">
        <v>1</v>
      </c>
      <c r="D499" s="73">
        <v>16</v>
      </c>
      <c r="E499" s="73">
        <v>4</v>
      </c>
      <c r="F499">
        <v>9</v>
      </c>
      <c r="G499" s="206">
        <v>3</v>
      </c>
      <c r="H499" s="3">
        <v>8.35</v>
      </c>
    </row>
    <row r="500" spans="1:8">
      <c r="A500" s="206">
        <v>42397.689899999998</v>
      </c>
      <c r="B500" s="206">
        <v>1</v>
      </c>
      <c r="C500" s="206">
        <v>1</v>
      </c>
      <c r="D500" s="73">
        <v>16</v>
      </c>
      <c r="E500" s="73">
        <v>4</v>
      </c>
      <c r="F500">
        <v>10</v>
      </c>
      <c r="G500" s="206">
        <v>3</v>
      </c>
      <c r="H500" s="3">
        <v>463.56309487634172</v>
      </c>
    </row>
    <row r="501" spans="1:8">
      <c r="A501" s="206">
        <v>42397.689899999998</v>
      </c>
      <c r="B501" s="206">
        <v>1</v>
      </c>
      <c r="C501" s="206">
        <v>1</v>
      </c>
      <c r="D501" s="73">
        <v>16</v>
      </c>
      <c r="E501" s="73">
        <v>4</v>
      </c>
      <c r="F501">
        <v>11</v>
      </c>
      <c r="G501" s="206">
        <v>3</v>
      </c>
      <c r="H501" s="3">
        <v>54.865614327777443</v>
      </c>
    </row>
    <row r="502" spans="1:8">
      <c r="A502" s="206">
        <v>42397.689899999998</v>
      </c>
      <c r="B502" s="206">
        <v>1</v>
      </c>
      <c r="C502" s="206">
        <v>1</v>
      </c>
      <c r="D502" s="73">
        <v>16</v>
      </c>
      <c r="E502" s="73">
        <v>4</v>
      </c>
      <c r="F502">
        <v>14</v>
      </c>
      <c r="G502" s="206">
        <v>3</v>
      </c>
      <c r="H502" s="3">
        <v>28.042510492772394</v>
      </c>
    </row>
    <row r="503" spans="1:8">
      <c r="A503" s="206">
        <v>42397.689899999998</v>
      </c>
      <c r="B503" s="206">
        <v>1</v>
      </c>
      <c r="C503" s="206">
        <v>1</v>
      </c>
      <c r="D503" s="73">
        <v>16</v>
      </c>
      <c r="E503" s="73">
        <v>4</v>
      </c>
      <c r="F503">
        <v>15</v>
      </c>
      <c r="G503" s="206">
        <v>3</v>
      </c>
      <c r="H503" s="3">
        <v>146.4730166203654</v>
      </c>
    </row>
    <row r="504" spans="1:8">
      <c r="A504" s="206">
        <v>42397.689899999998</v>
      </c>
      <c r="B504" s="206">
        <v>1</v>
      </c>
      <c r="C504" s="206">
        <v>1</v>
      </c>
      <c r="D504" s="73">
        <v>16</v>
      </c>
      <c r="E504" s="73">
        <v>4</v>
      </c>
      <c r="F504">
        <v>16</v>
      </c>
      <c r="G504" s="206">
        <v>3</v>
      </c>
      <c r="H504" s="3">
        <v>19.285273092778205</v>
      </c>
    </row>
    <row r="505" spans="1:8">
      <c r="A505" s="206">
        <v>42397.689899999998</v>
      </c>
      <c r="B505" s="206">
        <v>1</v>
      </c>
      <c r="C505" s="206">
        <v>1</v>
      </c>
      <c r="D505" s="73">
        <v>16</v>
      </c>
      <c r="E505" s="73">
        <v>4</v>
      </c>
      <c r="F505">
        <v>17</v>
      </c>
      <c r="G505" s="206">
        <v>3</v>
      </c>
      <c r="H505" s="3">
        <v>42.80523628395283</v>
      </c>
    </row>
    <row r="506" spans="1:8">
      <c r="A506" s="206">
        <v>42397.689899999998</v>
      </c>
      <c r="B506" s="206">
        <v>1</v>
      </c>
      <c r="C506" s="206">
        <v>1</v>
      </c>
      <c r="D506" s="73">
        <v>16</v>
      </c>
      <c r="E506" s="73">
        <v>4</v>
      </c>
      <c r="F506">
        <v>20</v>
      </c>
      <c r="G506" s="206">
        <v>3</v>
      </c>
      <c r="H506" s="3">
        <v>26.069379724926918</v>
      </c>
    </row>
    <row r="507" spans="1:8">
      <c r="A507" s="206">
        <v>42397.689899999998</v>
      </c>
      <c r="B507" s="206">
        <v>1</v>
      </c>
      <c r="C507" s="206">
        <v>1</v>
      </c>
      <c r="D507" s="73">
        <v>16</v>
      </c>
      <c r="E507" s="73">
        <v>4</v>
      </c>
      <c r="F507">
        <v>22</v>
      </c>
      <c r="G507" s="206">
        <v>3</v>
      </c>
      <c r="H507" s="3">
        <v>4.8357218766713741</v>
      </c>
    </row>
    <row r="508" spans="1:8">
      <c r="A508" s="206">
        <v>42397.689899999998</v>
      </c>
      <c r="B508" s="206">
        <v>1</v>
      </c>
      <c r="C508" s="206">
        <v>1</v>
      </c>
      <c r="D508" s="73">
        <v>16</v>
      </c>
      <c r="E508" s="73">
        <v>4</v>
      </c>
      <c r="F508">
        <v>26</v>
      </c>
      <c r="G508" s="206">
        <v>3</v>
      </c>
      <c r="H508" s="3">
        <v>13.38</v>
      </c>
    </row>
    <row r="509" spans="1:8">
      <c r="A509" s="206">
        <v>42397.689899999998</v>
      </c>
      <c r="B509" s="206">
        <v>1</v>
      </c>
      <c r="C509" s="206">
        <v>1</v>
      </c>
      <c r="D509" s="73">
        <v>16</v>
      </c>
      <c r="E509" s="73">
        <v>4</v>
      </c>
      <c r="F509">
        <v>30</v>
      </c>
      <c r="G509" s="206">
        <v>3</v>
      </c>
      <c r="H509" s="3">
        <v>8.5241961058077962</v>
      </c>
    </row>
    <row r="510" spans="1:8">
      <c r="A510" s="206">
        <v>42397.689899999998</v>
      </c>
      <c r="B510" s="206">
        <v>1</v>
      </c>
      <c r="C510" s="206">
        <v>1</v>
      </c>
      <c r="D510" s="73">
        <v>16</v>
      </c>
      <c r="E510" s="73">
        <v>4</v>
      </c>
      <c r="F510">
        <v>36</v>
      </c>
      <c r="G510" s="206">
        <v>3</v>
      </c>
      <c r="H510" s="3">
        <v>24.710256290866827</v>
      </c>
    </row>
    <row r="511" spans="1:8">
      <c r="A511" s="206">
        <v>42397.689899999998</v>
      </c>
      <c r="B511" s="206">
        <v>1</v>
      </c>
      <c r="C511" s="206">
        <v>1</v>
      </c>
      <c r="D511" s="73">
        <v>16</v>
      </c>
      <c r="E511" s="73">
        <v>4</v>
      </c>
      <c r="F511">
        <v>41</v>
      </c>
      <c r="G511" s="206">
        <v>3</v>
      </c>
      <c r="H511" s="3">
        <v>37.860381678648849</v>
      </c>
    </row>
    <row r="512" spans="1:8">
      <c r="A512" s="206">
        <v>42397.689899999998</v>
      </c>
      <c r="B512" s="206">
        <v>1</v>
      </c>
      <c r="C512" s="206">
        <v>1</v>
      </c>
      <c r="D512" s="73">
        <v>16</v>
      </c>
      <c r="E512" s="73">
        <v>4</v>
      </c>
      <c r="F512">
        <v>42</v>
      </c>
      <c r="G512" s="206">
        <v>3</v>
      </c>
      <c r="H512" s="3">
        <v>17.562770199130227</v>
      </c>
    </row>
    <row r="513" spans="1:8">
      <c r="A513" s="206">
        <v>42397.689899999998</v>
      </c>
      <c r="B513" s="206">
        <v>1</v>
      </c>
      <c r="C513" s="206">
        <v>1</v>
      </c>
      <c r="D513" s="73">
        <v>16</v>
      </c>
      <c r="E513" s="73">
        <v>4</v>
      </c>
      <c r="F513">
        <v>45</v>
      </c>
      <c r="G513" s="206">
        <v>3</v>
      </c>
      <c r="H513" s="3">
        <v>2.096499674379678</v>
      </c>
    </row>
    <row r="514" spans="1:8">
      <c r="A514" s="206">
        <v>42397.689899999998</v>
      </c>
      <c r="B514" s="206">
        <v>1</v>
      </c>
      <c r="C514" s="206">
        <v>1</v>
      </c>
      <c r="D514" s="73">
        <v>16</v>
      </c>
      <c r="E514" s="73">
        <v>4</v>
      </c>
      <c r="F514">
        <v>51</v>
      </c>
      <c r="G514" s="206">
        <v>3</v>
      </c>
      <c r="H514" s="3">
        <v>1.77</v>
      </c>
    </row>
    <row r="515" spans="1:8">
      <c r="A515" s="206">
        <v>42397.689899999998</v>
      </c>
      <c r="B515" s="206">
        <v>1</v>
      </c>
      <c r="C515" s="206">
        <v>1</v>
      </c>
      <c r="D515" s="73">
        <v>16</v>
      </c>
      <c r="E515" s="73">
        <v>4</v>
      </c>
      <c r="F515">
        <v>53</v>
      </c>
      <c r="G515" s="206">
        <v>3</v>
      </c>
      <c r="H515" s="3">
        <v>58.652906913393906</v>
      </c>
    </row>
    <row r="516" spans="1:8">
      <c r="A516" s="206">
        <v>42397.689899999998</v>
      </c>
      <c r="B516" s="206">
        <v>1</v>
      </c>
      <c r="C516" s="206">
        <v>1</v>
      </c>
      <c r="D516" s="73">
        <v>16</v>
      </c>
      <c r="E516" s="73">
        <v>4</v>
      </c>
      <c r="F516">
        <v>54</v>
      </c>
      <c r="G516" s="206">
        <v>3</v>
      </c>
      <c r="H516" s="3">
        <v>71.036185092370488</v>
      </c>
    </row>
    <row r="517" spans="1:8">
      <c r="A517" s="206">
        <v>42397.689899999998</v>
      </c>
      <c r="B517" s="206">
        <v>1</v>
      </c>
      <c r="C517" s="206">
        <v>1</v>
      </c>
      <c r="D517" s="73">
        <v>16</v>
      </c>
      <c r="E517" s="73">
        <v>4</v>
      </c>
      <c r="F517">
        <v>56</v>
      </c>
      <c r="G517" s="206">
        <v>3</v>
      </c>
      <c r="H517" s="3">
        <v>7.9019903247456007</v>
      </c>
    </row>
    <row r="518" spans="1:8">
      <c r="A518" s="206">
        <v>42397.689899999998</v>
      </c>
      <c r="B518" s="206">
        <v>1</v>
      </c>
      <c r="C518" s="206">
        <v>1</v>
      </c>
      <c r="D518" s="73">
        <v>16</v>
      </c>
      <c r="E518" s="73">
        <v>4</v>
      </c>
      <c r="F518">
        <v>57</v>
      </c>
      <c r="G518" s="206">
        <v>3</v>
      </c>
      <c r="H518" s="3">
        <v>29.734846431912441</v>
      </c>
    </row>
    <row r="519" spans="1:8">
      <c r="A519" s="206">
        <v>42397.689899999998</v>
      </c>
      <c r="B519" s="206">
        <v>1</v>
      </c>
      <c r="C519" s="206">
        <v>1</v>
      </c>
      <c r="D519" s="73">
        <v>16</v>
      </c>
      <c r="E519" s="73">
        <v>4</v>
      </c>
      <c r="F519">
        <v>58</v>
      </c>
      <c r="G519" s="206">
        <v>3</v>
      </c>
      <c r="H519" s="3">
        <v>2.14</v>
      </c>
    </row>
    <row r="520" spans="1:8">
      <c r="A520" s="206">
        <v>42397.689899999998</v>
      </c>
      <c r="B520" s="206">
        <v>1</v>
      </c>
      <c r="C520" s="206">
        <v>1</v>
      </c>
      <c r="D520" s="73">
        <v>16</v>
      </c>
      <c r="E520" s="73">
        <v>4</v>
      </c>
      <c r="F520">
        <v>63</v>
      </c>
      <c r="G520" s="206">
        <v>3</v>
      </c>
      <c r="H520" s="3">
        <v>4.6500000000000004</v>
      </c>
    </row>
    <row r="521" spans="1:8">
      <c r="A521" s="206">
        <v>42397.689899999998</v>
      </c>
      <c r="B521" s="206">
        <v>1</v>
      </c>
      <c r="C521" s="206">
        <v>1</v>
      </c>
      <c r="D521" s="73">
        <v>16</v>
      </c>
      <c r="E521" s="73">
        <v>4</v>
      </c>
      <c r="F521">
        <v>64</v>
      </c>
      <c r="G521" s="206">
        <v>3</v>
      </c>
      <c r="H521" s="3">
        <v>60.790727299361023</v>
      </c>
    </row>
    <row r="522" spans="1:8">
      <c r="A522" s="206">
        <v>42397.689899999998</v>
      </c>
      <c r="B522" s="206">
        <v>1</v>
      </c>
      <c r="C522" s="206">
        <v>1</v>
      </c>
      <c r="D522" s="73">
        <v>16</v>
      </c>
      <c r="E522" s="73">
        <v>4</v>
      </c>
      <c r="F522">
        <v>65</v>
      </c>
      <c r="G522" s="206">
        <v>3</v>
      </c>
      <c r="H522" s="3">
        <v>18.418245575336222</v>
      </c>
    </row>
    <row r="523" spans="1:8">
      <c r="A523" s="206">
        <v>42397.689899999998</v>
      </c>
      <c r="B523" s="206">
        <v>1</v>
      </c>
      <c r="C523" s="206">
        <v>1</v>
      </c>
      <c r="D523" s="73">
        <v>16</v>
      </c>
      <c r="E523" s="73">
        <v>4</v>
      </c>
      <c r="F523">
        <v>70</v>
      </c>
      <c r="G523" s="206">
        <v>3</v>
      </c>
      <c r="H523" s="3">
        <v>2.37</v>
      </c>
    </row>
    <row r="524" spans="1:8">
      <c r="A524" s="206">
        <v>42397.689899999998</v>
      </c>
      <c r="B524" s="206">
        <v>1</v>
      </c>
      <c r="C524" s="206">
        <v>1</v>
      </c>
      <c r="D524" s="73">
        <v>16</v>
      </c>
      <c r="E524" s="73">
        <v>4</v>
      </c>
      <c r="F524">
        <v>74</v>
      </c>
      <c r="G524" s="206">
        <v>3</v>
      </c>
      <c r="H524" s="3">
        <v>1882.5517407471807</v>
      </c>
    </row>
    <row r="525" spans="1:8">
      <c r="A525" s="206">
        <v>42397.689899999998</v>
      </c>
      <c r="B525" s="206">
        <v>1</v>
      </c>
      <c r="C525" s="206">
        <v>1</v>
      </c>
      <c r="D525" s="73">
        <v>16</v>
      </c>
      <c r="E525" s="73">
        <v>5</v>
      </c>
      <c r="F525">
        <v>10</v>
      </c>
      <c r="G525" s="206">
        <v>3</v>
      </c>
      <c r="H525" s="3">
        <v>9.69</v>
      </c>
    </row>
    <row r="526" spans="1:8">
      <c r="A526" s="206">
        <v>42397.689899999998</v>
      </c>
      <c r="B526" s="206">
        <v>1</v>
      </c>
      <c r="C526" s="206">
        <v>1</v>
      </c>
      <c r="D526" s="73">
        <v>16</v>
      </c>
      <c r="E526" s="73">
        <v>5</v>
      </c>
      <c r="F526">
        <v>53</v>
      </c>
      <c r="G526" s="206">
        <v>3</v>
      </c>
      <c r="H526" s="3">
        <v>4.34</v>
      </c>
    </row>
    <row r="527" spans="1:8">
      <c r="A527" s="206">
        <v>42397.689899999998</v>
      </c>
      <c r="B527" s="206">
        <v>1</v>
      </c>
      <c r="C527" s="206">
        <v>1</v>
      </c>
      <c r="D527" s="73">
        <v>16</v>
      </c>
      <c r="E527" s="73">
        <v>5</v>
      </c>
      <c r="F527">
        <v>54</v>
      </c>
      <c r="G527" s="206">
        <v>3</v>
      </c>
      <c r="H527" s="3">
        <v>1.84</v>
      </c>
    </row>
    <row r="528" spans="1:8">
      <c r="A528" s="206">
        <v>42397.689899999998</v>
      </c>
      <c r="B528" s="206">
        <v>1</v>
      </c>
      <c r="C528" s="206">
        <v>1</v>
      </c>
      <c r="D528" s="180">
        <v>16</v>
      </c>
      <c r="E528" s="73">
        <v>5</v>
      </c>
      <c r="F528">
        <v>74</v>
      </c>
      <c r="G528" s="206">
        <v>3</v>
      </c>
      <c r="H528" s="3">
        <v>39.971197886966991</v>
      </c>
    </row>
    <row r="529" spans="1:8">
      <c r="A529" s="206">
        <v>42397.689899999998</v>
      </c>
      <c r="B529" s="206">
        <v>1</v>
      </c>
      <c r="C529" s="206">
        <v>1</v>
      </c>
      <c r="D529" s="73">
        <v>17</v>
      </c>
      <c r="E529" s="73">
        <v>2</v>
      </c>
      <c r="F529">
        <v>53</v>
      </c>
      <c r="G529" s="206">
        <v>3</v>
      </c>
      <c r="H529" s="3">
        <v>3.53</v>
      </c>
    </row>
    <row r="530" spans="1:8">
      <c r="A530" s="206">
        <v>42397.689899999998</v>
      </c>
      <c r="B530" s="206">
        <v>1</v>
      </c>
      <c r="C530" s="206">
        <v>1</v>
      </c>
      <c r="D530" s="73">
        <v>17</v>
      </c>
      <c r="E530" s="73">
        <v>2</v>
      </c>
      <c r="F530">
        <v>64</v>
      </c>
      <c r="G530" s="206">
        <v>3</v>
      </c>
      <c r="H530" s="3">
        <v>28.9</v>
      </c>
    </row>
    <row r="531" spans="1:8">
      <c r="A531" s="206">
        <v>42397.689899999998</v>
      </c>
      <c r="B531" s="206">
        <v>1</v>
      </c>
      <c r="C531" s="206">
        <v>1</v>
      </c>
      <c r="D531" s="73">
        <v>17</v>
      </c>
      <c r="E531" s="73">
        <v>2</v>
      </c>
      <c r="F531">
        <v>74</v>
      </c>
      <c r="G531" s="206">
        <v>3</v>
      </c>
      <c r="H531" s="3">
        <v>1464.6230757307521</v>
      </c>
    </row>
    <row r="532" spans="1:8">
      <c r="A532" s="206">
        <v>42397.689899999998</v>
      </c>
      <c r="B532" s="206">
        <v>1</v>
      </c>
      <c r="C532" s="206">
        <v>1</v>
      </c>
      <c r="D532" s="73">
        <v>17</v>
      </c>
      <c r="E532" s="73">
        <v>3</v>
      </c>
      <c r="F532">
        <v>10</v>
      </c>
      <c r="G532" s="206">
        <v>3</v>
      </c>
      <c r="H532" s="3">
        <v>8.370000000000001</v>
      </c>
    </row>
    <row r="533" spans="1:8">
      <c r="A533" s="206">
        <v>42397.689899999998</v>
      </c>
      <c r="B533" s="206">
        <v>1</v>
      </c>
      <c r="C533" s="206">
        <v>1</v>
      </c>
      <c r="D533" s="73">
        <v>17</v>
      </c>
      <c r="E533" s="73">
        <v>3</v>
      </c>
      <c r="F533">
        <v>11</v>
      </c>
      <c r="G533" s="206">
        <v>3</v>
      </c>
      <c r="H533" s="3">
        <v>12.58</v>
      </c>
    </row>
    <row r="534" spans="1:8">
      <c r="A534" s="206">
        <v>42397.689899999998</v>
      </c>
      <c r="B534" s="206">
        <v>1</v>
      </c>
      <c r="C534" s="206">
        <v>1</v>
      </c>
      <c r="D534" s="73">
        <v>17</v>
      </c>
      <c r="E534" s="73">
        <v>3</v>
      </c>
      <c r="F534">
        <v>15</v>
      </c>
      <c r="G534" s="206">
        <v>3</v>
      </c>
      <c r="H534" s="3">
        <v>52.652291736366422</v>
      </c>
    </row>
    <row r="535" spans="1:8">
      <c r="A535" s="206">
        <v>42397.689899999998</v>
      </c>
      <c r="B535" s="206">
        <v>1</v>
      </c>
      <c r="C535" s="206">
        <v>1</v>
      </c>
      <c r="D535" s="73">
        <v>17</v>
      </c>
      <c r="E535" s="73">
        <v>3</v>
      </c>
      <c r="F535">
        <v>17</v>
      </c>
      <c r="G535" s="206">
        <v>3</v>
      </c>
      <c r="H535" s="3">
        <v>41.78159712596964</v>
      </c>
    </row>
    <row r="536" spans="1:8">
      <c r="A536" s="206">
        <v>42397.689899999998</v>
      </c>
      <c r="B536" s="206">
        <v>1</v>
      </c>
      <c r="C536" s="206">
        <v>1</v>
      </c>
      <c r="D536" s="73">
        <v>17</v>
      </c>
      <c r="E536" s="73">
        <v>3</v>
      </c>
      <c r="F536">
        <v>18</v>
      </c>
      <c r="G536" s="206">
        <v>3</v>
      </c>
      <c r="H536" s="3">
        <v>11.520667208335293</v>
      </c>
    </row>
    <row r="537" spans="1:8">
      <c r="A537" s="206">
        <v>42397.689899999998</v>
      </c>
      <c r="B537" s="206">
        <v>1</v>
      </c>
      <c r="C537" s="206">
        <v>1</v>
      </c>
      <c r="D537" s="73">
        <v>17</v>
      </c>
      <c r="E537" s="73">
        <v>3</v>
      </c>
      <c r="F537">
        <v>22</v>
      </c>
      <c r="G537" s="206">
        <v>3</v>
      </c>
      <c r="H537" s="3">
        <v>11.768149882903955</v>
      </c>
    </row>
    <row r="538" spans="1:8">
      <c r="A538" s="206">
        <v>42397.689899999998</v>
      </c>
      <c r="B538" s="206">
        <v>1</v>
      </c>
      <c r="C538" s="206">
        <v>1</v>
      </c>
      <c r="D538" s="73">
        <v>17</v>
      </c>
      <c r="E538" s="73">
        <v>3</v>
      </c>
      <c r="F538">
        <v>27</v>
      </c>
      <c r="G538" s="206">
        <v>3</v>
      </c>
      <c r="H538" s="3">
        <v>3.4705362693452679</v>
      </c>
    </row>
    <row r="539" spans="1:8">
      <c r="A539" s="206">
        <v>42397.689899999998</v>
      </c>
      <c r="B539" s="206">
        <v>1</v>
      </c>
      <c r="C539" s="206">
        <v>1</v>
      </c>
      <c r="D539" s="73">
        <v>17</v>
      </c>
      <c r="E539" s="73">
        <v>3</v>
      </c>
      <c r="F539">
        <v>36</v>
      </c>
      <c r="G539" s="206">
        <v>3</v>
      </c>
      <c r="H539" s="3">
        <v>25.50844157968772</v>
      </c>
    </row>
    <row r="540" spans="1:8">
      <c r="A540" s="206">
        <v>42397.689899999998</v>
      </c>
      <c r="B540" s="206">
        <v>1</v>
      </c>
      <c r="C540" s="206">
        <v>1</v>
      </c>
      <c r="D540" s="73">
        <v>17</v>
      </c>
      <c r="E540" s="73">
        <v>3</v>
      </c>
      <c r="F540">
        <v>42</v>
      </c>
      <c r="G540" s="206">
        <v>3</v>
      </c>
      <c r="H540" s="3">
        <v>17.151070114228293</v>
      </c>
    </row>
    <row r="541" spans="1:8">
      <c r="A541" s="206">
        <v>42397.689899999998</v>
      </c>
      <c r="B541" s="206">
        <v>1</v>
      </c>
      <c r="C541" s="206">
        <v>1</v>
      </c>
      <c r="D541" s="73">
        <v>17</v>
      </c>
      <c r="E541" s="73">
        <v>3</v>
      </c>
      <c r="F541">
        <v>45</v>
      </c>
      <c r="G541" s="206">
        <v>3</v>
      </c>
      <c r="H541" s="3">
        <v>19.884546346889973</v>
      </c>
    </row>
    <row r="542" spans="1:8">
      <c r="A542" s="206">
        <v>42397.689899999998</v>
      </c>
      <c r="B542" s="206">
        <v>1</v>
      </c>
      <c r="C542" s="206">
        <v>1</v>
      </c>
      <c r="D542" s="73">
        <v>17</v>
      </c>
      <c r="E542" s="73">
        <v>3</v>
      </c>
      <c r="F542">
        <v>48</v>
      </c>
      <c r="G542" s="206">
        <v>3</v>
      </c>
      <c r="H542" s="3">
        <v>14.835020153260309</v>
      </c>
    </row>
    <row r="543" spans="1:8">
      <c r="A543" s="206">
        <v>42397.689899999998</v>
      </c>
      <c r="B543" s="206">
        <v>1</v>
      </c>
      <c r="C543" s="206">
        <v>1</v>
      </c>
      <c r="D543" s="73">
        <v>17</v>
      </c>
      <c r="E543" s="73">
        <v>3</v>
      </c>
      <c r="F543">
        <v>53</v>
      </c>
      <c r="G543" s="206">
        <v>3</v>
      </c>
      <c r="H543" s="3">
        <v>121.71000000000005</v>
      </c>
    </row>
    <row r="544" spans="1:8">
      <c r="A544" s="206">
        <v>42397.689899999998</v>
      </c>
      <c r="B544" s="206">
        <v>1</v>
      </c>
      <c r="C544" s="206">
        <v>1</v>
      </c>
      <c r="D544" s="73">
        <v>17</v>
      </c>
      <c r="E544" s="73">
        <v>3</v>
      </c>
      <c r="F544">
        <v>55</v>
      </c>
      <c r="G544" s="206">
        <v>3</v>
      </c>
      <c r="H544" s="3">
        <v>4</v>
      </c>
    </row>
    <row r="545" spans="1:8">
      <c r="A545" s="206">
        <v>42397.689899999998</v>
      </c>
      <c r="B545" s="206">
        <v>1</v>
      </c>
      <c r="C545" s="206">
        <v>1</v>
      </c>
      <c r="D545" s="73">
        <v>17</v>
      </c>
      <c r="E545" s="73">
        <v>3</v>
      </c>
      <c r="F545">
        <v>56</v>
      </c>
      <c r="G545" s="206">
        <v>3</v>
      </c>
      <c r="H545" s="3">
        <v>95.498535705942743</v>
      </c>
    </row>
    <row r="546" spans="1:8">
      <c r="A546" s="206">
        <v>42397.689899999998</v>
      </c>
      <c r="B546" s="206">
        <v>1</v>
      </c>
      <c r="C546" s="206">
        <v>1</v>
      </c>
      <c r="D546" s="73">
        <v>17</v>
      </c>
      <c r="E546" s="73">
        <v>3</v>
      </c>
      <c r="F546">
        <v>57</v>
      </c>
      <c r="G546" s="206">
        <v>3</v>
      </c>
      <c r="H546" s="3">
        <v>153.82241201349498</v>
      </c>
    </row>
    <row r="547" spans="1:8">
      <c r="A547" s="206">
        <v>42397.689899999998</v>
      </c>
      <c r="B547" s="206">
        <v>1</v>
      </c>
      <c r="C547" s="206">
        <v>1</v>
      </c>
      <c r="D547" s="73">
        <v>17</v>
      </c>
      <c r="E547" s="73">
        <v>3</v>
      </c>
      <c r="F547">
        <v>58</v>
      </c>
      <c r="G547" s="206">
        <v>3</v>
      </c>
      <c r="H547" s="3">
        <v>6.3796937978938466</v>
      </c>
    </row>
    <row r="548" spans="1:8">
      <c r="A548" s="206">
        <v>42397.689899999998</v>
      </c>
      <c r="B548" s="206">
        <v>1</v>
      </c>
      <c r="C548" s="206">
        <v>1</v>
      </c>
      <c r="D548" s="73">
        <v>17</v>
      </c>
      <c r="E548" s="73">
        <v>3</v>
      </c>
      <c r="F548">
        <v>63</v>
      </c>
      <c r="G548" s="206">
        <v>3</v>
      </c>
      <c r="H548" s="3">
        <v>17.709595500963758</v>
      </c>
    </row>
    <row r="549" spans="1:8">
      <c r="A549" s="206">
        <v>42397.689899999998</v>
      </c>
      <c r="B549" s="206">
        <v>1</v>
      </c>
      <c r="C549" s="206">
        <v>1</v>
      </c>
      <c r="D549" s="73">
        <v>17</v>
      </c>
      <c r="E549" s="73">
        <v>3</v>
      </c>
      <c r="F549">
        <v>64</v>
      </c>
      <c r="G549" s="206">
        <v>3</v>
      </c>
      <c r="H549" s="3">
        <v>271.0676518403709</v>
      </c>
    </row>
    <row r="550" spans="1:8">
      <c r="A550" s="206">
        <v>42397.689899999998</v>
      </c>
      <c r="B550" s="206">
        <v>1</v>
      </c>
      <c r="C550" s="206">
        <v>1</v>
      </c>
      <c r="D550" s="73">
        <v>17</v>
      </c>
      <c r="E550" s="73">
        <v>3</v>
      </c>
      <c r="F550">
        <v>65</v>
      </c>
      <c r="G550" s="206">
        <v>3</v>
      </c>
      <c r="H550" s="3">
        <v>21.9</v>
      </c>
    </row>
    <row r="551" spans="1:8">
      <c r="A551" s="206">
        <v>42397.689899999998</v>
      </c>
      <c r="B551" s="206">
        <v>1</v>
      </c>
      <c r="C551" s="206">
        <v>1</v>
      </c>
      <c r="D551" s="73">
        <v>17</v>
      </c>
      <c r="E551" s="73">
        <v>3</v>
      </c>
      <c r="F551">
        <v>67</v>
      </c>
      <c r="G551" s="206">
        <v>3</v>
      </c>
      <c r="H551" s="3">
        <v>27.84</v>
      </c>
    </row>
    <row r="552" spans="1:8">
      <c r="A552" s="206">
        <v>42397.689899999998</v>
      </c>
      <c r="B552" s="206">
        <v>1</v>
      </c>
      <c r="C552" s="206">
        <v>1</v>
      </c>
      <c r="D552" s="73">
        <v>17</v>
      </c>
      <c r="E552" s="73">
        <v>3</v>
      </c>
      <c r="F552">
        <v>70</v>
      </c>
      <c r="G552" s="206">
        <v>3</v>
      </c>
      <c r="H552" s="3">
        <v>4.0605274351339631</v>
      </c>
    </row>
    <row r="553" spans="1:8">
      <c r="A553" s="206">
        <v>42397.689899999998</v>
      </c>
      <c r="B553" s="206">
        <v>1</v>
      </c>
      <c r="C553" s="206">
        <v>1</v>
      </c>
      <c r="D553" s="73">
        <v>17</v>
      </c>
      <c r="E553" s="73">
        <v>3</v>
      </c>
      <c r="F553">
        <v>74</v>
      </c>
      <c r="G553" s="206">
        <v>3</v>
      </c>
      <c r="H553" s="3">
        <v>1666.8410711082631</v>
      </c>
    </row>
    <row r="554" spans="1:8">
      <c r="A554" s="206">
        <v>42397.689899999998</v>
      </c>
      <c r="B554" s="206">
        <v>1</v>
      </c>
      <c r="C554" s="206">
        <v>1</v>
      </c>
      <c r="D554" s="73">
        <v>17</v>
      </c>
      <c r="E554" s="73">
        <v>4</v>
      </c>
      <c r="F554">
        <v>10</v>
      </c>
      <c r="G554" s="206">
        <v>3</v>
      </c>
      <c r="H554" s="3">
        <v>84.17395478541799</v>
      </c>
    </row>
    <row r="555" spans="1:8">
      <c r="A555" s="206">
        <v>42397.689899999998</v>
      </c>
      <c r="B555" s="206">
        <v>1</v>
      </c>
      <c r="C555" s="206">
        <v>1</v>
      </c>
      <c r="D555" s="73">
        <v>17</v>
      </c>
      <c r="E555" s="73">
        <v>4</v>
      </c>
      <c r="F555">
        <v>11</v>
      </c>
      <c r="G555" s="206">
        <v>3</v>
      </c>
      <c r="H555" s="3">
        <v>18.216549570647832</v>
      </c>
    </row>
    <row r="556" spans="1:8">
      <c r="A556" s="206">
        <v>42397.689899999998</v>
      </c>
      <c r="B556" s="206">
        <v>1</v>
      </c>
      <c r="C556" s="206">
        <v>1</v>
      </c>
      <c r="D556" s="73">
        <v>17</v>
      </c>
      <c r="E556" s="73">
        <v>4</v>
      </c>
      <c r="F556">
        <v>16</v>
      </c>
      <c r="G556" s="206">
        <v>3</v>
      </c>
      <c r="H556" s="3">
        <v>36.332821934394246</v>
      </c>
    </row>
    <row r="557" spans="1:8">
      <c r="A557" s="206">
        <v>42397.689899999998</v>
      </c>
      <c r="B557" s="206">
        <v>1</v>
      </c>
      <c r="C557" s="206">
        <v>1</v>
      </c>
      <c r="D557" s="73">
        <v>17</v>
      </c>
      <c r="E557" s="73">
        <v>4</v>
      </c>
      <c r="F557">
        <v>17</v>
      </c>
      <c r="G557" s="206">
        <v>3</v>
      </c>
      <c r="H557" s="3">
        <v>5.6440886424827239</v>
      </c>
    </row>
    <row r="558" spans="1:8">
      <c r="A558" s="206">
        <v>42397.689899999998</v>
      </c>
      <c r="B558" s="206">
        <v>1</v>
      </c>
      <c r="C558" s="206">
        <v>1</v>
      </c>
      <c r="D558" s="73">
        <v>17</v>
      </c>
      <c r="E558" s="73">
        <v>4</v>
      </c>
      <c r="F558">
        <v>20</v>
      </c>
      <c r="G558" s="206">
        <v>3</v>
      </c>
      <c r="H558" s="3">
        <v>20.758481912892059</v>
      </c>
    </row>
    <row r="559" spans="1:8">
      <c r="A559" s="206">
        <v>42397.689899999998</v>
      </c>
      <c r="B559" s="206">
        <v>1</v>
      </c>
      <c r="C559" s="206">
        <v>1</v>
      </c>
      <c r="D559" s="73">
        <v>17</v>
      </c>
      <c r="E559" s="73">
        <v>4</v>
      </c>
      <c r="F559">
        <v>22</v>
      </c>
      <c r="G559" s="206">
        <v>3</v>
      </c>
      <c r="H559" s="3">
        <v>7.9422804250505399</v>
      </c>
    </row>
    <row r="560" spans="1:8">
      <c r="A560" s="206">
        <v>42397.689899999998</v>
      </c>
      <c r="B560" s="206">
        <v>1</v>
      </c>
      <c r="C560" s="206">
        <v>1</v>
      </c>
      <c r="D560" s="73">
        <v>17</v>
      </c>
      <c r="E560" s="73">
        <v>4</v>
      </c>
      <c r="F560">
        <v>26</v>
      </c>
      <c r="G560" s="206">
        <v>3</v>
      </c>
      <c r="H560" s="3">
        <v>1.18</v>
      </c>
    </row>
    <row r="561" spans="1:8">
      <c r="A561" s="206">
        <v>42397.689899999998</v>
      </c>
      <c r="B561" s="206">
        <v>1</v>
      </c>
      <c r="C561" s="206">
        <v>1</v>
      </c>
      <c r="D561" s="73">
        <v>17</v>
      </c>
      <c r="E561" s="73">
        <v>4</v>
      </c>
      <c r="F561">
        <v>36</v>
      </c>
      <c r="G561" s="206">
        <v>3</v>
      </c>
      <c r="H561" s="3">
        <v>30.625339259825587</v>
      </c>
    </row>
    <row r="562" spans="1:8">
      <c r="A562" s="206">
        <v>42397.689899999998</v>
      </c>
      <c r="B562" s="206">
        <v>1</v>
      </c>
      <c r="C562" s="206">
        <v>1</v>
      </c>
      <c r="D562" s="73">
        <v>17</v>
      </c>
      <c r="E562" s="73">
        <v>4</v>
      </c>
      <c r="F562">
        <v>41</v>
      </c>
      <c r="G562" s="206">
        <v>3</v>
      </c>
      <c r="H562" s="3">
        <v>6.18</v>
      </c>
    </row>
    <row r="563" spans="1:8">
      <c r="A563" s="206">
        <v>42397.689899999998</v>
      </c>
      <c r="B563" s="206">
        <v>1</v>
      </c>
      <c r="C563" s="206">
        <v>1</v>
      </c>
      <c r="D563" s="73">
        <v>17</v>
      </c>
      <c r="E563" s="73">
        <v>4</v>
      </c>
      <c r="F563">
        <v>42</v>
      </c>
      <c r="G563" s="206">
        <v>3</v>
      </c>
      <c r="H563" s="3">
        <v>20.378424567053372</v>
      </c>
    </row>
    <row r="564" spans="1:8">
      <c r="A564" s="206">
        <v>42397.689899999998</v>
      </c>
      <c r="B564" s="206">
        <v>1</v>
      </c>
      <c r="C564" s="206">
        <v>1</v>
      </c>
      <c r="D564" s="73">
        <v>17</v>
      </c>
      <c r="E564" s="73">
        <v>4</v>
      </c>
      <c r="F564">
        <v>45</v>
      </c>
      <c r="G564" s="206">
        <v>3</v>
      </c>
      <c r="H564" s="3">
        <v>36.410388736890951</v>
      </c>
    </row>
    <row r="565" spans="1:8">
      <c r="A565" s="206">
        <v>42397.689899999998</v>
      </c>
      <c r="B565" s="206">
        <v>1</v>
      </c>
      <c r="C565" s="206">
        <v>1</v>
      </c>
      <c r="D565" s="73">
        <v>17</v>
      </c>
      <c r="E565" s="73">
        <v>4</v>
      </c>
      <c r="F565">
        <v>53</v>
      </c>
      <c r="G565" s="206">
        <v>3</v>
      </c>
      <c r="H565" s="3">
        <v>136.22231887160234</v>
      </c>
    </row>
    <row r="566" spans="1:8">
      <c r="A566" s="206">
        <v>42397.689899999998</v>
      </c>
      <c r="B566" s="206">
        <v>1</v>
      </c>
      <c r="C566" s="206">
        <v>1</v>
      </c>
      <c r="D566" s="73">
        <v>17</v>
      </c>
      <c r="E566" s="73">
        <v>4</v>
      </c>
      <c r="F566">
        <v>54</v>
      </c>
      <c r="G566" s="206">
        <v>3</v>
      </c>
      <c r="H566" s="3">
        <v>31.970015706666565</v>
      </c>
    </row>
    <row r="567" spans="1:8">
      <c r="A567" s="206">
        <v>42397.689899999998</v>
      </c>
      <c r="B567" s="206">
        <v>1</v>
      </c>
      <c r="C567" s="206">
        <v>1</v>
      </c>
      <c r="D567" s="73">
        <v>17</v>
      </c>
      <c r="E567" s="73">
        <v>4</v>
      </c>
      <c r="F567">
        <v>55</v>
      </c>
      <c r="G567" s="206">
        <v>3</v>
      </c>
      <c r="H567" s="3">
        <v>3.4705362693452679</v>
      </c>
    </row>
    <row r="568" spans="1:8">
      <c r="A568" s="206">
        <v>42397.689899999998</v>
      </c>
      <c r="B568" s="206">
        <v>1</v>
      </c>
      <c r="C568" s="206">
        <v>1</v>
      </c>
      <c r="D568" s="73">
        <v>17</v>
      </c>
      <c r="E568" s="73">
        <v>4</v>
      </c>
      <c r="F568">
        <v>56</v>
      </c>
      <c r="G568" s="206">
        <v>3</v>
      </c>
      <c r="H568" s="3">
        <v>69.106765225245567</v>
      </c>
    </row>
    <row r="569" spans="1:8">
      <c r="A569" s="206">
        <v>42397.689899999998</v>
      </c>
      <c r="B569" s="206">
        <v>1</v>
      </c>
      <c r="C569" s="206">
        <v>1</v>
      </c>
      <c r="D569" s="73">
        <v>17</v>
      </c>
      <c r="E569" s="73">
        <v>4</v>
      </c>
      <c r="F569">
        <v>57</v>
      </c>
      <c r="G569" s="206">
        <v>3</v>
      </c>
      <c r="H569" s="3">
        <v>71.227452086220694</v>
      </c>
    </row>
    <row r="570" spans="1:8">
      <c r="A570" s="206">
        <v>42397.689899999998</v>
      </c>
      <c r="B570" s="206">
        <v>1</v>
      </c>
      <c r="C570" s="206">
        <v>1</v>
      </c>
      <c r="D570" s="73">
        <v>17</v>
      </c>
      <c r="E570" s="73">
        <v>4</v>
      </c>
      <c r="F570">
        <v>61</v>
      </c>
      <c r="G570" s="206">
        <v>3</v>
      </c>
      <c r="H570" s="3">
        <v>7.9610725386905354</v>
      </c>
    </row>
    <row r="571" spans="1:8">
      <c r="A571" s="206">
        <v>42397.689899999998</v>
      </c>
      <c r="B571" s="206">
        <v>1</v>
      </c>
      <c r="C571" s="206">
        <v>1</v>
      </c>
      <c r="D571" s="73">
        <v>17</v>
      </c>
      <c r="E571" s="73">
        <v>4</v>
      </c>
      <c r="F571">
        <v>64</v>
      </c>
      <c r="G571" s="206">
        <v>3</v>
      </c>
      <c r="H571" s="3">
        <v>250.75316213783151</v>
      </c>
    </row>
    <row r="572" spans="1:8">
      <c r="A572" s="206">
        <v>42397.689899999998</v>
      </c>
      <c r="B572" s="206">
        <v>1</v>
      </c>
      <c r="C572" s="206">
        <v>1</v>
      </c>
      <c r="D572" s="73">
        <v>17</v>
      </c>
      <c r="E572" s="73">
        <v>4</v>
      </c>
      <c r="F572">
        <v>65</v>
      </c>
      <c r="G572" s="206">
        <v>3</v>
      </c>
      <c r="H572" s="3">
        <v>69.28</v>
      </c>
    </row>
    <row r="573" spans="1:8">
      <c r="A573" s="206">
        <v>42397.689899999998</v>
      </c>
      <c r="B573" s="206">
        <v>1</v>
      </c>
      <c r="C573" s="206">
        <v>1</v>
      </c>
      <c r="D573" s="73">
        <v>17</v>
      </c>
      <c r="E573" s="73">
        <v>4</v>
      </c>
      <c r="F573">
        <v>74</v>
      </c>
      <c r="G573" s="206">
        <v>3</v>
      </c>
      <c r="H573" s="3">
        <v>1305.059647178339</v>
      </c>
    </row>
    <row r="574" spans="1:8">
      <c r="A574" s="206">
        <v>42397.689899999998</v>
      </c>
      <c r="B574" s="206">
        <v>1</v>
      </c>
      <c r="C574" s="206">
        <v>1</v>
      </c>
      <c r="D574" s="73">
        <v>17</v>
      </c>
      <c r="E574" s="73">
        <v>5</v>
      </c>
      <c r="F574">
        <v>10</v>
      </c>
      <c r="G574" s="206">
        <v>3</v>
      </c>
      <c r="H574" s="3">
        <v>20.649929105131402</v>
      </c>
    </row>
    <row r="575" spans="1:8">
      <c r="A575" s="206">
        <v>42397.689899999998</v>
      </c>
      <c r="B575" s="206">
        <v>1</v>
      </c>
      <c r="C575" s="206">
        <v>1</v>
      </c>
      <c r="D575" s="73">
        <v>17</v>
      </c>
      <c r="E575" s="73">
        <v>5</v>
      </c>
      <c r="F575">
        <v>45</v>
      </c>
      <c r="G575" s="206">
        <v>3</v>
      </c>
      <c r="H575" s="3">
        <v>4.7546346890030176</v>
      </c>
    </row>
    <row r="576" spans="1:8">
      <c r="A576" s="206">
        <v>42397.689899999998</v>
      </c>
      <c r="B576" s="206">
        <v>1</v>
      </c>
      <c r="C576" s="206">
        <v>1</v>
      </c>
      <c r="D576" s="180">
        <v>17</v>
      </c>
      <c r="E576" s="73">
        <v>5</v>
      </c>
      <c r="F576">
        <v>74</v>
      </c>
      <c r="G576" s="206">
        <v>3</v>
      </c>
      <c r="H576" s="3">
        <v>18.497252807432723</v>
      </c>
    </row>
    <row r="577" spans="1:8">
      <c r="A577" s="206">
        <v>42397.689899999998</v>
      </c>
      <c r="B577" s="206">
        <v>1</v>
      </c>
      <c r="C577" s="206">
        <v>1</v>
      </c>
      <c r="D577" s="73">
        <v>18</v>
      </c>
      <c r="E577" s="73">
        <v>2</v>
      </c>
      <c r="F577">
        <v>74</v>
      </c>
      <c r="G577" s="206">
        <v>3</v>
      </c>
      <c r="H577" s="3">
        <v>34</v>
      </c>
    </row>
    <row r="578" spans="1:8">
      <c r="A578" s="206">
        <v>42397.689899999998</v>
      </c>
      <c r="B578" s="206">
        <v>1</v>
      </c>
      <c r="C578" s="206">
        <v>1</v>
      </c>
      <c r="D578" s="73">
        <v>18</v>
      </c>
      <c r="E578" s="73">
        <v>3</v>
      </c>
      <c r="F578">
        <v>9</v>
      </c>
      <c r="G578" s="206">
        <v>3</v>
      </c>
      <c r="H578" s="3">
        <v>3.5062440354464903</v>
      </c>
    </row>
    <row r="579" spans="1:8">
      <c r="A579" s="206">
        <v>42397.689899999998</v>
      </c>
      <c r="B579" s="206">
        <v>1</v>
      </c>
      <c r="C579" s="206">
        <v>1</v>
      </c>
      <c r="D579" s="73">
        <v>18</v>
      </c>
      <c r="E579" s="73">
        <v>3</v>
      </c>
      <c r="F579">
        <v>10</v>
      </c>
      <c r="G579" s="206">
        <v>3</v>
      </c>
      <c r="H579" s="3">
        <v>5.58</v>
      </c>
    </row>
    <row r="580" spans="1:8">
      <c r="A580" s="206">
        <v>42397.689899999998</v>
      </c>
      <c r="B580" s="206">
        <v>1</v>
      </c>
      <c r="C580" s="206">
        <v>1</v>
      </c>
      <c r="D580" s="73">
        <v>18</v>
      </c>
      <c r="E580" s="73">
        <v>3</v>
      </c>
      <c r="F580">
        <v>17</v>
      </c>
      <c r="G580" s="206">
        <v>3</v>
      </c>
      <c r="H580" s="3">
        <v>4.9413578732106345</v>
      </c>
    </row>
    <row r="581" spans="1:8">
      <c r="A581" s="206">
        <v>42397.689899999998</v>
      </c>
      <c r="B581" s="206">
        <v>1</v>
      </c>
      <c r="C581" s="206">
        <v>1</v>
      </c>
      <c r="D581" s="73">
        <v>18</v>
      </c>
      <c r="E581" s="73">
        <v>3</v>
      </c>
      <c r="F581">
        <v>67</v>
      </c>
      <c r="G581" s="206">
        <v>3</v>
      </c>
      <c r="H581" s="3">
        <v>5.29</v>
      </c>
    </row>
    <row r="582" spans="1:8">
      <c r="A582" s="206">
        <v>42397.689899999998</v>
      </c>
      <c r="B582" s="206">
        <v>1</v>
      </c>
      <c r="C582" s="206">
        <v>1</v>
      </c>
      <c r="D582" s="73">
        <v>18</v>
      </c>
      <c r="E582" s="73">
        <v>3</v>
      </c>
      <c r="F582">
        <v>74</v>
      </c>
      <c r="G582" s="206">
        <v>3</v>
      </c>
      <c r="H582" s="3">
        <v>59.992578695250373</v>
      </c>
    </row>
    <row r="583" spans="1:8">
      <c r="A583" s="206">
        <v>42397.689899999998</v>
      </c>
      <c r="B583" s="206">
        <v>1</v>
      </c>
      <c r="C583" s="206">
        <v>1</v>
      </c>
      <c r="D583" s="73">
        <v>18</v>
      </c>
      <c r="E583" s="73">
        <v>4</v>
      </c>
      <c r="F583">
        <v>9</v>
      </c>
      <c r="G583" s="206">
        <v>3</v>
      </c>
      <c r="H583" s="3">
        <v>4.8924335378323125</v>
      </c>
    </row>
    <row r="584" spans="1:8">
      <c r="A584" s="206">
        <v>42397.689899999998</v>
      </c>
      <c r="B584" s="206">
        <v>1</v>
      </c>
      <c r="C584" s="206">
        <v>1</v>
      </c>
      <c r="D584" s="73">
        <v>18</v>
      </c>
      <c r="E584" s="73">
        <v>4</v>
      </c>
      <c r="F584">
        <v>10</v>
      </c>
      <c r="G584" s="206">
        <v>3</v>
      </c>
      <c r="H584" s="3">
        <v>9.8608657123381054</v>
      </c>
    </row>
    <row r="585" spans="1:8">
      <c r="A585" s="206">
        <v>42397.689899999998</v>
      </c>
      <c r="B585" s="206">
        <v>1</v>
      </c>
      <c r="C585" s="206">
        <v>1</v>
      </c>
      <c r="D585" s="73">
        <v>18</v>
      </c>
      <c r="E585" s="73">
        <v>4</v>
      </c>
      <c r="F585">
        <v>74</v>
      </c>
      <c r="G585" s="206">
        <v>3</v>
      </c>
      <c r="H585" s="3">
        <v>164.86630300844635</v>
      </c>
    </row>
    <row r="586" spans="1:8">
      <c r="A586" s="206">
        <v>42397.689899999998</v>
      </c>
      <c r="B586" s="206">
        <v>1</v>
      </c>
      <c r="C586" s="206">
        <v>1</v>
      </c>
      <c r="D586" s="73">
        <v>18</v>
      </c>
      <c r="E586" s="73">
        <v>5</v>
      </c>
      <c r="F586">
        <v>9</v>
      </c>
      <c r="G586" s="206">
        <v>3</v>
      </c>
      <c r="H586" s="3">
        <v>3.09</v>
      </c>
    </row>
    <row r="587" spans="1:8">
      <c r="A587" s="206">
        <v>42397.689899999998</v>
      </c>
      <c r="B587" s="206">
        <v>1</v>
      </c>
      <c r="C587" s="206">
        <v>1</v>
      </c>
      <c r="D587" s="73">
        <v>18</v>
      </c>
      <c r="E587" s="73">
        <v>5</v>
      </c>
      <c r="F587">
        <v>10</v>
      </c>
      <c r="G587" s="206">
        <v>3</v>
      </c>
      <c r="H587" s="3">
        <v>16.86406265790804</v>
      </c>
    </row>
    <row r="588" spans="1:8">
      <c r="A588" s="206">
        <v>42397.689899999998</v>
      </c>
      <c r="B588" s="206">
        <v>1</v>
      </c>
      <c r="C588" s="206">
        <v>1</v>
      </c>
      <c r="D588" s="180">
        <v>18</v>
      </c>
      <c r="E588" s="73">
        <v>5</v>
      </c>
      <c r="F588">
        <v>74</v>
      </c>
      <c r="G588" s="206">
        <v>3</v>
      </c>
      <c r="H588" s="3">
        <v>50.868588017400185</v>
      </c>
    </row>
    <row r="589" spans="1:8">
      <c r="A589" s="206">
        <v>42397.689899999998</v>
      </c>
      <c r="B589" s="206">
        <v>1</v>
      </c>
      <c r="C589" s="206">
        <v>1</v>
      </c>
      <c r="D589" s="73">
        <v>30</v>
      </c>
      <c r="E589" s="73">
        <v>2</v>
      </c>
      <c r="F589">
        <v>4</v>
      </c>
      <c r="G589" s="206">
        <v>3</v>
      </c>
      <c r="H589" s="3">
        <v>8.0717674736087446</v>
      </c>
    </row>
    <row r="590" spans="1:8">
      <c r="A590" s="206">
        <v>42397.689899999998</v>
      </c>
      <c r="B590" s="206">
        <v>1</v>
      </c>
      <c r="C590" s="206">
        <v>1</v>
      </c>
      <c r="D590" s="73">
        <v>30</v>
      </c>
      <c r="E590" s="73">
        <v>2</v>
      </c>
      <c r="F590">
        <v>15</v>
      </c>
      <c r="G590" s="206">
        <v>3</v>
      </c>
      <c r="H590" s="3">
        <v>36.116646735074625</v>
      </c>
    </row>
    <row r="591" spans="1:8">
      <c r="A591" s="206">
        <v>42397.689899999998</v>
      </c>
      <c r="B591" s="206">
        <v>1</v>
      </c>
      <c r="C591" s="206">
        <v>1</v>
      </c>
      <c r="D591" s="73">
        <v>30</v>
      </c>
      <c r="E591" s="73">
        <v>2</v>
      </c>
      <c r="F591">
        <v>22</v>
      </c>
      <c r="G591" s="206">
        <v>3</v>
      </c>
      <c r="H591" s="3">
        <v>5.0736824119826389</v>
      </c>
    </row>
    <row r="592" spans="1:8">
      <c r="A592" s="206">
        <v>42397.689899999998</v>
      </c>
      <c r="B592" s="206">
        <v>1</v>
      </c>
      <c r="C592" s="206">
        <v>1</v>
      </c>
      <c r="D592" s="73">
        <v>30</v>
      </c>
      <c r="E592" s="73">
        <v>2</v>
      </c>
      <c r="F592">
        <v>37</v>
      </c>
      <c r="G592" s="206">
        <v>3</v>
      </c>
      <c r="H592" s="3">
        <v>5.172520381047236</v>
      </c>
    </row>
    <row r="593" spans="1:8">
      <c r="A593" s="206">
        <v>42397.689899999998</v>
      </c>
      <c r="B593" s="206">
        <v>1</v>
      </c>
      <c r="C593" s="206">
        <v>1</v>
      </c>
      <c r="D593" s="73">
        <v>30</v>
      </c>
      <c r="E593" s="73">
        <v>2</v>
      </c>
      <c r="F593">
        <v>42</v>
      </c>
      <c r="G593" s="206">
        <v>3</v>
      </c>
      <c r="H593" s="3">
        <v>8.4</v>
      </c>
    </row>
    <row r="594" spans="1:8">
      <c r="A594" s="206">
        <v>42397.689899999998</v>
      </c>
      <c r="B594" s="206">
        <v>1</v>
      </c>
      <c r="C594" s="206">
        <v>1</v>
      </c>
      <c r="D594" s="73">
        <v>30</v>
      </c>
      <c r="E594" s="73">
        <v>2</v>
      </c>
      <c r="F594">
        <v>57</v>
      </c>
      <c r="G594" s="206">
        <v>3</v>
      </c>
      <c r="H594" s="3">
        <v>37.085204110982801</v>
      </c>
    </row>
    <row r="595" spans="1:8">
      <c r="A595" s="206">
        <v>42397.689899999998</v>
      </c>
      <c r="B595" s="206">
        <v>1</v>
      </c>
      <c r="C595" s="206">
        <v>1</v>
      </c>
      <c r="D595" s="73">
        <v>30</v>
      </c>
      <c r="E595" s="73">
        <v>2</v>
      </c>
      <c r="F595">
        <v>58</v>
      </c>
      <c r="G595" s="206">
        <v>3</v>
      </c>
      <c r="H595" s="3">
        <v>2.75</v>
      </c>
    </row>
    <row r="596" spans="1:8">
      <c r="A596" s="206">
        <v>42397.689899999998</v>
      </c>
      <c r="B596" s="206">
        <v>1</v>
      </c>
      <c r="C596" s="206">
        <v>1</v>
      </c>
      <c r="D596" s="73">
        <v>30</v>
      </c>
      <c r="E596" s="73">
        <v>2</v>
      </c>
      <c r="F596">
        <v>61</v>
      </c>
      <c r="G596" s="206">
        <v>3</v>
      </c>
      <c r="H596" s="3">
        <v>2.7955564380068432</v>
      </c>
    </row>
    <row r="597" spans="1:8">
      <c r="A597" s="206">
        <v>42397.689899999998</v>
      </c>
      <c r="B597" s="206">
        <v>1</v>
      </c>
      <c r="C597" s="206">
        <v>1</v>
      </c>
      <c r="D597" s="73">
        <v>30</v>
      </c>
      <c r="E597" s="73">
        <v>2</v>
      </c>
      <c r="F597">
        <v>74</v>
      </c>
      <c r="G597" s="206">
        <v>3</v>
      </c>
      <c r="H597" s="3">
        <v>3298.8847587003265</v>
      </c>
    </row>
    <row r="598" spans="1:8">
      <c r="A598" s="206">
        <v>42397.689899999998</v>
      </c>
      <c r="B598" s="206">
        <v>1</v>
      </c>
      <c r="C598" s="206">
        <v>1</v>
      </c>
      <c r="D598" s="73">
        <v>30</v>
      </c>
      <c r="E598" s="73">
        <v>3</v>
      </c>
      <c r="F598">
        <v>1</v>
      </c>
      <c r="G598" s="206">
        <v>3</v>
      </c>
      <c r="H598" s="3">
        <v>9.7935923447112323</v>
      </c>
    </row>
    <row r="599" spans="1:8">
      <c r="A599" s="206">
        <v>42397.689899999998</v>
      </c>
      <c r="B599" s="206">
        <v>1</v>
      </c>
      <c r="C599" s="206">
        <v>1</v>
      </c>
      <c r="D599" s="73">
        <v>30</v>
      </c>
      <c r="E599" s="73">
        <v>3</v>
      </c>
      <c r="F599">
        <v>8</v>
      </c>
      <c r="G599" s="206">
        <v>3</v>
      </c>
      <c r="H599" s="3">
        <v>8.5500000000000007</v>
      </c>
    </row>
    <row r="600" spans="1:8">
      <c r="A600" s="206">
        <v>42397.689899999998</v>
      </c>
      <c r="B600" s="206">
        <v>1</v>
      </c>
      <c r="C600" s="206">
        <v>1</v>
      </c>
      <c r="D600" s="73">
        <v>30</v>
      </c>
      <c r="E600" s="73">
        <v>3</v>
      </c>
      <c r="F600">
        <v>10</v>
      </c>
      <c r="G600" s="206">
        <v>3</v>
      </c>
      <c r="H600" s="3">
        <v>605.74250464323791</v>
      </c>
    </row>
    <row r="601" spans="1:8">
      <c r="A601" s="206">
        <v>42397.689899999998</v>
      </c>
      <c r="B601" s="206">
        <v>1</v>
      </c>
      <c r="C601" s="206">
        <v>1</v>
      </c>
      <c r="D601" s="73">
        <v>30</v>
      </c>
      <c r="E601" s="73">
        <v>3</v>
      </c>
      <c r="F601">
        <v>11</v>
      </c>
      <c r="G601" s="206">
        <v>3</v>
      </c>
      <c r="H601" s="3">
        <v>287.91525454021615</v>
      </c>
    </row>
    <row r="602" spans="1:8">
      <c r="A602" s="206">
        <v>42397.689899999998</v>
      </c>
      <c r="B602" s="206">
        <v>1</v>
      </c>
      <c r="C602" s="206">
        <v>1</v>
      </c>
      <c r="D602" s="73">
        <v>30</v>
      </c>
      <c r="E602" s="73">
        <v>3</v>
      </c>
      <c r="F602">
        <v>13</v>
      </c>
      <c r="G602" s="206">
        <v>3</v>
      </c>
      <c r="H602" s="3">
        <v>63.265519112319716</v>
      </c>
    </row>
    <row r="603" spans="1:8">
      <c r="A603" s="206">
        <v>42397.689899999998</v>
      </c>
      <c r="B603" s="206">
        <v>1</v>
      </c>
      <c r="C603" s="206">
        <v>1</v>
      </c>
      <c r="D603" s="73">
        <v>30</v>
      </c>
      <c r="E603" s="73">
        <v>3</v>
      </c>
      <c r="F603">
        <v>14</v>
      </c>
      <c r="G603" s="206">
        <v>3</v>
      </c>
      <c r="H603" s="3">
        <v>2.79</v>
      </c>
    </row>
    <row r="604" spans="1:8">
      <c r="A604" s="206">
        <v>42397.689899999998</v>
      </c>
      <c r="B604" s="206">
        <v>1</v>
      </c>
      <c r="C604" s="206">
        <v>1</v>
      </c>
      <c r="D604" s="73">
        <v>30</v>
      </c>
      <c r="E604" s="73">
        <v>3</v>
      </c>
      <c r="F604">
        <v>15</v>
      </c>
      <c r="G604" s="206">
        <v>3</v>
      </c>
      <c r="H604" s="3">
        <v>3.17</v>
      </c>
    </row>
    <row r="605" spans="1:8">
      <c r="A605" s="206">
        <v>42397.689899999998</v>
      </c>
      <c r="B605" s="206">
        <v>1</v>
      </c>
      <c r="C605" s="206">
        <v>1</v>
      </c>
      <c r="D605" s="73">
        <v>30</v>
      </c>
      <c r="E605" s="73">
        <v>3</v>
      </c>
      <c r="F605">
        <v>16</v>
      </c>
      <c r="G605" s="206">
        <v>3</v>
      </c>
      <c r="H605" s="3">
        <v>95.463364778700111</v>
      </c>
    </row>
    <row r="606" spans="1:8">
      <c r="A606" s="206">
        <v>42397.689899999998</v>
      </c>
      <c r="B606" s="206">
        <v>1</v>
      </c>
      <c r="C606" s="206">
        <v>1</v>
      </c>
      <c r="D606" s="73">
        <v>30</v>
      </c>
      <c r="E606" s="73">
        <v>3</v>
      </c>
      <c r="F606">
        <v>17</v>
      </c>
      <c r="G606" s="206">
        <v>3</v>
      </c>
      <c r="H606" s="3">
        <v>208.10631492729257</v>
      </c>
    </row>
    <row r="607" spans="1:8">
      <c r="A607" s="206">
        <v>42397.689899999998</v>
      </c>
      <c r="B607" s="206">
        <v>1</v>
      </c>
      <c r="C607" s="206">
        <v>1</v>
      </c>
      <c r="D607" s="73">
        <v>30</v>
      </c>
      <c r="E607" s="73">
        <v>3</v>
      </c>
      <c r="F607">
        <v>18</v>
      </c>
      <c r="G607" s="206">
        <v>3</v>
      </c>
      <c r="H607" s="3">
        <v>2.13</v>
      </c>
    </row>
    <row r="608" spans="1:8">
      <c r="A608" s="206">
        <v>42397.689899999998</v>
      </c>
      <c r="B608" s="206">
        <v>1</v>
      </c>
      <c r="C608" s="206">
        <v>1</v>
      </c>
      <c r="D608" s="73">
        <v>30</v>
      </c>
      <c r="E608" s="73">
        <v>3</v>
      </c>
      <c r="F608">
        <v>20</v>
      </c>
      <c r="G608" s="206">
        <v>3</v>
      </c>
      <c r="H608" s="3">
        <v>7.1690790111940306</v>
      </c>
    </row>
    <row r="609" spans="1:8">
      <c r="A609" s="206">
        <v>42397.689899999998</v>
      </c>
      <c r="B609" s="206">
        <v>1</v>
      </c>
      <c r="C609" s="206">
        <v>1</v>
      </c>
      <c r="D609" s="73">
        <v>30</v>
      </c>
      <c r="E609" s="73">
        <v>3</v>
      </c>
      <c r="F609">
        <v>22</v>
      </c>
      <c r="G609" s="206">
        <v>3</v>
      </c>
      <c r="H609" s="3">
        <v>36.265458128163417</v>
      </c>
    </row>
    <row r="610" spans="1:8">
      <c r="A610" s="206">
        <v>42397.689899999998</v>
      </c>
      <c r="B610" s="206">
        <v>1</v>
      </c>
      <c r="C610" s="206">
        <v>1</v>
      </c>
      <c r="D610" s="73">
        <v>30</v>
      </c>
      <c r="E610" s="73">
        <v>3</v>
      </c>
      <c r="F610">
        <v>26</v>
      </c>
      <c r="G610" s="206">
        <v>3</v>
      </c>
      <c r="H610" s="3">
        <v>15.014287854655981</v>
      </c>
    </row>
    <row r="611" spans="1:8">
      <c r="A611" s="206">
        <v>42397.689899999998</v>
      </c>
      <c r="B611" s="206">
        <v>1</v>
      </c>
      <c r="C611" s="206">
        <v>1</v>
      </c>
      <c r="D611" s="73">
        <v>30</v>
      </c>
      <c r="E611" s="73">
        <v>3</v>
      </c>
      <c r="F611">
        <v>27</v>
      </c>
      <c r="G611" s="206">
        <v>3</v>
      </c>
      <c r="H611" s="3">
        <v>1.54</v>
      </c>
    </row>
    <row r="612" spans="1:8">
      <c r="A612" s="206">
        <v>42397.689899999998</v>
      </c>
      <c r="B612" s="206">
        <v>1</v>
      </c>
      <c r="C612" s="206">
        <v>1</v>
      </c>
      <c r="D612" s="73">
        <v>30</v>
      </c>
      <c r="E612" s="73">
        <v>3</v>
      </c>
      <c r="F612">
        <v>30</v>
      </c>
      <c r="G612" s="206">
        <v>3</v>
      </c>
      <c r="H612" s="3">
        <v>13.425490797941073</v>
      </c>
    </row>
    <row r="613" spans="1:8">
      <c r="A613" s="206">
        <v>42397.689899999998</v>
      </c>
      <c r="B613" s="206">
        <v>1</v>
      </c>
      <c r="C613" s="206">
        <v>1</v>
      </c>
      <c r="D613" s="73">
        <v>30</v>
      </c>
      <c r="E613" s="73">
        <v>3</v>
      </c>
      <c r="F613">
        <v>37</v>
      </c>
      <c r="G613" s="206">
        <v>3</v>
      </c>
      <c r="H613" s="3">
        <v>3.0300000000000002</v>
      </c>
    </row>
    <row r="614" spans="1:8">
      <c r="A614" s="206">
        <v>42397.689899999998</v>
      </c>
      <c r="B614" s="206">
        <v>1</v>
      </c>
      <c r="C614" s="206">
        <v>1</v>
      </c>
      <c r="D614" s="73">
        <v>30</v>
      </c>
      <c r="E614" s="73">
        <v>3</v>
      </c>
      <c r="F614">
        <v>39</v>
      </c>
      <c r="G614" s="206">
        <v>3</v>
      </c>
      <c r="H614" s="3">
        <v>16.649492017869687</v>
      </c>
    </row>
    <row r="615" spans="1:8">
      <c r="A615" s="206">
        <v>42397.689899999998</v>
      </c>
      <c r="B615" s="206">
        <v>1</v>
      </c>
      <c r="C615" s="206">
        <v>1</v>
      </c>
      <c r="D615" s="73">
        <v>30</v>
      </c>
      <c r="E615" s="73">
        <v>3</v>
      </c>
      <c r="F615">
        <v>41</v>
      </c>
      <c r="G615" s="206">
        <v>3</v>
      </c>
      <c r="H615" s="3">
        <v>33.079656216058424</v>
      </c>
    </row>
    <row r="616" spans="1:8">
      <c r="A616" s="206">
        <v>42397.689899999998</v>
      </c>
      <c r="B616" s="206">
        <v>1</v>
      </c>
      <c r="C616" s="206">
        <v>1</v>
      </c>
      <c r="D616" s="73">
        <v>30</v>
      </c>
      <c r="E616" s="73">
        <v>3</v>
      </c>
      <c r="F616">
        <v>42</v>
      </c>
      <c r="G616" s="206">
        <v>3</v>
      </c>
      <c r="H616" s="3">
        <v>6.7209818963925869</v>
      </c>
    </row>
    <row r="617" spans="1:8">
      <c r="A617" s="206">
        <v>42397.689899999998</v>
      </c>
      <c r="B617" s="206">
        <v>1</v>
      </c>
      <c r="C617" s="206">
        <v>1</v>
      </c>
      <c r="D617" s="73">
        <v>30</v>
      </c>
      <c r="E617" s="73">
        <v>3</v>
      </c>
      <c r="F617">
        <v>45</v>
      </c>
      <c r="G617" s="206">
        <v>3</v>
      </c>
      <c r="H617" s="3">
        <v>17.988510369756629</v>
      </c>
    </row>
    <row r="618" spans="1:8">
      <c r="A618" s="206">
        <v>42397.689899999998</v>
      </c>
      <c r="B618" s="206">
        <v>1</v>
      </c>
      <c r="C618" s="206">
        <v>1</v>
      </c>
      <c r="D618" s="73">
        <v>30</v>
      </c>
      <c r="E618" s="73">
        <v>3</v>
      </c>
      <c r="F618">
        <v>48</v>
      </c>
      <c r="G618" s="206">
        <v>3</v>
      </c>
      <c r="H618" s="3">
        <v>7.0669147881186758</v>
      </c>
    </row>
    <row r="619" spans="1:8">
      <c r="A619" s="206">
        <v>42397.689899999998</v>
      </c>
      <c r="B619" s="206">
        <v>1</v>
      </c>
      <c r="C619" s="206">
        <v>1</v>
      </c>
      <c r="D619" s="73">
        <v>30</v>
      </c>
      <c r="E619" s="73">
        <v>3</v>
      </c>
      <c r="F619">
        <v>56</v>
      </c>
      <c r="G619" s="206">
        <v>3</v>
      </c>
      <c r="H619" s="3">
        <v>16.868346720357867</v>
      </c>
    </row>
    <row r="620" spans="1:8">
      <c r="A620" s="206">
        <v>42397.689899999998</v>
      </c>
      <c r="B620" s="206">
        <v>1</v>
      </c>
      <c r="C620" s="206">
        <v>1</v>
      </c>
      <c r="D620" s="73">
        <v>30</v>
      </c>
      <c r="E620" s="73">
        <v>3</v>
      </c>
      <c r="F620">
        <v>57</v>
      </c>
      <c r="G620" s="206">
        <v>3</v>
      </c>
      <c r="H620" s="3">
        <v>14.332135684755963</v>
      </c>
    </row>
    <row r="621" spans="1:8">
      <c r="A621" s="206">
        <v>42397.689899999998</v>
      </c>
      <c r="B621" s="206">
        <v>1</v>
      </c>
      <c r="C621" s="206">
        <v>1</v>
      </c>
      <c r="D621" s="73">
        <v>30</v>
      </c>
      <c r="E621" s="73">
        <v>3</v>
      </c>
      <c r="F621">
        <v>61</v>
      </c>
      <c r="G621" s="206">
        <v>3</v>
      </c>
      <c r="H621" s="3">
        <v>7.4622666643770641</v>
      </c>
    </row>
    <row r="622" spans="1:8">
      <c r="A622" s="206">
        <v>42397.689899999998</v>
      </c>
      <c r="B622" s="206">
        <v>1</v>
      </c>
      <c r="C622" s="206">
        <v>1</v>
      </c>
      <c r="D622" s="73">
        <v>30</v>
      </c>
      <c r="E622" s="73">
        <v>3</v>
      </c>
      <c r="F622">
        <v>67</v>
      </c>
      <c r="G622" s="206">
        <v>3</v>
      </c>
      <c r="H622" s="3">
        <v>20.591243555124347</v>
      </c>
    </row>
    <row r="623" spans="1:8">
      <c r="A623" s="206">
        <v>42397.689899999998</v>
      </c>
      <c r="B623" s="206">
        <v>1</v>
      </c>
      <c r="C623" s="206">
        <v>1</v>
      </c>
      <c r="D623" s="73">
        <v>30</v>
      </c>
      <c r="E623" s="73">
        <v>3</v>
      </c>
      <c r="F623">
        <v>74</v>
      </c>
      <c r="G623" s="206">
        <v>3</v>
      </c>
      <c r="H623" s="3">
        <v>3459.7221332035533</v>
      </c>
    </row>
    <row r="624" spans="1:8">
      <c r="A624" s="206">
        <v>42397.689899999998</v>
      </c>
      <c r="B624" s="206">
        <v>1</v>
      </c>
      <c r="C624" s="206">
        <v>1</v>
      </c>
      <c r="D624" s="73">
        <v>30</v>
      </c>
      <c r="E624" s="73">
        <v>4</v>
      </c>
      <c r="F624">
        <v>1</v>
      </c>
      <c r="G624" s="206">
        <v>3</v>
      </c>
      <c r="H624" s="3">
        <v>12.492279197761196</v>
      </c>
    </row>
    <row r="625" spans="1:8">
      <c r="A625" s="206">
        <v>42397.689899999998</v>
      </c>
      <c r="B625" s="206">
        <v>1</v>
      </c>
      <c r="C625" s="206">
        <v>1</v>
      </c>
      <c r="D625" s="73">
        <v>30</v>
      </c>
      <c r="E625" s="73">
        <v>4</v>
      </c>
      <c r="F625">
        <v>9</v>
      </c>
      <c r="G625" s="206">
        <v>3</v>
      </c>
      <c r="H625" s="3">
        <v>17.571767473608745</v>
      </c>
    </row>
    <row r="626" spans="1:8">
      <c r="A626" s="206">
        <v>42397.689899999998</v>
      </c>
      <c r="B626" s="206">
        <v>1</v>
      </c>
      <c r="C626" s="206">
        <v>1</v>
      </c>
      <c r="D626" s="73">
        <v>30</v>
      </c>
      <c r="E626" s="73">
        <v>4</v>
      </c>
      <c r="F626">
        <v>10</v>
      </c>
      <c r="G626" s="206">
        <v>3</v>
      </c>
      <c r="H626" s="3">
        <v>369.01868689817417</v>
      </c>
    </row>
    <row r="627" spans="1:8">
      <c r="A627" s="206">
        <v>42397.689899999998</v>
      </c>
      <c r="B627" s="206">
        <v>1</v>
      </c>
      <c r="C627" s="206">
        <v>1</v>
      </c>
      <c r="D627" s="73">
        <v>30</v>
      </c>
      <c r="E627" s="73">
        <v>4</v>
      </c>
      <c r="F627">
        <v>11</v>
      </c>
      <c r="G627" s="206">
        <v>3</v>
      </c>
      <c r="H627" s="3">
        <v>84.729614515514783</v>
      </c>
    </row>
    <row r="628" spans="1:8">
      <c r="A628" s="206">
        <v>42397.689899999998</v>
      </c>
      <c r="B628" s="206">
        <v>1</v>
      </c>
      <c r="C628" s="206">
        <v>1</v>
      </c>
      <c r="D628" s="73">
        <v>30</v>
      </c>
      <c r="E628" s="73">
        <v>4</v>
      </c>
      <c r="F628">
        <v>13</v>
      </c>
      <c r="G628" s="206">
        <v>3</v>
      </c>
      <c r="H628" s="3">
        <v>54.560302704763345</v>
      </c>
    </row>
    <row r="629" spans="1:8">
      <c r="A629" s="206">
        <v>42397.689899999998</v>
      </c>
      <c r="B629" s="206">
        <v>1</v>
      </c>
      <c r="C629" s="206">
        <v>1</v>
      </c>
      <c r="D629" s="73">
        <v>30</v>
      </c>
      <c r="E629" s="73">
        <v>4</v>
      </c>
      <c r="F629">
        <v>14</v>
      </c>
      <c r="G629" s="206">
        <v>3</v>
      </c>
      <c r="H629" s="3">
        <v>9.5543370095776972</v>
      </c>
    </row>
    <row r="630" spans="1:8">
      <c r="A630" s="206">
        <v>42397.689899999998</v>
      </c>
      <c r="B630" s="206">
        <v>1</v>
      </c>
      <c r="C630" s="206">
        <v>1</v>
      </c>
      <c r="D630" s="73">
        <v>30</v>
      </c>
      <c r="E630" s="73">
        <v>4</v>
      </c>
      <c r="F630">
        <v>15</v>
      </c>
      <c r="G630" s="206">
        <v>3</v>
      </c>
      <c r="H630" s="3">
        <v>30.27</v>
      </c>
    </row>
    <row r="631" spans="1:8">
      <c r="A631" s="206">
        <v>42397.689899999998</v>
      </c>
      <c r="B631" s="206">
        <v>1</v>
      </c>
      <c r="C631" s="206">
        <v>1</v>
      </c>
      <c r="D631" s="73">
        <v>30</v>
      </c>
      <c r="E631" s="73">
        <v>4</v>
      </c>
      <c r="F631">
        <v>16</v>
      </c>
      <c r="G631" s="206">
        <v>3</v>
      </c>
      <c r="H631" s="3">
        <v>22.568171573675215</v>
      </c>
    </row>
    <row r="632" spans="1:8">
      <c r="A632" s="206">
        <v>42397.689899999998</v>
      </c>
      <c r="B632" s="206">
        <v>1</v>
      </c>
      <c r="C632" s="206">
        <v>1</v>
      </c>
      <c r="D632" s="73">
        <v>30</v>
      </c>
      <c r="E632" s="73">
        <v>4</v>
      </c>
      <c r="F632">
        <v>17</v>
      </c>
      <c r="G632" s="206">
        <v>3</v>
      </c>
      <c r="H632" s="3">
        <v>20.263870488587045</v>
      </c>
    </row>
    <row r="633" spans="1:8">
      <c r="A633" s="206">
        <v>42397.689899999998</v>
      </c>
      <c r="B633" s="206">
        <v>1</v>
      </c>
      <c r="C633" s="206">
        <v>1</v>
      </c>
      <c r="D633" s="73">
        <v>30</v>
      </c>
      <c r="E633" s="73">
        <v>4</v>
      </c>
      <c r="F633">
        <v>18</v>
      </c>
      <c r="G633" s="206">
        <v>3</v>
      </c>
      <c r="H633" s="3">
        <v>1.56</v>
      </c>
    </row>
    <row r="634" spans="1:8">
      <c r="A634" s="206">
        <v>42397.689899999998</v>
      </c>
      <c r="B634" s="206">
        <v>1</v>
      </c>
      <c r="C634" s="206">
        <v>1</v>
      </c>
      <c r="D634" s="73">
        <v>30</v>
      </c>
      <c r="E634" s="73">
        <v>4</v>
      </c>
      <c r="F634">
        <v>20</v>
      </c>
      <c r="G634" s="206">
        <v>3</v>
      </c>
      <c r="H634" s="3">
        <v>5.3207773346441316</v>
      </c>
    </row>
    <row r="635" spans="1:8">
      <c r="A635" s="206">
        <v>42397.689899999998</v>
      </c>
      <c r="B635" s="206">
        <v>1</v>
      </c>
      <c r="C635" s="206">
        <v>1</v>
      </c>
      <c r="D635" s="73">
        <v>30</v>
      </c>
      <c r="E635" s="73">
        <v>4</v>
      </c>
      <c r="F635">
        <v>22</v>
      </c>
      <c r="G635" s="206">
        <v>3</v>
      </c>
      <c r="H635" s="3">
        <v>5.05</v>
      </c>
    </row>
    <row r="636" spans="1:8">
      <c r="A636" s="206">
        <v>42397.689899999998</v>
      </c>
      <c r="B636" s="206">
        <v>1</v>
      </c>
      <c r="C636" s="206">
        <v>1</v>
      </c>
      <c r="D636" s="73">
        <v>30</v>
      </c>
      <c r="E636" s="73">
        <v>4</v>
      </c>
      <c r="F636">
        <v>26</v>
      </c>
      <c r="G636" s="206">
        <v>3</v>
      </c>
      <c r="H636" s="3">
        <v>5.0600000000000005</v>
      </c>
    </row>
    <row r="637" spans="1:8">
      <c r="A637" s="206">
        <v>42397.689899999998</v>
      </c>
      <c r="B637" s="206">
        <v>1</v>
      </c>
      <c r="C637" s="206">
        <v>1</v>
      </c>
      <c r="D637" s="73">
        <v>30</v>
      </c>
      <c r="E637" s="73">
        <v>4</v>
      </c>
      <c r="F637">
        <v>39</v>
      </c>
      <c r="G637" s="206">
        <v>3</v>
      </c>
      <c r="H637" s="3">
        <v>4.5959655615037542</v>
      </c>
    </row>
    <row r="638" spans="1:8">
      <c r="A638" s="206">
        <v>42397.689899999998</v>
      </c>
      <c r="B638" s="206">
        <v>1</v>
      </c>
      <c r="C638" s="206">
        <v>1</v>
      </c>
      <c r="D638" s="73">
        <v>30</v>
      </c>
      <c r="E638" s="73">
        <v>4</v>
      </c>
      <c r="F638">
        <v>54</v>
      </c>
      <c r="G638" s="206">
        <v>3</v>
      </c>
      <c r="H638" s="3">
        <v>3.9535187625838746</v>
      </c>
    </row>
    <row r="639" spans="1:8">
      <c r="A639" s="206">
        <v>42397.689899999998</v>
      </c>
      <c r="B639" s="206">
        <v>1</v>
      </c>
      <c r="C639" s="206">
        <v>1</v>
      </c>
      <c r="D639" s="73">
        <v>30</v>
      </c>
      <c r="E639" s="73">
        <v>4</v>
      </c>
      <c r="F639">
        <v>74</v>
      </c>
      <c r="G639" s="206">
        <v>3</v>
      </c>
      <c r="H639" s="3">
        <v>2440.5342366104023</v>
      </c>
    </row>
    <row r="640" spans="1:8">
      <c r="A640" s="206">
        <v>42397.689899999998</v>
      </c>
      <c r="B640" s="206">
        <v>1</v>
      </c>
      <c r="C640" s="206">
        <v>1</v>
      </c>
      <c r="D640" s="73">
        <v>30</v>
      </c>
      <c r="E640" s="73">
        <v>5</v>
      </c>
      <c r="F640">
        <v>11</v>
      </c>
      <c r="G640" s="206">
        <v>3</v>
      </c>
      <c r="H640" s="3">
        <v>9.0272011745665139</v>
      </c>
    </row>
    <row r="641" spans="1:8">
      <c r="A641" s="206">
        <v>42397.689899999998</v>
      </c>
      <c r="B641" s="206">
        <v>1</v>
      </c>
      <c r="C641" s="206">
        <v>1</v>
      </c>
      <c r="D641" s="180">
        <v>30</v>
      </c>
      <c r="E641" s="73">
        <v>5</v>
      </c>
      <c r="F641">
        <v>74</v>
      </c>
      <c r="G641" s="206">
        <v>3</v>
      </c>
      <c r="H641" s="3">
        <v>47.176587188810707</v>
      </c>
    </row>
    <row r="642" spans="1:8">
      <c r="A642" s="206">
        <f>WhiteMerged!A2</f>
        <v>80816</v>
      </c>
      <c r="B642" s="206">
        <f>WhiteMerged!B2</f>
        <v>1</v>
      </c>
      <c r="C642" s="206">
        <f>WhiteMerged!C2</f>
        <v>1</v>
      </c>
      <c r="D642" s="206">
        <f>WhiteMerged!D2</f>
        <v>33</v>
      </c>
      <c r="E642" s="206">
        <f>WhiteMerged!F2</f>
        <v>2</v>
      </c>
      <c r="F642" s="206">
        <f>WhiteMerged!E2</f>
        <v>5</v>
      </c>
      <c r="G642" s="206">
        <f>WhiteMerged!G2</f>
        <v>3</v>
      </c>
      <c r="H642" s="206">
        <f>WhiteMerged!H2</f>
        <v>0</v>
      </c>
    </row>
    <row r="643" spans="1:8">
      <c r="A643" s="206">
        <f>WhiteMerged!A3</f>
        <v>80816</v>
      </c>
      <c r="B643" s="206">
        <f>WhiteMerged!B3</f>
        <v>1</v>
      </c>
      <c r="C643" s="206">
        <f>WhiteMerged!C3</f>
        <v>1</v>
      </c>
      <c r="D643" s="206">
        <f>WhiteMerged!D3</f>
        <v>33</v>
      </c>
      <c r="E643" s="206">
        <f>WhiteMerged!F3</f>
        <v>3</v>
      </c>
      <c r="F643" s="206">
        <f>WhiteMerged!E3</f>
        <v>9</v>
      </c>
      <c r="G643" s="206">
        <f>WhiteMerged!G3</f>
        <v>3</v>
      </c>
      <c r="H643" s="206">
        <f>WhiteMerged!H3</f>
        <v>12.23</v>
      </c>
    </row>
    <row r="644" spans="1:8">
      <c r="A644" s="206">
        <f>WhiteMerged!A4</f>
        <v>80816</v>
      </c>
      <c r="B644" s="206">
        <f>WhiteMerged!B4</f>
        <v>1</v>
      </c>
      <c r="C644" s="206">
        <f>WhiteMerged!C4</f>
        <v>1</v>
      </c>
      <c r="D644" s="206">
        <f>WhiteMerged!D4</f>
        <v>33</v>
      </c>
      <c r="E644" s="206">
        <f>WhiteMerged!F4</f>
        <v>4</v>
      </c>
      <c r="F644" s="206">
        <f>WhiteMerged!E4</f>
        <v>9</v>
      </c>
      <c r="G644" s="206">
        <f>WhiteMerged!G4</f>
        <v>3</v>
      </c>
      <c r="H644" s="206">
        <f>WhiteMerged!H4</f>
        <v>58.978334507777433</v>
      </c>
    </row>
    <row r="645" spans="1:8">
      <c r="A645" s="206">
        <f>WhiteMerged!A5</f>
        <v>80816</v>
      </c>
      <c r="B645" s="206">
        <f>WhiteMerged!B5</f>
        <v>1</v>
      </c>
      <c r="C645" s="206">
        <f>WhiteMerged!C5</f>
        <v>1</v>
      </c>
      <c r="D645" s="206">
        <f>WhiteMerged!D5</f>
        <v>33</v>
      </c>
      <c r="E645" s="206">
        <f>WhiteMerged!F5</f>
        <v>5</v>
      </c>
      <c r="F645" s="206">
        <f>WhiteMerged!E5</f>
        <v>9</v>
      </c>
      <c r="G645" s="206">
        <f>WhiteMerged!G5</f>
        <v>3</v>
      </c>
      <c r="H645" s="206">
        <f>WhiteMerged!H5</f>
        <v>5.6</v>
      </c>
    </row>
    <row r="646" spans="1:8">
      <c r="A646" s="206">
        <f>WhiteMerged!A6</f>
        <v>80816</v>
      </c>
      <c r="B646" s="206">
        <f>WhiteMerged!B6</f>
        <v>1</v>
      </c>
      <c r="C646" s="206">
        <f>WhiteMerged!C6</f>
        <v>1</v>
      </c>
      <c r="D646" s="206">
        <f>WhiteMerged!D6</f>
        <v>33</v>
      </c>
      <c r="E646" s="206">
        <f>WhiteMerged!F6</f>
        <v>4</v>
      </c>
      <c r="F646" s="206">
        <f>WhiteMerged!E6</f>
        <v>16</v>
      </c>
      <c r="G646" s="206">
        <f>WhiteMerged!G6</f>
        <v>3</v>
      </c>
      <c r="H646" s="206">
        <f>WhiteMerged!H6</f>
        <v>40.019611650485437</v>
      </c>
    </row>
    <row r="647" spans="1:8">
      <c r="A647" s="206">
        <f>WhiteMerged!A7</f>
        <v>80816</v>
      </c>
      <c r="B647" s="206">
        <f>WhiteMerged!B7</f>
        <v>1</v>
      </c>
      <c r="C647" s="206">
        <f>WhiteMerged!C7</f>
        <v>1</v>
      </c>
      <c r="D647" s="206">
        <f>WhiteMerged!D7</f>
        <v>33</v>
      </c>
      <c r="E647" s="206">
        <f>WhiteMerged!F7</f>
        <v>4</v>
      </c>
      <c r="F647" s="206">
        <f>WhiteMerged!E7</f>
        <v>18</v>
      </c>
      <c r="G647" s="206">
        <f>WhiteMerged!G7</f>
        <v>3</v>
      </c>
      <c r="H647" s="206">
        <f>WhiteMerged!H7</f>
        <v>1.24</v>
      </c>
    </row>
    <row r="648" spans="1:8">
      <c r="A648" s="206">
        <f>WhiteMerged!A8</f>
        <v>80816</v>
      </c>
      <c r="B648" s="206">
        <f>WhiteMerged!B8</f>
        <v>1</v>
      </c>
      <c r="C648" s="206">
        <f>WhiteMerged!C8</f>
        <v>1</v>
      </c>
      <c r="D648" s="206">
        <f>WhiteMerged!D8</f>
        <v>33</v>
      </c>
      <c r="E648" s="206">
        <f>WhiteMerged!F8</f>
        <v>3</v>
      </c>
      <c r="F648" s="206">
        <f>WhiteMerged!E8</f>
        <v>22</v>
      </c>
      <c r="G648" s="206">
        <f>WhiteMerged!G8</f>
        <v>3</v>
      </c>
      <c r="H648" s="206">
        <f>WhiteMerged!H8</f>
        <v>8.1656720430107512</v>
      </c>
    </row>
    <row r="649" spans="1:8">
      <c r="A649" s="206">
        <f>WhiteMerged!A9</f>
        <v>80816</v>
      </c>
      <c r="B649" s="206">
        <f>WhiteMerged!B9</f>
        <v>1</v>
      </c>
      <c r="C649" s="206">
        <f>WhiteMerged!C9</f>
        <v>1</v>
      </c>
      <c r="D649" s="206">
        <f>WhiteMerged!D9</f>
        <v>33</v>
      </c>
      <c r="E649" s="206">
        <f>WhiteMerged!F9</f>
        <v>4</v>
      </c>
      <c r="F649" s="206">
        <f>WhiteMerged!E9</f>
        <v>26</v>
      </c>
      <c r="G649" s="206">
        <f>WhiteMerged!G9</f>
        <v>3</v>
      </c>
      <c r="H649" s="206">
        <f>WhiteMerged!H9</f>
        <v>1.36</v>
      </c>
    </row>
    <row r="650" spans="1:8">
      <c r="A650" s="206">
        <f>WhiteMerged!A10</f>
        <v>80816</v>
      </c>
      <c r="B650" s="206">
        <f>WhiteMerged!B10</f>
        <v>1</v>
      </c>
      <c r="C650" s="206">
        <f>WhiteMerged!C10</f>
        <v>1</v>
      </c>
      <c r="D650" s="206">
        <f>WhiteMerged!D10</f>
        <v>33</v>
      </c>
      <c r="E650" s="206">
        <f>WhiteMerged!F10</f>
        <v>3</v>
      </c>
      <c r="F650" s="206">
        <f>WhiteMerged!E10</f>
        <v>41</v>
      </c>
      <c r="G650" s="206">
        <f>WhiteMerged!G10</f>
        <v>3</v>
      </c>
      <c r="H650" s="206">
        <f>WhiteMerged!H10</f>
        <v>5.52</v>
      </c>
    </row>
    <row r="651" spans="1:8">
      <c r="A651" s="206">
        <f>WhiteMerged!A11</f>
        <v>80816</v>
      </c>
      <c r="B651" s="206">
        <f>WhiteMerged!B11</f>
        <v>1</v>
      </c>
      <c r="C651" s="206">
        <f>WhiteMerged!C11</f>
        <v>1</v>
      </c>
      <c r="D651" s="206">
        <f>WhiteMerged!D11</f>
        <v>33</v>
      </c>
      <c r="E651" s="206">
        <f>WhiteMerged!F11</f>
        <v>3</v>
      </c>
      <c r="F651" s="206">
        <f>WhiteMerged!E11</f>
        <v>42</v>
      </c>
      <c r="G651" s="206">
        <f>WhiteMerged!G11</f>
        <v>3</v>
      </c>
      <c r="H651" s="206">
        <f>WhiteMerged!H11</f>
        <v>10.674677419354838</v>
      </c>
    </row>
    <row r="652" spans="1:8">
      <c r="A652" s="206">
        <f>WhiteMerged!A12</f>
        <v>80816</v>
      </c>
      <c r="B652" s="206">
        <f>WhiteMerged!B12</f>
        <v>1</v>
      </c>
      <c r="C652" s="206">
        <f>WhiteMerged!C12</f>
        <v>1</v>
      </c>
      <c r="D652" s="206">
        <f>WhiteMerged!D12</f>
        <v>33</v>
      </c>
      <c r="E652" s="206">
        <f>WhiteMerged!F12</f>
        <v>4</v>
      </c>
      <c r="F652" s="206">
        <f>WhiteMerged!E12</f>
        <v>42</v>
      </c>
      <c r="G652" s="206">
        <f>WhiteMerged!G12</f>
        <v>3</v>
      </c>
      <c r="H652" s="206">
        <f>WhiteMerged!H12</f>
        <v>2.81</v>
      </c>
    </row>
    <row r="653" spans="1:8">
      <c r="A653" s="206">
        <f>WhiteMerged!A13</f>
        <v>80816</v>
      </c>
      <c r="B653" s="206">
        <f>WhiteMerged!B13</f>
        <v>1</v>
      </c>
      <c r="C653" s="206">
        <f>WhiteMerged!C13</f>
        <v>1</v>
      </c>
      <c r="D653" s="206">
        <f>WhiteMerged!D13</f>
        <v>33</v>
      </c>
      <c r="E653" s="206">
        <f>WhiteMerged!F13</f>
        <v>3</v>
      </c>
      <c r="F653" s="206">
        <f>WhiteMerged!E13</f>
        <v>45</v>
      </c>
      <c r="G653" s="206">
        <f>WhiteMerged!G13</f>
        <v>3</v>
      </c>
      <c r="H653" s="206">
        <f>WhiteMerged!H13</f>
        <v>3.07</v>
      </c>
    </row>
    <row r="654" spans="1:8">
      <c r="A654" s="206">
        <f>WhiteMerged!A14</f>
        <v>80816</v>
      </c>
      <c r="B654" s="206">
        <f>WhiteMerged!B14</f>
        <v>1</v>
      </c>
      <c r="C654" s="206">
        <f>WhiteMerged!C14</f>
        <v>1</v>
      </c>
      <c r="D654" s="206">
        <f>WhiteMerged!D14</f>
        <v>33</v>
      </c>
      <c r="E654" s="206">
        <f>WhiteMerged!F14</f>
        <v>3</v>
      </c>
      <c r="F654" s="206">
        <f>WhiteMerged!E14</f>
        <v>53</v>
      </c>
      <c r="G654" s="206">
        <f>WhiteMerged!G14</f>
        <v>3</v>
      </c>
      <c r="H654" s="206">
        <f>WhiteMerged!H14</f>
        <v>159.10942230399831</v>
      </c>
    </row>
    <row r="655" spans="1:8">
      <c r="A655" s="206">
        <f>WhiteMerged!A15</f>
        <v>80816</v>
      </c>
      <c r="B655" s="206">
        <f>WhiteMerged!B15</f>
        <v>1</v>
      </c>
      <c r="C655" s="206">
        <f>WhiteMerged!C15</f>
        <v>1</v>
      </c>
      <c r="D655" s="206">
        <f>WhiteMerged!D15</f>
        <v>33</v>
      </c>
      <c r="E655" s="206">
        <f>WhiteMerged!F15</f>
        <v>4</v>
      </c>
      <c r="F655" s="206">
        <f>WhiteMerged!E15</f>
        <v>53</v>
      </c>
      <c r="G655" s="206">
        <f>WhiteMerged!G15</f>
        <v>3</v>
      </c>
      <c r="H655" s="206">
        <f>WhiteMerged!H15</f>
        <v>10.24</v>
      </c>
    </row>
    <row r="656" spans="1:8">
      <c r="A656" s="206">
        <f>WhiteMerged!A16</f>
        <v>80816</v>
      </c>
      <c r="B656" s="206">
        <f>WhiteMerged!B16</f>
        <v>1</v>
      </c>
      <c r="C656" s="206">
        <f>WhiteMerged!C16</f>
        <v>1</v>
      </c>
      <c r="D656" s="206">
        <f>WhiteMerged!D16</f>
        <v>33</v>
      </c>
      <c r="E656" s="206">
        <f>WhiteMerged!F16</f>
        <v>5</v>
      </c>
      <c r="F656" s="206">
        <f>WhiteMerged!E16</f>
        <v>53</v>
      </c>
      <c r="G656" s="206">
        <f>WhiteMerged!G16</f>
        <v>3</v>
      </c>
      <c r="H656" s="206">
        <f>WhiteMerged!H16</f>
        <v>7.01</v>
      </c>
    </row>
    <row r="657" spans="1:8">
      <c r="A657" s="206">
        <f>WhiteMerged!A17</f>
        <v>80816</v>
      </c>
      <c r="B657" s="206">
        <f>WhiteMerged!B17</f>
        <v>1</v>
      </c>
      <c r="C657" s="206">
        <f>WhiteMerged!C17</f>
        <v>1</v>
      </c>
      <c r="D657" s="206">
        <f>WhiteMerged!D17</f>
        <v>33</v>
      </c>
      <c r="E657" s="206">
        <f>WhiteMerged!F17</f>
        <v>4</v>
      </c>
      <c r="F657" s="206">
        <f>WhiteMerged!E17</f>
        <v>54</v>
      </c>
      <c r="G657" s="206">
        <f>WhiteMerged!G17</f>
        <v>3</v>
      </c>
      <c r="H657" s="206">
        <f>WhiteMerged!H17</f>
        <v>10.492204301075267</v>
      </c>
    </row>
    <row r="658" spans="1:8">
      <c r="A658" s="206">
        <f>WhiteMerged!A18</f>
        <v>80816</v>
      </c>
      <c r="B658" s="206">
        <f>WhiteMerged!B18</f>
        <v>1</v>
      </c>
      <c r="C658" s="206">
        <f>WhiteMerged!C18</f>
        <v>1</v>
      </c>
      <c r="D658" s="206">
        <f>WhiteMerged!D18</f>
        <v>33</v>
      </c>
      <c r="E658" s="206">
        <f>WhiteMerged!F18</f>
        <v>2</v>
      </c>
      <c r="F658" s="206">
        <f>WhiteMerged!E18</f>
        <v>55</v>
      </c>
      <c r="G658" s="206">
        <f>WhiteMerged!G18</f>
        <v>3</v>
      </c>
      <c r="H658" s="206">
        <f>WhiteMerged!H18</f>
        <v>2.2809139784946235</v>
      </c>
    </row>
    <row r="659" spans="1:8">
      <c r="A659" s="206">
        <f>WhiteMerged!A19</f>
        <v>80816</v>
      </c>
      <c r="B659" s="206">
        <f>WhiteMerged!B19</f>
        <v>1</v>
      </c>
      <c r="C659" s="206">
        <f>WhiteMerged!C19</f>
        <v>1</v>
      </c>
      <c r="D659" s="206">
        <f>WhiteMerged!D19</f>
        <v>33</v>
      </c>
      <c r="E659" s="206">
        <f>WhiteMerged!F19</f>
        <v>3</v>
      </c>
      <c r="F659" s="206">
        <f>WhiteMerged!E19</f>
        <v>55</v>
      </c>
      <c r="G659" s="206">
        <f>WhiteMerged!G19</f>
        <v>3</v>
      </c>
      <c r="H659" s="206">
        <f>WhiteMerged!H19</f>
        <v>1</v>
      </c>
    </row>
    <row r="660" spans="1:8">
      <c r="A660" s="206">
        <f>WhiteMerged!A20</f>
        <v>80816</v>
      </c>
      <c r="B660" s="206">
        <f>WhiteMerged!B20</f>
        <v>1</v>
      </c>
      <c r="C660" s="206">
        <f>WhiteMerged!C20</f>
        <v>1</v>
      </c>
      <c r="D660" s="206">
        <f>WhiteMerged!D20</f>
        <v>33</v>
      </c>
      <c r="E660" s="206">
        <f>WhiteMerged!F20</f>
        <v>2</v>
      </c>
      <c r="F660" s="206">
        <f>WhiteMerged!E20</f>
        <v>56</v>
      </c>
      <c r="G660" s="206">
        <f>WhiteMerged!G20</f>
        <v>3</v>
      </c>
      <c r="H660" s="206">
        <f>WhiteMerged!H20</f>
        <v>12.420174731182795</v>
      </c>
    </row>
    <row r="661" spans="1:8">
      <c r="A661" s="206">
        <f>WhiteMerged!A21</f>
        <v>80816</v>
      </c>
      <c r="B661" s="206">
        <f>WhiteMerged!B21</f>
        <v>1</v>
      </c>
      <c r="C661" s="206">
        <f>WhiteMerged!C21</f>
        <v>1</v>
      </c>
      <c r="D661" s="206">
        <f>WhiteMerged!D21</f>
        <v>33</v>
      </c>
      <c r="E661" s="206">
        <f>WhiteMerged!F21</f>
        <v>3</v>
      </c>
      <c r="F661" s="206">
        <f>WhiteMerged!E21</f>
        <v>56</v>
      </c>
      <c r="G661" s="206">
        <f>WhiteMerged!G21</f>
        <v>3</v>
      </c>
      <c r="H661" s="206">
        <f>WhiteMerged!H21</f>
        <v>144.7065322580645</v>
      </c>
    </row>
    <row r="662" spans="1:8">
      <c r="A662" s="206">
        <f>WhiteMerged!A22</f>
        <v>80816</v>
      </c>
      <c r="B662" s="206">
        <f>WhiteMerged!B22</f>
        <v>1</v>
      </c>
      <c r="C662" s="206">
        <f>WhiteMerged!C22</f>
        <v>1</v>
      </c>
      <c r="D662" s="206">
        <f>WhiteMerged!D22</f>
        <v>33</v>
      </c>
      <c r="E662" s="206">
        <f>WhiteMerged!F22</f>
        <v>4</v>
      </c>
      <c r="F662" s="206">
        <f>WhiteMerged!E22</f>
        <v>56</v>
      </c>
      <c r="G662" s="206">
        <f>WhiteMerged!G22</f>
        <v>3</v>
      </c>
      <c r="H662" s="206">
        <f>WhiteMerged!H22</f>
        <v>12.88</v>
      </c>
    </row>
    <row r="663" spans="1:8">
      <c r="A663" s="206">
        <f>WhiteMerged!A23</f>
        <v>80816</v>
      </c>
      <c r="B663" s="206">
        <f>WhiteMerged!B23</f>
        <v>1</v>
      </c>
      <c r="C663" s="206">
        <f>WhiteMerged!C23</f>
        <v>1</v>
      </c>
      <c r="D663" s="206">
        <f>WhiteMerged!D23</f>
        <v>33</v>
      </c>
      <c r="E663" s="206">
        <f>WhiteMerged!F23</f>
        <v>3</v>
      </c>
      <c r="F663" s="206">
        <f>WhiteMerged!E23</f>
        <v>57</v>
      </c>
      <c r="G663" s="206">
        <f>WhiteMerged!G23</f>
        <v>3</v>
      </c>
      <c r="H663" s="206">
        <f>WhiteMerged!H23</f>
        <v>175.29365447854681</v>
      </c>
    </row>
    <row r="664" spans="1:8">
      <c r="A664" s="206">
        <f>WhiteMerged!A24</f>
        <v>80816</v>
      </c>
      <c r="B664" s="206">
        <f>WhiteMerged!B24</f>
        <v>1</v>
      </c>
      <c r="C664" s="206">
        <f>WhiteMerged!C24</f>
        <v>1</v>
      </c>
      <c r="D664" s="206">
        <f>WhiteMerged!D24</f>
        <v>33</v>
      </c>
      <c r="E664" s="206">
        <f>WhiteMerged!F24</f>
        <v>4</v>
      </c>
      <c r="F664" s="206">
        <f>WhiteMerged!E24</f>
        <v>57</v>
      </c>
      <c r="G664" s="206">
        <f>WhiteMerged!G24</f>
        <v>3</v>
      </c>
      <c r="H664" s="206">
        <f>WhiteMerged!H24</f>
        <v>34.489999999999995</v>
      </c>
    </row>
    <row r="665" spans="1:8">
      <c r="A665" s="206">
        <f>WhiteMerged!A25</f>
        <v>80816</v>
      </c>
      <c r="B665" s="206">
        <f>WhiteMerged!B25</f>
        <v>1</v>
      </c>
      <c r="C665" s="206">
        <f>WhiteMerged!C25</f>
        <v>1</v>
      </c>
      <c r="D665" s="206">
        <f>WhiteMerged!D25</f>
        <v>33</v>
      </c>
      <c r="E665" s="206">
        <f>WhiteMerged!F25</f>
        <v>2</v>
      </c>
      <c r="F665" s="206">
        <f>WhiteMerged!E25</f>
        <v>58</v>
      </c>
      <c r="G665" s="206">
        <f>WhiteMerged!G25</f>
        <v>3</v>
      </c>
      <c r="H665" s="206">
        <f>WhiteMerged!H25</f>
        <v>4.280913978494624</v>
      </c>
    </row>
    <row r="666" spans="1:8">
      <c r="A666" s="206">
        <f>WhiteMerged!A26</f>
        <v>80816</v>
      </c>
      <c r="B666" s="206">
        <f>WhiteMerged!B26</f>
        <v>1</v>
      </c>
      <c r="C666" s="206">
        <f>WhiteMerged!C26</f>
        <v>1</v>
      </c>
      <c r="D666" s="206">
        <f>WhiteMerged!D26</f>
        <v>33</v>
      </c>
      <c r="E666" s="206">
        <f>WhiteMerged!F26</f>
        <v>3</v>
      </c>
      <c r="F666" s="206">
        <f>WhiteMerged!E26</f>
        <v>58</v>
      </c>
      <c r="G666" s="206">
        <f>WhiteMerged!G26</f>
        <v>3</v>
      </c>
      <c r="H666" s="206">
        <f>WhiteMerged!H26</f>
        <v>1</v>
      </c>
    </row>
    <row r="667" spans="1:8">
      <c r="A667" s="206">
        <f>WhiteMerged!A27</f>
        <v>80816</v>
      </c>
      <c r="B667" s="206">
        <f>WhiteMerged!B27</f>
        <v>1</v>
      </c>
      <c r="C667" s="206">
        <f>WhiteMerged!C27</f>
        <v>1</v>
      </c>
      <c r="D667" s="206">
        <f>WhiteMerged!D27</f>
        <v>33</v>
      </c>
      <c r="E667" s="206">
        <f>WhiteMerged!F27</f>
        <v>3</v>
      </c>
      <c r="F667" s="206">
        <f>WhiteMerged!E27</f>
        <v>61</v>
      </c>
      <c r="G667" s="206">
        <f>WhiteMerged!G27</f>
        <v>3</v>
      </c>
      <c r="H667" s="206">
        <f>WhiteMerged!H27</f>
        <v>1</v>
      </c>
    </row>
    <row r="668" spans="1:8">
      <c r="A668" s="206">
        <f>WhiteMerged!A28</f>
        <v>80816</v>
      </c>
      <c r="B668" s="206">
        <f>WhiteMerged!B28</f>
        <v>1</v>
      </c>
      <c r="C668" s="206">
        <f>WhiteMerged!C28</f>
        <v>1</v>
      </c>
      <c r="D668" s="206">
        <f>WhiteMerged!D28</f>
        <v>33</v>
      </c>
      <c r="E668" s="206">
        <f>WhiteMerged!F28</f>
        <v>2</v>
      </c>
      <c r="F668" s="206">
        <f>WhiteMerged!E28</f>
        <v>63</v>
      </c>
      <c r="G668" s="206">
        <f>WhiteMerged!G28</f>
        <v>3</v>
      </c>
      <c r="H668" s="206">
        <f>WhiteMerged!H28</f>
        <v>1.84</v>
      </c>
    </row>
    <row r="669" spans="1:8">
      <c r="A669" s="206">
        <f>WhiteMerged!A29</f>
        <v>80816</v>
      </c>
      <c r="B669" s="206">
        <f>WhiteMerged!B29</f>
        <v>1</v>
      </c>
      <c r="C669" s="206">
        <f>WhiteMerged!C29</f>
        <v>1</v>
      </c>
      <c r="D669" s="206">
        <f>WhiteMerged!D29</f>
        <v>33</v>
      </c>
      <c r="E669" s="206">
        <f>WhiteMerged!F29</f>
        <v>4</v>
      </c>
      <c r="F669" s="206">
        <f>WhiteMerged!E29</f>
        <v>64</v>
      </c>
      <c r="G669" s="206">
        <f>WhiteMerged!G29</f>
        <v>3</v>
      </c>
      <c r="H669" s="206">
        <f>WhiteMerged!H29</f>
        <v>4.1399999999999997</v>
      </c>
    </row>
    <row r="670" spans="1:8">
      <c r="A670" s="206">
        <f>WhiteMerged!A30</f>
        <v>80816</v>
      </c>
      <c r="B670" s="206">
        <f>WhiteMerged!B30</f>
        <v>1</v>
      </c>
      <c r="C670" s="206">
        <f>WhiteMerged!C30</f>
        <v>1</v>
      </c>
      <c r="D670" s="206">
        <f>WhiteMerged!D30</f>
        <v>33</v>
      </c>
      <c r="E670" s="206">
        <f>WhiteMerged!F30</f>
        <v>2</v>
      </c>
      <c r="F670" s="206">
        <f>WhiteMerged!E30</f>
        <v>65</v>
      </c>
      <c r="G670" s="206">
        <f>WhiteMerged!G30</f>
        <v>3</v>
      </c>
      <c r="H670" s="206">
        <f>WhiteMerged!H30</f>
        <v>1</v>
      </c>
    </row>
    <row r="671" spans="1:8">
      <c r="A671" s="206">
        <f>WhiteMerged!A31</f>
        <v>80816</v>
      </c>
      <c r="B671" s="206">
        <f>WhiteMerged!B31</f>
        <v>1</v>
      </c>
      <c r="C671" s="206">
        <f>WhiteMerged!C31</f>
        <v>1</v>
      </c>
      <c r="D671" s="206">
        <f>WhiteMerged!D31</f>
        <v>33</v>
      </c>
      <c r="E671" s="206">
        <f>WhiteMerged!F31</f>
        <v>3</v>
      </c>
      <c r="F671" s="206">
        <f>WhiteMerged!E31</f>
        <v>67</v>
      </c>
      <c r="G671" s="206">
        <f>WhiteMerged!G31</f>
        <v>3</v>
      </c>
      <c r="H671" s="206">
        <f>WhiteMerged!H31</f>
        <v>61.297352150537634</v>
      </c>
    </row>
    <row r="672" spans="1:8">
      <c r="A672" s="206">
        <f>WhiteMerged!A32</f>
        <v>80816</v>
      </c>
      <c r="B672" s="206">
        <f>WhiteMerged!B32</f>
        <v>1</v>
      </c>
      <c r="C672" s="206">
        <f>WhiteMerged!C32</f>
        <v>1</v>
      </c>
      <c r="D672" s="206">
        <f>WhiteMerged!D32</f>
        <v>33</v>
      </c>
      <c r="E672" s="206">
        <f>WhiteMerged!F32</f>
        <v>3</v>
      </c>
      <c r="F672" s="206">
        <f>WhiteMerged!E32</f>
        <v>73</v>
      </c>
      <c r="G672" s="206">
        <f>WhiteMerged!G32</f>
        <v>3</v>
      </c>
      <c r="H672" s="206">
        <f>WhiteMerged!H32</f>
        <v>26.207540322580645</v>
      </c>
    </row>
    <row r="673" spans="1:8">
      <c r="A673" s="206">
        <f>WhiteMerged!A33</f>
        <v>80816</v>
      </c>
      <c r="B673" s="206">
        <f>WhiteMerged!B33</f>
        <v>1</v>
      </c>
      <c r="C673" s="206">
        <f>WhiteMerged!C33</f>
        <v>1</v>
      </c>
      <c r="D673" s="206">
        <f>WhiteMerged!D33</f>
        <v>33</v>
      </c>
      <c r="E673" s="206">
        <f>WhiteMerged!F33</f>
        <v>4</v>
      </c>
      <c r="F673" s="206">
        <f>WhiteMerged!E33</f>
        <v>73</v>
      </c>
      <c r="G673" s="206">
        <f>WhiteMerged!G33</f>
        <v>3</v>
      </c>
      <c r="H673" s="206">
        <f>WhiteMerged!H33</f>
        <v>120.39848105230193</v>
      </c>
    </row>
    <row r="674" spans="1:8">
      <c r="A674" s="206">
        <f>WhiteMerged!A34</f>
        <v>80816</v>
      </c>
      <c r="B674" s="206">
        <f>WhiteMerged!B34</f>
        <v>1</v>
      </c>
      <c r="C674" s="206">
        <f>WhiteMerged!C34</f>
        <v>1</v>
      </c>
      <c r="D674" s="206">
        <f>WhiteMerged!D34</f>
        <v>33</v>
      </c>
      <c r="E674" s="206">
        <f>WhiteMerged!F34</f>
        <v>5</v>
      </c>
      <c r="F674" s="206">
        <f>WhiteMerged!E34</f>
        <v>73</v>
      </c>
      <c r="G674" s="206">
        <f>WhiteMerged!G34</f>
        <v>3</v>
      </c>
      <c r="H674" s="206">
        <f>WhiteMerged!H34</f>
        <v>9.8463440860215048</v>
      </c>
    </row>
    <row r="675" spans="1:8">
      <c r="A675" s="206">
        <f>WhiteMerged!A35</f>
        <v>80816</v>
      </c>
      <c r="B675" s="206">
        <f>WhiteMerged!B35</f>
        <v>1</v>
      </c>
      <c r="C675" s="206">
        <f>WhiteMerged!C35</f>
        <v>1</v>
      </c>
      <c r="D675" s="206">
        <f>WhiteMerged!D35</f>
        <v>33</v>
      </c>
      <c r="E675" s="206">
        <f>WhiteMerged!F35</f>
        <v>2</v>
      </c>
      <c r="F675" s="206">
        <f>WhiteMerged!E35</f>
        <v>74</v>
      </c>
      <c r="G675" s="206">
        <f>WhiteMerged!G35</f>
        <v>3</v>
      </c>
      <c r="H675" s="206">
        <f>WhiteMerged!H35</f>
        <v>407.20081793506654</v>
      </c>
    </row>
    <row r="676" spans="1:8">
      <c r="A676" s="206">
        <f>WhiteMerged!A36</f>
        <v>80816</v>
      </c>
      <c r="B676" s="206">
        <f>WhiteMerged!B36</f>
        <v>1</v>
      </c>
      <c r="C676" s="206">
        <f>WhiteMerged!C36</f>
        <v>1</v>
      </c>
      <c r="D676" s="206">
        <f>WhiteMerged!D36</f>
        <v>33</v>
      </c>
      <c r="E676" s="206">
        <f>WhiteMerged!F36</f>
        <v>3</v>
      </c>
      <c r="F676" s="206">
        <f>WhiteMerged!E36</f>
        <v>74</v>
      </c>
      <c r="G676" s="206">
        <f>WhiteMerged!G36</f>
        <v>3</v>
      </c>
      <c r="H676" s="206">
        <f>WhiteMerged!H36</f>
        <v>2871.5190022445195</v>
      </c>
    </row>
    <row r="677" spans="1:8">
      <c r="A677" s="206">
        <f>WhiteMerged!A37</f>
        <v>80816</v>
      </c>
      <c r="B677" s="206">
        <f>WhiteMerged!B37</f>
        <v>1</v>
      </c>
      <c r="C677" s="206">
        <f>WhiteMerged!C37</f>
        <v>1</v>
      </c>
      <c r="D677" s="206">
        <f>WhiteMerged!D37</f>
        <v>33</v>
      </c>
      <c r="E677" s="206">
        <f>WhiteMerged!F37</f>
        <v>4</v>
      </c>
      <c r="F677" s="206">
        <f>WhiteMerged!E37</f>
        <v>74</v>
      </c>
      <c r="G677" s="206">
        <f>WhiteMerged!G37</f>
        <v>3</v>
      </c>
      <c r="H677" s="206">
        <f>WhiteMerged!H37</f>
        <v>1510.6798684622631</v>
      </c>
    </row>
    <row r="678" spans="1:8">
      <c r="A678" s="206">
        <f>WhiteMerged!A38</f>
        <v>80816</v>
      </c>
      <c r="B678" s="206">
        <f>WhiteMerged!B38</f>
        <v>1</v>
      </c>
      <c r="C678" s="206">
        <f>WhiteMerged!C38</f>
        <v>1</v>
      </c>
      <c r="D678" s="206">
        <f>WhiteMerged!D38</f>
        <v>33</v>
      </c>
      <c r="E678" s="206">
        <f>WhiteMerged!F38</f>
        <v>5</v>
      </c>
      <c r="F678" s="206">
        <f>WhiteMerged!E38</f>
        <v>74</v>
      </c>
      <c r="G678" s="206">
        <f>WhiteMerged!G38</f>
        <v>3</v>
      </c>
      <c r="H678" s="206">
        <f>WhiteMerged!H38</f>
        <v>71.732976302327998</v>
      </c>
    </row>
    <row r="679" spans="1:8">
      <c r="A679" s="206">
        <f>WhiteMerged!A39</f>
        <v>80816</v>
      </c>
      <c r="B679" s="206">
        <f>WhiteMerged!B39</f>
        <v>1</v>
      </c>
      <c r="C679" s="206">
        <f>WhiteMerged!C39</f>
        <v>1</v>
      </c>
      <c r="D679" s="206">
        <f>WhiteMerged!D39</f>
        <v>33</v>
      </c>
      <c r="E679" s="206">
        <f>WhiteMerged!F39</f>
        <v>5</v>
      </c>
      <c r="F679" s="206">
        <f>WhiteMerged!E39</f>
        <v>74</v>
      </c>
      <c r="G679" s="206">
        <f>WhiteMerged!G39</f>
        <v>3</v>
      </c>
      <c r="H679" s="206">
        <f>WhiteMerged!H39</f>
        <v>2.3037231182795699</v>
      </c>
    </row>
    <row r="680" spans="1:8">
      <c r="A680" s="206"/>
      <c r="B680" s="206"/>
      <c r="C680" s="206"/>
      <c r="D680" s="206"/>
      <c r="E680" s="206"/>
      <c r="F680" s="206"/>
      <c r="G680" s="206"/>
      <c r="H680" s="206"/>
    </row>
    <row r="681" spans="1:8">
      <c r="A681" s="206"/>
      <c r="B681" s="206"/>
      <c r="C681" s="206"/>
      <c r="D681" s="206"/>
      <c r="E681" s="206"/>
      <c r="F681" s="206"/>
      <c r="G681" s="206"/>
      <c r="H681" s="206"/>
    </row>
    <row r="682" spans="1:8">
      <c r="A682" s="206"/>
      <c r="B682" s="206"/>
      <c r="C682" s="206"/>
      <c r="D682" s="206"/>
      <c r="E682" s="206"/>
      <c r="F682" s="206"/>
      <c r="G682" s="206"/>
      <c r="H682" s="206"/>
    </row>
    <row r="683" spans="1:8">
      <c r="A683" s="206"/>
      <c r="B683" s="206"/>
      <c r="C683" s="206"/>
      <c r="D683" s="206"/>
      <c r="E683" s="206"/>
      <c r="F683" s="206"/>
      <c r="G683" s="206"/>
      <c r="H683" s="206"/>
    </row>
    <row r="684" spans="1:8">
      <c r="A684" s="206"/>
      <c r="B684" s="206"/>
      <c r="C684" s="206"/>
      <c r="D684" s="206"/>
      <c r="E684" s="206"/>
      <c r="F684" s="206"/>
      <c r="G684" s="206"/>
      <c r="H684" s="206"/>
    </row>
    <row r="685" spans="1:8">
      <c r="A685" s="206"/>
      <c r="B685" s="206"/>
      <c r="C685" s="206"/>
      <c r="D685" s="206"/>
      <c r="E685" s="206"/>
      <c r="F685" s="206"/>
      <c r="G685" s="206"/>
      <c r="H685" s="206"/>
    </row>
    <row r="686" spans="1:8">
      <c r="A686" s="206"/>
      <c r="B686" s="206"/>
      <c r="C686" s="206"/>
      <c r="D686" s="206"/>
      <c r="E686" s="206"/>
      <c r="F686" s="206"/>
      <c r="G686" s="206"/>
      <c r="H686" s="206"/>
    </row>
    <row r="687" spans="1:8">
      <c r="A687" s="206"/>
      <c r="B687" s="206"/>
      <c r="C687" s="206"/>
      <c r="D687" s="206"/>
      <c r="E687" s="206"/>
      <c r="F687" s="206"/>
      <c r="G687" s="206"/>
      <c r="H687" s="206"/>
    </row>
    <row r="688" spans="1:8">
      <c r="A688" s="206"/>
      <c r="B688" s="206"/>
      <c r="C688" s="206"/>
      <c r="D688" s="206"/>
      <c r="E688" s="206"/>
      <c r="F688" s="206"/>
      <c r="G688" s="206"/>
      <c r="H688" s="206"/>
    </row>
    <row r="689" spans="1:8">
      <c r="A689" s="206"/>
      <c r="B689" s="206"/>
      <c r="C689" s="206"/>
      <c r="D689" s="206"/>
      <c r="E689" s="206"/>
      <c r="F689" s="206"/>
      <c r="G689" s="206"/>
      <c r="H689" s="206"/>
    </row>
    <row r="690" spans="1:8">
      <c r="A690" s="206"/>
      <c r="B690" s="206"/>
      <c r="C690" s="206"/>
      <c r="D690" s="206"/>
      <c r="E690" s="206"/>
      <c r="F690" s="206"/>
      <c r="G690" s="206"/>
      <c r="H690" s="206"/>
    </row>
    <row r="691" spans="1:8">
      <c r="A691" s="206"/>
      <c r="B691" s="206"/>
      <c r="C691" s="206"/>
      <c r="D691" s="206"/>
      <c r="E691" s="206"/>
      <c r="F691" s="206"/>
      <c r="G691" s="206"/>
      <c r="H691" s="206"/>
    </row>
    <row r="692" spans="1:8">
      <c r="A692" s="206"/>
      <c r="B692" s="206"/>
      <c r="C692" s="206"/>
      <c r="D692" s="206"/>
      <c r="E692" s="206"/>
      <c r="F692" s="206"/>
      <c r="G692" s="206"/>
      <c r="H692" s="206"/>
    </row>
    <row r="693" spans="1:8">
      <c r="A693" s="206"/>
      <c r="B693" s="206"/>
      <c r="C693" s="206"/>
      <c r="D693" s="206"/>
      <c r="E693" s="206"/>
      <c r="F693" s="206"/>
      <c r="G693" s="206"/>
      <c r="H693" s="206"/>
    </row>
    <row r="694" spans="1:8">
      <c r="A694" s="206"/>
      <c r="B694" s="206"/>
      <c r="C694" s="206"/>
      <c r="D694" s="206"/>
      <c r="E694" s="206"/>
      <c r="F694" s="206"/>
      <c r="G694" s="206"/>
      <c r="H694" s="206"/>
    </row>
    <row r="695" spans="1:8">
      <c r="A695" s="206"/>
      <c r="B695" s="206"/>
      <c r="C695" s="206"/>
      <c r="D695" s="206"/>
      <c r="E695" s="206"/>
      <c r="F695" s="206"/>
      <c r="G695" s="206"/>
      <c r="H695" s="206"/>
    </row>
    <row r="696" spans="1:8">
      <c r="A696" s="206"/>
      <c r="B696" s="206"/>
      <c r="C696" s="206"/>
      <c r="D696" s="206"/>
      <c r="E696" s="206"/>
      <c r="F696" s="206"/>
      <c r="G696" s="206"/>
      <c r="H696" s="206"/>
    </row>
    <row r="697" spans="1:8">
      <c r="A697" s="206"/>
      <c r="B697" s="206"/>
      <c r="C697" s="206"/>
      <c r="D697" s="206"/>
      <c r="E697" s="206"/>
      <c r="F697" s="206"/>
      <c r="G697" s="206"/>
      <c r="H697" s="206"/>
    </row>
    <row r="698" spans="1:8">
      <c r="A698" s="206"/>
      <c r="B698" s="206"/>
      <c r="C698" s="206"/>
      <c r="D698" s="206"/>
      <c r="E698" s="206"/>
      <c r="F698" s="206"/>
      <c r="G698" s="206"/>
      <c r="H698" s="206"/>
    </row>
    <row r="699" spans="1:8">
      <c r="A699" s="206"/>
      <c r="B699" s="206"/>
      <c r="C699" s="206"/>
      <c r="D699" s="206"/>
      <c r="E699" s="206"/>
      <c r="F699" s="206"/>
      <c r="G699" s="206"/>
      <c r="H699" s="206"/>
    </row>
    <row r="700" spans="1:8">
      <c r="A700" s="206"/>
      <c r="B700" s="206"/>
      <c r="C700" s="206"/>
      <c r="D700" s="206"/>
      <c r="E700" s="206"/>
      <c r="F700" s="206"/>
      <c r="G700" s="206"/>
      <c r="H700" s="206"/>
    </row>
    <row r="701" spans="1:8">
      <c r="A701" s="206"/>
      <c r="B701" s="206"/>
      <c r="C701" s="206"/>
      <c r="D701" s="206"/>
      <c r="E701" s="206"/>
      <c r="F701" s="206"/>
      <c r="G701" s="206"/>
      <c r="H701" s="206"/>
    </row>
    <row r="702" spans="1:8">
      <c r="A702" s="206"/>
      <c r="B702" s="206"/>
      <c r="C702" s="206"/>
      <c r="D702" s="206"/>
      <c r="E702" s="206"/>
      <c r="F702" s="206"/>
      <c r="G702" s="206"/>
      <c r="H702" s="206"/>
    </row>
    <row r="703" spans="1:8">
      <c r="A703" s="206"/>
      <c r="B703" s="206"/>
      <c r="C703" s="206"/>
      <c r="D703" s="206"/>
      <c r="E703" s="206"/>
      <c r="F703" s="206"/>
      <c r="G703" s="206"/>
      <c r="H703" s="206"/>
    </row>
    <row r="704" spans="1:8">
      <c r="A704" s="206"/>
      <c r="B704" s="206"/>
      <c r="C704" s="206"/>
      <c r="D704" s="206"/>
      <c r="E704" s="206"/>
      <c r="F704" s="206"/>
      <c r="G704" s="206"/>
      <c r="H704" s="206"/>
    </row>
    <row r="705" spans="1:8">
      <c r="A705" s="206"/>
      <c r="B705" s="206"/>
      <c r="C705" s="206"/>
      <c r="D705" s="206"/>
      <c r="E705" s="206"/>
      <c r="F705" s="206"/>
      <c r="G705" s="206"/>
      <c r="H705" s="206"/>
    </row>
    <row r="706" spans="1:8">
      <c r="A706" s="206"/>
      <c r="B706" s="206"/>
      <c r="C706" s="206"/>
      <c r="D706" s="206"/>
      <c r="E706" s="206"/>
      <c r="F706" s="206"/>
      <c r="G706" s="206"/>
      <c r="H706" s="206"/>
    </row>
    <row r="707" spans="1:8">
      <c r="A707" s="206"/>
      <c r="B707" s="206"/>
      <c r="C707" s="206"/>
      <c r="D707" s="206"/>
      <c r="E707" s="206"/>
      <c r="F707" s="206"/>
      <c r="G707" s="206"/>
      <c r="H707" s="206"/>
    </row>
    <row r="708" spans="1:8">
      <c r="A708" s="206"/>
      <c r="B708" s="206"/>
      <c r="C708" s="206"/>
      <c r="D708" s="206"/>
      <c r="E708" s="206"/>
      <c r="F708" s="206"/>
      <c r="G708" s="206"/>
      <c r="H708" s="206"/>
    </row>
    <row r="709" spans="1:8">
      <c r="A709" s="206"/>
      <c r="B709" s="206"/>
      <c r="C709" s="206"/>
      <c r="D709" s="206"/>
      <c r="E709" s="206"/>
      <c r="F709" s="206"/>
      <c r="G709" s="206"/>
      <c r="H709" s="206"/>
    </row>
    <row r="710" spans="1:8">
      <c r="A710" s="206"/>
      <c r="B710" s="206"/>
      <c r="C710" s="206"/>
      <c r="D710" s="206"/>
      <c r="E710" s="206"/>
      <c r="F710" s="206"/>
      <c r="G710" s="206"/>
      <c r="H710" s="206"/>
    </row>
    <row r="711" spans="1:8">
      <c r="A711" s="206"/>
      <c r="B711" s="206"/>
      <c r="C711" s="206"/>
      <c r="D711" s="206"/>
      <c r="E711" s="206"/>
      <c r="F711" s="206"/>
      <c r="G711" s="206"/>
      <c r="H711" s="206"/>
    </row>
    <row r="712" spans="1:8">
      <c r="A712" s="206"/>
      <c r="B712" s="206"/>
      <c r="C712" s="206"/>
      <c r="D712" s="206"/>
      <c r="E712" s="206"/>
      <c r="F712" s="206"/>
      <c r="G712" s="206"/>
      <c r="H712" s="206"/>
    </row>
    <row r="713" spans="1:8">
      <c r="A713" s="206"/>
      <c r="B713" s="206"/>
      <c r="C713" s="206"/>
      <c r="D713" s="206"/>
      <c r="E713" s="206"/>
      <c r="F713" s="206"/>
      <c r="G713" s="206"/>
      <c r="H713" s="206"/>
    </row>
    <row r="714" spans="1:8">
      <c r="A714" s="206"/>
      <c r="B714" s="206"/>
      <c r="C714" s="206"/>
      <c r="D714" s="206"/>
      <c r="E714" s="206"/>
      <c r="F714" s="206"/>
      <c r="G714" s="206"/>
      <c r="H714" s="206"/>
    </row>
    <row r="715" spans="1:8">
      <c r="A715" s="206"/>
      <c r="B715" s="206"/>
      <c r="C715" s="206"/>
      <c r="D715" s="206"/>
      <c r="E715" s="206"/>
      <c r="F715" s="206"/>
      <c r="G715" s="206"/>
      <c r="H715" s="206"/>
    </row>
    <row r="716" spans="1:8">
      <c r="A716" s="206"/>
      <c r="B716" s="206"/>
      <c r="C716" s="206"/>
      <c r="D716" s="206"/>
      <c r="E716" s="206"/>
      <c r="F716" s="206"/>
      <c r="G716" s="206"/>
      <c r="H716" s="206"/>
    </row>
    <row r="717" spans="1:8">
      <c r="A717" s="206"/>
      <c r="B717" s="206"/>
      <c r="C717" s="206"/>
      <c r="D717" s="206"/>
      <c r="E717" s="206"/>
      <c r="F717" s="206"/>
      <c r="G717" s="206"/>
      <c r="H717" s="206"/>
    </row>
    <row r="718" spans="1:8">
      <c r="A718" s="206"/>
      <c r="B718" s="206"/>
      <c r="C718" s="206"/>
      <c r="D718" s="206"/>
      <c r="E718" s="206"/>
      <c r="F718" s="206"/>
      <c r="G718" s="206"/>
      <c r="H718" s="206"/>
    </row>
    <row r="719" spans="1:8">
      <c r="A719" s="206"/>
      <c r="B719" s="206"/>
      <c r="C719" s="206"/>
      <c r="D719" s="206"/>
      <c r="E719" s="206"/>
      <c r="F719" s="206"/>
      <c r="G719" s="206"/>
      <c r="H719" s="206"/>
    </row>
    <row r="720" spans="1:8">
      <c r="A720" s="206"/>
      <c r="B720" s="206"/>
      <c r="C720" s="206"/>
      <c r="D720" s="206"/>
      <c r="E720" s="206"/>
      <c r="F720" s="206"/>
      <c r="G720" s="206"/>
      <c r="H720" s="206"/>
    </row>
    <row r="721" spans="1:8">
      <c r="A721" s="206"/>
      <c r="B721" s="206"/>
      <c r="C721" s="206"/>
      <c r="D721" s="206"/>
      <c r="E721" s="206"/>
      <c r="F721" s="206"/>
      <c r="G721" s="206"/>
      <c r="H721" s="206"/>
    </row>
    <row r="722" spans="1:8">
      <c r="A722" s="206"/>
      <c r="B722" s="206"/>
      <c r="C722" s="206"/>
      <c r="D722" s="206"/>
      <c r="E722" s="206"/>
      <c r="F722" s="206"/>
      <c r="G722" s="206"/>
      <c r="H722" s="206"/>
    </row>
    <row r="723" spans="1:8">
      <c r="A723" s="206"/>
      <c r="B723" s="206"/>
      <c r="C723" s="206"/>
      <c r="D723" s="206"/>
      <c r="E723" s="206"/>
      <c r="F723" s="206"/>
      <c r="G723" s="206"/>
      <c r="H723" s="206"/>
    </row>
    <row r="724" spans="1:8">
      <c r="A724" s="206"/>
      <c r="B724" s="206"/>
      <c r="C724" s="206"/>
      <c r="D724" s="206"/>
      <c r="E724" s="206"/>
      <c r="F724" s="206"/>
      <c r="G724" s="206"/>
      <c r="H724" s="206"/>
    </row>
    <row r="725" spans="1:8">
      <c r="A725" s="206"/>
      <c r="B725" s="206"/>
      <c r="C725" s="206"/>
      <c r="D725" s="206"/>
      <c r="E725" s="206"/>
      <c r="F725" s="206"/>
      <c r="G725" s="206"/>
      <c r="H725" s="206"/>
    </row>
    <row r="726" spans="1:8">
      <c r="A726" s="206"/>
      <c r="B726" s="206"/>
      <c r="C726" s="206"/>
      <c r="D726" s="206"/>
      <c r="E726" s="206"/>
      <c r="F726" s="206"/>
      <c r="G726" s="206"/>
      <c r="H726" s="206"/>
    </row>
    <row r="727" spans="1:8">
      <c r="A727" s="206"/>
      <c r="B727" s="206"/>
      <c r="C727" s="206"/>
      <c r="D727" s="206"/>
      <c r="E727" s="206"/>
      <c r="F727" s="206"/>
      <c r="G727" s="206"/>
      <c r="H727" s="206"/>
    </row>
    <row r="728" spans="1:8">
      <c r="A728" s="206"/>
      <c r="B728" s="206"/>
      <c r="C728" s="206"/>
      <c r="D728" s="206"/>
      <c r="E728" s="206"/>
      <c r="F728" s="206"/>
      <c r="G728" s="206"/>
      <c r="H728" s="206"/>
    </row>
    <row r="729" spans="1:8">
      <c r="A729" s="206"/>
      <c r="B729" s="206"/>
      <c r="C729" s="206"/>
      <c r="D729" s="206"/>
      <c r="E729" s="206"/>
      <c r="F729" s="206"/>
      <c r="G729" s="206"/>
      <c r="H729" s="206"/>
    </row>
    <row r="730" spans="1:8">
      <c r="A730" s="206"/>
      <c r="B730" s="206"/>
      <c r="C730" s="206"/>
      <c r="D730" s="206"/>
      <c r="E730" s="206"/>
      <c r="F730" s="206"/>
      <c r="G730" s="206"/>
      <c r="H730" s="206"/>
    </row>
    <row r="731" spans="1:8">
      <c r="A731" s="206"/>
      <c r="B731" s="206"/>
      <c r="C731" s="206"/>
      <c r="D731" s="206"/>
      <c r="E731" s="206"/>
      <c r="F731" s="206"/>
      <c r="G731" s="206"/>
      <c r="H731" s="206"/>
    </row>
    <row r="732" spans="1:8">
      <c r="A732" s="206"/>
      <c r="B732" s="206"/>
      <c r="C732" s="206"/>
      <c r="D732" s="206"/>
      <c r="E732" s="206"/>
      <c r="F732" s="206"/>
      <c r="G732" s="206"/>
      <c r="H732" s="206"/>
    </row>
    <row r="733" spans="1:8">
      <c r="A733" s="206"/>
      <c r="B733" s="206"/>
      <c r="C733" s="206"/>
      <c r="D733" s="206"/>
      <c r="E733" s="206"/>
      <c r="F733" s="206"/>
      <c r="G733" s="206"/>
      <c r="H733" s="206"/>
    </row>
    <row r="734" spans="1:8">
      <c r="A734" s="206"/>
      <c r="B734" s="206"/>
      <c r="C734" s="206"/>
      <c r="D734" s="206"/>
      <c r="E734" s="206"/>
      <c r="F734" s="206"/>
      <c r="G734" s="206"/>
      <c r="H734" s="206"/>
    </row>
    <row r="735" spans="1:8">
      <c r="A735" s="206"/>
      <c r="B735" s="206"/>
      <c r="C735" s="206"/>
      <c r="D735" s="206"/>
      <c r="E735" s="206"/>
      <c r="F735" s="206"/>
      <c r="G735" s="206"/>
      <c r="H735" s="206"/>
    </row>
    <row r="736" spans="1:8">
      <c r="A736" s="206"/>
      <c r="B736" s="206"/>
      <c r="C736" s="206"/>
      <c r="D736" s="206"/>
      <c r="E736" s="206"/>
      <c r="F736" s="206"/>
      <c r="G736" s="206"/>
      <c r="H736" s="206"/>
    </row>
    <row r="737" spans="1:8">
      <c r="A737" s="206"/>
      <c r="B737" s="206"/>
      <c r="C737" s="206"/>
      <c r="D737" s="206"/>
      <c r="E737" s="206"/>
      <c r="F737" s="206"/>
      <c r="G737" s="206"/>
      <c r="H737" s="206"/>
    </row>
    <row r="738" spans="1:8">
      <c r="A738" s="206"/>
      <c r="B738" s="206"/>
      <c r="C738" s="206"/>
      <c r="D738" s="206"/>
      <c r="E738" s="206"/>
      <c r="F738" s="206"/>
      <c r="G738" s="206"/>
      <c r="H738" s="206"/>
    </row>
    <row r="739" spans="1:8">
      <c r="A739" s="206"/>
      <c r="B739" s="206"/>
      <c r="C739" s="206"/>
      <c r="D739" s="206"/>
      <c r="E739" s="206"/>
      <c r="F739" s="206"/>
      <c r="G739" s="206"/>
      <c r="H739" s="206"/>
    </row>
    <row r="740" spans="1:8">
      <c r="A740" s="206"/>
      <c r="B740" s="206"/>
      <c r="C740" s="206"/>
      <c r="D740" s="206"/>
      <c r="E740" s="206"/>
      <c r="F740" s="206"/>
      <c r="G740" s="206"/>
      <c r="H740" s="206"/>
    </row>
    <row r="741" spans="1:8">
      <c r="A741" s="206"/>
      <c r="B741" s="206"/>
      <c r="C741" s="206"/>
      <c r="D741" s="206"/>
      <c r="E741" s="206"/>
      <c r="F741" s="206"/>
      <c r="G741" s="206"/>
      <c r="H741" s="206"/>
    </row>
    <row r="742" spans="1:8">
      <c r="A742" s="206"/>
      <c r="B742" s="206"/>
      <c r="C742" s="206"/>
      <c r="D742" s="206"/>
      <c r="E742" s="206"/>
      <c r="F742" s="206"/>
      <c r="G742" s="206"/>
      <c r="H742" s="206"/>
    </row>
    <row r="743" spans="1:8">
      <c r="A743" s="206"/>
      <c r="B743" s="206"/>
      <c r="C743" s="206"/>
      <c r="D743" s="206"/>
      <c r="E743" s="206"/>
      <c r="F743" s="206"/>
      <c r="G743" s="206"/>
      <c r="H743" s="206"/>
    </row>
    <row r="744" spans="1:8">
      <c r="A744" s="206"/>
      <c r="B744" s="206"/>
      <c r="C744" s="206"/>
      <c r="D744" s="206"/>
      <c r="E744" s="206"/>
      <c r="F744" s="206"/>
      <c r="G744" s="206"/>
      <c r="H744" s="206"/>
    </row>
    <row r="745" spans="1:8">
      <c r="A745" s="206"/>
      <c r="B745" s="206"/>
      <c r="C745" s="206"/>
      <c r="D745" s="206"/>
      <c r="E745" s="206"/>
      <c r="F745" s="206"/>
      <c r="G745" s="206"/>
      <c r="H745" s="206"/>
    </row>
    <row r="746" spans="1:8">
      <c r="A746" s="206"/>
      <c r="B746" s="206"/>
      <c r="C746" s="206"/>
      <c r="D746" s="206"/>
      <c r="E746" s="206"/>
      <c r="F746" s="206"/>
      <c r="G746" s="206"/>
      <c r="H746" s="206"/>
    </row>
    <row r="747" spans="1:8">
      <c r="A747" s="206"/>
      <c r="B747" s="206"/>
      <c r="C747" s="206"/>
      <c r="D747" s="206"/>
      <c r="E747" s="206"/>
      <c r="F747" s="206"/>
      <c r="G747" s="206"/>
      <c r="H747" s="206"/>
    </row>
    <row r="748" spans="1:8">
      <c r="A748" s="206"/>
      <c r="B748" s="206"/>
      <c r="C748" s="206"/>
      <c r="D748" s="206"/>
      <c r="E748" s="206"/>
      <c r="F748" s="206"/>
      <c r="G748" s="206"/>
      <c r="H748" s="206"/>
    </row>
    <row r="749" spans="1:8">
      <c r="A749" s="206"/>
      <c r="B749" s="206"/>
      <c r="C749" s="206"/>
      <c r="D749" s="206"/>
      <c r="E749" s="206"/>
      <c r="F749" s="206"/>
      <c r="G749" s="206"/>
      <c r="H749" s="206"/>
    </row>
    <row r="750" spans="1:8">
      <c r="A750" s="206"/>
      <c r="B750" s="206"/>
      <c r="C750" s="206"/>
      <c r="D750" s="206"/>
      <c r="E750" s="206"/>
      <c r="F750" s="206"/>
      <c r="G750" s="206"/>
      <c r="H750" s="206"/>
    </row>
    <row r="751" spans="1:8">
      <c r="A751" s="206"/>
      <c r="B751" s="206"/>
      <c r="C751" s="206"/>
      <c r="D751" s="206"/>
      <c r="E751" s="206"/>
      <c r="F751" s="206"/>
      <c r="G751" s="206"/>
      <c r="H751" s="206"/>
    </row>
    <row r="752" spans="1:8">
      <c r="A752" s="206"/>
      <c r="B752" s="206"/>
      <c r="C752" s="206"/>
      <c r="D752" s="206"/>
      <c r="E752" s="206"/>
      <c r="F752" s="206"/>
      <c r="G752" s="206"/>
      <c r="H752" s="206"/>
    </row>
    <row r="753" spans="1:8">
      <c r="A753" s="206"/>
      <c r="B753" s="206"/>
      <c r="C753" s="206"/>
      <c r="D753" s="206"/>
      <c r="E753" s="206"/>
      <c r="F753" s="206"/>
      <c r="G753" s="206"/>
      <c r="H753" s="206"/>
    </row>
    <row r="754" spans="1:8">
      <c r="A754" s="206"/>
      <c r="B754" s="206"/>
      <c r="C754" s="206"/>
      <c r="D754" s="206"/>
      <c r="E754" s="206"/>
      <c r="F754" s="206"/>
      <c r="G754" s="206"/>
      <c r="H754" s="206"/>
    </row>
    <row r="755" spans="1:8">
      <c r="A755" s="206"/>
      <c r="B755" s="206"/>
      <c r="C755" s="206"/>
      <c r="D755" s="206"/>
      <c r="E755" s="206"/>
      <c r="F755" s="206"/>
      <c r="G755" s="206"/>
      <c r="H755" s="206"/>
    </row>
    <row r="756" spans="1:8">
      <c r="A756" s="206"/>
      <c r="B756" s="206"/>
      <c r="C756" s="206"/>
      <c r="D756" s="206"/>
      <c r="E756" s="206"/>
      <c r="F756" s="206"/>
      <c r="G756" s="206"/>
      <c r="H756" s="206"/>
    </row>
    <row r="757" spans="1:8">
      <c r="A757" s="206"/>
      <c r="B757" s="206"/>
      <c r="C757" s="206"/>
      <c r="D757" s="206"/>
      <c r="E757" s="206"/>
      <c r="F757" s="206"/>
      <c r="G757" s="206"/>
      <c r="H757" s="206"/>
    </row>
    <row r="758" spans="1:8">
      <c r="A758" s="206"/>
      <c r="B758" s="206"/>
      <c r="C758" s="206"/>
      <c r="D758" s="206"/>
      <c r="E758" s="206"/>
      <c r="F758" s="206"/>
      <c r="G758" s="206"/>
      <c r="H758" s="206"/>
    </row>
    <row r="759" spans="1:8">
      <c r="A759" s="206"/>
      <c r="B759" s="206"/>
      <c r="C759" s="206"/>
      <c r="D759" s="206"/>
      <c r="E759" s="206"/>
      <c r="F759" s="206"/>
      <c r="G759" s="206"/>
      <c r="H759" s="206"/>
    </row>
    <row r="760" spans="1:8">
      <c r="A760" s="206"/>
      <c r="B760" s="206"/>
      <c r="C760" s="206"/>
      <c r="D760" s="206"/>
      <c r="E760" s="206"/>
      <c r="F760" s="206"/>
      <c r="G760" s="206"/>
      <c r="H760" s="206"/>
    </row>
    <row r="761" spans="1:8">
      <c r="A761" s="206"/>
      <c r="B761" s="206"/>
      <c r="C761" s="206"/>
      <c r="D761" s="206"/>
      <c r="E761" s="206"/>
      <c r="F761" s="206"/>
      <c r="G761" s="206"/>
      <c r="H761" s="206"/>
    </row>
    <row r="762" spans="1:8">
      <c r="A762" s="206"/>
      <c r="B762" s="206"/>
      <c r="C762" s="206"/>
      <c r="D762" s="206"/>
      <c r="E762" s="206"/>
      <c r="F762" s="206"/>
      <c r="G762" s="206"/>
      <c r="H762" s="206"/>
    </row>
    <row r="763" spans="1:8">
      <c r="A763" s="206"/>
      <c r="B763" s="206"/>
      <c r="C763" s="206"/>
      <c r="D763" s="206"/>
      <c r="E763" s="206"/>
      <c r="F763" s="206"/>
      <c r="G763" s="206"/>
      <c r="H763" s="206"/>
    </row>
    <row r="764" spans="1:8">
      <c r="A764" s="206"/>
      <c r="B764" s="206"/>
      <c r="C764" s="206"/>
      <c r="D764" s="206"/>
      <c r="E764" s="206"/>
      <c r="F764" s="206"/>
      <c r="G764" s="206"/>
      <c r="H764" s="206"/>
    </row>
    <row r="765" spans="1:8">
      <c r="A765" s="206"/>
      <c r="B765" s="206"/>
      <c r="C765" s="206"/>
      <c r="D765" s="206"/>
      <c r="E765" s="206"/>
      <c r="F765" s="206"/>
      <c r="G765" s="206"/>
      <c r="H765" s="206"/>
    </row>
    <row r="766" spans="1:8">
      <c r="A766" s="206"/>
      <c r="B766" s="206"/>
      <c r="C766" s="206"/>
      <c r="D766" s="206"/>
      <c r="E766" s="206"/>
      <c r="F766" s="206"/>
      <c r="G766" s="206"/>
      <c r="H766" s="206"/>
    </row>
    <row r="767" spans="1:8">
      <c r="A767" s="206"/>
      <c r="B767" s="206"/>
      <c r="C767" s="206"/>
      <c r="D767" s="206"/>
      <c r="E767" s="206"/>
      <c r="F767" s="206"/>
      <c r="G767" s="206"/>
      <c r="H767" s="206"/>
    </row>
    <row r="768" spans="1:8">
      <c r="A768" s="206"/>
      <c r="B768" s="206"/>
      <c r="C768" s="206"/>
      <c r="D768" s="206"/>
      <c r="E768" s="206"/>
      <c r="F768" s="206"/>
      <c r="G768" s="206"/>
      <c r="H768" s="206"/>
    </row>
    <row r="769" spans="1:8">
      <c r="A769" s="206"/>
      <c r="B769" s="206"/>
      <c r="C769" s="206"/>
      <c r="D769" s="206"/>
      <c r="E769" s="206"/>
      <c r="F769" s="206"/>
      <c r="G769" s="206"/>
      <c r="H769" s="206"/>
    </row>
    <row r="770" spans="1:8">
      <c r="A770" s="206"/>
      <c r="B770" s="206"/>
      <c r="C770" s="206"/>
      <c r="D770" s="206"/>
      <c r="E770" s="206"/>
      <c r="F770" s="206"/>
      <c r="G770" s="206"/>
      <c r="H770" s="206"/>
    </row>
    <row r="771" spans="1:8">
      <c r="A771" s="206"/>
      <c r="B771" s="206"/>
      <c r="C771" s="206"/>
      <c r="D771" s="206"/>
      <c r="E771" s="206"/>
      <c r="F771" s="206"/>
      <c r="G771" s="206"/>
      <c r="H771" s="206"/>
    </row>
    <row r="772" spans="1:8">
      <c r="A772" s="206"/>
      <c r="B772" s="206"/>
      <c r="C772" s="206"/>
      <c r="D772" s="206"/>
      <c r="E772" s="206"/>
      <c r="F772" s="206"/>
      <c r="G772" s="206"/>
      <c r="H772" s="206"/>
    </row>
    <row r="773" spans="1:8">
      <c r="A773" s="206"/>
      <c r="B773" s="206"/>
      <c r="C773" s="206"/>
      <c r="D773" s="206"/>
      <c r="E773" s="206"/>
      <c r="F773" s="206"/>
      <c r="G773" s="206"/>
      <c r="H773" s="206"/>
    </row>
    <row r="774" spans="1:8">
      <c r="A774" s="206"/>
      <c r="B774" s="206"/>
      <c r="C774" s="206"/>
      <c r="D774" s="206"/>
      <c r="E774" s="206"/>
      <c r="F774" s="206"/>
      <c r="G774" s="206"/>
      <c r="H774" s="206"/>
    </row>
    <row r="775" spans="1:8">
      <c r="A775" s="206"/>
      <c r="B775" s="206"/>
      <c r="C775" s="206"/>
      <c r="D775" s="206"/>
      <c r="E775" s="206"/>
      <c r="F775" s="206"/>
      <c r="G775" s="206"/>
      <c r="H775" s="206"/>
    </row>
    <row r="776" spans="1:8">
      <c r="A776" s="206"/>
      <c r="B776" s="206"/>
      <c r="C776" s="206"/>
      <c r="D776" s="206"/>
      <c r="E776" s="206"/>
      <c r="F776" s="206"/>
      <c r="G776" s="206"/>
      <c r="H776" s="206"/>
    </row>
    <row r="777" spans="1:8">
      <c r="A777" s="206"/>
      <c r="B777" s="206"/>
      <c r="C777" s="206"/>
      <c r="D777" s="206"/>
      <c r="E777" s="206"/>
      <c r="F777" s="206"/>
      <c r="G777" s="206"/>
      <c r="H777" s="206"/>
    </row>
    <row r="778" spans="1:8">
      <c r="A778" s="206"/>
      <c r="B778" s="206"/>
      <c r="C778" s="206"/>
      <c r="D778" s="206"/>
      <c r="E778" s="206"/>
      <c r="F778" s="206"/>
      <c r="G778" s="206"/>
      <c r="H778" s="206"/>
    </row>
    <row r="779" spans="1:8">
      <c r="A779" s="206"/>
      <c r="B779" s="206"/>
      <c r="C779" s="206"/>
      <c r="D779" s="206"/>
      <c r="E779" s="206"/>
      <c r="F779" s="206"/>
      <c r="G779" s="206"/>
      <c r="H779" s="206"/>
    </row>
    <row r="780" spans="1:8">
      <c r="A780" s="206"/>
      <c r="B780" s="206"/>
      <c r="C780" s="206"/>
      <c r="D780" s="206"/>
      <c r="E780" s="206"/>
      <c r="F780" s="206"/>
      <c r="G780" s="206"/>
      <c r="H780" s="206"/>
    </row>
    <row r="781" spans="1:8">
      <c r="A781" s="206"/>
      <c r="B781" s="206"/>
      <c r="C781" s="206"/>
      <c r="D781" s="206"/>
      <c r="E781" s="206"/>
      <c r="F781" s="206"/>
      <c r="G781" s="206"/>
      <c r="H781" s="206"/>
    </row>
    <row r="782" spans="1:8">
      <c r="A782" s="206"/>
      <c r="B782" s="206"/>
      <c r="C782" s="206"/>
      <c r="D782" s="206"/>
      <c r="E782" s="206"/>
      <c r="F782" s="206"/>
      <c r="G782" s="206"/>
      <c r="H782" s="206"/>
    </row>
    <row r="783" spans="1:8">
      <c r="A783" s="206"/>
      <c r="B783" s="206"/>
      <c r="C783" s="206"/>
      <c r="D783" s="206"/>
      <c r="E783" s="206"/>
      <c r="F783" s="206"/>
      <c r="G783" s="206"/>
      <c r="H783" s="206"/>
    </row>
    <row r="784" spans="1:8">
      <c r="A784" s="206"/>
      <c r="B784" s="206"/>
      <c r="C784" s="206"/>
      <c r="D784" s="206"/>
      <c r="E784" s="206"/>
      <c r="F784" s="206"/>
      <c r="G784" s="206"/>
      <c r="H784" s="206"/>
    </row>
    <row r="785" spans="1:8">
      <c r="A785" s="206"/>
      <c r="B785" s="206"/>
      <c r="C785" s="206"/>
      <c r="D785" s="206"/>
      <c r="E785" s="206"/>
      <c r="F785" s="206"/>
      <c r="G785" s="206"/>
      <c r="H785" s="206"/>
    </row>
    <row r="786" spans="1:8">
      <c r="A786" s="206"/>
      <c r="B786" s="206"/>
      <c r="C786" s="206"/>
      <c r="D786" s="206"/>
      <c r="E786" s="206"/>
      <c r="F786" s="206"/>
      <c r="G786" s="206"/>
      <c r="H786" s="206"/>
    </row>
    <row r="787" spans="1:8">
      <c r="A787" s="206"/>
      <c r="B787" s="206"/>
      <c r="C787" s="206"/>
      <c r="D787" s="206"/>
      <c r="E787" s="206"/>
      <c r="F787" s="206"/>
      <c r="G787" s="206"/>
      <c r="H787" s="206"/>
    </row>
    <row r="788" spans="1:8">
      <c r="A788" s="206"/>
      <c r="B788" s="206"/>
      <c r="C788" s="206"/>
      <c r="D788" s="206"/>
      <c r="E788" s="206"/>
      <c r="F788" s="206"/>
      <c r="G788" s="206"/>
      <c r="H788" s="206"/>
    </row>
    <row r="789" spans="1:8">
      <c r="A789" s="206"/>
      <c r="B789" s="206"/>
      <c r="C789" s="206"/>
      <c r="D789" s="206"/>
      <c r="E789" s="206"/>
      <c r="F789" s="206"/>
      <c r="G789" s="206"/>
      <c r="H789" s="206"/>
    </row>
    <row r="790" spans="1:8">
      <c r="A790" s="206"/>
      <c r="B790" s="206"/>
      <c r="C790" s="206"/>
      <c r="D790" s="206"/>
      <c r="E790" s="206"/>
      <c r="F790" s="206"/>
      <c r="G790" s="206"/>
      <c r="H790" s="206"/>
    </row>
    <row r="791" spans="1:8">
      <c r="A791" s="206"/>
      <c r="B791" s="206"/>
      <c r="C791" s="206"/>
      <c r="D791" s="206"/>
      <c r="E791" s="206"/>
      <c r="F791" s="206"/>
      <c r="G791" s="206"/>
      <c r="H791" s="206"/>
    </row>
    <row r="792" spans="1:8">
      <c r="A792" s="206"/>
      <c r="B792" s="206"/>
      <c r="C792" s="206"/>
      <c r="D792" s="206"/>
      <c r="E792" s="206"/>
      <c r="F792" s="206"/>
      <c r="G792" s="206"/>
      <c r="H792" s="206"/>
    </row>
    <row r="793" spans="1:8">
      <c r="A793" s="206"/>
      <c r="B793" s="206"/>
      <c r="C793" s="206"/>
      <c r="D793" s="206"/>
      <c r="E793" s="206"/>
      <c r="F793" s="206"/>
      <c r="G793" s="206"/>
      <c r="H793" s="206"/>
    </row>
    <row r="794" spans="1:8">
      <c r="A794" s="206"/>
      <c r="B794" s="206"/>
      <c r="C794" s="206"/>
      <c r="D794" s="206"/>
      <c r="E794" s="206"/>
      <c r="F794" s="206"/>
      <c r="G794" s="206"/>
      <c r="H794" s="206"/>
    </row>
    <row r="795" spans="1:8">
      <c r="A795" s="206"/>
      <c r="B795" s="206"/>
      <c r="C795" s="206"/>
      <c r="D795" s="206"/>
      <c r="E795" s="206"/>
      <c r="F795" s="206"/>
      <c r="G795" s="206"/>
      <c r="H795" s="206"/>
    </row>
    <row r="796" spans="1:8">
      <c r="A796" s="206"/>
      <c r="B796" s="206"/>
      <c r="C796" s="206"/>
      <c r="D796" s="206"/>
      <c r="E796" s="206"/>
      <c r="F796" s="206"/>
      <c r="G796" s="206"/>
      <c r="H796" s="206"/>
    </row>
    <row r="797" spans="1:8">
      <c r="A797" s="206"/>
      <c r="B797" s="206"/>
      <c r="C797" s="206"/>
      <c r="D797" s="206"/>
      <c r="E797" s="206"/>
      <c r="F797" s="206"/>
      <c r="G797" s="206"/>
      <c r="H797" s="206"/>
    </row>
    <row r="798" spans="1:8">
      <c r="A798" s="206"/>
      <c r="B798" s="206"/>
      <c r="C798" s="206"/>
      <c r="D798" s="206"/>
      <c r="E798" s="206"/>
      <c r="F798" s="206"/>
      <c r="G798" s="206"/>
      <c r="H798" s="206"/>
    </row>
    <row r="799" spans="1:8">
      <c r="A799" s="206"/>
      <c r="B799" s="206"/>
      <c r="C799" s="206"/>
      <c r="D799" s="206"/>
      <c r="E799" s="206"/>
      <c r="F799" s="206"/>
      <c r="G799" s="206"/>
      <c r="H799" s="206"/>
    </row>
    <row r="800" spans="1:8">
      <c r="A800" s="206"/>
      <c r="B800" s="206"/>
      <c r="C800" s="206"/>
      <c r="D800" s="206"/>
      <c r="E800" s="206"/>
      <c r="F800" s="206"/>
      <c r="G800" s="206"/>
      <c r="H800" s="206"/>
    </row>
    <row r="801" spans="1:8">
      <c r="A801" s="206"/>
      <c r="B801" s="206"/>
      <c r="C801" s="206"/>
      <c r="D801" s="206"/>
      <c r="E801" s="206"/>
      <c r="F801" s="206"/>
      <c r="G801" s="206"/>
      <c r="H801" s="206"/>
    </row>
    <row r="802" spans="1:8">
      <c r="A802" s="206"/>
      <c r="B802" s="206"/>
      <c r="C802" s="206"/>
      <c r="D802" s="206"/>
      <c r="E802" s="206"/>
      <c r="F802" s="206"/>
      <c r="G802" s="206"/>
      <c r="H802" s="206"/>
    </row>
    <row r="803" spans="1:8">
      <c r="A803" s="206"/>
      <c r="B803" s="206"/>
      <c r="C803" s="206"/>
      <c r="D803" s="206"/>
      <c r="E803" s="206"/>
      <c r="F803" s="206"/>
      <c r="G803" s="206"/>
      <c r="H803" s="206"/>
    </row>
    <row r="804" spans="1:8">
      <c r="A804" s="206"/>
      <c r="B804" s="206"/>
      <c r="C804" s="206"/>
      <c r="D804" s="206"/>
      <c r="E804" s="206"/>
      <c r="F804" s="206"/>
      <c r="G804" s="206"/>
      <c r="H804" s="206"/>
    </row>
    <row r="805" spans="1:8">
      <c r="A805" s="206"/>
      <c r="B805" s="206"/>
      <c r="C805" s="206"/>
      <c r="D805" s="206"/>
      <c r="E805" s="206"/>
      <c r="F805" s="206"/>
      <c r="G805" s="206"/>
      <c r="H805" s="206"/>
    </row>
    <row r="806" spans="1:8">
      <c r="A806" s="206"/>
      <c r="B806" s="206"/>
      <c r="C806" s="206"/>
      <c r="D806" s="206"/>
      <c r="E806" s="206"/>
      <c r="F806" s="206"/>
      <c r="G806" s="206"/>
      <c r="H806" s="206"/>
    </row>
    <row r="807" spans="1:8">
      <c r="A807" s="206"/>
      <c r="B807" s="206"/>
      <c r="C807" s="206"/>
      <c r="D807" s="206"/>
      <c r="E807" s="206"/>
      <c r="F807" s="206"/>
      <c r="G807" s="206"/>
      <c r="H807" s="206"/>
    </row>
    <row r="808" spans="1:8">
      <c r="A808" s="206"/>
      <c r="B808" s="206"/>
      <c r="C808" s="206"/>
      <c r="D808" s="206"/>
      <c r="E808" s="206"/>
      <c r="F808" s="206"/>
      <c r="G808" s="206"/>
      <c r="H808" s="206"/>
    </row>
    <row r="809" spans="1:8">
      <c r="A809" s="206"/>
      <c r="B809" s="206"/>
      <c r="C809" s="206"/>
      <c r="D809" s="206"/>
      <c r="E809" s="206"/>
      <c r="F809" s="206"/>
      <c r="G809" s="206"/>
      <c r="H809" s="206"/>
    </row>
    <row r="810" spans="1:8">
      <c r="A810" s="206"/>
      <c r="B810" s="206"/>
      <c r="C810" s="206"/>
      <c r="D810" s="206"/>
      <c r="E810" s="206"/>
      <c r="F810" s="206"/>
      <c r="G810" s="206"/>
      <c r="H810" s="206"/>
    </row>
    <row r="811" spans="1:8">
      <c r="A811" s="206"/>
      <c r="B811" s="206"/>
      <c r="C811" s="206"/>
      <c r="D811" s="206"/>
      <c r="E811" s="206"/>
      <c r="F811" s="206"/>
      <c r="G811" s="206"/>
      <c r="H811" s="206"/>
    </row>
    <row r="812" spans="1:8">
      <c r="A812" s="206"/>
      <c r="B812" s="206"/>
      <c r="C812" s="206"/>
      <c r="D812" s="206"/>
      <c r="E812" s="206"/>
      <c r="F812" s="206"/>
      <c r="G812" s="206"/>
      <c r="H812" s="206"/>
    </row>
    <row r="813" spans="1:8">
      <c r="A813" s="206"/>
      <c r="B813" s="206"/>
      <c r="C813" s="206"/>
      <c r="D813" s="206"/>
      <c r="E813" s="206"/>
      <c r="F813" s="206"/>
      <c r="G813" s="206"/>
      <c r="H813" s="206"/>
    </row>
    <row r="814" spans="1:8">
      <c r="A814" s="206"/>
      <c r="B814" s="206"/>
      <c r="C814" s="206"/>
      <c r="D814" s="206"/>
      <c r="E814" s="206"/>
      <c r="F814" s="206"/>
      <c r="G814" s="206"/>
      <c r="H814" s="206"/>
    </row>
    <row r="815" spans="1:8">
      <c r="A815" s="206"/>
      <c r="B815" s="206"/>
      <c r="C815" s="206"/>
      <c r="D815" s="206"/>
      <c r="E815" s="206"/>
      <c r="F815" s="206"/>
      <c r="G815" s="206"/>
      <c r="H815" s="206"/>
    </row>
    <row r="816" spans="1:8">
      <c r="A816" s="206"/>
      <c r="B816" s="206"/>
      <c r="C816" s="206"/>
      <c r="D816" s="206"/>
      <c r="E816" s="206"/>
      <c r="F816" s="206"/>
      <c r="G816" s="206"/>
      <c r="H816" s="206"/>
    </row>
    <row r="817" spans="1:8">
      <c r="A817" s="206"/>
      <c r="B817" s="206"/>
      <c r="C817" s="206"/>
      <c r="D817" s="206"/>
      <c r="E817" s="206"/>
      <c r="F817" s="206"/>
      <c r="G817" s="206"/>
      <c r="H817" s="206"/>
    </row>
    <row r="818" spans="1:8">
      <c r="A818" s="206"/>
      <c r="B818" s="206"/>
      <c r="C818" s="206"/>
      <c r="D818" s="206"/>
      <c r="E818" s="206"/>
      <c r="F818" s="206"/>
      <c r="G818" s="206"/>
      <c r="H818" s="206"/>
    </row>
    <row r="819" spans="1:8">
      <c r="A819" s="206"/>
      <c r="B819" s="206"/>
      <c r="C819" s="206"/>
      <c r="D819" s="206"/>
      <c r="E819" s="206"/>
      <c r="F819" s="206"/>
      <c r="G819" s="206"/>
      <c r="H819" s="206"/>
    </row>
    <row r="820" spans="1:8">
      <c r="A820" s="206"/>
      <c r="B820" s="206"/>
      <c r="C820" s="206"/>
      <c r="D820" s="206"/>
      <c r="E820" s="206"/>
      <c r="F820" s="206"/>
      <c r="G820" s="206"/>
      <c r="H820" s="206"/>
    </row>
    <row r="821" spans="1:8">
      <c r="A821" s="206"/>
      <c r="B821" s="206"/>
      <c r="C821" s="206"/>
      <c r="D821" s="206"/>
      <c r="E821" s="206"/>
      <c r="F821" s="206"/>
      <c r="G821" s="206"/>
      <c r="H821" s="206"/>
    </row>
    <row r="822" spans="1:8">
      <c r="A822" s="206"/>
      <c r="B822" s="206"/>
      <c r="C822" s="206"/>
      <c r="D822" s="206"/>
      <c r="E822" s="206"/>
      <c r="F822" s="206"/>
      <c r="G822" s="206"/>
      <c r="H822" s="206"/>
    </row>
    <row r="823" spans="1:8">
      <c r="A823" s="206"/>
      <c r="B823" s="206"/>
      <c r="C823" s="206"/>
      <c r="D823" s="206"/>
      <c r="E823" s="206"/>
      <c r="F823" s="206"/>
      <c r="G823" s="206"/>
      <c r="H823" s="206"/>
    </row>
    <row r="824" spans="1:8">
      <c r="A824" s="206"/>
      <c r="B824" s="206"/>
      <c r="C824" s="206"/>
      <c r="D824" s="206"/>
      <c r="E824" s="206"/>
      <c r="F824" s="206"/>
      <c r="G824" s="206"/>
      <c r="H824" s="206"/>
    </row>
    <row r="825" spans="1:8">
      <c r="A825" s="206"/>
      <c r="B825" s="206"/>
      <c r="C825" s="206"/>
      <c r="D825" s="206"/>
      <c r="E825" s="206"/>
      <c r="F825" s="206"/>
      <c r="G825" s="206"/>
      <c r="H825" s="206"/>
    </row>
    <row r="826" spans="1:8">
      <c r="A826" s="206"/>
      <c r="B826" s="206"/>
      <c r="C826" s="206"/>
      <c r="D826" s="206"/>
      <c r="E826" s="206"/>
      <c r="F826" s="206"/>
      <c r="G826" s="206"/>
      <c r="H826" s="206"/>
    </row>
    <row r="827" spans="1:8">
      <c r="A827" s="206"/>
      <c r="B827" s="206"/>
      <c r="C827" s="206"/>
      <c r="D827" s="206"/>
      <c r="E827" s="206"/>
      <c r="F827" s="206"/>
      <c r="G827" s="206"/>
      <c r="H827" s="206"/>
    </row>
    <row r="828" spans="1:8">
      <c r="A828" s="206"/>
      <c r="B828" s="206"/>
      <c r="C828" s="206"/>
      <c r="D828" s="206"/>
      <c r="E828" s="206"/>
      <c r="F828" s="206"/>
      <c r="G828" s="206"/>
      <c r="H828" s="206"/>
    </row>
    <row r="829" spans="1:8">
      <c r="A829" s="206"/>
      <c r="B829" s="206"/>
      <c r="C829" s="206"/>
      <c r="D829" s="206"/>
      <c r="E829" s="206"/>
      <c r="F829" s="206"/>
      <c r="G829" s="206"/>
      <c r="H829" s="206"/>
    </row>
    <row r="830" spans="1:8">
      <c r="A830" s="206"/>
      <c r="B830" s="206"/>
      <c r="C830" s="206"/>
      <c r="D830" s="206"/>
      <c r="E830" s="206"/>
      <c r="F830" s="206"/>
      <c r="G830" s="206"/>
      <c r="H830" s="206"/>
    </row>
    <row r="831" spans="1:8">
      <c r="A831" s="206"/>
      <c r="B831" s="206"/>
      <c r="C831" s="206"/>
      <c r="D831" s="206"/>
      <c r="E831" s="206"/>
      <c r="F831" s="206"/>
      <c r="G831" s="206"/>
      <c r="H831" s="206"/>
    </row>
    <row r="832" spans="1:8">
      <c r="A832" s="206"/>
      <c r="B832" s="206"/>
      <c r="C832" s="206"/>
      <c r="D832" s="206"/>
      <c r="E832" s="206"/>
      <c r="F832" s="206"/>
      <c r="G832" s="206"/>
      <c r="H832" s="206"/>
    </row>
    <row r="833" spans="1:8">
      <c r="A833" s="206"/>
      <c r="B833" s="206"/>
      <c r="C833" s="206"/>
      <c r="D833" s="206"/>
      <c r="E833" s="206"/>
      <c r="F833" s="206"/>
      <c r="G833" s="206"/>
      <c r="H833" s="206"/>
    </row>
    <row r="834" spans="1:8">
      <c r="A834" s="206"/>
      <c r="B834" s="206"/>
      <c r="C834" s="206"/>
      <c r="D834" s="206"/>
      <c r="E834" s="206"/>
      <c r="F834" s="206"/>
      <c r="G834" s="206"/>
      <c r="H834" s="206"/>
    </row>
    <row r="835" spans="1:8">
      <c r="A835" s="206"/>
      <c r="B835" s="206"/>
      <c r="C835" s="206"/>
      <c r="D835" s="206"/>
      <c r="E835" s="206"/>
      <c r="F835" s="206"/>
      <c r="G835" s="206"/>
      <c r="H835" s="206"/>
    </row>
    <row r="836" spans="1:8">
      <c r="A836" s="206"/>
      <c r="B836" s="206"/>
      <c r="C836" s="206"/>
      <c r="D836" s="206"/>
      <c r="E836" s="206"/>
      <c r="F836" s="206"/>
      <c r="G836" s="206"/>
      <c r="H836" s="206"/>
    </row>
    <row r="837" spans="1:8">
      <c r="A837" s="206"/>
      <c r="B837" s="206"/>
      <c r="C837" s="206"/>
      <c r="D837" s="206"/>
      <c r="E837" s="206"/>
      <c r="F837" s="206"/>
      <c r="G837" s="206"/>
      <c r="H837" s="206"/>
    </row>
    <row r="838" spans="1:8">
      <c r="A838" s="206"/>
      <c r="B838" s="206"/>
      <c r="C838" s="206"/>
      <c r="D838" s="206"/>
      <c r="E838" s="206"/>
      <c r="F838" s="206"/>
      <c r="G838" s="206"/>
      <c r="H838" s="206"/>
    </row>
    <row r="839" spans="1:8">
      <c r="A839" s="206"/>
      <c r="B839" s="206"/>
      <c r="C839" s="206"/>
      <c r="D839" s="206"/>
      <c r="E839" s="206"/>
      <c r="F839" s="206"/>
      <c r="G839" s="206"/>
      <c r="H839" s="206"/>
    </row>
    <row r="840" spans="1:8">
      <c r="A840" s="206"/>
      <c r="B840" s="206"/>
      <c r="C840" s="206"/>
      <c r="D840" s="206"/>
      <c r="E840" s="206"/>
      <c r="F840" s="206"/>
      <c r="G840" s="206"/>
      <c r="H840" s="206"/>
    </row>
    <row r="841" spans="1:8">
      <c r="A841" s="206"/>
      <c r="B841" s="206"/>
      <c r="C841" s="206"/>
      <c r="D841" s="206"/>
      <c r="E841" s="206"/>
      <c r="F841" s="206"/>
      <c r="G841" s="206"/>
      <c r="H841" s="206"/>
    </row>
    <row r="842" spans="1:8">
      <c r="A842" s="206"/>
      <c r="B842" s="206"/>
      <c r="C842" s="206"/>
      <c r="D842" s="206"/>
      <c r="E842" s="206"/>
      <c r="F842" s="206"/>
      <c r="G842" s="206"/>
      <c r="H842" s="206"/>
    </row>
    <row r="843" spans="1:8">
      <c r="A843" s="206"/>
      <c r="B843" s="206"/>
      <c r="C843" s="206"/>
      <c r="D843" s="206"/>
      <c r="E843" s="206"/>
      <c r="F843" s="206"/>
      <c r="G843" s="206"/>
      <c r="H843" s="206"/>
    </row>
    <row r="844" spans="1:8">
      <c r="A844" s="206"/>
      <c r="B844" s="206"/>
      <c r="C844" s="206"/>
      <c r="D844" s="206"/>
      <c r="E844" s="206"/>
      <c r="F844" s="206"/>
      <c r="G844" s="206"/>
      <c r="H844" s="206"/>
    </row>
    <row r="845" spans="1:8">
      <c r="A845" s="206"/>
      <c r="B845" s="206"/>
      <c r="C845" s="206"/>
      <c r="D845" s="206"/>
      <c r="E845" s="206"/>
      <c r="F845" s="206"/>
      <c r="G845" s="206"/>
      <c r="H845" s="206"/>
    </row>
    <row r="846" spans="1:8">
      <c r="A846" s="206"/>
      <c r="B846" s="206"/>
      <c r="C846" s="206"/>
      <c r="D846" s="206"/>
      <c r="E846" s="206"/>
      <c r="F846" s="206"/>
      <c r="G846" s="206"/>
      <c r="H846" s="206"/>
    </row>
    <row r="847" spans="1:8">
      <c r="A847" s="206"/>
      <c r="B847" s="206"/>
      <c r="C847" s="206"/>
      <c r="D847" s="206"/>
      <c r="E847" s="206"/>
      <c r="F847" s="206"/>
      <c r="G847" s="206"/>
      <c r="H847" s="206"/>
    </row>
    <row r="848" spans="1:8">
      <c r="A848" s="206"/>
      <c r="B848" s="206"/>
      <c r="C848" s="206"/>
      <c r="D848" s="206"/>
      <c r="E848" s="206"/>
      <c r="F848" s="206"/>
      <c r="G848" s="206"/>
      <c r="H848" s="206"/>
    </row>
    <row r="849" spans="1:8">
      <c r="A849" s="206"/>
      <c r="B849" s="206"/>
      <c r="C849" s="206"/>
      <c r="D849" s="206"/>
      <c r="E849" s="206"/>
      <c r="F849" s="206"/>
      <c r="G849" s="206"/>
      <c r="H849" s="206"/>
    </row>
    <row r="850" spans="1:8">
      <c r="A850" s="206"/>
      <c r="B850" s="206"/>
      <c r="C850" s="206"/>
      <c r="D850" s="206"/>
      <c r="E850" s="206"/>
      <c r="F850" s="206"/>
      <c r="G850" s="206"/>
      <c r="H850" s="206"/>
    </row>
    <row r="851" spans="1:8">
      <c r="A851" s="206"/>
      <c r="B851" s="206"/>
      <c r="C851" s="206"/>
      <c r="D851" s="206"/>
      <c r="E851" s="206"/>
      <c r="F851" s="206"/>
      <c r="G851" s="206"/>
      <c r="H851" s="206"/>
    </row>
    <row r="852" spans="1:8">
      <c r="A852" s="206"/>
      <c r="B852" s="206"/>
      <c r="C852" s="206"/>
      <c r="D852" s="206"/>
      <c r="E852" s="206"/>
      <c r="F852" s="206"/>
      <c r="G852" s="206"/>
      <c r="H852" s="206"/>
    </row>
    <row r="853" spans="1:8">
      <c r="A853" s="206"/>
      <c r="B853" s="206"/>
      <c r="C853" s="206"/>
      <c r="D853" s="206"/>
      <c r="E853" s="206"/>
      <c r="F853" s="206"/>
      <c r="G853" s="206"/>
      <c r="H853" s="206"/>
    </row>
    <row r="854" spans="1:8">
      <c r="A854" s="206"/>
      <c r="B854" s="206"/>
      <c r="C854" s="206"/>
      <c r="D854" s="206"/>
      <c r="E854" s="206"/>
      <c r="F854" s="206"/>
      <c r="G854" s="206"/>
      <c r="H854" s="206"/>
    </row>
    <row r="855" spans="1:8">
      <c r="A855" s="206"/>
      <c r="B855" s="206"/>
      <c r="C855" s="206"/>
      <c r="D855" s="206"/>
      <c r="E855" s="206"/>
      <c r="F855" s="206"/>
      <c r="G855" s="206"/>
      <c r="H855" s="206"/>
    </row>
    <row r="856" spans="1:8">
      <c r="A856" s="206"/>
      <c r="B856" s="206"/>
      <c r="C856" s="206"/>
      <c r="D856" s="206"/>
      <c r="E856" s="206"/>
      <c r="F856" s="206"/>
      <c r="G856" s="206"/>
      <c r="H856" s="206"/>
    </row>
    <row r="857" spans="1:8">
      <c r="A857" s="206"/>
      <c r="B857" s="206"/>
      <c r="C857" s="206"/>
      <c r="D857" s="206"/>
      <c r="E857" s="206"/>
      <c r="F857" s="206"/>
      <c r="G857" s="206"/>
      <c r="H857" s="206"/>
    </row>
    <row r="858" spans="1:8">
      <c r="A858" s="206"/>
      <c r="B858" s="206"/>
      <c r="C858" s="206"/>
      <c r="D858" s="206"/>
      <c r="E858" s="206"/>
      <c r="F858" s="206"/>
      <c r="G858" s="206"/>
      <c r="H858" s="206"/>
    </row>
    <row r="859" spans="1:8">
      <c r="A859" s="206"/>
      <c r="B859" s="206"/>
      <c r="C859" s="206"/>
      <c r="D859" s="206"/>
      <c r="E859" s="206"/>
      <c r="F859" s="206"/>
      <c r="G859" s="206"/>
      <c r="H859" s="206"/>
    </row>
    <row r="860" spans="1:8">
      <c r="A860" s="206"/>
      <c r="B860" s="206"/>
      <c r="C860" s="206"/>
      <c r="D860" s="206"/>
      <c r="E860" s="206"/>
      <c r="F860" s="206"/>
      <c r="G860" s="206"/>
      <c r="H860" s="206"/>
    </row>
    <row r="861" spans="1:8">
      <c r="A861" s="206"/>
      <c r="B861" s="206"/>
      <c r="C861" s="206"/>
      <c r="D861" s="206"/>
      <c r="E861" s="206"/>
      <c r="F861" s="206"/>
      <c r="G861" s="206"/>
      <c r="H861" s="206"/>
    </row>
    <row r="862" spans="1:8">
      <c r="A862" s="206"/>
      <c r="B862" s="206"/>
      <c r="C862" s="206"/>
      <c r="D862" s="206"/>
      <c r="E862" s="206"/>
      <c r="F862" s="206"/>
      <c r="G862" s="206"/>
      <c r="H862" s="206"/>
    </row>
    <row r="863" spans="1:8">
      <c r="A863" s="206"/>
      <c r="B863" s="206"/>
      <c r="C863" s="206"/>
      <c r="D863" s="206"/>
      <c r="E863" s="206"/>
      <c r="F863" s="206"/>
      <c r="G863" s="206"/>
      <c r="H863" s="206"/>
    </row>
    <row r="864" spans="1:8">
      <c r="A864" s="206"/>
      <c r="B864" s="206"/>
      <c r="C864" s="206"/>
      <c r="D864" s="206"/>
      <c r="E864" s="206"/>
      <c r="F864" s="206"/>
      <c r="G864" s="206"/>
      <c r="H864" s="206"/>
    </row>
    <row r="865" spans="1:8">
      <c r="A865" s="206"/>
      <c r="B865" s="206"/>
      <c r="C865" s="206"/>
      <c r="D865" s="206"/>
      <c r="E865" s="206"/>
      <c r="F865" s="206"/>
      <c r="G865" s="206"/>
      <c r="H865" s="206"/>
    </row>
    <row r="866" spans="1:8">
      <c r="A866" s="206"/>
      <c r="B866" s="206"/>
      <c r="C866" s="206"/>
      <c r="D866" s="206"/>
      <c r="E866" s="206"/>
      <c r="F866" s="206"/>
      <c r="G866" s="206"/>
      <c r="H866" s="206"/>
    </row>
    <row r="867" spans="1:8">
      <c r="A867" s="206"/>
      <c r="B867" s="206"/>
      <c r="C867" s="206"/>
      <c r="D867" s="206"/>
      <c r="E867" s="206"/>
      <c r="F867" s="206"/>
      <c r="G867" s="206"/>
      <c r="H867" s="206"/>
    </row>
    <row r="868" spans="1:8">
      <c r="A868" s="206"/>
      <c r="B868" s="206"/>
      <c r="C868" s="206"/>
      <c r="D868" s="206"/>
      <c r="E868" s="206"/>
      <c r="F868" s="206"/>
      <c r="G868" s="206"/>
      <c r="H868" s="206"/>
    </row>
    <row r="869" spans="1:8">
      <c r="A869" s="206"/>
      <c r="B869" s="206"/>
      <c r="C869" s="206"/>
      <c r="D869" s="206"/>
      <c r="E869" s="206"/>
      <c r="F869" s="206"/>
      <c r="G869" s="206"/>
      <c r="H869" s="206"/>
    </row>
    <row r="870" spans="1:8">
      <c r="A870" s="206"/>
      <c r="B870" s="206"/>
      <c r="C870" s="206"/>
      <c r="D870" s="206"/>
      <c r="E870" s="206"/>
      <c r="F870" s="206"/>
      <c r="G870" s="206"/>
      <c r="H870" s="206"/>
    </row>
    <row r="871" spans="1:8">
      <c r="A871" s="206"/>
      <c r="B871" s="206"/>
      <c r="C871" s="206"/>
      <c r="D871" s="206"/>
      <c r="E871" s="206"/>
      <c r="F871" s="206"/>
      <c r="G871" s="206"/>
      <c r="H871" s="206"/>
    </row>
    <row r="872" spans="1:8">
      <c r="A872" s="206"/>
      <c r="B872" s="206"/>
      <c r="C872" s="206"/>
      <c r="D872" s="206"/>
      <c r="E872" s="206"/>
      <c r="F872" s="206"/>
      <c r="G872" s="206"/>
      <c r="H872" s="206"/>
    </row>
    <row r="873" spans="1:8">
      <c r="A873" s="206"/>
      <c r="B873" s="206"/>
      <c r="C873" s="206"/>
      <c r="D873" s="206"/>
      <c r="E873" s="206"/>
      <c r="F873" s="206"/>
      <c r="G873" s="206"/>
      <c r="H873" s="206"/>
    </row>
    <row r="874" spans="1:8">
      <c r="A874" s="206"/>
      <c r="B874" s="206"/>
      <c r="C874" s="206"/>
      <c r="D874" s="206"/>
      <c r="E874" s="206"/>
      <c r="F874" s="206"/>
      <c r="G874" s="206"/>
      <c r="H874" s="206"/>
    </row>
    <row r="875" spans="1:8">
      <c r="A875" s="206"/>
      <c r="B875" s="206"/>
      <c r="C875" s="206"/>
      <c r="D875" s="206"/>
      <c r="E875" s="206"/>
      <c r="F875" s="206"/>
      <c r="G875" s="206"/>
      <c r="H875" s="206"/>
    </row>
    <row r="876" spans="1:8">
      <c r="A876" s="206"/>
      <c r="B876" s="206"/>
      <c r="C876" s="206"/>
      <c r="D876" s="206"/>
      <c r="E876" s="206"/>
      <c r="F876" s="206"/>
      <c r="G876" s="206"/>
      <c r="H876" s="206"/>
    </row>
    <row r="877" spans="1:8">
      <c r="A877" s="206"/>
      <c r="B877" s="206"/>
      <c r="C877" s="206"/>
      <c r="D877" s="206"/>
      <c r="E877" s="206"/>
      <c r="F877" s="206"/>
      <c r="G877" s="206"/>
      <c r="H877" s="206"/>
    </row>
    <row r="878" spans="1:8">
      <c r="A878" s="206"/>
      <c r="B878" s="206"/>
      <c r="C878" s="206"/>
      <c r="D878" s="206"/>
      <c r="E878" s="206"/>
      <c r="F878" s="206"/>
      <c r="G878" s="206"/>
      <c r="H878" s="206"/>
    </row>
    <row r="879" spans="1:8">
      <c r="A879" s="206"/>
      <c r="B879" s="206"/>
      <c r="C879" s="206"/>
      <c r="D879" s="206"/>
      <c r="E879" s="206"/>
      <c r="F879" s="206"/>
      <c r="G879" s="206"/>
      <c r="H879" s="206"/>
    </row>
    <row r="880" spans="1:8">
      <c r="A880" s="206"/>
      <c r="B880" s="206"/>
      <c r="C880" s="206"/>
      <c r="D880" s="206"/>
      <c r="E880" s="206"/>
      <c r="F880" s="206"/>
      <c r="G880" s="206"/>
      <c r="H880" s="206"/>
    </row>
    <row r="881" spans="1:8">
      <c r="A881" s="206"/>
      <c r="B881" s="206"/>
      <c r="C881" s="206"/>
      <c r="D881" s="206"/>
      <c r="E881" s="206"/>
      <c r="F881" s="206"/>
      <c r="G881" s="206"/>
      <c r="H881" s="206"/>
    </row>
    <row r="882" spans="1:8">
      <c r="A882" s="206"/>
      <c r="B882" s="206"/>
      <c r="C882" s="206"/>
      <c r="D882" s="206"/>
      <c r="E882" s="206"/>
      <c r="F882" s="206"/>
      <c r="G882" s="206"/>
      <c r="H882" s="206"/>
    </row>
    <row r="883" spans="1:8">
      <c r="A883" s="206"/>
      <c r="B883" s="206"/>
      <c r="C883" s="206"/>
      <c r="D883" s="206"/>
      <c r="E883" s="206"/>
      <c r="F883" s="206"/>
      <c r="G883" s="206"/>
      <c r="H883" s="206"/>
    </row>
    <row r="884" spans="1:8">
      <c r="A884" s="206"/>
      <c r="B884" s="206"/>
      <c r="C884" s="206"/>
      <c r="D884" s="206"/>
      <c r="E884" s="206"/>
      <c r="F884" s="206"/>
      <c r="G884" s="206"/>
      <c r="H884" s="206"/>
    </row>
    <row r="885" spans="1:8">
      <c r="A885" s="206"/>
      <c r="B885" s="206"/>
      <c r="C885" s="206"/>
      <c r="D885" s="206"/>
      <c r="E885" s="206"/>
      <c r="F885" s="206"/>
      <c r="G885" s="206"/>
      <c r="H885" s="206"/>
    </row>
    <row r="886" spans="1:8">
      <c r="A886" s="206"/>
      <c r="B886" s="206"/>
      <c r="C886" s="206"/>
      <c r="D886" s="206"/>
      <c r="E886" s="206"/>
      <c r="F886" s="206"/>
      <c r="G886" s="206"/>
      <c r="H886" s="206"/>
    </row>
    <row r="887" spans="1:8">
      <c r="A887" s="206"/>
      <c r="B887" s="206"/>
      <c r="C887" s="206"/>
      <c r="D887" s="206"/>
      <c r="E887" s="206"/>
      <c r="F887" s="206"/>
      <c r="G887" s="206"/>
      <c r="H887" s="206"/>
    </row>
    <row r="888" spans="1:8">
      <c r="A888" s="206"/>
      <c r="B888" s="206"/>
      <c r="C888" s="206"/>
      <c r="D888" s="206"/>
      <c r="E888" s="206"/>
      <c r="F888" s="206"/>
      <c r="G888" s="206"/>
      <c r="H888" s="206"/>
    </row>
    <row r="889" spans="1:8">
      <c r="A889" s="206"/>
      <c r="B889" s="206"/>
      <c r="C889" s="206"/>
      <c r="D889" s="206"/>
      <c r="E889" s="206"/>
      <c r="F889" s="206"/>
      <c r="G889" s="206"/>
      <c r="H889" s="206"/>
    </row>
    <row r="890" spans="1:8">
      <c r="A890" s="206"/>
      <c r="B890" s="206"/>
      <c r="C890" s="206"/>
      <c r="D890" s="206"/>
      <c r="E890" s="206"/>
      <c r="F890" s="206"/>
      <c r="G890" s="206"/>
      <c r="H890" s="206"/>
    </row>
    <row r="891" spans="1:8">
      <c r="A891" s="206"/>
      <c r="B891" s="206"/>
      <c r="C891" s="206"/>
      <c r="D891" s="206"/>
      <c r="E891" s="206"/>
      <c r="F891" s="206"/>
      <c r="G891" s="206"/>
      <c r="H891" s="206"/>
    </row>
    <row r="892" spans="1:8">
      <c r="A892" s="206"/>
      <c r="B892" s="206"/>
      <c r="C892" s="206"/>
      <c r="D892" s="206"/>
      <c r="E892" s="206"/>
      <c r="F892" s="206"/>
      <c r="G892" s="206"/>
      <c r="H892" s="206"/>
    </row>
    <row r="893" spans="1:8">
      <c r="A893" s="206"/>
      <c r="B893" s="206"/>
      <c r="C893" s="206"/>
      <c r="D893" s="206"/>
      <c r="E893" s="206"/>
      <c r="F893" s="206"/>
      <c r="G893" s="206"/>
      <c r="H893" s="206"/>
    </row>
    <row r="894" spans="1:8">
      <c r="A894" s="206"/>
      <c r="B894" s="206"/>
      <c r="C894" s="206"/>
      <c r="D894" s="206"/>
      <c r="E894" s="206"/>
      <c r="F894" s="206"/>
      <c r="G894" s="206"/>
      <c r="H894" s="206"/>
    </row>
    <row r="895" spans="1:8">
      <c r="A895" s="206"/>
      <c r="B895" s="206"/>
      <c r="C895" s="206"/>
      <c r="D895" s="206"/>
      <c r="E895" s="206"/>
      <c r="F895" s="206"/>
      <c r="G895" s="206"/>
      <c r="H895" s="206"/>
    </row>
    <row r="896" spans="1:8">
      <c r="A896" s="206"/>
      <c r="B896" s="206"/>
      <c r="C896" s="206"/>
      <c r="D896" s="206"/>
      <c r="E896" s="206"/>
      <c r="F896" s="206"/>
      <c r="G896" s="206"/>
      <c r="H896" s="206"/>
    </row>
    <row r="897" spans="1:8">
      <c r="A897" s="206"/>
      <c r="B897" s="206"/>
      <c r="C897" s="206"/>
      <c r="D897" s="206"/>
      <c r="E897" s="206"/>
      <c r="F897" s="206"/>
      <c r="G897" s="206"/>
      <c r="H897" s="206"/>
    </row>
    <row r="898" spans="1:8">
      <c r="A898" s="206"/>
      <c r="B898" s="206"/>
      <c r="C898" s="206"/>
      <c r="D898" s="206"/>
      <c r="E898" s="206"/>
      <c r="F898" s="206"/>
      <c r="G898" s="206"/>
      <c r="H898" s="206"/>
    </row>
    <row r="899" spans="1:8">
      <c r="A899" s="206"/>
      <c r="B899" s="206"/>
      <c r="C899" s="206"/>
      <c r="D899" s="206"/>
      <c r="E899" s="206"/>
      <c r="F899" s="206"/>
      <c r="G899" s="206"/>
      <c r="H899" s="206"/>
    </row>
    <row r="900" spans="1:8">
      <c r="A900" s="206"/>
      <c r="B900" s="206"/>
      <c r="C900" s="206"/>
      <c r="D900" s="206"/>
      <c r="E900" s="206"/>
      <c r="F900" s="206"/>
      <c r="G900" s="206"/>
      <c r="H900" s="206"/>
    </row>
    <row r="901" spans="1:8">
      <c r="A901" s="206"/>
      <c r="B901" s="206"/>
      <c r="C901" s="206"/>
      <c r="D901" s="206"/>
      <c r="E901" s="206"/>
      <c r="F901" s="206"/>
      <c r="G901" s="206"/>
      <c r="H901" s="206"/>
    </row>
    <row r="902" spans="1:8">
      <c r="A902" s="206"/>
      <c r="B902" s="206"/>
      <c r="C902" s="206"/>
      <c r="D902" s="206"/>
      <c r="E902" s="206"/>
      <c r="F902" s="206"/>
      <c r="G902" s="206"/>
      <c r="H902" s="206"/>
    </row>
    <row r="903" spans="1:8">
      <c r="A903" s="206"/>
      <c r="B903" s="206"/>
      <c r="C903" s="206"/>
      <c r="D903" s="206"/>
      <c r="E903" s="206"/>
      <c r="F903" s="206"/>
      <c r="G903" s="206"/>
      <c r="H903" s="206"/>
    </row>
    <row r="904" spans="1:8">
      <c r="A904" s="206"/>
      <c r="B904" s="206"/>
      <c r="C904" s="206"/>
      <c r="D904" s="206"/>
      <c r="E904" s="206"/>
      <c r="F904" s="206"/>
      <c r="G904" s="206"/>
      <c r="H904" s="206"/>
    </row>
    <row r="905" spans="1:8">
      <c r="A905" s="206"/>
      <c r="B905" s="206"/>
      <c r="C905" s="206"/>
      <c r="D905" s="206"/>
      <c r="E905" s="206"/>
      <c r="F905" s="206"/>
      <c r="G905" s="206"/>
      <c r="H905" s="206"/>
    </row>
    <row r="906" spans="1:8">
      <c r="A906" s="206"/>
      <c r="B906" s="206"/>
      <c r="C906" s="206"/>
      <c r="D906" s="206"/>
      <c r="E906" s="206"/>
      <c r="F906" s="206"/>
      <c r="G906" s="206"/>
      <c r="H906" s="206"/>
    </row>
    <row r="907" spans="1:8">
      <c r="A907" s="206"/>
      <c r="B907" s="206"/>
      <c r="C907" s="206"/>
      <c r="D907" s="206"/>
      <c r="E907" s="206"/>
      <c r="F907" s="206"/>
      <c r="G907" s="206"/>
      <c r="H907" s="206"/>
    </row>
    <row r="908" spans="1:8">
      <c r="A908" s="206"/>
      <c r="B908" s="206"/>
      <c r="C908" s="206"/>
      <c r="D908" s="206"/>
      <c r="E908" s="206"/>
      <c r="F908" s="206"/>
      <c r="G908" s="206"/>
      <c r="H908" s="206"/>
    </row>
    <row r="909" spans="1:8">
      <c r="A909" s="206"/>
      <c r="B909" s="206"/>
      <c r="C909" s="206"/>
      <c r="D909" s="206"/>
      <c r="E909" s="206"/>
      <c r="F909" s="206"/>
      <c r="G909" s="206"/>
      <c r="H909" s="206"/>
    </row>
    <row r="910" spans="1:8">
      <c r="A910" s="206"/>
      <c r="B910" s="206"/>
      <c r="C910" s="206"/>
      <c r="D910" s="206"/>
      <c r="E910" s="206"/>
      <c r="F910" s="206"/>
      <c r="G910" s="206"/>
      <c r="H910" s="206"/>
    </row>
    <row r="911" spans="1:8">
      <c r="A911" s="206"/>
      <c r="B911" s="206"/>
      <c r="C911" s="206"/>
      <c r="D911" s="206"/>
      <c r="E911" s="206"/>
      <c r="F911" s="206"/>
      <c r="G911" s="206"/>
      <c r="H911" s="206"/>
    </row>
    <row r="912" spans="1:8">
      <c r="A912" s="206"/>
      <c r="B912" s="206"/>
      <c r="C912" s="206"/>
      <c r="D912" s="206"/>
      <c r="E912" s="206"/>
      <c r="F912" s="206"/>
      <c r="G912" s="206"/>
      <c r="H912" s="206"/>
    </row>
    <row r="913" spans="1:8">
      <c r="A913" s="206"/>
      <c r="B913" s="206"/>
      <c r="C913" s="206"/>
      <c r="D913" s="206"/>
      <c r="E913" s="206"/>
      <c r="F913" s="206"/>
      <c r="G913" s="206"/>
      <c r="H913" s="206"/>
    </row>
    <row r="914" spans="1:8">
      <c r="A914" s="206"/>
      <c r="B914" s="206"/>
      <c r="C914" s="206"/>
      <c r="D914" s="206"/>
      <c r="E914" s="206"/>
      <c r="F914" s="206"/>
      <c r="G914" s="206"/>
      <c r="H914" s="206"/>
    </row>
    <row r="915" spans="1:8">
      <c r="A915" s="206"/>
      <c r="B915" s="206"/>
      <c r="C915" s="206"/>
      <c r="D915" s="206"/>
      <c r="E915" s="206"/>
      <c r="F915" s="206"/>
      <c r="G915" s="206"/>
      <c r="H915" s="206"/>
    </row>
    <row r="916" spans="1:8">
      <c r="A916" s="206"/>
      <c r="B916" s="206"/>
      <c r="C916" s="206"/>
      <c r="D916" s="206"/>
      <c r="E916" s="206"/>
      <c r="F916" s="206"/>
      <c r="G916" s="206"/>
      <c r="H916" s="206"/>
    </row>
    <row r="917" spans="1:8">
      <c r="A917" s="206"/>
      <c r="B917" s="206"/>
      <c r="C917" s="206"/>
      <c r="D917" s="206"/>
      <c r="E917" s="206"/>
      <c r="F917" s="206"/>
      <c r="G917" s="206"/>
      <c r="H917" s="206"/>
    </row>
    <row r="918" spans="1:8">
      <c r="A918" s="206"/>
      <c r="B918" s="206"/>
      <c r="C918" s="206"/>
      <c r="D918" s="206"/>
      <c r="E918" s="206"/>
      <c r="F918" s="206"/>
      <c r="G918" s="206"/>
      <c r="H918" s="206"/>
    </row>
    <row r="919" spans="1:8">
      <c r="A919" s="206"/>
      <c r="B919" s="206"/>
      <c r="C919" s="206"/>
      <c r="D919" s="206"/>
      <c r="E919" s="206"/>
      <c r="F919" s="206"/>
      <c r="G919" s="206"/>
      <c r="H919" s="206"/>
    </row>
    <row r="920" spans="1:8">
      <c r="A920" s="206"/>
      <c r="B920" s="206"/>
      <c r="C920" s="206"/>
      <c r="D920" s="206"/>
      <c r="E920" s="206"/>
      <c r="F920" s="206"/>
      <c r="G920" s="206"/>
      <c r="H920" s="206"/>
    </row>
    <row r="921" spans="1:8">
      <c r="A921" s="206"/>
      <c r="B921" s="206"/>
      <c r="C921" s="206"/>
      <c r="D921" s="206"/>
      <c r="E921" s="206"/>
      <c r="F921" s="206"/>
      <c r="G921" s="206"/>
      <c r="H921" s="206"/>
    </row>
    <row r="922" spans="1:8">
      <c r="A922" s="206"/>
      <c r="B922" s="206"/>
      <c r="C922" s="206"/>
      <c r="D922" s="206"/>
      <c r="E922" s="206"/>
      <c r="F922" s="206"/>
      <c r="G922" s="206"/>
      <c r="H922" s="206"/>
    </row>
    <row r="923" spans="1:8">
      <c r="A923" s="206"/>
      <c r="B923" s="206"/>
      <c r="C923" s="206"/>
      <c r="D923" s="206"/>
      <c r="E923" s="206"/>
      <c r="F923" s="206"/>
      <c r="G923" s="206"/>
      <c r="H923" s="206"/>
    </row>
    <row r="924" spans="1:8">
      <c r="A924" s="206"/>
      <c r="B924" s="206"/>
      <c r="C924" s="206"/>
      <c r="D924" s="206"/>
      <c r="E924" s="206"/>
      <c r="F924" s="206"/>
      <c r="G924" s="206"/>
      <c r="H924" s="206"/>
    </row>
    <row r="925" spans="1:8">
      <c r="A925" s="206"/>
      <c r="B925" s="206"/>
      <c r="C925" s="206"/>
      <c r="D925" s="206"/>
      <c r="E925" s="206"/>
      <c r="F925" s="206"/>
      <c r="G925" s="206"/>
      <c r="H925" s="206"/>
    </row>
    <row r="926" spans="1:8">
      <c r="A926" s="206"/>
      <c r="B926" s="206"/>
      <c r="C926" s="206"/>
      <c r="D926" s="206"/>
      <c r="E926" s="206"/>
      <c r="F926" s="206"/>
      <c r="G926" s="206"/>
      <c r="H926" s="206"/>
    </row>
    <row r="927" spans="1:8">
      <c r="A927" s="206"/>
      <c r="B927" s="206"/>
      <c r="C927" s="206"/>
      <c r="D927" s="206"/>
      <c r="E927" s="206"/>
      <c r="F927" s="206"/>
      <c r="G927" s="206"/>
      <c r="H927" s="206"/>
    </row>
    <row r="928" spans="1:8">
      <c r="A928" s="206"/>
      <c r="B928" s="206"/>
      <c r="C928" s="206"/>
      <c r="D928" s="206"/>
      <c r="E928" s="206"/>
      <c r="F928" s="206"/>
      <c r="G928" s="206"/>
      <c r="H928" s="206"/>
    </row>
    <row r="929" spans="1:8">
      <c r="A929" s="206"/>
      <c r="B929" s="206"/>
      <c r="C929" s="206"/>
      <c r="D929" s="206"/>
      <c r="E929" s="206"/>
      <c r="F929" s="206"/>
      <c r="G929" s="206"/>
      <c r="H929" s="206"/>
    </row>
    <row r="930" spans="1:8">
      <c r="A930" s="206"/>
      <c r="B930" s="206"/>
      <c r="C930" s="206"/>
      <c r="D930" s="206"/>
      <c r="E930" s="206"/>
      <c r="F930" s="206"/>
      <c r="G930" s="206"/>
      <c r="H930" s="206"/>
    </row>
    <row r="931" spans="1:8">
      <c r="A931" s="206"/>
      <c r="B931" s="206"/>
      <c r="C931" s="206"/>
      <c r="D931" s="206"/>
      <c r="E931" s="206"/>
      <c r="F931" s="206"/>
      <c r="G931" s="206"/>
      <c r="H931" s="206"/>
    </row>
    <row r="932" spans="1:8">
      <c r="A932" s="206"/>
      <c r="B932" s="206"/>
      <c r="C932" s="206"/>
      <c r="D932" s="206"/>
      <c r="E932" s="206"/>
      <c r="F932" s="206"/>
      <c r="G932" s="206"/>
      <c r="H932" s="206"/>
    </row>
    <row r="933" spans="1:8">
      <c r="A933" s="206"/>
      <c r="B933" s="206"/>
      <c r="C933" s="206"/>
      <c r="D933" s="206"/>
      <c r="E933" s="206"/>
      <c r="F933" s="206"/>
      <c r="G933" s="206"/>
      <c r="H933" s="206"/>
    </row>
    <row r="934" spans="1:8">
      <c r="A934" s="206"/>
      <c r="B934" s="206"/>
      <c r="C934" s="206"/>
      <c r="D934" s="206"/>
      <c r="E934" s="206"/>
      <c r="F934" s="206"/>
      <c r="G934" s="206"/>
      <c r="H934" s="206"/>
    </row>
    <row r="935" spans="1:8">
      <c r="A935" s="206"/>
      <c r="B935" s="206"/>
      <c r="C935" s="206"/>
      <c r="D935" s="206"/>
      <c r="E935" s="206"/>
      <c r="F935" s="206"/>
      <c r="G935" s="206"/>
      <c r="H935" s="206"/>
    </row>
    <row r="936" spans="1:8">
      <c r="A936" s="206"/>
      <c r="B936" s="206"/>
      <c r="C936" s="206"/>
      <c r="D936" s="206"/>
      <c r="E936" s="206"/>
      <c r="F936" s="206"/>
      <c r="G936" s="206"/>
      <c r="H936" s="206"/>
    </row>
    <row r="937" spans="1:8">
      <c r="A937" s="206"/>
      <c r="B937" s="206"/>
      <c r="C937" s="206"/>
      <c r="D937" s="206"/>
      <c r="E937" s="206"/>
      <c r="F937" s="206"/>
      <c r="G937" s="206"/>
      <c r="H937" s="206"/>
    </row>
    <row r="938" spans="1:8">
      <c r="A938" s="206"/>
      <c r="B938" s="206"/>
      <c r="C938" s="206"/>
      <c r="D938" s="206"/>
      <c r="E938" s="206"/>
      <c r="F938" s="206"/>
      <c r="G938" s="206"/>
      <c r="H938" s="206"/>
    </row>
    <row r="939" spans="1:8">
      <c r="A939" s="206"/>
      <c r="B939" s="206"/>
      <c r="C939" s="206"/>
      <c r="D939" s="206"/>
      <c r="E939" s="206"/>
      <c r="F939" s="206"/>
      <c r="G939" s="206"/>
      <c r="H939" s="206"/>
    </row>
    <row r="940" spans="1:8">
      <c r="A940" s="206"/>
      <c r="B940" s="206"/>
      <c r="C940" s="206"/>
      <c r="D940" s="206"/>
      <c r="E940" s="206"/>
      <c r="F940" s="206"/>
      <c r="G940" s="206"/>
      <c r="H940" s="206"/>
    </row>
    <row r="941" spans="1:8">
      <c r="A941" s="206"/>
      <c r="B941" s="206"/>
      <c r="C941" s="206"/>
      <c r="D941" s="206"/>
      <c r="E941" s="206"/>
      <c r="F941" s="206"/>
      <c r="G941" s="206"/>
      <c r="H941" s="206"/>
    </row>
    <row r="942" spans="1:8">
      <c r="A942" s="206"/>
      <c r="B942" s="206"/>
      <c r="C942" s="206"/>
      <c r="D942" s="206"/>
      <c r="E942" s="206"/>
      <c r="F942" s="206"/>
      <c r="G942" s="206"/>
      <c r="H942" s="206"/>
    </row>
    <row r="943" spans="1:8">
      <c r="A943" s="206"/>
      <c r="B943" s="206"/>
      <c r="C943" s="206"/>
      <c r="D943" s="206"/>
      <c r="E943" s="206"/>
      <c r="F943" s="206"/>
      <c r="G943" s="206"/>
      <c r="H943" s="206"/>
    </row>
    <row r="944" spans="1:8">
      <c r="A944" s="206"/>
      <c r="B944" s="206"/>
      <c r="C944" s="206"/>
      <c r="D944" s="206"/>
      <c r="E944" s="206"/>
      <c r="F944" s="206"/>
      <c r="G944" s="206"/>
      <c r="H944" s="206"/>
    </row>
    <row r="945" spans="1:8">
      <c r="A945" s="206"/>
      <c r="B945" s="206"/>
      <c r="C945" s="206"/>
      <c r="D945" s="206"/>
      <c r="E945" s="206"/>
      <c r="F945" s="206"/>
      <c r="G945" s="206"/>
      <c r="H945" s="206"/>
    </row>
    <row r="946" spans="1:8">
      <c r="A946" s="206"/>
      <c r="B946" s="206"/>
      <c r="C946" s="206"/>
      <c r="D946" s="206"/>
      <c r="E946" s="206"/>
      <c r="F946" s="206"/>
      <c r="G946" s="206"/>
      <c r="H946" s="206"/>
    </row>
    <row r="947" spans="1:8">
      <c r="A947" s="206"/>
      <c r="B947" s="206"/>
      <c r="C947" s="206"/>
      <c r="D947" s="206"/>
      <c r="E947" s="206"/>
      <c r="F947" s="206"/>
      <c r="G947" s="206"/>
      <c r="H947" s="206"/>
    </row>
    <row r="948" spans="1:8">
      <c r="A948" s="206"/>
      <c r="B948" s="206"/>
      <c r="C948" s="206"/>
      <c r="D948" s="206"/>
      <c r="E948" s="206"/>
      <c r="F948" s="206"/>
      <c r="G948" s="206"/>
      <c r="H948" s="206"/>
    </row>
    <row r="949" spans="1:8">
      <c r="A949" s="206"/>
      <c r="B949" s="206"/>
      <c r="C949" s="206"/>
      <c r="D949" s="206"/>
      <c r="E949" s="206"/>
      <c r="F949" s="206"/>
      <c r="G949" s="206"/>
      <c r="H949" s="206"/>
    </row>
    <row r="950" spans="1:8">
      <c r="A950" s="206"/>
      <c r="B950" s="206"/>
      <c r="C950" s="206"/>
      <c r="D950" s="206"/>
      <c r="E950" s="206"/>
      <c r="F950" s="206"/>
      <c r="G950" s="206"/>
      <c r="H950" s="206"/>
    </row>
    <row r="951" spans="1:8">
      <c r="A951" s="206"/>
      <c r="B951" s="206"/>
      <c r="C951" s="206"/>
      <c r="D951" s="206"/>
      <c r="E951" s="206"/>
      <c r="F951" s="206"/>
      <c r="G951" s="206"/>
      <c r="H951" s="206"/>
    </row>
    <row r="952" spans="1:8">
      <c r="A952" s="206"/>
      <c r="B952" s="206"/>
      <c r="C952" s="206"/>
      <c r="D952" s="206"/>
      <c r="E952" s="206"/>
      <c r="F952" s="206"/>
      <c r="G952" s="206"/>
      <c r="H952" s="206"/>
    </row>
    <row r="953" spans="1:8">
      <c r="A953" s="206"/>
      <c r="B953" s="206"/>
      <c r="C953" s="206"/>
      <c r="D953" s="206"/>
      <c r="E953" s="206"/>
      <c r="F953" s="206"/>
      <c r="G953" s="206"/>
      <c r="H953" s="206"/>
    </row>
    <row r="954" spans="1:8">
      <c r="A954" s="206"/>
      <c r="B954" s="206"/>
      <c r="C954" s="206"/>
      <c r="D954" s="206"/>
      <c r="E954" s="206"/>
      <c r="F954" s="206"/>
      <c r="G954" s="206"/>
      <c r="H954" s="206"/>
    </row>
    <row r="955" spans="1:8">
      <c r="A955" s="206"/>
      <c r="B955" s="206"/>
      <c r="C955" s="206"/>
      <c r="D955" s="206"/>
      <c r="E955" s="206"/>
      <c r="F955" s="206"/>
      <c r="G955" s="206"/>
      <c r="H955" s="206"/>
    </row>
    <row r="956" spans="1:8">
      <c r="A956" s="206"/>
      <c r="B956" s="206"/>
      <c r="C956" s="206"/>
      <c r="D956" s="206"/>
      <c r="E956" s="206"/>
      <c r="F956" s="206"/>
      <c r="G956" s="206"/>
      <c r="H956" s="206"/>
    </row>
    <row r="957" spans="1:8">
      <c r="A957" s="206"/>
      <c r="B957" s="206"/>
      <c r="C957" s="206"/>
      <c r="D957" s="206"/>
      <c r="E957" s="206"/>
      <c r="F957" s="206"/>
      <c r="G957" s="206"/>
      <c r="H957" s="206"/>
    </row>
    <row r="958" spans="1:8">
      <c r="A958" s="206"/>
      <c r="B958" s="206"/>
      <c r="C958" s="206"/>
      <c r="D958" s="206"/>
      <c r="E958" s="206"/>
      <c r="F958" s="206"/>
      <c r="G958" s="206"/>
      <c r="H958" s="206"/>
    </row>
    <row r="959" spans="1:8">
      <c r="A959" s="206"/>
      <c r="B959" s="206"/>
      <c r="C959" s="206"/>
      <c r="D959" s="206"/>
      <c r="E959" s="206"/>
      <c r="F959" s="206"/>
      <c r="G959" s="206"/>
      <c r="H959" s="206"/>
    </row>
    <row r="960" spans="1:8">
      <c r="A960" s="206"/>
      <c r="B960" s="206"/>
      <c r="C960" s="206"/>
      <c r="D960" s="206"/>
      <c r="E960" s="206"/>
      <c r="F960" s="206"/>
      <c r="G960" s="206"/>
      <c r="H960" s="206"/>
    </row>
    <row r="961" spans="1:8">
      <c r="A961" s="206"/>
      <c r="B961" s="206"/>
      <c r="C961" s="206"/>
      <c r="D961" s="206"/>
      <c r="E961" s="206"/>
      <c r="F961" s="206"/>
      <c r="G961" s="206"/>
      <c r="H961" s="206"/>
    </row>
    <row r="962" spans="1:8">
      <c r="A962" s="206"/>
      <c r="B962" s="206"/>
      <c r="C962" s="206"/>
      <c r="D962" s="206"/>
      <c r="E962" s="206"/>
      <c r="F962" s="206"/>
      <c r="G962" s="206"/>
      <c r="H962" s="206"/>
    </row>
    <row r="963" spans="1:8">
      <c r="A963" s="206"/>
      <c r="B963" s="206"/>
      <c r="C963" s="206"/>
      <c r="D963" s="206"/>
      <c r="E963" s="206"/>
      <c r="F963" s="206"/>
      <c r="G963" s="206"/>
      <c r="H963" s="206"/>
    </row>
    <row r="964" spans="1:8">
      <c r="A964" s="206"/>
      <c r="B964" s="206"/>
      <c r="C964" s="206"/>
      <c r="D964" s="206"/>
      <c r="E964" s="206"/>
      <c r="F964" s="206"/>
      <c r="G964" s="206"/>
      <c r="H964" s="206"/>
    </row>
    <row r="965" spans="1:8">
      <c r="A965" s="206"/>
      <c r="B965" s="206"/>
      <c r="C965" s="206"/>
      <c r="D965" s="206"/>
      <c r="E965" s="206"/>
      <c r="F965" s="206"/>
      <c r="G965" s="206"/>
      <c r="H965" s="206"/>
    </row>
    <row r="966" spans="1:8">
      <c r="A966" s="206"/>
      <c r="B966" s="206"/>
      <c r="C966" s="206"/>
      <c r="D966" s="206"/>
      <c r="E966" s="206"/>
      <c r="F966" s="206"/>
      <c r="G966" s="206"/>
      <c r="H966" s="206"/>
    </row>
    <row r="967" spans="1:8">
      <c r="A967" s="206"/>
      <c r="B967" s="206"/>
      <c r="C967" s="206"/>
      <c r="D967" s="206"/>
      <c r="E967" s="206"/>
      <c r="F967" s="206"/>
      <c r="G967" s="206"/>
      <c r="H967" s="206"/>
    </row>
    <row r="968" spans="1:8">
      <c r="A968" s="206"/>
      <c r="B968" s="206"/>
      <c r="C968" s="206"/>
      <c r="D968" s="206"/>
      <c r="E968" s="206"/>
      <c r="F968" s="206"/>
      <c r="G968" s="206"/>
      <c r="H968" s="206"/>
    </row>
    <row r="969" spans="1:8">
      <c r="A969" s="206"/>
      <c r="B969" s="206"/>
      <c r="C969" s="206"/>
      <c r="D969" s="206"/>
      <c r="E969" s="206"/>
      <c r="F969" s="206"/>
      <c r="G969" s="206"/>
      <c r="H969" s="206"/>
    </row>
    <row r="970" spans="1:8">
      <c r="A970" s="206"/>
      <c r="B970" s="206"/>
      <c r="C970" s="206"/>
      <c r="D970" s="206"/>
      <c r="E970" s="206"/>
      <c r="F970" s="206"/>
      <c r="G970" s="206"/>
      <c r="H970" s="206"/>
    </row>
    <row r="971" spans="1:8">
      <c r="A971" s="206"/>
      <c r="B971" s="206"/>
      <c r="C971" s="206"/>
      <c r="D971" s="206"/>
      <c r="E971" s="206"/>
      <c r="F971" s="206"/>
      <c r="G971" s="206"/>
      <c r="H971" s="206"/>
    </row>
    <row r="972" spans="1:8">
      <c r="A972" s="206"/>
      <c r="B972" s="206"/>
      <c r="C972" s="206"/>
      <c r="D972" s="206"/>
      <c r="E972" s="206"/>
      <c r="F972" s="206"/>
      <c r="G972" s="206"/>
      <c r="H972" s="206"/>
    </row>
    <row r="973" spans="1:8">
      <c r="A973" s="206"/>
      <c r="B973" s="206"/>
      <c r="C973" s="206"/>
      <c r="D973" s="206"/>
      <c r="E973" s="206"/>
      <c r="F973" s="206"/>
      <c r="G973" s="206"/>
      <c r="H973" s="206"/>
    </row>
    <row r="974" spans="1:8">
      <c r="A974" s="206"/>
      <c r="B974" s="206"/>
      <c r="C974" s="206"/>
      <c r="D974" s="206"/>
      <c r="E974" s="206"/>
      <c r="F974" s="206"/>
      <c r="G974" s="206"/>
      <c r="H974" s="206"/>
    </row>
    <row r="975" spans="1:8">
      <c r="A975" s="206"/>
      <c r="B975" s="206"/>
      <c r="C975" s="206"/>
      <c r="D975" s="206"/>
      <c r="E975" s="206"/>
      <c r="F975" s="206"/>
      <c r="G975" s="206"/>
      <c r="H975" s="206"/>
    </row>
    <row r="976" spans="1:8">
      <c r="A976" s="206"/>
      <c r="B976" s="206"/>
      <c r="C976" s="206"/>
      <c r="D976" s="206"/>
      <c r="E976" s="206"/>
      <c r="F976" s="206"/>
      <c r="G976" s="206"/>
      <c r="H976" s="206"/>
    </row>
    <row r="977" spans="1:8">
      <c r="A977" s="206"/>
      <c r="B977" s="206"/>
      <c r="C977" s="206"/>
      <c r="D977" s="206"/>
      <c r="E977" s="206"/>
      <c r="F977" s="206"/>
      <c r="G977" s="206"/>
      <c r="H977" s="206"/>
    </row>
    <row r="978" spans="1:8">
      <c r="A978" s="206"/>
      <c r="B978" s="206"/>
      <c r="C978" s="206"/>
      <c r="D978" s="206"/>
      <c r="E978" s="206"/>
      <c r="F978" s="206"/>
      <c r="G978" s="206"/>
      <c r="H978" s="206"/>
    </row>
    <row r="979" spans="1:8">
      <c r="A979" s="206"/>
      <c r="B979" s="206"/>
      <c r="C979" s="206"/>
      <c r="D979" s="206"/>
      <c r="E979" s="206"/>
      <c r="F979" s="206"/>
      <c r="G979" s="206"/>
      <c r="H979" s="206"/>
    </row>
    <row r="980" spans="1:8">
      <c r="A980" s="206"/>
      <c r="B980" s="206"/>
      <c r="C980" s="206"/>
      <c r="D980" s="206"/>
      <c r="E980" s="206"/>
      <c r="F980" s="206"/>
      <c r="G980" s="206"/>
      <c r="H980" s="206"/>
    </row>
    <row r="981" spans="1:8">
      <c r="A981" s="206"/>
      <c r="B981" s="206"/>
      <c r="C981" s="206"/>
      <c r="D981" s="206"/>
      <c r="E981" s="206"/>
      <c r="F981" s="206"/>
      <c r="G981" s="206"/>
      <c r="H981" s="206"/>
    </row>
    <row r="982" spans="1:8">
      <c r="A982" s="206"/>
      <c r="B982" s="206"/>
      <c r="C982" s="206"/>
      <c r="D982" s="206"/>
      <c r="E982" s="206"/>
      <c r="F982" s="206"/>
      <c r="G982" s="206"/>
      <c r="H982" s="206"/>
    </row>
    <row r="983" spans="1:8">
      <c r="A983" s="206"/>
      <c r="B983" s="206"/>
      <c r="C983" s="206"/>
      <c r="D983" s="206"/>
      <c r="E983" s="206"/>
      <c r="F983" s="206"/>
      <c r="G983" s="206"/>
      <c r="H983" s="206"/>
    </row>
    <row r="984" spans="1:8">
      <c r="A984" s="206"/>
      <c r="B984" s="206"/>
      <c r="C984" s="206"/>
      <c r="D984" s="206"/>
      <c r="E984" s="206"/>
      <c r="F984" s="206"/>
      <c r="G984" s="206"/>
      <c r="H984" s="206"/>
    </row>
    <row r="985" spans="1:8">
      <c r="A985" s="206"/>
      <c r="B985" s="206"/>
      <c r="C985" s="206"/>
      <c r="D985" s="206"/>
      <c r="E985" s="206"/>
      <c r="F985" s="206"/>
      <c r="G985" s="206"/>
      <c r="H985" s="206"/>
    </row>
    <row r="986" spans="1:8">
      <c r="A986" s="206"/>
      <c r="B986" s="206"/>
      <c r="C986" s="206"/>
      <c r="D986" s="206"/>
      <c r="E986" s="206"/>
      <c r="F986" s="206"/>
      <c r="G986" s="206"/>
      <c r="H986" s="206"/>
    </row>
    <row r="987" spans="1:8">
      <c r="A987" s="206"/>
      <c r="B987" s="206"/>
      <c r="C987" s="206"/>
      <c r="D987" s="206"/>
      <c r="E987" s="206"/>
      <c r="F987" s="206"/>
      <c r="G987" s="206"/>
      <c r="H987" s="206"/>
    </row>
    <row r="988" spans="1:8">
      <c r="A988" s="206"/>
      <c r="B988" s="206"/>
      <c r="C988" s="206"/>
      <c r="D988" s="206"/>
      <c r="E988" s="206"/>
      <c r="F988" s="206"/>
      <c r="G988" s="206"/>
      <c r="H988" s="206"/>
    </row>
    <row r="989" spans="1:8">
      <c r="A989" s="206"/>
      <c r="B989" s="206"/>
      <c r="C989" s="206"/>
      <c r="D989" s="206"/>
      <c r="E989" s="206"/>
      <c r="F989" s="206"/>
      <c r="G989" s="206"/>
      <c r="H989" s="206"/>
    </row>
    <row r="990" spans="1:8">
      <c r="A990" s="206"/>
      <c r="B990" s="206"/>
      <c r="C990" s="206"/>
      <c r="D990" s="206"/>
      <c r="E990" s="206"/>
      <c r="F990" s="206"/>
      <c r="G990" s="206"/>
      <c r="H990" s="206"/>
    </row>
    <row r="991" spans="1:8">
      <c r="A991" s="206"/>
      <c r="B991" s="206"/>
      <c r="C991" s="206"/>
      <c r="D991" s="206"/>
      <c r="E991" s="206"/>
      <c r="F991" s="206"/>
      <c r="G991" s="206"/>
      <c r="H991" s="206"/>
    </row>
    <row r="992" spans="1:8">
      <c r="A992" s="206"/>
      <c r="B992" s="206"/>
      <c r="C992" s="206"/>
      <c r="D992" s="206"/>
      <c r="E992" s="206"/>
      <c r="F992" s="206"/>
      <c r="G992" s="206"/>
      <c r="H992" s="206"/>
    </row>
    <row r="993" spans="1:8">
      <c r="A993" s="206"/>
      <c r="B993" s="206"/>
      <c r="C993" s="206"/>
      <c r="D993" s="206"/>
      <c r="E993" s="206"/>
      <c r="F993" s="206"/>
      <c r="G993" s="206"/>
      <c r="H993" s="206"/>
    </row>
    <row r="994" spans="1:8">
      <c r="A994" s="206"/>
      <c r="B994" s="206"/>
      <c r="C994" s="206"/>
      <c r="D994" s="206"/>
      <c r="E994" s="206"/>
      <c r="F994" s="206"/>
      <c r="G994" s="206"/>
      <c r="H994" s="206"/>
    </row>
    <row r="995" spans="1:8">
      <c r="A995" s="206"/>
      <c r="B995" s="206"/>
      <c r="C995" s="206"/>
      <c r="D995" s="206"/>
      <c r="E995" s="206"/>
      <c r="F995" s="206"/>
      <c r="G995" s="206"/>
      <c r="H995" s="206"/>
    </row>
    <row r="996" spans="1:8">
      <c r="A996" s="206"/>
      <c r="B996" s="206"/>
      <c r="C996" s="206"/>
      <c r="D996" s="206"/>
      <c r="E996" s="206"/>
      <c r="F996" s="206"/>
      <c r="G996" s="206"/>
      <c r="H996" s="206"/>
    </row>
    <row r="997" spans="1:8">
      <c r="A997" s="206"/>
      <c r="B997" s="206"/>
      <c r="C997" s="206"/>
      <c r="D997" s="206"/>
      <c r="E997" s="206"/>
      <c r="F997" s="206"/>
      <c r="G997" s="206"/>
      <c r="H997" s="206"/>
    </row>
    <row r="998" spans="1:8">
      <c r="A998" s="206"/>
      <c r="B998" s="206"/>
      <c r="C998" s="206"/>
      <c r="D998" s="206"/>
      <c r="E998" s="206"/>
      <c r="F998" s="206"/>
      <c r="G998" s="206"/>
      <c r="H998" s="206"/>
    </row>
    <row r="999" spans="1:8">
      <c r="A999" s="206"/>
      <c r="B999" s="206"/>
      <c r="C999" s="206"/>
      <c r="D999" s="206"/>
      <c r="E999" s="206"/>
      <c r="F999" s="206"/>
      <c r="G999" s="206"/>
      <c r="H999" s="206"/>
    </row>
    <row r="1000" spans="1:8">
      <c r="A1000" s="206"/>
      <c r="B1000" s="206"/>
      <c r="C1000" s="206"/>
      <c r="D1000" s="206"/>
      <c r="E1000" s="206"/>
      <c r="F1000" s="206"/>
      <c r="G1000" s="206"/>
      <c r="H1000" s="206"/>
    </row>
    <row r="1001" spans="1:8">
      <c r="A1001" s="206"/>
      <c r="B1001" s="206"/>
      <c r="C1001" s="206"/>
      <c r="D1001" s="206"/>
      <c r="E1001" s="206"/>
      <c r="F1001" s="206"/>
      <c r="G1001" s="206"/>
      <c r="H1001" s="206"/>
    </row>
    <row r="1002" spans="1:8">
      <c r="A1002" s="206"/>
      <c r="B1002" s="206"/>
      <c r="C1002" s="206"/>
      <c r="D1002" s="206"/>
      <c r="E1002" s="206"/>
      <c r="F1002" s="206"/>
      <c r="G1002" s="206"/>
      <c r="H1002" s="206"/>
    </row>
    <row r="1003" spans="1:8">
      <c r="A1003" s="206"/>
      <c r="B1003" s="206"/>
      <c r="C1003" s="206"/>
      <c r="D1003" s="206"/>
      <c r="E1003" s="206"/>
      <c r="F1003" s="206"/>
      <c r="G1003" s="206"/>
      <c r="H1003" s="206"/>
    </row>
    <row r="1004" spans="1:8">
      <c r="A1004" s="206"/>
      <c r="B1004" s="206"/>
      <c r="C1004" s="206"/>
      <c r="D1004" s="206"/>
      <c r="E1004" s="206"/>
      <c r="F1004" s="206"/>
      <c r="G1004" s="206"/>
      <c r="H1004" s="206"/>
    </row>
    <row r="1005" spans="1:8">
      <c r="A1005" s="206"/>
      <c r="B1005" s="206"/>
      <c r="C1005" s="206"/>
      <c r="D1005" s="206"/>
      <c r="E1005" s="206"/>
      <c r="F1005" s="206"/>
      <c r="G1005" s="206"/>
      <c r="H1005" s="206"/>
    </row>
    <row r="1006" spans="1:8">
      <c r="A1006" s="206"/>
      <c r="B1006" s="206"/>
      <c r="C1006" s="206"/>
      <c r="D1006" s="206"/>
      <c r="E1006" s="206"/>
      <c r="F1006" s="206"/>
      <c r="G1006" s="206"/>
      <c r="H1006" s="206"/>
    </row>
    <row r="1007" spans="1:8">
      <c r="A1007" s="206"/>
      <c r="B1007" s="206"/>
      <c r="C1007" s="206"/>
      <c r="D1007" s="206"/>
      <c r="E1007" s="206"/>
      <c r="F1007" s="206"/>
      <c r="G1007" s="206"/>
      <c r="H1007" s="206"/>
    </row>
    <row r="1008" spans="1:8">
      <c r="A1008" s="206"/>
      <c r="B1008" s="206"/>
      <c r="C1008" s="206"/>
      <c r="D1008" s="206"/>
      <c r="E1008" s="206"/>
      <c r="F1008" s="206"/>
      <c r="G1008" s="206"/>
      <c r="H1008" s="206"/>
    </row>
    <row r="1009" spans="1:8">
      <c r="A1009" s="206"/>
      <c r="B1009" s="206"/>
      <c r="C1009" s="206"/>
      <c r="D1009" s="206"/>
      <c r="E1009" s="206"/>
      <c r="F1009" s="206"/>
      <c r="G1009" s="206"/>
      <c r="H1009" s="206"/>
    </row>
    <row r="1010" spans="1:8">
      <c r="A1010" s="206"/>
      <c r="B1010" s="206"/>
      <c r="C1010" s="206"/>
      <c r="D1010" s="206"/>
      <c r="E1010" s="206"/>
      <c r="F1010" s="206"/>
      <c r="G1010" s="206"/>
      <c r="H1010" s="206"/>
    </row>
    <row r="1011" spans="1:8">
      <c r="A1011" s="206"/>
      <c r="B1011" s="206"/>
      <c r="C1011" s="206"/>
      <c r="D1011" s="206"/>
      <c r="E1011" s="206"/>
      <c r="F1011" s="206"/>
      <c r="G1011" s="206"/>
      <c r="H1011" s="206"/>
    </row>
    <row r="1012" spans="1:8">
      <c r="A1012" s="206"/>
      <c r="B1012" s="206"/>
      <c r="C1012" s="206"/>
      <c r="D1012" s="206"/>
      <c r="E1012" s="206"/>
      <c r="F1012" s="206"/>
      <c r="G1012" s="206"/>
      <c r="H1012" s="206"/>
    </row>
    <row r="1013" spans="1:8">
      <c r="A1013" s="206"/>
      <c r="B1013" s="206"/>
      <c r="C1013" s="206"/>
      <c r="D1013" s="206"/>
      <c r="E1013" s="206"/>
      <c r="F1013" s="206"/>
      <c r="G1013" s="206"/>
      <c r="H1013" s="206"/>
    </row>
    <row r="1014" spans="1:8">
      <c r="A1014" s="206"/>
      <c r="B1014" s="206"/>
      <c r="C1014" s="206"/>
      <c r="D1014" s="206"/>
      <c r="E1014" s="206"/>
      <c r="F1014" s="206"/>
      <c r="G1014" s="206"/>
      <c r="H1014" s="206"/>
    </row>
    <row r="1015" spans="1:8">
      <c r="A1015" s="206"/>
      <c r="B1015" s="206"/>
      <c r="C1015" s="206"/>
      <c r="D1015" s="206"/>
      <c r="E1015" s="206"/>
      <c r="F1015" s="206"/>
      <c r="G1015" s="206"/>
      <c r="H1015" s="206"/>
    </row>
    <row r="1016" spans="1:8">
      <c r="A1016" s="206"/>
      <c r="B1016" s="206"/>
      <c r="C1016" s="206"/>
      <c r="D1016" s="206"/>
      <c r="E1016" s="206"/>
      <c r="F1016" s="206"/>
      <c r="G1016" s="206"/>
      <c r="H1016" s="206"/>
    </row>
    <row r="1017" spans="1:8">
      <c r="A1017" s="206"/>
      <c r="B1017" s="206"/>
      <c r="C1017" s="206"/>
      <c r="D1017" s="206"/>
      <c r="E1017" s="206"/>
      <c r="F1017" s="206"/>
      <c r="G1017" s="206"/>
      <c r="H1017" s="206"/>
    </row>
    <row r="1018" spans="1:8">
      <c r="A1018" s="206"/>
      <c r="B1018" s="206"/>
      <c r="C1018" s="206"/>
      <c r="D1018" s="206"/>
      <c r="E1018" s="206"/>
      <c r="F1018" s="206"/>
      <c r="G1018" s="206"/>
      <c r="H1018" s="206"/>
    </row>
    <row r="1019" spans="1:8">
      <c r="A1019" s="206"/>
      <c r="B1019" s="206"/>
      <c r="C1019" s="206"/>
      <c r="D1019" s="206"/>
      <c r="E1019" s="206"/>
      <c r="F1019" s="206"/>
      <c r="G1019" s="206"/>
      <c r="H1019" s="206"/>
    </row>
    <row r="1020" spans="1:8">
      <c r="A1020" s="206"/>
      <c r="B1020" s="206"/>
      <c r="C1020" s="206"/>
      <c r="D1020" s="206"/>
      <c r="E1020" s="206"/>
      <c r="F1020" s="206"/>
      <c r="G1020" s="206"/>
      <c r="H1020" s="206"/>
    </row>
    <row r="1021" spans="1:8">
      <c r="A1021" s="206"/>
      <c r="B1021" s="206"/>
      <c r="C1021" s="206"/>
      <c r="D1021" s="206"/>
      <c r="E1021" s="206"/>
      <c r="F1021" s="206"/>
      <c r="G1021" s="206"/>
      <c r="H1021" s="206"/>
    </row>
    <row r="1022" spans="1:8">
      <c r="A1022" s="206"/>
      <c r="B1022" s="206"/>
      <c r="C1022" s="206"/>
      <c r="D1022" s="206"/>
      <c r="E1022" s="206"/>
      <c r="F1022" s="206"/>
      <c r="G1022" s="206"/>
      <c r="H1022" s="206"/>
    </row>
    <row r="1023" spans="1:8">
      <c r="A1023" s="206"/>
      <c r="B1023" s="206"/>
      <c r="C1023" s="206"/>
      <c r="D1023" s="206"/>
      <c r="E1023" s="206"/>
      <c r="F1023" s="206"/>
      <c r="G1023" s="206"/>
      <c r="H1023" s="206"/>
    </row>
    <row r="1024" spans="1:8">
      <c r="A1024" s="206"/>
      <c r="B1024" s="206"/>
      <c r="C1024" s="206"/>
      <c r="D1024" s="206"/>
      <c r="E1024" s="206"/>
      <c r="F1024" s="206"/>
      <c r="G1024" s="206"/>
      <c r="H1024" s="206"/>
    </row>
    <row r="1025" spans="1:8">
      <c r="A1025" s="206"/>
      <c r="B1025" s="206"/>
      <c r="C1025" s="206"/>
      <c r="D1025" s="206"/>
      <c r="E1025" s="206"/>
      <c r="F1025" s="206"/>
      <c r="G1025" s="206"/>
      <c r="H1025" s="206"/>
    </row>
    <row r="1026" spans="1:8">
      <c r="A1026" s="206"/>
      <c r="B1026" s="206"/>
      <c r="C1026" s="206"/>
      <c r="D1026" s="206"/>
      <c r="E1026" s="206"/>
      <c r="F1026" s="206"/>
      <c r="G1026" s="206"/>
      <c r="H1026" s="206"/>
    </row>
    <row r="1027" spans="1:8">
      <c r="A1027" s="206"/>
      <c r="B1027" s="206"/>
      <c r="C1027" s="206"/>
      <c r="D1027" s="206"/>
      <c r="E1027" s="206"/>
      <c r="F1027" s="206"/>
      <c r="G1027" s="206"/>
      <c r="H1027" s="206"/>
    </row>
    <row r="1028" spans="1:8">
      <c r="A1028" s="206"/>
      <c r="B1028" s="206"/>
      <c r="C1028" s="206"/>
      <c r="D1028" s="206"/>
      <c r="E1028" s="206"/>
      <c r="F1028" s="206"/>
      <c r="G1028" s="206"/>
      <c r="H1028" s="206"/>
    </row>
    <row r="1029" spans="1:8">
      <c r="A1029" s="206"/>
      <c r="B1029" s="206"/>
      <c r="C1029" s="206"/>
      <c r="D1029" s="206"/>
      <c r="E1029" s="206"/>
      <c r="F1029" s="206"/>
      <c r="G1029" s="206"/>
      <c r="H1029" s="206"/>
    </row>
    <row r="1030" spans="1:8">
      <c r="A1030" s="206"/>
      <c r="B1030" s="206"/>
      <c r="C1030" s="206"/>
      <c r="D1030" s="206"/>
      <c r="E1030" s="206"/>
      <c r="F1030" s="206"/>
      <c r="G1030" s="206"/>
      <c r="H1030" s="206"/>
    </row>
    <row r="1031" spans="1:8">
      <c r="A1031" s="206"/>
      <c r="B1031" s="206"/>
      <c r="C1031" s="206"/>
      <c r="D1031" s="206"/>
      <c r="E1031" s="206"/>
      <c r="F1031" s="206"/>
      <c r="G1031" s="206"/>
      <c r="H1031" s="206"/>
    </row>
    <row r="1032" spans="1:8">
      <c r="A1032" s="206"/>
      <c r="B1032" s="206"/>
      <c r="C1032" s="206"/>
      <c r="D1032" s="206"/>
      <c r="E1032" s="206"/>
      <c r="F1032" s="206"/>
      <c r="G1032" s="206"/>
      <c r="H1032" s="206"/>
    </row>
    <row r="1033" spans="1:8">
      <c r="A1033" s="206"/>
      <c r="B1033" s="206"/>
      <c r="C1033" s="206"/>
      <c r="D1033" s="206"/>
      <c r="E1033" s="206"/>
      <c r="F1033" s="206"/>
      <c r="G1033" s="206"/>
      <c r="H1033" s="206"/>
    </row>
    <row r="1034" spans="1:8">
      <c r="A1034" s="206"/>
      <c r="B1034" s="206"/>
      <c r="C1034" s="206"/>
      <c r="D1034" s="206"/>
      <c r="E1034" s="206"/>
      <c r="F1034" s="206"/>
      <c r="G1034" s="206"/>
      <c r="H1034" s="206"/>
    </row>
    <row r="1035" spans="1:8">
      <c r="A1035" s="206"/>
      <c r="B1035" s="206"/>
      <c r="C1035" s="206"/>
      <c r="D1035" s="206"/>
      <c r="E1035" s="206"/>
      <c r="F1035" s="206"/>
      <c r="G1035" s="206"/>
      <c r="H1035" s="206"/>
    </row>
    <row r="1036" spans="1:8">
      <c r="A1036" s="206"/>
      <c r="B1036" s="206"/>
      <c r="C1036" s="206"/>
      <c r="D1036" s="206"/>
      <c r="E1036" s="206"/>
      <c r="F1036" s="206"/>
      <c r="G1036" s="206"/>
      <c r="H1036" s="206"/>
    </row>
    <row r="1037" spans="1:8">
      <c r="A1037" s="206"/>
      <c r="B1037" s="206"/>
      <c r="C1037" s="206"/>
      <c r="D1037" s="206"/>
      <c r="E1037" s="206"/>
      <c r="F1037" s="206"/>
      <c r="G1037" s="206"/>
      <c r="H1037" s="206"/>
    </row>
    <row r="1038" spans="1:8">
      <c r="A1038" s="206"/>
      <c r="B1038" s="206"/>
      <c r="C1038" s="206"/>
      <c r="D1038" s="206"/>
      <c r="E1038" s="206"/>
      <c r="F1038" s="206"/>
      <c r="G1038" s="206"/>
      <c r="H1038" s="206"/>
    </row>
    <row r="1039" spans="1:8">
      <c r="A1039" s="206"/>
      <c r="B1039" s="206"/>
      <c r="C1039" s="206"/>
      <c r="D1039" s="206"/>
      <c r="E1039" s="206"/>
      <c r="F1039" s="206"/>
      <c r="G1039" s="206"/>
      <c r="H1039" s="206"/>
    </row>
    <row r="1040" spans="1:8">
      <c r="A1040" s="206"/>
      <c r="B1040" s="206"/>
      <c r="C1040" s="206"/>
      <c r="D1040" s="206"/>
      <c r="E1040" s="206"/>
      <c r="F1040" s="206"/>
      <c r="G1040" s="206"/>
      <c r="H1040" s="206"/>
    </row>
    <row r="1041" spans="1:8">
      <c r="A1041" s="206"/>
      <c r="B1041" s="206"/>
      <c r="C1041" s="206"/>
      <c r="D1041" s="206"/>
      <c r="E1041" s="206"/>
      <c r="F1041" s="206"/>
      <c r="G1041" s="206"/>
      <c r="H1041" s="206"/>
    </row>
    <row r="1042" spans="1:8">
      <c r="A1042" s="206"/>
      <c r="B1042" s="206"/>
      <c r="C1042" s="206"/>
      <c r="D1042" s="206"/>
      <c r="E1042" s="206"/>
      <c r="F1042" s="206"/>
      <c r="G1042" s="206"/>
      <c r="H1042" s="206"/>
    </row>
    <row r="1043" spans="1:8">
      <c r="A1043" s="206"/>
      <c r="B1043" s="206"/>
      <c r="C1043" s="206"/>
      <c r="D1043" s="206"/>
      <c r="E1043" s="206"/>
      <c r="F1043" s="206"/>
      <c r="G1043" s="206"/>
      <c r="H1043" s="206"/>
    </row>
    <row r="1044" spans="1:8">
      <c r="A1044" s="206"/>
      <c r="B1044" s="206"/>
      <c r="C1044" s="206"/>
      <c r="D1044" s="206"/>
      <c r="E1044" s="206"/>
      <c r="F1044" s="206"/>
      <c r="G1044" s="206"/>
      <c r="H1044" s="206"/>
    </row>
    <row r="1045" spans="1:8">
      <c r="A1045" s="206"/>
      <c r="B1045" s="206"/>
      <c r="C1045" s="206"/>
      <c r="D1045" s="206"/>
      <c r="E1045" s="206"/>
      <c r="F1045" s="206"/>
      <c r="G1045" s="206"/>
      <c r="H1045" s="206"/>
    </row>
    <row r="1046" spans="1:8">
      <c r="A1046" s="206"/>
      <c r="B1046" s="206"/>
      <c r="C1046" s="206"/>
      <c r="D1046" s="206"/>
      <c r="E1046" s="206"/>
      <c r="F1046" s="206"/>
      <c r="G1046" s="206"/>
      <c r="H1046" s="206"/>
    </row>
    <row r="1047" spans="1:8">
      <c r="A1047" s="206"/>
      <c r="B1047" s="206"/>
      <c r="C1047" s="206"/>
      <c r="D1047" s="206"/>
      <c r="E1047" s="206"/>
      <c r="F1047" s="206"/>
      <c r="G1047" s="206"/>
      <c r="H1047" s="206"/>
    </row>
    <row r="1048" spans="1:8">
      <c r="A1048" s="206"/>
      <c r="B1048" s="206"/>
      <c r="C1048" s="206"/>
      <c r="D1048" s="206"/>
      <c r="E1048" s="206"/>
      <c r="F1048" s="206"/>
      <c r="G1048" s="206"/>
      <c r="H1048" s="206"/>
    </row>
    <row r="1049" spans="1:8">
      <c r="A1049" s="206"/>
      <c r="B1049" s="206"/>
      <c r="C1049" s="206"/>
      <c r="D1049" s="206"/>
      <c r="E1049" s="206"/>
      <c r="F1049" s="206"/>
      <c r="G1049" s="206"/>
      <c r="H1049" s="206"/>
    </row>
    <row r="1050" spans="1:8">
      <c r="A1050" s="206"/>
      <c r="B1050" s="206"/>
      <c r="C1050" s="206"/>
      <c r="D1050" s="206"/>
      <c r="E1050" s="206"/>
      <c r="F1050" s="206"/>
      <c r="G1050" s="206"/>
      <c r="H1050" s="206"/>
    </row>
    <row r="1051" spans="1:8">
      <c r="A1051" s="206"/>
      <c r="B1051" s="206"/>
      <c r="C1051" s="206"/>
      <c r="D1051" s="206"/>
      <c r="E1051" s="206"/>
      <c r="F1051" s="206"/>
      <c r="G1051" s="206"/>
      <c r="H1051" s="206"/>
    </row>
    <row r="1052" spans="1:8">
      <c r="A1052" s="206"/>
      <c r="B1052" s="206"/>
      <c r="C1052" s="206"/>
      <c r="D1052" s="206"/>
      <c r="E1052" s="206"/>
      <c r="F1052" s="206"/>
      <c r="G1052" s="206"/>
      <c r="H1052" s="206"/>
    </row>
    <row r="1053" spans="1:8">
      <c r="A1053" s="206"/>
      <c r="B1053" s="206"/>
      <c r="C1053" s="206"/>
      <c r="D1053" s="206"/>
      <c r="E1053" s="206"/>
      <c r="F1053" s="206"/>
      <c r="G1053" s="206"/>
      <c r="H1053" s="206"/>
    </row>
    <row r="1054" spans="1:8">
      <c r="A1054" s="206"/>
      <c r="B1054" s="206"/>
      <c r="C1054" s="206"/>
      <c r="D1054" s="206"/>
      <c r="E1054" s="206"/>
      <c r="F1054" s="206"/>
      <c r="G1054" s="206"/>
      <c r="H1054" s="206"/>
    </row>
    <row r="1055" spans="1:8">
      <c r="A1055" s="206"/>
      <c r="B1055" s="206"/>
      <c r="C1055" s="206"/>
      <c r="D1055" s="206"/>
      <c r="E1055" s="206"/>
      <c r="F1055" s="206"/>
      <c r="G1055" s="206"/>
      <c r="H1055" s="206"/>
    </row>
    <row r="1056" spans="1:8">
      <c r="A1056" s="206"/>
      <c r="B1056" s="206"/>
      <c r="C1056" s="206"/>
      <c r="D1056" s="206"/>
      <c r="E1056" s="206"/>
      <c r="F1056" s="206"/>
      <c r="G1056" s="206"/>
      <c r="H1056" s="206"/>
    </row>
    <row r="1057" spans="1:8">
      <c r="A1057" s="206"/>
      <c r="B1057" s="206"/>
      <c r="C1057" s="206"/>
      <c r="D1057" s="206"/>
      <c r="E1057" s="206"/>
      <c r="F1057" s="206"/>
      <c r="G1057" s="206"/>
      <c r="H1057" s="206"/>
    </row>
    <row r="1058" spans="1:8">
      <c r="A1058" s="206"/>
      <c r="B1058" s="206"/>
      <c r="C1058" s="206"/>
      <c r="D1058" s="206"/>
      <c r="E1058" s="206"/>
      <c r="F1058" s="206"/>
      <c r="G1058" s="206"/>
      <c r="H1058" s="206"/>
    </row>
    <row r="1059" spans="1:8">
      <c r="A1059" s="206"/>
      <c r="B1059" s="206"/>
      <c r="C1059" s="206"/>
      <c r="D1059" s="206"/>
      <c r="E1059" s="206"/>
      <c r="F1059" s="206"/>
      <c r="G1059" s="206"/>
      <c r="H1059" s="206"/>
    </row>
    <row r="1060" spans="1:8">
      <c r="A1060" s="206"/>
      <c r="B1060" s="206"/>
      <c r="C1060" s="206"/>
      <c r="D1060" s="206"/>
      <c r="E1060" s="206"/>
      <c r="F1060" s="206"/>
      <c r="G1060" s="206"/>
      <c r="H1060" s="206"/>
    </row>
    <row r="1061" spans="1:8">
      <c r="A1061" s="206"/>
      <c r="B1061" s="206"/>
      <c r="C1061" s="206"/>
      <c r="D1061" s="206"/>
      <c r="E1061" s="206"/>
      <c r="F1061" s="206"/>
      <c r="G1061" s="206"/>
      <c r="H1061" s="206"/>
    </row>
    <row r="1062" spans="1:8">
      <c r="A1062" s="206"/>
      <c r="B1062" s="206"/>
      <c r="C1062" s="206"/>
      <c r="D1062" s="206"/>
      <c r="E1062" s="206"/>
      <c r="F1062" s="206"/>
      <c r="G1062" s="206"/>
      <c r="H1062" s="206"/>
    </row>
    <row r="1063" spans="1:8">
      <c r="A1063" s="206"/>
      <c r="B1063" s="206"/>
      <c r="C1063" s="206"/>
      <c r="D1063" s="206"/>
      <c r="E1063" s="206"/>
      <c r="F1063" s="206"/>
      <c r="G1063" s="206"/>
      <c r="H1063" s="206"/>
    </row>
    <row r="1064" spans="1:8">
      <c r="A1064" s="206"/>
      <c r="B1064" s="206"/>
      <c r="C1064" s="206"/>
      <c r="D1064" s="206"/>
      <c r="E1064" s="206"/>
      <c r="F1064" s="206"/>
      <c r="G1064" s="206"/>
      <c r="H1064" s="206"/>
    </row>
    <row r="1065" spans="1:8">
      <c r="A1065" s="206"/>
      <c r="B1065" s="206"/>
      <c r="C1065" s="206"/>
      <c r="D1065" s="206"/>
      <c r="E1065" s="206"/>
      <c r="F1065" s="206"/>
      <c r="G1065" s="206"/>
      <c r="H1065" s="206"/>
    </row>
    <row r="1066" spans="1:8">
      <c r="A1066" s="206"/>
      <c r="B1066" s="206"/>
      <c r="C1066" s="206"/>
      <c r="D1066" s="206"/>
      <c r="E1066" s="206"/>
      <c r="F1066" s="206"/>
      <c r="G1066" s="206"/>
      <c r="H1066" s="206"/>
    </row>
    <row r="1067" spans="1:8">
      <c r="A1067" s="206"/>
      <c r="B1067" s="206"/>
      <c r="C1067" s="206"/>
      <c r="D1067" s="206"/>
      <c r="E1067" s="206"/>
      <c r="F1067" s="206"/>
      <c r="G1067" s="206"/>
      <c r="H1067" s="206"/>
    </row>
    <row r="1068" spans="1:8">
      <c r="A1068" s="206"/>
      <c r="B1068" s="206"/>
      <c r="C1068" s="206"/>
      <c r="D1068" s="206"/>
      <c r="E1068" s="206"/>
      <c r="F1068" s="206"/>
      <c r="G1068" s="206"/>
      <c r="H1068" s="206"/>
    </row>
    <row r="1069" spans="1:8">
      <c r="A1069" s="206"/>
      <c r="B1069" s="206"/>
      <c r="C1069" s="206"/>
      <c r="D1069" s="206"/>
      <c r="E1069" s="206"/>
      <c r="F1069" s="206"/>
      <c r="G1069" s="206"/>
      <c r="H1069" s="206"/>
    </row>
    <row r="1070" spans="1:8">
      <c r="A1070" s="206"/>
      <c r="B1070" s="206"/>
      <c r="C1070" s="206"/>
      <c r="D1070" s="206"/>
      <c r="E1070" s="206"/>
      <c r="F1070" s="206"/>
      <c r="G1070" s="206"/>
      <c r="H1070" s="206"/>
    </row>
    <row r="1071" spans="1:8">
      <c r="A1071" s="206"/>
      <c r="B1071" s="206"/>
      <c r="C1071" s="206"/>
      <c r="D1071" s="206"/>
      <c r="E1071" s="206"/>
      <c r="F1071" s="206"/>
      <c r="G1071" s="206"/>
      <c r="H1071" s="206"/>
    </row>
    <row r="1072" spans="1:8">
      <c r="A1072" s="206"/>
      <c r="B1072" s="206"/>
      <c r="C1072" s="206"/>
      <c r="D1072" s="206"/>
      <c r="E1072" s="206"/>
      <c r="F1072" s="206"/>
      <c r="G1072" s="206"/>
      <c r="H1072" s="206"/>
    </row>
    <row r="1073" spans="1:8">
      <c r="A1073" s="206"/>
      <c r="B1073" s="206"/>
      <c r="C1073" s="206"/>
      <c r="D1073" s="206"/>
      <c r="E1073" s="206"/>
      <c r="F1073" s="206"/>
      <c r="G1073" s="206"/>
      <c r="H1073" s="206"/>
    </row>
    <row r="1074" spans="1:8">
      <c r="A1074" s="206"/>
      <c r="B1074" s="206"/>
      <c r="C1074" s="206"/>
      <c r="D1074" s="206"/>
      <c r="E1074" s="206"/>
      <c r="F1074" s="206"/>
      <c r="G1074" s="206"/>
      <c r="H1074" s="206"/>
    </row>
    <row r="1075" spans="1:8">
      <c r="A1075" s="206"/>
      <c r="B1075" s="206"/>
      <c r="C1075" s="206"/>
      <c r="D1075" s="206"/>
      <c r="E1075" s="206"/>
      <c r="F1075" s="206"/>
      <c r="G1075" s="206"/>
      <c r="H1075" s="206"/>
    </row>
    <row r="1076" spans="1:8">
      <c r="A1076" s="206"/>
      <c r="B1076" s="206"/>
      <c r="C1076" s="206"/>
      <c r="D1076" s="206"/>
      <c r="E1076" s="206"/>
      <c r="F1076" s="206"/>
      <c r="G1076" s="206"/>
      <c r="H1076" s="206"/>
    </row>
    <row r="1077" spans="1:8">
      <c r="A1077" s="206"/>
      <c r="B1077" s="206"/>
      <c r="C1077" s="206"/>
      <c r="D1077" s="206"/>
      <c r="E1077" s="206"/>
      <c r="F1077" s="206"/>
      <c r="G1077" s="206"/>
      <c r="H1077" s="206"/>
    </row>
    <row r="1078" spans="1:8">
      <c r="A1078" s="206"/>
      <c r="B1078" s="206"/>
      <c r="C1078" s="206"/>
      <c r="D1078" s="206"/>
      <c r="E1078" s="206"/>
      <c r="F1078" s="206"/>
      <c r="G1078" s="206"/>
      <c r="H1078" s="206"/>
    </row>
    <row r="1079" spans="1:8">
      <c r="A1079" s="206"/>
      <c r="B1079" s="206"/>
      <c r="C1079" s="206"/>
      <c r="D1079" s="206"/>
      <c r="E1079" s="206"/>
      <c r="F1079" s="206"/>
      <c r="G1079" s="206"/>
      <c r="H1079" s="206"/>
    </row>
    <row r="1080" spans="1:8">
      <c r="A1080" s="206"/>
      <c r="B1080" s="206"/>
      <c r="C1080" s="206"/>
      <c r="D1080" s="206"/>
      <c r="E1080" s="206"/>
      <c r="F1080" s="206"/>
      <c r="G1080" s="206"/>
      <c r="H1080" s="206"/>
    </row>
    <row r="1081" spans="1:8">
      <c r="A1081" s="206"/>
      <c r="B1081" s="206"/>
      <c r="C1081" s="206"/>
      <c r="D1081" s="206"/>
      <c r="E1081" s="206"/>
      <c r="F1081" s="206"/>
      <c r="G1081" s="206"/>
      <c r="H1081" s="206"/>
    </row>
    <row r="1082" spans="1:8">
      <c r="A1082" s="206"/>
      <c r="B1082" s="206"/>
      <c r="C1082" s="206"/>
      <c r="D1082" s="206"/>
      <c r="E1082" s="206"/>
      <c r="F1082" s="206"/>
      <c r="G1082" s="206"/>
      <c r="H1082" s="206"/>
    </row>
    <row r="1083" spans="1:8">
      <c r="A1083" s="206"/>
      <c r="B1083" s="206"/>
      <c r="C1083" s="206"/>
      <c r="D1083" s="206"/>
      <c r="E1083" s="206"/>
      <c r="F1083" s="206"/>
      <c r="G1083" s="206"/>
      <c r="H1083" s="206"/>
    </row>
    <row r="1084" spans="1:8">
      <c r="A1084" s="206"/>
      <c r="B1084" s="206"/>
      <c r="C1084" s="206"/>
      <c r="D1084" s="206"/>
      <c r="E1084" s="206"/>
      <c r="F1084" s="206"/>
      <c r="G1084" s="206"/>
      <c r="H1084" s="206"/>
    </row>
    <row r="1085" spans="1:8">
      <c r="A1085" s="206"/>
      <c r="B1085" s="206"/>
      <c r="C1085" s="206"/>
      <c r="D1085" s="206"/>
      <c r="E1085" s="206"/>
      <c r="F1085" s="206"/>
      <c r="G1085" s="206"/>
      <c r="H1085" s="206"/>
    </row>
    <row r="1086" spans="1:8">
      <c r="A1086" s="206"/>
      <c r="B1086" s="206"/>
      <c r="C1086" s="206"/>
      <c r="D1086" s="206"/>
      <c r="E1086" s="206"/>
      <c r="F1086" s="206"/>
      <c r="G1086" s="206"/>
      <c r="H1086" s="206"/>
    </row>
    <row r="1087" spans="1:8">
      <c r="A1087" s="206"/>
      <c r="B1087" s="206"/>
      <c r="C1087" s="206"/>
      <c r="D1087" s="206"/>
      <c r="E1087" s="206"/>
      <c r="F1087" s="206"/>
      <c r="G1087" s="206"/>
      <c r="H1087" s="206"/>
    </row>
    <row r="1088" spans="1:8">
      <c r="A1088" s="206"/>
      <c r="B1088" s="206"/>
      <c r="C1088" s="206"/>
      <c r="D1088" s="206"/>
      <c r="E1088" s="206"/>
      <c r="F1088" s="206"/>
      <c r="G1088" s="206"/>
      <c r="H1088" s="206"/>
    </row>
    <row r="1089" spans="1:8">
      <c r="A1089" s="206"/>
      <c r="B1089" s="206"/>
      <c r="C1089" s="206"/>
      <c r="D1089" s="206"/>
      <c r="E1089" s="206"/>
      <c r="F1089" s="206"/>
      <c r="G1089" s="206"/>
      <c r="H1089" s="206"/>
    </row>
    <row r="1090" spans="1:8">
      <c r="A1090" s="206"/>
      <c r="B1090" s="206"/>
      <c r="C1090" s="206"/>
      <c r="D1090" s="206"/>
      <c r="E1090" s="206"/>
      <c r="F1090" s="206"/>
      <c r="G1090" s="206"/>
      <c r="H1090" s="206"/>
    </row>
    <row r="1091" spans="1:8">
      <c r="A1091" s="206"/>
      <c r="B1091" s="206"/>
      <c r="C1091" s="206"/>
      <c r="D1091" s="206"/>
      <c r="E1091" s="206"/>
      <c r="F1091" s="206"/>
      <c r="G1091" s="206"/>
      <c r="H1091" s="206"/>
    </row>
    <row r="1092" spans="1:8">
      <c r="A1092" s="206"/>
      <c r="B1092" s="206"/>
      <c r="C1092" s="206"/>
      <c r="D1092" s="206"/>
      <c r="E1092" s="206"/>
      <c r="F1092" s="206"/>
      <c r="G1092" s="206"/>
      <c r="H1092" s="206"/>
    </row>
    <row r="1093" spans="1:8">
      <c r="A1093" s="206"/>
      <c r="B1093" s="206"/>
      <c r="C1093" s="206"/>
      <c r="D1093" s="206"/>
      <c r="E1093" s="206"/>
      <c r="F1093" s="206"/>
      <c r="G1093" s="206"/>
      <c r="H1093" s="206"/>
    </row>
    <row r="1094" spans="1:8">
      <c r="A1094" s="206"/>
      <c r="B1094" s="206"/>
      <c r="C1094" s="206"/>
      <c r="D1094" s="206"/>
      <c r="E1094" s="206"/>
      <c r="F1094" s="206"/>
      <c r="G1094" s="206"/>
      <c r="H1094" s="206"/>
    </row>
    <row r="1095" spans="1:8">
      <c r="A1095" s="206"/>
      <c r="B1095" s="206"/>
      <c r="C1095" s="206"/>
      <c r="D1095" s="206"/>
      <c r="E1095" s="206"/>
      <c r="F1095" s="206"/>
      <c r="G1095" s="206"/>
      <c r="H1095" s="206"/>
    </row>
    <row r="1096" spans="1:8">
      <c r="A1096" s="206"/>
      <c r="B1096" s="206"/>
      <c r="C1096" s="206"/>
      <c r="D1096" s="206"/>
      <c r="E1096" s="206"/>
      <c r="F1096" s="206"/>
      <c r="G1096" s="206"/>
      <c r="H1096" s="206"/>
    </row>
    <row r="1097" spans="1:8">
      <c r="A1097" s="206"/>
      <c r="B1097" s="206"/>
      <c r="C1097" s="206"/>
      <c r="D1097" s="206"/>
      <c r="E1097" s="206"/>
      <c r="F1097" s="206"/>
      <c r="G1097" s="206"/>
      <c r="H1097" s="206"/>
    </row>
    <row r="1098" spans="1:8">
      <c r="A1098" s="206"/>
      <c r="B1098" s="206"/>
      <c r="C1098" s="206"/>
      <c r="D1098" s="206"/>
      <c r="E1098" s="206"/>
      <c r="F1098" s="206"/>
      <c r="G1098" s="206"/>
      <c r="H1098" s="206"/>
    </row>
    <row r="1099" spans="1:8">
      <c r="A1099" s="206"/>
      <c r="B1099" s="206"/>
      <c r="C1099" s="206"/>
      <c r="D1099" s="206"/>
      <c r="E1099" s="206"/>
      <c r="F1099" s="206"/>
      <c r="G1099" s="206"/>
      <c r="H1099" s="206"/>
    </row>
    <row r="1100" spans="1:8">
      <c r="A1100" s="206"/>
      <c r="B1100" s="206"/>
      <c r="C1100" s="206"/>
      <c r="D1100" s="206"/>
      <c r="E1100" s="206"/>
      <c r="F1100" s="206"/>
      <c r="G1100" s="206"/>
      <c r="H1100" s="206"/>
    </row>
    <row r="1101" spans="1:8">
      <c r="A1101" s="206"/>
      <c r="B1101" s="206"/>
      <c r="C1101" s="206"/>
      <c r="D1101" s="206"/>
      <c r="E1101" s="206"/>
      <c r="F1101" s="206"/>
      <c r="G1101" s="206"/>
      <c r="H1101" s="206"/>
    </row>
    <row r="1102" spans="1:8">
      <c r="A1102" s="206"/>
      <c r="B1102" s="206"/>
      <c r="C1102" s="206"/>
      <c r="D1102" s="206"/>
      <c r="E1102" s="206"/>
      <c r="F1102" s="206"/>
      <c r="G1102" s="206"/>
      <c r="H1102" s="206"/>
    </row>
    <row r="1103" spans="1:8">
      <c r="A1103" s="206"/>
      <c r="B1103" s="206"/>
      <c r="C1103" s="206"/>
      <c r="D1103" s="206"/>
      <c r="E1103" s="206"/>
      <c r="F1103" s="206"/>
      <c r="G1103" s="206"/>
      <c r="H1103" s="206"/>
    </row>
    <row r="1104" spans="1:8">
      <c r="A1104" s="206"/>
      <c r="B1104" s="206"/>
      <c r="C1104" s="206"/>
      <c r="D1104" s="206"/>
      <c r="E1104" s="206"/>
      <c r="F1104" s="206"/>
      <c r="G1104" s="206"/>
      <c r="H1104" s="206"/>
    </row>
    <row r="1105" spans="1:8">
      <c r="A1105" s="206"/>
      <c r="B1105" s="206"/>
      <c r="C1105" s="206"/>
      <c r="D1105" s="206"/>
      <c r="E1105" s="206"/>
      <c r="F1105" s="206"/>
      <c r="G1105" s="206"/>
      <c r="H1105" s="206"/>
    </row>
    <row r="1106" spans="1:8">
      <c r="A1106" s="206"/>
      <c r="B1106" s="206"/>
      <c r="C1106" s="206"/>
      <c r="D1106" s="206"/>
      <c r="E1106" s="206"/>
      <c r="F1106" s="206"/>
      <c r="G1106" s="206"/>
      <c r="H1106" s="206"/>
    </row>
    <row r="1107" spans="1:8">
      <c r="A1107" s="206"/>
      <c r="B1107" s="206"/>
      <c r="C1107" s="206"/>
      <c r="D1107" s="206"/>
      <c r="E1107" s="206"/>
      <c r="F1107" s="206"/>
      <c r="G1107" s="206"/>
      <c r="H1107" s="206"/>
    </row>
    <row r="1108" spans="1:8">
      <c r="A1108" s="206"/>
      <c r="B1108" s="206"/>
      <c r="C1108" s="206"/>
      <c r="D1108" s="206"/>
      <c r="E1108" s="206"/>
      <c r="F1108" s="206"/>
      <c r="G1108" s="206"/>
      <c r="H1108" s="206"/>
    </row>
    <row r="1109" spans="1:8">
      <c r="A1109" s="206"/>
      <c r="B1109" s="206"/>
      <c r="C1109" s="206"/>
      <c r="D1109" s="206"/>
      <c r="E1109" s="206"/>
      <c r="F1109" s="206"/>
      <c r="G1109" s="206"/>
      <c r="H1109" s="206"/>
    </row>
    <row r="1110" spans="1:8">
      <c r="A1110" s="206"/>
      <c r="B1110" s="206"/>
      <c r="C1110" s="206"/>
      <c r="D1110" s="206"/>
      <c r="E1110" s="206"/>
      <c r="F1110" s="206"/>
      <c r="G1110" s="206"/>
      <c r="H1110" s="206"/>
    </row>
    <row r="1111" spans="1:8">
      <c r="A1111" s="206"/>
      <c r="B1111" s="206"/>
      <c r="C1111" s="206"/>
      <c r="D1111" s="206"/>
      <c r="E1111" s="206"/>
      <c r="F1111" s="206"/>
      <c r="G1111" s="206"/>
      <c r="H1111" s="206"/>
    </row>
    <row r="1112" spans="1:8">
      <c r="A1112" s="206"/>
      <c r="B1112" s="206"/>
      <c r="C1112" s="206"/>
      <c r="D1112" s="206"/>
      <c r="E1112" s="206"/>
      <c r="F1112" s="206"/>
      <c r="G1112" s="206"/>
      <c r="H1112" s="206"/>
    </row>
    <row r="1113" spans="1:8">
      <c r="A1113" s="206"/>
      <c r="B1113" s="206"/>
      <c r="C1113" s="206"/>
      <c r="D1113" s="206"/>
      <c r="E1113" s="206"/>
      <c r="F1113" s="206"/>
      <c r="G1113" s="206"/>
      <c r="H1113" s="206"/>
    </row>
    <row r="1114" spans="1:8">
      <c r="A1114" s="206"/>
      <c r="B1114" s="206"/>
      <c r="C1114" s="206"/>
      <c r="D1114" s="206"/>
      <c r="E1114" s="206"/>
      <c r="F1114" s="206"/>
      <c r="G1114" s="206"/>
      <c r="H1114" s="20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7"/>
  <dimension ref="A1:I951"/>
  <sheetViews>
    <sheetView topLeftCell="A460" workbookViewId="0">
      <selection activeCell="A913" sqref="A913"/>
    </sheetView>
  </sheetViews>
  <sheetFormatPr defaultRowHeight="14.4"/>
  <cols>
    <col min="1" max="1" width="13.33203125" customWidth="1"/>
  </cols>
  <sheetData>
    <row r="1" spans="1:9">
      <c r="A1" s="5" t="s">
        <v>207</v>
      </c>
      <c r="B1" s="5" t="s">
        <v>208</v>
      </c>
      <c r="C1" s="5" t="s">
        <v>209</v>
      </c>
      <c r="D1" s="5" t="s">
        <v>210</v>
      </c>
      <c r="E1" s="5" t="s">
        <v>148</v>
      </c>
      <c r="F1" s="5" t="s">
        <v>211</v>
      </c>
      <c r="G1" s="5" t="s">
        <v>212</v>
      </c>
      <c r="H1" s="5" t="s">
        <v>213</v>
      </c>
      <c r="I1" s="5" t="s">
        <v>214</v>
      </c>
    </row>
    <row r="2" spans="1:9">
      <c r="A2" s="206">
        <v>42397.689899999998</v>
      </c>
      <c r="B2" s="206">
        <v>1</v>
      </c>
      <c r="C2" s="206">
        <v>1</v>
      </c>
      <c r="D2" s="206">
        <v>6</v>
      </c>
      <c r="E2" s="206">
        <v>4</v>
      </c>
      <c r="F2" s="206">
        <v>1</v>
      </c>
      <c r="G2" s="206">
        <v>1</v>
      </c>
      <c r="H2" s="206">
        <v>17.861308358977155</v>
      </c>
      <c r="I2" s="207"/>
    </row>
    <row r="3" spans="1:9">
      <c r="A3" s="206">
        <v>42397.689899999998</v>
      </c>
      <c r="B3" s="206">
        <v>1</v>
      </c>
      <c r="C3" s="206">
        <v>1</v>
      </c>
      <c r="D3" s="206">
        <v>6</v>
      </c>
      <c r="E3" s="206">
        <v>3</v>
      </c>
      <c r="F3" s="206">
        <v>1</v>
      </c>
      <c r="G3" s="206">
        <v>2</v>
      </c>
      <c r="H3" s="206">
        <v>2.5905380271852061</v>
      </c>
      <c r="I3" s="207"/>
    </row>
    <row r="4" spans="1:9">
      <c r="A4" s="206">
        <v>42397.689899999998</v>
      </c>
      <c r="B4" s="206">
        <v>1</v>
      </c>
      <c r="C4" s="206">
        <v>1</v>
      </c>
      <c r="D4" s="206">
        <v>6</v>
      </c>
      <c r="E4" s="206">
        <v>3</v>
      </c>
      <c r="F4" s="206">
        <v>1</v>
      </c>
      <c r="G4" s="206">
        <v>3</v>
      </c>
      <c r="H4" s="206">
        <v>8.8021457775163441</v>
      </c>
      <c r="I4" s="207"/>
    </row>
    <row r="5" spans="1:9">
      <c r="A5" s="206">
        <v>42397.689899999998</v>
      </c>
      <c r="B5" s="206">
        <v>1</v>
      </c>
      <c r="C5" s="206">
        <v>1</v>
      </c>
      <c r="D5" s="206">
        <v>6</v>
      </c>
      <c r="E5" s="206">
        <v>4</v>
      </c>
      <c r="F5" s="206">
        <v>1</v>
      </c>
      <c r="G5" s="206">
        <v>3</v>
      </c>
      <c r="H5" s="206">
        <v>10.806954196552589</v>
      </c>
      <c r="I5" s="207"/>
    </row>
    <row r="6" spans="1:9">
      <c r="A6" s="206">
        <v>42397.689899999998</v>
      </c>
      <c r="B6" s="206">
        <v>1</v>
      </c>
      <c r="C6" s="206">
        <v>1</v>
      </c>
      <c r="D6" s="206">
        <v>6</v>
      </c>
      <c r="E6" s="206">
        <v>5</v>
      </c>
      <c r="F6" s="206">
        <v>1</v>
      </c>
      <c r="G6" s="206">
        <v>3</v>
      </c>
      <c r="H6" s="206">
        <v>6.0164751496550659</v>
      </c>
      <c r="I6" s="207"/>
    </row>
    <row r="7" spans="1:9">
      <c r="A7" s="206">
        <v>42397.689899999998</v>
      </c>
      <c r="B7" s="206">
        <v>1</v>
      </c>
      <c r="C7" s="206">
        <v>1</v>
      </c>
      <c r="D7" s="206">
        <v>6</v>
      </c>
      <c r="E7" s="206">
        <v>2</v>
      </c>
      <c r="F7" s="206">
        <v>2</v>
      </c>
      <c r="G7" s="206">
        <v>3</v>
      </c>
      <c r="H7" s="206">
        <v>2.2838945254837468</v>
      </c>
      <c r="I7" s="207"/>
    </row>
    <row r="8" spans="1:9">
      <c r="A8" s="206">
        <v>42397.689899999998</v>
      </c>
      <c r="B8" s="206">
        <v>1</v>
      </c>
      <c r="C8" s="206">
        <v>1</v>
      </c>
      <c r="D8" s="206">
        <v>6</v>
      </c>
      <c r="E8" s="206">
        <v>3</v>
      </c>
      <c r="F8" s="206">
        <v>2</v>
      </c>
      <c r="G8" s="206">
        <v>3</v>
      </c>
      <c r="H8" s="206">
        <v>1.1419472627418734</v>
      </c>
      <c r="I8" s="207"/>
    </row>
    <row r="9" spans="1:9">
      <c r="A9" s="206">
        <v>42397.689899999998</v>
      </c>
      <c r="B9" s="206">
        <v>1</v>
      </c>
      <c r="C9" s="206">
        <v>1</v>
      </c>
      <c r="D9" s="206">
        <v>6</v>
      </c>
      <c r="E9" s="206">
        <v>2</v>
      </c>
      <c r="F9" s="206">
        <v>4</v>
      </c>
      <c r="G9" s="206">
        <v>3</v>
      </c>
      <c r="H9" s="206">
        <v>5.5955415874351804</v>
      </c>
      <c r="I9" s="207"/>
    </row>
    <row r="10" spans="1:9">
      <c r="A10" s="206">
        <v>42397.689899999998</v>
      </c>
      <c r="B10" s="206">
        <v>1</v>
      </c>
      <c r="C10" s="206">
        <v>1</v>
      </c>
      <c r="D10" s="206">
        <v>6</v>
      </c>
      <c r="E10" s="206">
        <v>5</v>
      </c>
      <c r="F10" s="206">
        <v>8</v>
      </c>
      <c r="G10" s="206">
        <v>1</v>
      </c>
      <c r="H10" s="206">
        <v>11.305445846900653</v>
      </c>
      <c r="I10" s="207"/>
    </row>
    <row r="11" spans="1:9">
      <c r="A11" s="206">
        <v>42397.689899999998</v>
      </c>
      <c r="B11" s="206">
        <v>1</v>
      </c>
      <c r="C11" s="206">
        <v>1</v>
      </c>
      <c r="D11" s="206">
        <v>6</v>
      </c>
      <c r="E11" s="206">
        <v>3</v>
      </c>
      <c r="F11" s="206">
        <v>8</v>
      </c>
      <c r="G11" s="206">
        <v>2</v>
      </c>
      <c r="H11" s="206">
        <v>1.6050072559734427</v>
      </c>
      <c r="I11" s="207"/>
    </row>
    <row r="12" spans="1:9">
      <c r="A12" s="206">
        <v>42397.689899999998</v>
      </c>
      <c r="B12" s="206">
        <v>1</v>
      </c>
      <c r="C12" s="206">
        <v>1</v>
      </c>
      <c r="D12" s="206">
        <v>6</v>
      </c>
      <c r="E12" s="206">
        <v>3</v>
      </c>
      <c r="F12" s="206">
        <v>8</v>
      </c>
      <c r="G12" s="206">
        <v>3</v>
      </c>
      <c r="H12" s="206">
        <v>12.628872882527881</v>
      </c>
      <c r="I12" s="207"/>
    </row>
    <row r="13" spans="1:9">
      <c r="A13" s="206">
        <v>42397.689899999998</v>
      </c>
      <c r="B13" s="206">
        <v>1</v>
      </c>
      <c r="C13" s="206">
        <v>1</v>
      </c>
      <c r="D13" s="206">
        <v>6</v>
      </c>
      <c r="E13" s="206">
        <v>3</v>
      </c>
      <c r="F13" s="206">
        <v>9</v>
      </c>
      <c r="G13" s="206">
        <v>3</v>
      </c>
      <c r="H13" s="206">
        <v>2.4551866148950277</v>
      </c>
      <c r="I13" s="207"/>
    </row>
    <row r="14" spans="1:9">
      <c r="A14" s="206">
        <v>42397.689899999998</v>
      </c>
      <c r="B14" s="206">
        <v>1</v>
      </c>
      <c r="C14" s="206">
        <v>1</v>
      </c>
      <c r="D14" s="206">
        <v>6</v>
      </c>
      <c r="E14" s="206">
        <v>4</v>
      </c>
      <c r="F14" s="206">
        <v>9</v>
      </c>
      <c r="G14" s="206">
        <v>3</v>
      </c>
      <c r="H14" s="206">
        <v>3.0269873687218438</v>
      </c>
      <c r="I14" s="207"/>
    </row>
    <row r="15" spans="1:9">
      <c r="A15" s="206">
        <v>42397.689899999998</v>
      </c>
      <c r="B15" s="206">
        <v>1</v>
      </c>
      <c r="C15" s="206">
        <v>1</v>
      </c>
      <c r="D15" s="206">
        <v>6</v>
      </c>
      <c r="E15" s="206">
        <v>3</v>
      </c>
      <c r="F15" s="206">
        <v>10</v>
      </c>
      <c r="G15" s="206">
        <v>1</v>
      </c>
      <c r="H15" s="206">
        <v>63.979017380325544</v>
      </c>
      <c r="I15" s="207"/>
    </row>
    <row r="16" spans="1:9">
      <c r="A16" s="206">
        <v>42397.689899999998</v>
      </c>
      <c r="B16" s="206">
        <v>1</v>
      </c>
      <c r="C16" s="206">
        <v>1</v>
      </c>
      <c r="D16" s="206">
        <v>6</v>
      </c>
      <c r="E16" s="206">
        <v>4</v>
      </c>
      <c r="F16" s="206">
        <v>10</v>
      </c>
      <c r="G16" s="206">
        <v>1</v>
      </c>
      <c r="H16" s="206">
        <v>575.27382565873984</v>
      </c>
      <c r="I16" s="207"/>
    </row>
    <row r="17" spans="1:9">
      <c r="A17" s="206">
        <v>42397.689899999998</v>
      </c>
      <c r="B17" s="206">
        <v>1</v>
      </c>
      <c r="C17" s="206">
        <v>1</v>
      </c>
      <c r="D17" s="206">
        <v>6</v>
      </c>
      <c r="E17" s="206">
        <v>3</v>
      </c>
      <c r="F17" s="206">
        <v>10</v>
      </c>
      <c r="G17" s="206">
        <v>2</v>
      </c>
      <c r="H17" s="206">
        <v>169.63860224015403</v>
      </c>
      <c r="I17" s="207"/>
    </row>
    <row r="18" spans="1:9">
      <c r="A18" s="206">
        <v>42397.689899999998</v>
      </c>
      <c r="B18" s="206">
        <v>1</v>
      </c>
      <c r="C18" s="206">
        <v>1</v>
      </c>
      <c r="D18" s="206">
        <v>6</v>
      </c>
      <c r="E18" s="206">
        <v>4</v>
      </c>
      <c r="F18" s="206">
        <v>10</v>
      </c>
      <c r="G18" s="206">
        <v>2</v>
      </c>
      <c r="H18" s="206">
        <v>96.575210489713868</v>
      </c>
      <c r="I18" s="207"/>
    </row>
    <row r="19" spans="1:9">
      <c r="A19" s="206">
        <v>42397.689899999998</v>
      </c>
      <c r="B19" s="206">
        <v>1</v>
      </c>
      <c r="C19" s="206">
        <v>1</v>
      </c>
      <c r="D19" s="206">
        <v>6</v>
      </c>
      <c r="E19" s="206">
        <v>2</v>
      </c>
      <c r="F19" s="206">
        <v>10</v>
      </c>
      <c r="G19" s="206">
        <v>3</v>
      </c>
      <c r="H19" s="206">
        <v>3.6</v>
      </c>
      <c r="I19" s="207"/>
    </row>
    <row r="20" spans="1:9">
      <c r="A20" s="206">
        <v>42397.689899999998</v>
      </c>
      <c r="B20" s="206">
        <v>1</v>
      </c>
      <c r="C20" s="206">
        <v>1</v>
      </c>
      <c r="D20" s="206">
        <v>6</v>
      </c>
      <c r="E20" s="206">
        <v>3</v>
      </c>
      <c r="F20" s="206">
        <v>10</v>
      </c>
      <c r="G20" s="206">
        <v>3</v>
      </c>
      <c r="H20" s="206">
        <v>97.609978724747862</v>
      </c>
      <c r="I20" s="207"/>
    </row>
    <row r="21" spans="1:9">
      <c r="A21" s="206">
        <v>42397.689899999998</v>
      </c>
      <c r="B21" s="206">
        <v>1</v>
      </c>
      <c r="C21" s="206">
        <v>1</v>
      </c>
      <c r="D21" s="206">
        <v>6</v>
      </c>
      <c r="E21" s="206">
        <v>4</v>
      </c>
      <c r="F21" s="206">
        <v>10</v>
      </c>
      <c r="G21" s="206">
        <v>3</v>
      </c>
      <c r="H21" s="206">
        <v>20.637869661225167</v>
      </c>
      <c r="I21" s="207"/>
    </row>
    <row r="22" spans="1:9">
      <c r="A22" s="206">
        <v>42397.689899999998</v>
      </c>
      <c r="B22" s="206">
        <v>1</v>
      </c>
      <c r="C22" s="206">
        <v>1</v>
      </c>
      <c r="D22" s="206">
        <v>6</v>
      </c>
      <c r="E22" s="206">
        <v>3</v>
      </c>
      <c r="F22" s="206">
        <v>11</v>
      </c>
      <c r="G22" s="206">
        <v>1</v>
      </c>
      <c r="H22" s="206">
        <v>7.9136945308011821</v>
      </c>
      <c r="I22" s="207"/>
    </row>
    <row r="23" spans="1:9">
      <c r="A23" s="206">
        <v>42397.689899999998</v>
      </c>
      <c r="B23" s="206">
        <v>1</v>
      </c>
      <c r="C23" s="206">
        <v>1</v>
      </c>
      <c r="D23" s="206">
        <v>6</v>
      </c>
      <c r="E23" s="206">
        <v>4</v>
      </c>
      <c r="F23" s="206">
        <v>11</v>
      </c>
      <c r="G23" s="206">
        <v>1</v>
      </c>
      <c r="H23" s="206">
        <v>35.235257257152341</v>
      </c>
      <c r="I23" s="207"/>
    </row>
    <row r="24" spans="1:9">
      <c r="A24" s="206">
        <v>42397.689899999998</v>
      </c>
      <c r="B24" s="206">
        <v>1</v>
      </c>
      <c r="C24" s="206">
        <v>1</v>
      </c>
      <c r="D24" s="206">
        <v>6</v>
      </c>
      <c r="E24" s="206">
        <v>3</v>
      </c>
      <c r="F24" s="206">
        <v>11</v>
      </c>
      <c r="G24" s="206">
        <v>2</v>
      </c>
      <c r="H24" s="206">
        <v>224.09645808680531</v>
      </c>
      <c r="I24" s="207"/>
    </row>
    <row r="25" spans="1:9">
      <c r="A25" s="206">
        <v>42397.689899999998</v>
      </c>
      <c r="B25" s="206">
        <v>1</v>
      </c>
      <c r="C25" s="206">
        <v>1</v>
      </c>
      <c r="D25" s="206">
        <v>6</v>
      </c>
      <c r="E25" s="206">
        <v>4</v>
      </c>
      <c r="F25" s="206">
        <v>11</v>
      </c>
      <c r="G25" s="206">
        <v>2</v>
      </c>
      <c r="H25" s="206">
        <v>17.95116133019004</v>
      </c>
      <c r="I25" s="207"/>
    </row>
    <row r="26" spans="1:9">
      <c r="A26" s="206">
        <v>42397.689899999998</v>
      </c>
      <c r="B26" s="206">
        <v>1</v>
      </c>
      <c r="C26" s="206">
        <v>1</v>
      </c>
      <c r="D26" s="206">
        <v>6</v>
      </c>
      <c r="E26" s="206">
        <v>2</v>
      </c>
      <c r="F26" s="206">
        <v>11</v>
      </c>
      <c r="G26" s="206">
        <v>3</v>
      </c>
      <c r="H26" s="206">
        <v>6.22</v>
      </c>
      <c r="I26" s="207"/>
    </row>
    <row r="27" spans="1:9">
      <c r="A27" s="206">
        <v>42397.689899999998</v>
      </c>
      <c r="B27" s="206">
        <v>1</v>
      </c>
      <c r="C27" s="206">
        <v>1</v>
      </c>
      <c r="D27" s="206">
        <v>6</v>
      </c>
      <c r="E27" s="206">
        <v>3</v>
      </c>
      <c r="F27" s="206">
        <v>11</v>
      </c>
      <c r="G27" s="206">
        <v>3</v>
      </c>
      <c r="H27" s="206">
        <v>395.82364315293302</v>
      </c>
      <c r="I27" s="207"/>
    </row>
    <row r="28" spans="1:9">
      <c r="A28" s="206">
        <v>42397.689899999998</v>
      </c>
      <c r="B28" s="206">
        <v>1</v>
      </c>
      <c r="C28" s="206">
        <v>1</v>
      </c>
      <c r="D28" s="206">
        <v>6</v>
      </c>
      <c r="E28" s="206">
        <v>4</v>
      </c>
      <c r="F28" s="206">
        <v>11</v>
      </c>
      <c r="G28" s="206">
        <v>3</v>
      </c>
      <c r="H28" s="206">
        <v>150.93086240761468</v>
      </c>
      <c r="I28" s="207"/>
    </row>
    <row r="29" spans="1:9">
      <c r="A29" s="206">
        <v>42397.689899999998</v>
      </c>
      <c r="B29" s="206">
        <v>1</v>
      </c>
      <c r="C29" s="206">
        <v>1</v>
      </c>
      <c r="D29" s="206">
        <v>6</v>
      </c>
      <c r="E29" s="206">
        <v>3</v>
      </c>
      <c r="F29" s="206">
        <v>13</v>
      </c>
      <c r="G29" s="206">
        <v>3</v>
      </c>
      <c r="H29" s="206">
        <v>13.065322224064516</v>
      </c>
      <c r="I29" s="207"/>
    </row>
    <row r="30" spans="1:9">
      <c r="A30" s="206">
        <v>42397.689899999998</v>
      </c>
      <c r="B30" s="206">
        <v>1</v>
      </c>
      <c r="C30" s="206">
        <v>1</v>
      </c>
      <c r="D30" s="206">
        <v>6</v>
      </c>
      <c r="E30" s="206">
        <v>4</v>
      </c>
      <c r="F30" s="206">
        <v>14</v>
      </c>
      <c r="G30" s="206">
        <v>1</v>
      </c>
      <c r="H30" s="206">
        <v>142.10386654749848</v>
      </c>
      <c r="I30" s="207"/>
    </row>
    <row r="31" spans="1:9">
      <c r="A31" s="206">
        <v>42397.689899999998</v>
      </c>
      <c r="B31" s="206">
        <v>1</v>
      </c>
      <c r="C31" s="206">
        <v>1</v>
      </c>
      <c r="D31" s="206">
        <v>6</v>
      </c>
      <c r="E31" s="206">
        <v>3</v>
      </c>
      <c r="F31" s="206">
        <v>14</v>
      </c>
      <c r="G31" s="206">
        <v>3</v>
      </c>
      <c r="H31" s="206">
        <v>3.13</v>
      </c>
      <c r="I31" s="207"/>
    </row>
    <row r="32" spans="1:9">
      <c r="A32" s="206">
        <v>42397.689899999998</v>
      </c>
      <c r="B32" s="206">
        <v>1</v>
      </c>
      <c r="C32" s="206">
        <v>1</v>
      </c>
      <c r="D32" s="206">
        <v>6</v>
      </c>
      <c r="E32" s="206">
        <v>4</v>
      </c>
      <c r="F32" s="206">
        <v>14</v>
      </c>
      <c r="G32" s="206">
        <v>3</v>
      </c>
      <c r="H32" s="206">
        <v>3.5742949323820636</v>
      </c>
      <c r="I32" s="207"/>
    </row>
    <row r="33" spans="1:9">
      <c r="A33" s="206">
        <v>42397.689899999998</v>
      </c>
      <c r="B33" s="206">
        <v>1</v>
      </c>
      <c r="C33" s="206">
        <v>1</v>
      </c>
      <c r="D33" s="206">
        <v>6</v>
      </c>
      <c r="E33" s="206">
        <v>3</v>
      </c>
      <c r="F33" s="206">
        <v>15</v>
      </c>
      <c r="G33" s="206">
        <v>1</v>
      </c>
      <c r="H33" s="206">
        <v>138.73149744340532</v>
      </c>
      <c r="I33" s="207"/>
    </row>
    <row r="34" spans="1:9">
      <c r="A34" s="206">
        <v>42397.689899999998</v>
      </c>
      <c r="B34" s="206">
        <v>1</v>
      </c>
      <c r="C34" s="206">
        <v>1</v>
      </c>
      <c r="D34" s="206">
        <v>6</v>
      </c>
      <c r="E34" s="206">
        <v>4</v>
      </c>
      <c r="F34" s="206">
        <v>15</v>
      </c>
      <c r="G34" s="206">
        <v>1</v>
      </c>
      <c r="H34" s="206">
        <v>566.84610238996584</v>
      </c>
      <c r="I34" s="207"/>
    </row>
    <row r="35" spans="1:9">
      <c r="A35" s="206">
        <v>42397.689899999998</v>
      </c>
      <c r="B35" s="206">
        <v>1</v>
      </c>
      <c r="C35" s="206">
        <v>1</v>
      </c>
      <c r="D35" s="206">
        <v>6</v>
      </c>
      <c r="E35" s="206">
        <v>5</v>
      </c>
      <c r="F35" s="206">
        <v>15</v>
      </c>
      <c r="G35" s="206">
        <v>1</v>
      </c>
      <c r="H35" s="206">
        <v>24.873458082227366</v>
      </c>
      <c r="I35" s="207"/>
    </row>
    <row r="36" spans="1:9">
      <c r="A36" s="206">
        <v>42397.689899999998</v>
      </c>
      <c r="B36" s="206">
        <v>1</v>
      </c>
      <c r="C36" s="206">
        <v>1</v>
      </c>
      <c r="D36" s="206">
        <v>6</v>
      </c>
      <c r="E36" s="206">
        <v>4</v>
      </c>
      <c r="F36" s="206">
        <v>15</v>
      </c>
      <c r="G36" s="206">
        <v>2</v>
      </c>
      <c r="H36" s="206">
        <v>22.599800422850628</v>
      </c>
      <c r="I36" s="207"/>
    </row>
    <row r="37" spans="1:9">
      <c r="A37" s="206">
        <v>42397.689899999998</v>
      </c>
      <c r="B37" s="206">
        <v>1</v>
      </c>
      <c r="C37" s="206">
        <v>1</v>
      </c>
      <c r="D37" s="206">
        <v>6</v>
      </c>
      <c r="E37" s="206">
        <v>2</v>
      </c>
      <c r="F37" s="206">
        <v>15</v>
      </c>
      <c r="G37" s="206">
        <v>3</v>
      </c>
      <c r="H37" s="206">
        <v>8.4474066103865422</v>
      </c>
      <c r="I37" s="207"/>
    </row>
    <row r="38" spans="1:9">
      <c r="A38" s="206">
        <v>42397.689899999998</v>
      </c>
      <c r="B38" s="206">
        <v>1</v>
      </c>
      <c r="C38" s="206">
        <v>1</v>
      </c>
      <c r="D38" s="206">
        <v>6</v>
      </c>
      <c r="E38" s="206">
        <v>3</v>
      </c>
      <c r="F38" s="206">
        <v>15</v>
      </c>
      <c r="G38" s="206">
        <v>3</v>
      </c>
      <c r="H38" s="206">
        <v>113.79166126841187</v>
      </c>
      <c r="I38" s="207"/>
    </row>
    <row r="39" spans="1:9">
      <c r="A39" s="206">
        <v>42397.689899999998</v>
      </c>
      <c r="B39" s="206">
        <v>1</v>
      </c>
      <c r="C39" s="206">
        <v>1</v>
      </c>
      <c r="D39" s="206">
        <v>6</v>
      </c>
      <c r="E39" s="206">
        <v>5</v>
      </c>
      <c r="F39" s="206">
        <v>15</v>
      </c>
      <c r="G39" s="206">
        <v>3</v>
      </c>
      <c r="H39" s="206">
        <v>16.375523747718464</v>
      </c>
      <c r="I39" s="207"/>
    </row>
    <row r="40" spans="1:9">
      <c r="A40" s="206">
        <v>42397.689899999998</v>
      </c>
      <c r="B40" s="206">
        <v>1</v>
      </c>
      <c r="C40" s="206">
        <v>1</v>
      </c>
      <c r="D40" s="206">
        <v>6</v>
      </c>
      <c r="E40" s="206">
        <v>4</v>
      </c>
      <c r="F40" s="206">
        <v>16</v>
      </c>
      <c r="G40" s="206">
        <v>2</v>
      </c>
      <c r="H40" s="206">
        <v>7.5443393080285199</v>
      </c>
      <c r="I40" s="207"/>
    </row>
    <row r="41" spans="1:9">
      <c r="A41" s="206">
        <v>42397.689899999998</v>
      </c>
      <c r="B41" s="206">
        <v>1</v>
      </c>
      <c r="C41" s="206">
        <v>1</v>
      </c>
      <c r="D41" s="206">
        <v>6</v>
      </c>
      <c r="E41" s="206">
        <v>3</v>
      </c>
      <c r="F41" s="206">
        <v>17</v>
      </c>
      <c r="G41" s="206">
        <v>2</v>
      </c>
      <c r="H41" s="206">
        <v>15.129999999999999</v>
      </c>
      <c r="I41" s="207"/>
    </row>
    <row r="42" spans="1:9">
      <c r="A42" s="206">
        <v>42397.689899999998</v>
      </c>
      <c r="B42" s="206">
        <v>1</v>
      </c>
      <c r="C42" s="206">
        <v>1</v>
      </c>
      <c r="D42" s="206">
        <v>6</v>
      </c>
      <c r="E42" s="206">
        <v>3</v>
      </c>
      <c r="F42" s="206">
        <v>17</v>
      </c>
      <c r="G42" s="206">
        <v>3</v>
      </c>
      <c r="H42" s="206">
        <v>16.507296439486822</v>
      </c>
      <c r="I42" s="207"/>
    </row>
    <row r="43" spans="1:9">
      <c r="A43" s="206">
        <v>42397.689899999998</v>
      </c>
      <c r="B43" s="206">
        <v>1</v>
      </c>
      <c r="C43" s="206">
        <v>1</v>
      </c>
      <c r="D43" s="206">
        <v>6</v>
      </c>
      <c r="E43" s="206">
        <v>3</v>
      </c>
      <c r="F43" s="206">
        <v>18</v>
      </c>
      <c r="G43" s="206">
        <v>3</v>
      </c>
      <c r="H43" s="206">
        <v>15.728804375526126</v>
      </c>
      <c r="I43" s="207"/>
    </row>
    <row r="44" spans="1:9">
      <c r="A44" s="206">
        <v>42397.689899999998</v>
      </c>
      <c r="B44" s="206">
        <v>1</v>
      </c>
      <c r="C44" s="206">
        <v>1</v>
      </c>
      <c r="D44" s="206">
        <v>6</v>
      </c>
      <c r="E44" s="206">
        <v>3</v>
      </c>
      <c r="F44" s="206">
        <v>22</v>
      </c>
      <c r="G44" s="206">
        <v>3</v>
      </c>
      <c r="H44" s="206">
        <v>7.5402292143942322</v>
      </c>
      <c r="I44" s="207"/>
    </row>
    <row r="45" spans="1:9">
      <c r="A45" s="206">
        <v>42397.689899999998</v>
      </c>
      <c r="B45" s="206">
        <v>1</v>
      </c>
      <c r="C45" s="206">
        <v>1</v>
      </c>
      <c r="D45" s="206">
        <v>6</v>
      </c>
      <c r="E45" s="206">
        <v>3</v>
      </c>
      <c r="F45" s="206">
        <v>27</v>
      </c>
      <c r="G45" s="206">
        <v>3</v>
      </c>
      <c r="H45" s="206">
        <v>3.4317800492617345</v>
      </c>
      <c r="I45" s="207"/>
    </row>
    <row r="46" spans="1:9">
      <c r="A46" s="206">
        <v>42397.689899999998</v>
      </c>
      <c r="B46" s="206">
        <v>1</v>
      </c>
      <c r="C46" s="206">
        <v>1</v>
      </c>
      <c r="D46" s="206">
        <v>6</v>
      </c>
      <c r="E46" s="206">
        <v>4</v>
      </c>
      <c r="F46" s="206">
        <v>31</v>
      </c>
      <c r="G46" s="206">
        <v>1</v>
      </c>
      <c r="H46" s="206">
        <v>12.802515189381729</v>
      </c>
      <c r="I46" s="207"/>
    </row>
    <row r="47" spans="1:9">
      <c r="A47" s="206">
        <v>42397.689899999998</v>
      </c>
      <c r="B47" s="206">
        <v>1</v>
      </c>
      <c r="C47" s="206">
        <v>1</v>
      </c>
      <c r="D47" s="206">
        <v>6</v>
      </c>
      <c r="E47" s="206">
        <v>3</v>
      </c>
      <c r="F47" s="206">
        <v>36</v>
      </c>
      <c r="G47" s="206">
        <v>1</v>
      </c>
      <c r="H47" s="206">
        <v>18.879391277081368</v>
      </c>
      <c r="I47" s="207"/>
    </row>
    <row r="48" spans="1:9">
      <c r="A48" s="206">
        <v>42397.689899999998</v>
      </c>
      <c r="B48" s="206">
        <v>1</v>
      </c>
      <c r="C48" s="206">
        <v>1</v>
      </c>
      <c r="D48" s="206">
        <v>6</v>
      </c>
      <c r="E48" s="206">
        <v>4</v>
      </c>
      <c r="F48" s="206">
        <v>36</v>
      </c>
      <c r="G48" s="206">
        <v>1</v>
      </c>
      <c r="H48" s="206">
        <v>366.23716733898686</v>
      </c>
      <c r="I48" s="207"/>
    </row>
    <row r="49" spans="1:9">
      <c r="A49" s="206">
        <v>42397.689899999998</v>
      </c>
      <c r="B49" s="206">
        <v>1</v>
      </c>
      <c r="C49" s="206">
        <v>1</v>
      </c>
      <c r="D49" s="206">
        <v>6</v>
      </c>
      <c r="E49" s="206">
        <v>5</v>
      </c>
      <c r="F49" s="206">
        <v>36</v>
      </c>
      <c r="G49" s="206">
        <v>1</v>
      </c>
      <c r="H49" s="206">
        <v>33.510679745558605</v>
      </c>
      <c r="I49" s="207"/>
    </row>
    <row r="50" spans="1:9">
      <c r="A50" s="206">
        <v>42397.689899999998</v>
      </c>
      <c r="B50" s="206">
        <v>1</v>
      </c>
      <c r="C50" s="206">
        <v>1</v>
      </c>
      <c r="D50" s="206">
        <v>6</v>
      </c>
      <c r="E50" s="206">
        <v>3</v>
      </c>
      <c r="F50" s="206">
        <v>36</v>
      </c>
      <c r="G50" s="206">
        <v>3</v>
      </c>
      <c r="H50" s="206">
        <v>36.793894958540371</v>
      </c>
      <c r="I50" s="207"/>
    </row>
    <row r="51" spans="1:9">
      <c r="A51" s="206">
        <v>42397.689899999998</v>
      </c>
      <c r="B51" s="206">
        <v>1</v>
      </c>
      <c r="C51" s="206">
        <v>1</v>
      </c>
      <c r="D51" s="206">
        <v>6</v>
      </c>
      <c r="E51" s="206">
        <v>3</v>
      </c>
      <c r="F51" s="206">
        <v>37</v>
      </c>
      <c r="G51" s="206">
        <v>3</v>
      </c>
      <c r="H51" s="206">
        <v>13.122578069116274</v>
      </c>
      <c r="I51" s="207"/>
    </row>
    <row r="52" spans="1:9">
      <c r="A52" s="206">
        <v>42397.689899999998</v>
      </c>
      <c r="B52" s="206">
        <v>1</v>
      </c>
      <c r="C52" s="206">
        <v>1</v>
      </c>
      <c r="D52" s="206">
        <v>6</v>
      </c>
      <c r="E52" s="206">
        <v>3</v>
      </c>
      <c r="F52" s="206">
        <v>39</v>
      </c>
      <c r="G52" s="206">
        <v>3</v>
      </c>
      <c r="H52" s="206">
        <v>5.0607895663163553</v>
      </c>
      <c r="I52" s="207"/>
    </row>
    <row r="53" spans="1:9">
      <c r="A53" s="206">
        <v>42397.689899999998</v>
      </c>
      <c r="B53" s="206">
        <v>1</v>
      </c>
      <c r="C53" s="206">
        <v>1</v>
      </c>
      <c r="D53" s="206">
        <v>6</v>
      </c>
      <c r="E53" s="206">
        <v>4</v>
      </c>
      <c r="F53" s="206">
        <v>39</v>
      </c>
      <c r="G53" s="206">
        <v>3</v>
      </c>
      <c r="H53" s="206">
        <v>5.7154085666882724</v>
      </c>
      <c r="I53" s="207"/>
    </row>
    <row r="54" spans="1:9">
      <c r="A54" s="206">
        <v>42397.689899999998</v>
      </c>
      <c r="B54" s="206">
        <v>1</v>
      </c>
      <c r="C54" s="206">
        <v>1</v>
      </c>
      <c r="D54" s="206">
        <v>6</v>
      </c>
      <c r="E54" s="206">
        <v>3</v>
      </c>
      <c r="F54" s="206">
        <v>41</v>
      </c>
      <c r="G54" s="206">
        <v>1</v>
      </c>
      <c r="H54" s="206">
        <v>52.572840092710521</v>
      </c>
      <c r="I54" s="207"/>
    </row>
    <row r="55" spans="1:9">
      <c r="A55" s="206">
        <v>42397.689899999998</v>
      </c>
      <c r="B55" s="206">
        <v>1</v>
      </c>
      <c r="C55" s="206">
        <v>1</v>
      </c>
      <c r="D55" s="206">
        <v>6</v>
      </c>
      <c r="E55" s="206">
        <v>4</v>
      </c>
      <c r="F55" s="206">
        <v>41</v>
      </c>
      <c r="G55" s="206">
        <v>1</v>
      </c>
      <c r="H55" s="206">
        <v>8.7087250667915228</v>
      </c>
      <c r="I55" s="207"/>
    </row>
    <row r="56" spans="1:9">
      <c r="A56" s="206">
        <v>42397.689899999998</v>
      </c>
      <c r="B56" s="206">
        <v>1</v>
      </c>
      <c r="C56" s="206">
        <v>1</v>
      </c>
      <c r="D56" s="206">
        <v>6</v>
      </c>
      <c r="E56" s="206">
        <v>3</v>
      </c>
      <c r="F56" s="206">
        <v>42</v>
      </c>
      <c r="G56" s="206">
        <v>3</v>
      </c>
      <c r="H56" s="206">
        <v>62.225384968026653</v>
      </c>
      <c r="I56" s="207"/>
    </row>
    <row r="57" spans="1:9">
      <c r="A57" s="206">
        <v>42397.689899999998</v>
      </c>
      <c r="B57" s="206">
        <v>1</v>
      </c>
      <c r="C57" s="206">
        <v>1</v>
      </c>
      <c r="D57" s="206">
        <v>6</v>
      </c>
      <c r="E57" s="206">
        <v>4</v>
      </c>
      <c r="F57" s="206">
        <v>43</v>
      </c>
      <c r="G57" s="206">
        <v>1</v>
      </c>
      <c r="H57" s="206">
        <v>1.33</v>
      </c>
      <c r="I57" s="207"/>
    </row>
    <row r="58" spans="1:9">
      <c r="A58" s="206">
        <v>42397.689899999998</v>
      </c>
      <c r="B58" s="206">
        <v>1</v>
      </c>
      <c r="C58" s="206">
        <v>1</v>
      </c>
      <c r="D58" s="206">
        <v>6</v>
      </c>
      <c r="E58" s="206">
        <v>2</v>
      </c>
      <c r="F58" s="206">
        <v>43</v>
      </c>
      <c r="G58" s="206">
        <v>3</v>
      </c>
      <c r="H58" s="206">
        <v>6</v>
      </c>
      <c r="I58" s="207"/>
    </row>
    <row r="59" spans="1:9">
      <c r="A59" s="206">
        <v>42397.689899999998</v>
      </c>
      <c r="B59" s="206">
        <v>1</v>
      </c>
      <c r="C59" s="206">
        <v>1</v>
      </c>
      <c r="D59" s="206">
        <v>6</v>
      </c>
      <c r="E59" s="206">
        <v>3</v>
      </c>
      <c r="F59" s="206">
        <v>43</v>
      </c>
      <c r="G59" s="206">
        <v>3</v>
      </c>
      <c r="H59" s="206">
        <v>1.8156961477595788</v>
      </c>
      <c r="I59" s="207"/>
    </row>
    <row r="60" spans="1:9">
      <c r="A60" s="206">
        <v>42397.689899999998</v>
      </c>
      <c r="B60" s="206">
        <v>1</v>
      </c>
      <c r="C60" s="206">
        <v>1</v>
      </c>
      <c r="D60" s="206">
        <v>6</v>
      </c>
      <c r="E60" s="206">
        <v>3</v>
      </c>
      <c r="F60" s="206">
        <v>45</v>
      </c>
      <c r="G60" s="206">
        <v>1</v>
      </c>
      <c r="H60" s="206">
        <v>68.466461260901525</v>
      </c>
      <c r="I60" s="207"/>
    </row>
    <row r="61" spans="1:9">
      <c r="A61" s="206">
        <v>42397.689899999998</v>
      </c>
      <c r="B61" s="206">
        <v>1</v>
      </c>
      <c r="C61" s="206">
        <v>1</v>
      </c>
      <c r="D61" s="206">
        <v>6</v>
      </c>
      <c r="E61" s="206">
        <v>4</v>
      </c>
      <c r="F61" s="206">
        <v>45</v>
      </c>
      <c r="G61" s="206">
        <v>1</v>
      </c>
      <c r="H61" s="206">
        <v>138.17004230894463</v>
      </c>
      <c r="I61" s="207"/>
    </row>
    <row r="62" spans="1:9">
      <c r="A62" s="206">
        <v>42397.689899999998</v>
      </c>
      <c r="B62" s="206">
        <v>1</v>
      </c>
      <c r="C62" s="206">
        <v>1</v>
      </c>
      <c r="D62" s="206">
        <v>6</v>
      </c>
      <c r="E62" s="206">
        <v>2</v>
      </c>
      <c r="F62" s="206">
        <v>48</v>
      </c>
      <c r="G62" s="206">
        <v>3</v>
      </c>
      <c r="H62" s="206">
        <v>16.181494536075899</v>
      </c>
      <c r="I62" s="207"/>
    </row>
    <row r="63" spans="1:9">
      <c r="A63" s="206">
        <v>42397.689899999998</v>
      </c>
      <c r="B63" s="206">
        <v>1</v>
      </c>
      <c r="C63" s="206">
        <v>1</v>
      </c>
      <c r="D63" s="206">
        <v>6</v>
      </c>
      <c r="E63" s="206">
        <v>3</v>
      </c>
      <c r="F63" s="206">
        <v>48</v>
      </c>
      <c r="G63" s="206">
        <v>3</v>
      </c>
      <c r="H63" s="206">
        <v>5.3431512159391561</v>
      </c>
      <c r="I63" s="207"/>
    </row>
    <row r="64" spans="1:9">
      <c r="A64" s="206">
        <v>42397.689899999998</v>
      </c>
      <c r="B64" s="206">
        <v>1</v>
      </c>
      <c r="C64" s="206">
        <v>1</v>
      </c>
      <c r="D64" s="206">
        <v>6</v>
      </c>
      <c r="E64" s="206">
        <v>4</v>
      </c>
      <c r="F64" s="206">
        <v>51</v>
      </c>
      <c r="G64" s="206">
        <v>2</v>
      </c>
      <c r="H64" s="206">
        <v>46.298128543044463</v>
      </c>
      <c r="I64" s="207"/>
    </row>
    <row r="65" spans="1:9">
      <c r="A65" s="206">
        <v>42397.689899999998</v>
      </c>
      <c r="B65" s="206">
        <v>1</v>
      </c>
      <c r="C65" s="206">
        <v>1</v>
      </c>
      <c r="D65" s="206">
        <v>6</v>
      </c>
      <c r="E65" s="206">
        <v>3</v>
      </c>
      <c r="F65" s="206">
        <v>51</v>
      </c>
      <c r="G65" s="206">
        <v>3</v>
      </c>
      <c r="H65" s="206">
        <v>2.5302782598638363</v>
      </c>
      <c r="I65" s="207"/>
    </row>
    <row r="66" spans="1:9">
      <c r="A66" s="206">
        <v>42397.689899999998</v>
      </c>
      <c r="B66" s="206">
        <v>1</v>
      </c>
      <c r="C66" s="206">
        <v>1</v>
      </c>
      <c r="D66" s="206">
        <v>6</v>
      </c>
      <c r="E66" s="206">
        <v>3</v>
      </c>
      <c r="F66" s="206">
        <v>53</v>
      </c>
      <c r="G66" s="206">
        <v>1</v>
      </c>
      <c r="H66" s="206">
        <v>27.678709081276992</v>
      </c>
      <c r="I66" s="207"/>
    </row>
    <row r="67" spans="1:9">
      <c r="A67" s="206">
        <v>42397.689899999998</v>
      </c>
      <c r="B67" s="206">
        <v>1</v>
      </c>
      <c r="C67" s="206">
        <v>1</v>
      </c>
      <c r="D67" s="206">
        <v>6</v>
      </c>
      <c r="E67" s="206">
        <v>4</v>
      </c>
      <c r="F67" s="206">
        <v>53</v>
      </c>
      <c r="G67" s="206">
        <v>1</v>
      </c>
      <c r="H67" s="206">
        <v>99.118989866237683</v>
      </c>
      <c r="I67" s="207"/>
    </row>
    <row r="68" spans="1:9">
      <c r="A68" s="206">
        <v>42397.689899999998</v>
      </c>
      <c r="B68" s="206">
        <v>1</v>
      </c>
      <c r="C68" s="206">
        <v>1</v>
      </c>
      <c r="D68" s="206">
        <v>6</v>
      </c>
      <c r="E68" s="206">
        <v>3</v>
      </c>
      <c r="F68" s="206">
        <v>53</v>
      </c>
      <c r="G68" s="206">
        <v>3</v>
      </c>
      <c r="H68" s="206">
        <v>18.853070144045478</v>
      </c>
      <c r="I68" s="207"/>
    </row>
    <row r="69" spans="1:9">
      <c r="A69" s="206">
        <v>42397.689899999998</v>
      </c>
      <c r="B69" s="206">
        <v>1</v>
      </c>
      <c r="C69" s="206">
        <v>1</v>
      </c>
      <c r="D69" s="206">
        <v>6</v>
      </c>
      <c r="E69" s="206">
        <v>4</v>
      </c>
      <c r="F69" s="206">
        <v>54</v>
      </c>
      <c r="G69" s="206">
        <v>1</v>
      </c>
      <c r="H69" s="206">
        <v>27.039370302587873</v>
      </c>
      <c r="I69" s="207"/>
    </row>
    <row r="70" spans="1:9">
      <c r="A70" s="206">
        <v>42397.689899999998</v>
      </c>
      <c r="B70" s="206">
        <v>1</v>
      </c>
      <c r="C70" s="206">
        <v>1</v>
      </c>
      <c r="D70" s="206">
        <v>6</v>
      </c>
      <c r="E70" s="206">
        <v>5</v>
      </c>
      <c r="F70" s="206">
        <v>54</v>
      </c>
      <c r="G70" s="206">
        <v>1</v>
      </c>
      <c r="H70" s="206">
        <v>5.3431512159391561</v>
      </c>
      <c r="I70" s="207"/>
    </row>
    <row r="71" spans="1:9">
      <c r="A71" s="206">
        <v>42397.689899999998</v>
      </c>
      <c r="B71" s="206">
        <v>1</v>
      </c>
      <c r="C71" s="206">
        <v>1</v>
      </c>
      <c r="D71" s="206">
        <v>6</v>
      </c>
      <c r="E71" s="206">
        <v>3</v>
      </c>
      <c r="F71" s="206">
        <v>55</v>
      </c>
      <c r="G71" s="206">
        <v>1</v>
      </c>
      <c r="H71" s="206">
        <v>2.1720126894061611</v>
      </c>
      <c r="I71" s="207"/>
    </row>
    <row r="72" spans="1:9">
      <c r="A72" s="206">
        <v>42397.689899999998</v>
      </c>
      <c r="B72" s="206">
        <v>1</v>
      </c>
      <c r="C72" s="206">
        <v>1</v>
      </c>
      <c r="D72" s="206">
        <v>6</v>
      </c>
      <c r="E72" s="206">
        <v>3</v>
      </c>
      <c r="F72" s="206">
        <v>56</v>
      </c>
      <c r="G72" s="206">
        <v>1</v>
      </c>
      <c r="H72" s="206">
        <v>6.35</v>
      </c>
      <c r="I72" s="207"/>
    </row>
    <row r="73" spans="1:9">
      <c r="A73" s="206">
        <v>42397.689899999998</v>
      </c>
      <c r="B73" s="206">
        <v>1</v>
      </c>
      <c r="C73" s="206">
        <v>1</v>
      </c>
      <c r="D73" s="206">
        <v>6</v>
      </c>
      <c r="E73" s="206">
        <v>4</v>
      </c>
      <c r="F73" s="206">
        <v>56</v>
      </c>
      <c r="G73" s="206">
        <v>1</v>
      </c>
      <c r="H73" s="206">
        <v>22.44522382771299</v>
      </c>
      <c r="I73" s="207"/>
    </row>
    <row r="74" spans="1:9">
      <c r="A74" s="206">
        <v>42397.689899999998</v>
      </c>
      <c r="B74" s="206">
        <v>1</v>
      </c>
      <c r="C74" s="206">
        <v>1</v>
      </c>
      <c r="D74" s="206">
        <v>6</v>
      </c>
      <c r="E74" s="206">
        <v>3</v>
      </c>
      <c r="F74" s="206">
        <v>56</v>
      </c>
      <c r="G74" s="206">
        <v>3</v>
      </c>
      <c r="H74" s="206">
        <v>22.589945117695379</v>
      </c>
      <c r="I74" s="207"/>
    </row>
    <row r="75" spans="1:9">
      <c r="A75" s="206">
        <v>42397.689899999998</v>
      </c>
      <c r="B75" s="206">
        <v>1</v>
      </c>
      <c r="C75" s="206">
        <v>1</v>
      </c>
      <c r="D75" s="206">
        <v>6</v>
      </c>
      <c r="E75" s="206">
        <v>4</v>
      </c>
      <c r="F75" s="206">
        <v>56</v>
      </c>
      <c r="G75" s="206">
        <v>3</v>
      </c>
      <c r="H75" s="206">
        <v>13.625534022984843</v>
      </c>
      <c r="I75" s="207"/>
    </row>
    <row r="76" spans="1:9">
      <c r="A76" s="206">
        <v>42397.689899999998</v>
      </c>
      <c r="B76" s="206">
        <v>1</v>
      </c>
      <c r="C76" s="206">
        <v>1</v>
      </c>
      <c r="D76" s="206">
        <v>6</v>
      </c>
      <c r="E76" s="206">
        <v>3</v>
      </c>
      <c r="F76" s="206">
        <v>57</v>
      </c>
      <c r="G76" s="206">
        <v>1</v>
      </c>
      <c r="H76" s="206">
        <v>22.27650308583533</v>
      </c>
      <c r="I76" s="207"/>
    </row>
    <row r="77" spans="1:9">
      <c r="A77" s="206">
        <v>42397.689899999998</v>
      </c>
      <c r="B77" s="206">
        <v>1</v>
      </c>
      <c r="C77" s="206">
        <v>1</v>
      </c>
      <c r="D77" s="206">
        <v>6</v>
      </c>
      <c r="E77" s="206">
        <v>4</v>
      </c>
      <c r="F77" s="206">
        <v>57</v>
      </c>
      <c r="G77" s="206">
        <v>1</v>
      </c>
      <c r="H77" s="206">
        <v>20.495253904897073</v>
      </c>
      <c r="I77" s="207"/>
    </row>
    <row r="78" spans="1:9">
      <c r="A78" s="206">
        <v>42397.689899999998</v>
      </c>
      <c r="B78" s="206">
        <v>1</v>
      </c>
      <c r="C78" s="206">
        <v>1</v>
      </c>
      <c r="D78" s="206">
        <v>6</v>
      </c>
      <c r="E78" s="206">
        <v>3</v>
      </c>
      <c r="F78" s="206">
        <v>57</v>
      </c>
      <c r="G78" s="206">
        <v>2</v>
      </c>
      <c r="H78" s="206">
        <v>15.738330776353061</v>
      </c>
      <c r="I78" s="207"/>
    </row>
    <row r="79" spans="1:9">
      <c r="A79" s="206">
        <v>42397.689899999998</v>
      </c>
      <c r="B79" s="206">
        <v>1</v>
      </c>
      <c r="C79" s="206">
        <v>1</v>
      </c>
      <c r="D79" s="206">
        <v>6</v>
      </c>
      <c r="E79" s="206">
        <v>3</v>
      </c>
      <c r="F79" s="206">
        <v>57</v>
      </c>
      <c r="G79" s="206">
        <v>3</v>
      </c>
      <c r="H79" s="206">
        <v>84.454596718087174</v>
      </c>
      <c r="I79" s="207"/>
    </row>
    <row r="80" spans="1:9">
      <c r="A80" s="206">
        <v>42397.689899999998</v>
      </c>
      <c r="B80" s="206">
        <v>1</v>
      </c>
      <c r="C80" s="206">
        <v>1</v>
      </c>
      <c r="D80" s="206">
        <v>6</v>
      </c>
      <c r="E80" s="206">
        <v>3</v>
      </c>
      <c r="F80" s="206">
        <v>58</v>
      </c>
      <c r="G80" s="206">
        <v>1</v>
      </c>
      <c r="H80" s="206">
        <v>9.0463163280823196</v>
      </c>
      <c r="I80" s="207"/>
    </row>
    <row r="81" spans="1:9">
      <c r="A81" s="206">
        <v>42397.689899999998</v>
      </c>
      <c r="B81" s="206">
        <v>1</v>
      </c>
      <c r="C81" s="206">
        <v>1</v>
      </c>
      <c r="D81" s="206">
        <v>6</v>
      </c>
      <c r="E81" s="206">
        <v>3</v>
      </c>
      <c r="F81" s="206">
        <v>58</v>
      </c>
      <c r="G81" s="206">
        <v>3</v>
      </c>
      <c r="H81" s="206">
        <v>2.1720126894061611</v>
      </c>
      <c r="I81" s="207"/>
    </row>
    <row r="82" spans="1:9">
      <c r="A82" s="206">
        <v>42397.689899999998</v>
      </c>
      <c r="B82" s="206">
        <v>1</v>
      </c>
      <c r="C82" s="206">
        <v>1</v>
      </c>
      <c r="D82" s="206">
        <v>6</v>
      </c>
      <c r="E82" s="206">
        <v>3</v>
      </c>
      <c r="F82" s="206">
        <v>64</v>
      </c>
      <c r="G82" s="206">
        <v>1</v>
      </c>
      <c r="H82" s="206">
        <v>8.3246154749520205</v>
      </c>
      <c r="I82" s="207"/>
    </row>
    <row r="83" spans="1:9">
      <c r="A83" s="206">
        <v>42397.689899999998</v>
      </c>
      <c r="B83" s="206">
        <v>1</v>
      </c>
      <c r="C83" s="206">
        <v>1</v>
      </c>
      <c r="D83" s="206">
        <v>6</v>
      </c>
      <c r="E83" s="206">
        <v>4</v>
      </c>
      <c r="F83" s="206">
        <v>64</v>
      </c>
      <c r="G83" s="206">
        <v>1</v>
      </c>
      <c r="H83" s="206">
        <v>24.923904852424236</v>
      </c>
      <c r="I83" s="207"/>
    </row>
    <row r="84" spans="1:9">
      <c r="A84" s="206">
        <v>42397.689899999998</v>
      </c>
      <c r="B84" s="206">
        <v>1</v>
      </c>
      <c r="C84" s="206">
        <v>1</v>
      </c>
      <c r="D84" s="206">
        <v>6</v>
      </c>
      <c r="E84" s="206">
        <v>3</v>
      </c>
      <c r="F84" s="206">
        <v>64</v>
      </c>
      <c r="G84" s="206">
        <v>3</v>
      </c>
      <c r="H84" s="206">
        <v>9.2310539299761842</v>
      </c>
      <c r="I84" s="207"/>
    </row>
    <row r="85" spans="1:9">
      <c r="A85" s="206">
        <v>42397.689899999998</v>
      </c>
      <c r="B85" s="206">
        <v>1</v>
      </c>
      <c r="C85" s="206">
        <v>1</v>
      </c>
      <c r="D85" s="206">
        <v>6</v>
      </c>
      <c r="E85" s="206">
        <v>3</v>
      </c>
      <c r="F85" s="206">
        <v>67</v>
      </c>
      <c r="G85" s="206">
        <v>2</v>
      </c>
      <c r="H85" s="206">
        <v>4.9739090587401087</v>
      </c>
      <c r="I85" s="207"/>
    </row>
    <row r="86" spans="1:9">
      <c r="A86" s="206">
        <v>42397.689899999998</v>
      </c>
      <c r="B86" s="206">
        <v>1</v>
      </c>
      <c r="C86" s="206">
        <v>1</v>
      </c>
      <c r="D86" s="206">
        <v>6</v>
      </c>
      <c r="E86" s="206">
        <v>3</v>
      </c>
      <c r="F86" s="206">
        <v>67</v>
      </c>
      <c r="G86" s="206">
        <v>3</v>
      </c>
      <c r="H86" s="206">
        <v>11.489947126958592</v>
      </c>
      <c r="I86" s="207"/>
    </row>
    <row r="87" spans="1:9">
      <c r="A87" s="206">
        <v>42397.689899999998</v>
      </c>
      <c r="B87" s="206">
        <v>1</v>
      </c>
      <c r="C87" s="206">
        <v>1</v>
      </c>
      <c r="D87" s="206">
        <v>6</v>
      </c>
      <c r="E87" s="206">
        <v>2</v>
      </c>
      <c r="F87" s="206">
        <v>74</v>
      </c>
      <c r="G87" s="206">
        <v>2</v>
      </c>
      <c r="H87" s="206">
        <v>2.2838945254837468</v>
      </c>
      <c r="I87" s="207"/>
    </row>
    <row r="88" spans="1:9">
      <c r="A88" s="206">
        <v>42397.689899999998</v>
      </c>
      <c r="B88" s="206">
        <v>1</v>
      </c>
      <c r="C88" s="206">
        <v>1</v>
      </c>
      <c r="D88" s="206">
        <v>6</v>
      </c>
      <c r="E88" s="206">
        <v>3</v>
      </c>
      <c r="F88" s="206">
        <v>74</v>
      </c>
      <c r="G88" s="206">
        <v>2</v>
      </c>
      <c r="H88" s="206">
        <v>1922.9597482106651</v>
      </c>
      <c r="I88" s="207"/>
    </row>
    <row r="89" spans="1:9">
      <c r="A89" s="206">
        <v>42397.689899999998</v>
      </c>
      <c r="B89" s="206">
        <v>1</v>
      </c>
      <c r="C89" s="206">
        <v>1</v>
      </c>
      <c r="D89" s="206">
        <v>6</v>
      </c>
      <c r="E89" s="206">
        <v>4</v>
      </c>
      <c r="F89" s="206">
        <v>74</v>
      </c>
      <c r="G89" s="206">
        <v>2</v>
      </c>
      <c r="H89" s="206">
        <v>4652.4780290214403</v>
      </c>
      <c r="I89" s="207"/>
    </row>
    <row r="90" spans="1:9">
      <c r="A90" s="206">
        <v>42397.689899999998</v>
      </c>
      <c r="B90" s="206">
        <v>1</v>
      </c>
      <c r="C90" s="206">
        <v>1</v>
      </c>
      <c r="D90" s="206">
        <v>6</v>
      </c>
      <c r="E90" s="206">
        <v>5</v>
      </c>
      <c r="F90" s="206">
        <v>74</v>
      </c>
      <c r="G90" s="206">
        <v>2</v>
      </c>
      <c r="H90" s="206">
        <v>453.20249797796373</v>
      </c>
      <c r="I90" s="207"/>
    </row>
    <row r="91" spans="1:9">
      <c r="A91" s="206">
        <v>42397.689899999998</v>
      </c>
      <c r="B91" s="206">
        <v>1</v>
      </c>
      <c r="C91" s="206">
        <v>1</v>
      </c>
      <c r="D91" s="206">
        <v>6</v>
      </c>
      <c r="E91" s="206">
        <v>2</v>
      </c>
      <c r="F91" s="206">
        <v>74</v>
      </c>
      <c r="G91" s="206">
        <v>3</v>
      </c>
      <c r="H91" s="206">
        <v>188.89941440408231</v>
      </c>
      <c r="I91" s="207"/>
    </row>
    <row r="92" spans="1:9">
      <c r="A92" s="206">
        <v>42397.689899999998</v>
      </c>
      <c r="B92" s="206">
        <v>1</v>
      </c>
      <c r="C92" s="206">
        <v>1</v>
      </c>
      <c r="D92" s="206">
        <v>6</v>
      </c>
      <c r="E92" s="206">
        <v>3</v>
      </c>
      <c r="F92" s="206">
        <v>74</v>
      </c>
      <c r="G92" s="206">
        <v>3</v>
      </c>
      <c r="H92" s="206">
        <v>3126.0452764632664</v>
      </c>
      <c r="I92" s="207"/>
    </row>
    <row r="93" spans="1:9">
      <c r="A93" s="206">
        <v>42397.689899999998</v>
      </c>
      <c r="B93" s="206">
        <v>1</v>
      </c>
      <c r="C93" s="206">
        <v>1</v>
      </c>
      <c r="D93" s="206">
        <v>6</v>
      </c>
      <c r="E93" s="206">
        <v>4</v>
      </c>
      <c r="F93" s="206">
        <v>74</v>
      </c>
      <c r="G93" s="206">
        <v>3</v>
      </c>
      <c r="H93" s="206">
        <v>6796.2343058897504</v>
      </c>
      <c r="I93" s="207"/>
    </row>
    <row r="94" spans="1:9">
      <c r="A94" s="206">
        <v>42397.689899999998</v>
      </c>
      <c r="B94" s="206">
        <v>1</v>
      </c>
      <c r="C94" s="206">
        <v>1</v>
      </c>
      <c r="D94" s="206">
        <v>6</v>
      </c>
      <c r="E94" s="206">
        <v>5</v>
      </c>
      <c r="F94" s="206">
        <v>74</v>
      </c>
      <c r="G94" s="206">
        <v>3</v>
      </c>
      <c r="H94" s="206">
        <v>672.17538105330641</v>
      </c>
      <c r="I94" s="207"/>
    </row>
    <row r="95" spans="1:9">
      <c r="A95" s="206">
        <v>42397.689899999998</v>
      </c>
      <c r="B95" s="206">
        <v>1</v>
      </c>
      <c r="C95" s="206">
        <v>1</v>
      </c>
      <c r="D95" s="206">
        <v>7</v>
      </c>
      <c r="E95" s="206">
        <v>4</v>
      </c>
      <c r="F95" s="206">
        <v>1</v>
      </c>
      <c r="G95" s="206">
        <v>1</v>
      </c>
      <c r="H95" s="206">
        <v>14.771641565755191</v>
      </c>
      <c r="I95" s="207"/>
    </row>
    <row r="96" spans="1:9">
      <c r="A96" s="206">
        <v>42397.689899999998</v>
      </c>
      <c r="B96" s="206">
        <v>1</v>
      </c>
      <c r="C96" s="206">
        <v>1</v>
      </c>
      <c r="D96" s="206">
        <v>7</v>
      </c>
      <c r="E96" s="206">
        <v>3</v>
      </c>
      <c r="F96" s="206">
        <v>1</v>
      </c>
      <c r="G96" s="206">
        <v>3</v>
      </c>
      <c r="H96" s="206">
        <v>9.3324515426193528</v>
      </c>
      <c r="I96" s="207"/>
    </row>
    <row r="97" spans="1:9">
      <c r="A97" s="206">
        <v>42397.689899999998</v>
      </c>
      <c r="B97" s="206">
        <v>1</v>
      </c>
      <c r="C97" s="206">
        <v>1</v>
      </c>
      <c r="D97" s="206">
        <v>7</v>
      </c>
      <c r="E97" s="206">
        <v>2</v>
      </c>
      <c r="F97" s="206">
        <v>4</v>
      </c>
      <c r="G97" s="206">
        <v>3</v>
      </c>
      <c r="H97" s="206">
        <v>11.231200185659413</v>
      </c>
      <c r="I97" s="207"/>
    </row>
    <row r="98" spans="1:9">
      <c r="A98" s="206">
        <v>42397.689899999998</v>
      </c>
      <c r="B98" s="206">
        <v>1</v>
      </c>
      <c r="C98" s="206">
        <v>1</v>
      </c>
      <c r="D98" s="206">
        <v>7</v>
      </c>
      <c r="E98" s="206">
        <v>3</v>
      </c>
      <c r="F98" s="206">
        <v>8</v>
      </c>
      <c r="G98" s="206">
        <v>3</v>
      </c>
      <c r="H98" s="206">
        <v>9.26</v>
      </c>
      <c r="I98" s="207"/>
    </row>
    <row r="99" spans="1:9">
      <c r="A99" s="206">
        <v>42397.689899999998</v>
      </c>
      <c r="B99" s="206">
        <v>1</v>
      </c>
      <c r="C99" s="206">
        <v>1</v>
      </c>
      <c r="D99" s="206">
        <v>7</v>
      </c>
      <c r="E99" s="206">
        <v>4</v>
      </c>
      <c r="F99" s="206">
        <v>8</v>
      </c>
      <c r="G99" s="206">
        <v>3</v>
      </c>
      <c r="H99" s="206">
        <v>10.270829585539209</v>
      </c>
      <c r="I99" s="207"/>
    </row>
    <row r="100" spans="1:9">
      <c r="A100" s="206">
        <v>42397.689899999998</v>
      </c>
      <c r="B100" s="206">
        <v>1</v>
      </c>
      <c r="C100" s="206">
        <v>1</v>
      </c>
      <c r="D100" s="206">
        <v>7</v>
      </c>
      <c r="E100" s="206">
        <v>3</v>
      </c>
      <c r="F100" s="206">
        <v>9</v>
      </c>
      <c r="G100" s="206">
        <v>2</v>
      </c>
      <c r="H100" s="206">
        <v>2.4500000000000002</v>
      </c>
      <c r="I100" s="207"/>
    </row>
    <row r="101" spans="1:9">
      <c r="A101" s="206">
        <v>42397.689899999998</v>
      </c>
      <c r="B101" s="206">
        <v>1</v>
      </c>
      <c r="C101" s="206">
        <v>1</v>
      </c>
      <c r="D101" s="206">
        <v>7</v>
      </c>
      <c r="E101" s="206">
        <v>4</v>
      </c>
      <c r="F101" s="206">
        <v>9</v>
      </c>
      <c r="G101" s="206">
        <v>3</v>
      </c>
      <c r="H101" s="206">
        <v>5.6615747426171623</v>
      </c>
      <c r="I101" s="207"/>
    </row>
    <row r="102" spans="1:9">
      <c r="A102" s="206">
        <v>42397.689899999998</v>
      </c>
      <c r="B102" s="206">
        <v>1</v>
      </c>
      <c r="C102" s="206">
        <v>1</v>
      </c>
      <c r="D102" s="206">
        <v>7</v>
      </c>
      <c r="E102" s="206">
        <v>3</v>
      </c>
      <c r="F102" s="206">
        <v>10</v>
      </c>
      <c r="G102" s="206">
        <v>1</v>
      </c>
      <c r="H102" s="206">
        <v>16.690000000000001</v>
      </c>
      <c r="I102" s="207"/>
    </row>
    <row r="103" spans="1:9">
      <c r="A103" s="206">
        <v>42397.689899999998</v>
      </c>
      <c r="B103" s="206">
        <v>1</v>
      </c>
      <c r="C103" s="206">
        <v>1</v>
      </c>
      <c r="D103" s="206">
        <v>7</v>
      </c>
      <c r="E103" s="206">
        <v>4</v>
      </c>
      <c r="F103" s="206">
        <v>10</v>
      </c>
      <c r="G103" s="206">
        <v>1</v>
      </c>
      <c r="H103" s="206">
        <v>197.6005403126575</v>
      </c>
      <c r="I103" s="207"/>
    </row>
    <row r="104" spans="1:9">
      <c r="A104" s="206">
        <v>42397.689899999998</v>
      </c>
      <c r="B104" s="206">
        <v>1</v>
      </c>
      <c r="C104" s="206">
        <v>1</v>
      </c>
      <c r="D104" s="206">
        <v>7</v>
      </c>
      <c r="E104" s="206">
        <v>5</v>
      </c>
      <c r="F104" s="206">
        <v>10</v>
      </c>
      <c r="G104" s="206">
        <v>1</v>
      </c>
      <c r="H104" s="206">
        <v>16.695062264275723</v>
      </c>
      <c r="I104" s="207"/>
    </row>
    <row r="105" spans="1:9">
      <c r="A105" s="206">
        <v>42397.689899999998</v>
      </c>
      <c r="B105" s="206">
        <v>1</v>
      </c>
      <c r="C105" s="206">
        <v>1</v>
      </c>
      <c r="D105" s="206">
        <v>7</v>
      </c>
      <c r="E105" s="206">
        <v>3</v>
      </c>
      <c r="F105" s="206">
        <v>10</v>
      </c>
      <c r="G105" s="206">
        <v>2</v>
      </c>
      <c r="H105" s="206">
        <v>107.03352672829871</v>
      </c>
      <c r="I105" s="207"/>
    </row>
    <row r="106" spans="1:9">
      <c r="A106" s="206">
        <v>42397.689899999998</v>
      </c>
      <c r="B106" s="206">
        <v>1</v>
      </c>
      <c r="C106" s="206">
        <v>1</v>
      </c>
      <c r="D106" s="206">
        <v>7</v>
      </c>
      <c r="E106" s="206">
        <v>4</v>
      </c>
      <c r="F106" s="206">
        <v>10</v>
      </c>
      <c r="G106" s="206">
        <v>2</v>
      </c>
      <c r="H106" s="206">
        <v>119.68302716525551</v>
      </c>
      <c r="I106" s="207"/>
    </row>
    <row r="107" spans="1:9">
      <c r="A107" s="206">
        <v>42397.689899999998</v>
      </c>
      <c r="B107" s="206">
        <v>1</v>
      </c>
      <c r="C107" s="206">
        <v>1</v>
      </c>
      <c r="D107" s="206">
        <v>7</v>
      </c>
      <c r="E107" s="206">
        <v>3</v>
      </c>
      <c r="F107" s="206">
        <v>10</v>
      </c>
      <c r="G107" s="206">
        <v>3</v>
      </c>
      <c r="H107" s="206">
        <v>55.836328006315846</v>
      </c>
      <c r="I107" s="207"/>
    </row>
    <row r="108" spans="1:9">
      <c r="A108" s="206">
        <v>42397.689899999998</v>
      </c>
      <c r="B108" s="206">
        <v>1</v>
      </c>
      <c r="C108" s="206">
        <v>1</v>
      </c>
      <c r="D108" s="206">
        <v>7</v>
      </c>
      <c r="E108" s="206">
        <v>4</v>
      </c>
      <c r="F108" s="206">
        <v>10</v>
      </c>
      <c r="G108" s="206">
        <v>3</v>
      </c>
      <c r="H108" s="206">
        <v>8.0842020743417145</v>
      </c>
      <c r="I108" s="207"/>
    </row>
    <row r="109" spans="1:9">
      <c r="A109" s="206">
        <v>42397.689899999998</v>
      </c>
      <c r="B109" s="206">
        <v>1</v>
      </c>
      <c r="C109" s="206">
        <v>1</v>
      </c>
      <c r="D109" s="206">
        <v>7</v>
      </c>
      <c r="E109" s="206">
        <v>3</v>
      </c>
      <c r="F109" s="206">
        <v>11</v>
      </c>
      <c r="G109" s="206">
        <v>2</v>
      </c>
      <c r="H109" s="206">
        <v>38.429999999999993</v>
      </c>
      <c r="I109" s="207"/>
    </row>
    <row r="110" spans="1:9">
      <c r="A110" s="206">
        <v>42397.689899999998</v>
      </c>
      <c r="B110" s="206">
        <v>1</v>
      </c>
      <c r="C110" s="206">
        <v>1</v>
      </c>
      <c r="D110" s="206">
        <v>7</v>
      </c>
      <c r="E110" s="206">
        <v>4</v>
      </c>
      <c r="F110" s="206">
        <v>11</v>
      </c>
      <c r="G110" s="206">
        <v>2</v>
      </c>
      <c r="H110" s="206">
        <v>50.547011555903431</v>
      </c>
      <c r="I110" s="207"/>
    </row>
    <row r="111" spans="1:9">
      <c r="A111" s="206">
        <v>42397.689899999998</v>
      </c>
      <c r="B111" s="206">
        <v>1</v>
      </c>
      <c r="C111" s="206">
        <v>1</v>
      </c>
      <c r="D111" s="206">
        <v>7</v>
      </c>
      <c r="E111" s="206">
        <v>2</v>
      </c>
      <c r="F111" s="206">
        <v>11</v>
      </c>
      <c r="G111" s="206">
        <v>3</v>
      </c>
      <c r="H111" s="206">
        <v>4.88</v>
      </c>
      <c r="I111" s="207"/>
    </row>
    <row r="112" spans="1:9">
      <c r="A112" s="206">
        <v>42397.689899999998</v>
      </c>
      <c r="B112" s="206">
        <v>1</v>
      </c>
      <c r="C112" s="206">
        <v>1</v>
      </c>
      <c r="D112" s="206">
        <v>7</v>
      </c>
      <c r="E112" s="206">
        <v>3</v>
      </c>
      <c r="F112" s="206">
        <v>11</v>
      </c>
      <c r="G112" s="206">
        <v>3</v>
      </c>
      <c r="H112" s="206">
        <v>133.3042021973356</v>
      </c>
      <c r="I112" s="207"/>
    </row>
    <row r="113" spans="1:9">
      <c r="A113" s="206">
        <v>42397.689899999998</v>
      </c>
      <c r="B113" s="206">
        <v>1</v>
      </c>
      <c r="C113" s="206">
        <v>1</v>
      </c>
      <c r="D113" s="206">
        <v>7</v>
      </c>
      <c r="E113" s="206">
        <v>4</v>
      </c>
      <c r="F113" s="206">
        <v>11</v>
      </c>
      <c r="G113" s="206">
        <v>3</v>
      </c>
      <c r="H113" s="206">
        <v>14.702636067273772</v>
      </c>
      <c r="I113" s="207"/>
    </row>
    <row r="114" spans="1:9">
      <c r="A114" s="206">
        <v>42397.689899999998</v>
      </c>
      <c r="B114" s="206">
        <v>1</v>
      </c>
      <c r="C114" s="206">
        <v>1</v>
      </c>
      <c r="D114" s="206">
        <v>7</v>
      </c>
      <c r="E114" s="206">
        <v>3</v>
      </c>
      <c r="F114" s="206">
        <v>13</v>
      </c>
      <c r="G114" s="206">
        <v>3</v>
      </c>
      <c r="H114" s="206">
        <v>5.39</v>
      </c>
      <c r="I114" s="207"/>
    </row>
    <row r="115" spans="1:9">
      <c r="A115" s="206">
        <v>42397.689899999998</v>
      </c>
      <c r="B115" s="206">
        <v>1</v>
      </c>
      <c r="C115" s="206">
        <v>1</v>
      </c>
      <c r="D115" s="206">
        <v>7</v>
      </c>
      <c r="E115" s="206">
        <v>3</v>
      </c>
      <c r="F115" s="206">
        <v>14</v>
      </c>
      <c r="G115" s="206">
        <v>1</v>
      </c>
      <c r="H115" s="206">
        <v>52.6394786534498</v>
      </c>
      <c r="I115" s="207"/>
    </row>
    <row r="116" spans="1:9">
      <c r="A116" s="206">
        <v>42397.689899999998</v>
      </c>
      <c r="B116" s="206">
        <v>1</v>
      </c>
      <c r="C116" s="206">
        <v>1</v>
      </c>
      <c r="D116" s="206">
        <v>7</v>
      </c>
      <c r="E116" s="206">
        <v>4</v>
      </c>
      <c r="F116" s="206">
        <v>14</v>
      </c>
      <c r="G116" s="206">
        <v>1</v>
      </c>
      <c r="H116" s="206">
        <v>8.3800000000000008</v>
      </c>
      <c r="I116" s="207"/>
    </row>
    <row r="117" spans="1:9">
      <c r="A117" s="206">
        <v>42397.689899999998</v>
      </c>
      <c r="B117" s="206">
        <v>1</v>
      </c>
      <c r="C117" s="206">
        <v>1</v>
      </c>
      <c r="D117" s="206">
        <v>7</v>
      </c>
      <c r="E117" s="206">
        <v>5</v>
      </c>
      <c r="F117" s="206">
        <v>14</v>
      </c>
      <c r="G117" s="206">
        <v>2</v>
      </c>
      <c r="H117" s="206">
        <v>7.2415490893940451</v>
      </c>
      <c r="I117" s="207"/>
    </row>
    <row r="118" spans="1:9">
      <c r="A118" s="206">
        <v>42397.689899999998</v>
      </c>
      <c r="B118" s="206">
        <v>1</v>
      </c>
      <c r="C118" s="206">
        <v>1</v>
      </c>
      <c r="D118" s="206">
        <v>7</v>
      </c>
      <c r="E118" s="206">
        <v>3</v>
      </c>
      <c r="F118" s="206">
        <v>14</v>
      </c>
      <c r="G118" s="206">
        <v>3</v>
      </c>
      <c r="H118" s="206">
        <v>3.13</v>
      </c>
      <c r="I118" s="207"/>
    </row>
    <row r="119" spans="1:9">
      <c r="A119" s="206">
        <v>42397.689899999998</v>
      </c>
      <c r="B119" s="206">
        <v>1</v>
      </c>
      <c r="C119" s="206">
        <v>1</v>
      </c>
      <c r="D119" s="206">
        <v>7</v>
      </c>
      <c r="E119" s="206">
        <v>3</v>
      </c>
      <c r="F119" s="206">
        <v>15</v>
      </c>
      <c r="G119" s="206">
        <v>1</v>
      </c>
      <c r="H119" s="206">
        <v>35.139213032171206</v>
      </c>
      <c r="I119" s="207"/>
    </row>
    <row r="120" spans="1:9">
      <c r="A120" s="206">
        <v>42397.689899999998</v>
      </c>
      <c r="B120" s="206">
        <v>1</v>
      </c>
      <c r="C120" s="206">
        <v>1</v>
      </c>
      <c r="D120" s="206">
        <v>7</v>
      </c>
      <c r="E120" s="206">
        <v>4</v>
      </c>
      <c r="F120" s="206">
        <v>15</v>
      </c>
      <c r="G120" s="206">
        <v>1</v>
      </c>
      <c r="H120" s="206">
        <v>54.36456349587133</v>
      </c>
      <c r="I120" s="207"/>
    </row>
    <row r="121" spans="1:9">
      <c r="A121" s="206">
        <v>42397.689899999998</v>
      </c>
      <c r="B121" s="206">
        <v>1</v>
      </c>
      <c r="C121" s="206">
        <v>1</v>
      </c>
      <c r="D121" s="206">
        <v>7</v>
      </c>
      <c r="E121" s="206">
        <v>3</v>
      </c>
      <c r="F121" s="206">
        <v>15</v>
      </c>
      <c r="G121" s="206">
        <v>2</v>
      </c>
      <c r="H121" s="206">
        <v>10.172449991807991</v>
      </c>
      <c r="I121" s="207"/>
    </row>
    <row r="122" spans="1:9">
      <c r="A122" s="206">
        <v>42397.689899999998</v>
      </c>
      <c r="B122" s="206">
        <v>1</v>
      </c>
      <c r="C122" s="206">
        <v>1</v>
      </c>
      <c r="D122" s="206">
        <v>7</v>
      </c>
      <c r="E122" s="206">
        <v>4</v>
      </c>
      <c r="F122" s="206">
        <v>15</v>
      </c>
      <c r="G122" s="206">
        <v>2</v>
      </c>
      <c r="H122" s="206">
        <v>40.037837063222028</v>
      </c>
      <c r="I122" s="207"/>
    </row>
    <row r="123" spans="1:9">
      <c r="A123" s="206">
        <v>42397.689899999998</v>
      </c>
      <c r="B123" s="206">
        <v>1</v>
      </c>
      <c r="C123" s="206">
        <v>1</v>
      </c>
      <c r="D123" s="206">
        <v>7</v>
      </c>
      <c r="E123" s="206">
        <v>2</v>
      </c>
      <c r="F123" s="206">
        <v>15</v>
      </c>
      <c r="G123" s="206">
        <v>3</v>
      </c>
      <c r="H123" s="206">
        <v>10.09</v>
      </c>
      <c r="I123" s="207"/>
    </row>
    <row r="124" spans="1:9">
      <c r="A124" s="206">
        <v>42397.689899999998</v>
      </c>
      <c r="B124" s="206">
        <v>1</v>
      </c>
      <c r="C124" s="206">
        <v>1</v>
      </c>
      <c r="D124" s="206">
        <v>7</v>
      </c>
      <c r="E124" s="206">
        <v>3</v>
      </c>
      <c r="F124" s="206">
        <v>15</v>
      </c>
      <c r="G124" s="206">
        <v>3</v>
      </c>
      <c r="H124" s="206">
        <v>12.18</v>
      </c>
      <c r="I124" s="207"/>
    </row>
    <row r="125" spans="1:9">
      <c r="A125" s="206">
        <v>42397.689899999998</v>
      </c>
      <c r="B125" s="206">
        <v>1</v>
      </c>
      <c r="C125" s="206">
        <v>1</v>
      </c>
      <c r="D125" s="206">
        <v>7</v>
      </c>
      <c r="E125" s="206">
        <v>4</v>
      </c>
      <c r="F125" s="206">
        <v>15</v>
      </c>
      <c r="G125" s="206">
        <v>3</v>
      </c>
      <c r="H125" s="206">
        <v>10.034718560584285</v>
      </c>
      <c r="I125" s="207"/>
    </row>
    <row r="126" spans="1:9">
      <c r="A126" s="206">
        <v>42397.689899999998</v>
      </c>
      <c r="B126" s="206">
        <v>1</v>
      </c>
      <c r="C126" s="206">
        <v>1</v>
      </c>
      <c r="D126" s="206">
        <v>7</v>
      </c>
      <c r="E126" s="206">
        <v>3</v>
      </c>
      <c r="F126" s="206">
        <v>16</v>
      </c>
      <c r="G126" s="206">
        <v>2</v>
      </c>
      <c r="H126" s="206">
        <v>1.65</v>
      </c>
      <c r="I126" s="207"/>
    </row>
    <row r="127" spans="1:9">
      <c r="A127" s="206">
        <v>42397.689899999998</v>
      </c>
      <c r="B127" s="206">
        <v>1</v>
      </c>
      <c r="C127" s="206">
        <v>1</v>
      </c>
      <c r="D127" s="206">
        <v>7</v>
      </c>
      <c r="E127" s="206">
        <v>3</v>
      </c>
      <c r="F127" s="206">
        <v>16</v>
      </c>
      <c r="G127" s="206">
        <v>3</v>
      </c>
      <c r="H127" s="206">
        <v>4.0729151804724451</v>
      </c>
      <c r="I127" s="207"/>
    </row>
    <row r="128" spans="1:9">
      <c r="A128" s="206">
        <v>42397.689899999998</v>
      </c>
      <c r="B128" s="206">
        <v>1</v>
      </c>
      <c r="C128" s="206">
        <v>1</v>
      </c>
      <c r="D128" s="206">
        <v>7</v>
      </c>
      <c r="E128" s="206">
        <v>3</v>
      </c>
      <c r="F128" s="206">
        <v>17</v>
      </c>
      <c r="G128" s="206">
        <v>2</v>
      </c>
      <c r="H128" s="206">
        <v>32.235776816958875</v>
      </c>
      <c r="I128" s="207"/>
    </row>
    <row r="129" spans="1:9">
      <c r="A129" s="206">
        <v>42397.689899999998</v>
      </c>
      <c r="B129" s="206">
        <v>1</v>
      </c>
      <c r="C129" s="206">
        <v>1</v>
      </c>
      <c r="D129" s="206">
        <v>7</v>
      </c>
      <c r="E129" s="206">
        <v>3</v>
      </c>
      <c r="F129" s="206">
        <v>17</v>
      </c>
      <c r="G129" s="206">
        <v>3</v>
      </c>
      <c r="H129" s="206">
        <v>67.064191344939772</v>
      </c>
      <c r="I129" s="207"/>
    </row>
    <row r="130" spans="1:9">
      <c r="A130" s="206">
        <v>42397.689899999998</v>
      </c>
      <c r="B130" s="206">
        <v>1</v>
      </c>
      <c r="C130" s="206">
        <v>1</v>
      </c>
      <c r="D130" s="206">
        <v>7</v>
      </c>
      <c r="E130" s="206">
        <v>3</v>
      </c>
      <c r="F130" s="206">
        <v>20</v>
      </c>
      <c r="G130" s="206">
        <v>2</v>
      </c>
      <c r="H130" s="206">
        <v>1.65</v>
      </c>
      <c r="I130" s="207"/>
    </row>
    <row r="131" spans="1:9">
      <c r="A131" s="206">
        <v>42397.689899999998</v>
      </c>
      <c r="B131" s="206">
        <v>1</v>
      </c>
      <c r="C131" s="206">
        <v>1</v>
      </c>
      <c r="D131" s="206">
        <v>7</v>
      </c>
      <c r="E131" s="206">
        <v>4</v>
      </c>
      <c r="F131" s="206">
        <v>20</v>
      </c>
      <c r="G131" s="206">
        <v>2</v>
      </c>
      <c r="H131" s="206">
        <v>9.7395797793906311</v>
      </c>
      <c r="I131" s="207"/>
    </row>
    <row r="132" spans="1:9">
      <c r="A132" s="206">
        <v>42397.689899999998</v>
      </c>
      <c r="B132" s="206">
        <v>1</v>
      </c>
      <c r="C132" s="206">
        <v>1</v>
      </c>
      <c r="D132" s="206">
        <v>7</v>
      </c>
      <c r="E132" s="206">
        <v>3</v>
      </c>
      <c r="F132" s="206">
        <v>22</v>
      </c>
      <c r="G132" s="206">
        <v>3</v>
      </c>
      <c r="H132" s="206">
        <v>8.6898589072728534</v>
      </c>
      <c r="I132" s="207"/>
    </row>
    <row r="133" spans="1:9">
      <c r="A133" s="206">
        <v>42397.689899999998</v>
      </c>
      <c r="B133" s="206">
        <v>1</v>
      </c>
      <c r="C133" s="206">
        <v>1</v>
      </c>
      <c r="D133" s="206">
        <v>7</v>
      </c>
      <c r="E133" s="206">
        <v>3</v>
      </c>
      <c r="F133" s="206">
        <v>36</v>
      </c>
      <c r="G133" s="206">
        <v>1</v>
      </c>
      <c r="H133" s="206">
        <v>2.88</v>
      </c>
      <c r="I133" s="207"/>
    </row>
    <row r="134" spans="1:9">
      <c r="A134" s="206">
        <v>42397.689899999998</v>
      </c>
      <c r="B134" s="206">
        <v>1</v>
      </c>
      <c r="C134" s="206">
        <v>1</v>
      </c>
      <c r="D134" s="206">
        <v>7</v>
      </c>
      <c r="E134" s="206">
        <v>4</v>
      </c>
      <c r="F134" s="206">
        <v>36</v>
      </c>
      <c r="G134" s="206">
        <v>1</v>
      </c>
      <c r="H134" s="206">
        <v>54.140278447890154</v>
      </c>
      <c r="I134" s="207"/>
    </row>
    <row r="135" spans="1:9">
      <c r="A135" s="206">
        <v>42397.689899999998</v>
      </c>
      <c r="B135" s="206">
        <v>1</v>
      </c>
      <c r="C135" s="206">
        <v>1</v>
      </c>
      <c r="D135" s="206">
        <v>7</v>
      </c>
      <c r="E135" s="206">
        <v>5</v>
      </c>
      <c r="F135" s="206">
        <v>36</v>
      </c>
      <c r="G135" s="206">
        <v>1</v>
      </c>
      <c r="H135" s="206">
        <v>4.239597830517968</v>
      </c>
      <c r="I135" s="207"/>
    </row>
    <row r="136" spans="1:9">
      <c r="A136" s="206">
        <v>42397.689899999998</v>
      </c>
      <c r="B136" s="206">
        <v>1</v>
      </c>
      <c r="C136" s="206">
        <v>1</v>
      </c>
      <c r="D136" s="206">
        <v>7</v>
      </c>
      <c r="E136" s="206">
        <v>4</v>
      </c>
      <c r="F136" s="206">
        <v>41</v>
      </c>
      <c r="G136" s="206">
        <v>1</v>
      </c>
      <c r="H136" s="206">
        <v>19.24935412489835</v>
      </c>
      <c r="I136" s="207"/>
    </row>
    <row r="137" spans="1:9">
      <c r="A137" s="206">
        <v>42397.689899999998</v>
      </c>
      <c r="B137" s="206">
        <v>1</v>
      </c>
      <c r="C137" s="206">
        <v>1</v>
      </c>
      <c r="D137" s="206">
        <v>7</v>
      </c>
      <c r="E137" s="206">
        <v>2</v>
      </c>
      <c r="F137" s="206">
        <v>42</v>
      </c>
      <c r="G137" s="206">
        <v>3</v>
      </c>
      <c r="H137" s="206">
        <v>5.95</v>
      </c>
      <c r="I137" s="207"/>
    </row>
    <row r="138" spans="1:9">
      <c r="A138" s="206">
        <v>42397.689899999998</v>
      </c>
      <c r="B138" s="206">
        <v>1</v>
      </c>
      <c r="C138" s="206">
        <v>1</v>
      </c>
      <c r="D138" s="206">
        <v>7</v>
      </c>
      <c r="E138" s="206">
        <v>3</v>
      </c>
      <c r="F138" s="206">
        <v>42</v>
      </c>
      <c r="G138" s="206">
        <v>3</v>
      </c>
      <c r="H138" s="206">
        <v>35.971174827200286</v>
      </c>
      <c r="I138" s="207"/>
    </row>
    <row r="139" spans="1:9">
      <c r="A139" s="206">
        <v>42397.689899999998</v>
      </c>
      <c r="B139" s="206">
        <v>1</v>
      </c>
      <c r="C139" s="206">
        <v>1</v>
      </c>
      <c r="D139" s="206">
        <v>7</v>
      </c>
      <c r="E139" s="206">
        <v>4</v>
      </c>
      <c r="F139" s="206">
        <v>43</v>
      </c>
      <c r="G139" s="206">
        <v>1</v>
      </c>
      <c r="H139" s="206">
        <v>1.33</v>
      </c>
      <c r="I139" s="207"/>
    </row>
    <row r="140" spans="1:9">
      <c r="A140" s="206">
        <v>42397.689899999998</v>
      </c>
      <c r="B140" s="206">
        <v>1</v>
      </c>
      <c r="C140" s="206">
        <v>1</v>
      </c>
      <c r="D140" s="206">
        <v>7</v>
      </c>
      <c r="E140" s="206">
        <v>3</v>
      </c>
      <c r="F140" s="206">
        <v>45</v>
      </c>
      <c r="G140" s="206">
        <v>1</v>
      </c>
      <c r="H140" s="206">
        <v>18.086736080305727</v>
      </c>
      <c r="I140" s="207"/>
    </row>
    <row r="141" spans="1:9">
      <c r="A141" s="206">
        <v>42397.689899999998</v>
      </c>
      <c r="B141" s="206">
        <v>1</v>
      </c>
      <c r="C141" s="206">
        <v>1</v>
      </c>
      <c r="D141" s="206">
        <v>7</v>
      </c>
      <c r="E141" s="206">
        <v>4</v>
      </c>
      <c r="F141" s="206">
        <v>45</v>
      </c>
      <c r="G141" s="206">
        <v>1</v>
      </c>
      <c r="H141" s="206">
        <v>7.4909243229918037</v>
      </c>
      <c r="I141" s="207"/>
    </row>
    <row r="142" spans="1:9">
      <c r="A142" s="206">
        <v>42397.689899999998</v>
      </c>
      <c r="B142" s="206">
        <v>1</v>
      </c>
      <c r="C142" s="206">
        <v>1</v>
      </c>
      <c r="D142" s="206">
        <v>7</v>
      </c>
      <c r="E142" s="206">
        <v>3</v>
      </c>
      <c r="F142" s="206">
        <v>48</v>
      </c>
      <c r="G142" s="206">
        <v>2</v>
      </c>
      <c r="H142" s="206">
        <v>11.34</v>
      </c>
      <c r="I142" s="207"/>
    </row>
    <row r="143" spans="1:9">
      <c r="A143" s="206">
        <v>42397.689899999998</v>
      </c>
      <c r="B143" s="206">
        <v>1</v>
      </c>
      <c r="C143" s="206">
        <v>1</v>
      </c>
      <c r="D143" s="206">
        <v>7</v>
      </c>
      <c r="E143" s="206">
        <v>3</v>
      </c>
      <c r="F143" s="206">
        <v>48</v>
      </c>
      <c r="G143" s="206">
        <v>3</v>
      </c>
      <c r="H143" s="206">
        <v>2.46</v>
      </c>
      <c r="I143" s="207"/>
    </row>
    <row r="144" spans="1:9">
      <c r="A144" s="206">
        <v>42397.689899999998</v>
      </c>
      <c r="B144" s="206">
        <v>1</v>
      </c>
      <c r="C144" s="206">
        <v>1</v>
      </c>
      <c r="D144" s="206">
        <v>7</v>
      </c>
      <c r="E144" s="206">
        <v>5</v>
      </c>
      <c r="F144" s="206">
        <v>48</v>
      </c>
      <c r="G144" s="206">
        <v>3</v>
      </c>
      <c r="H144" s="206">
        <v>10.585828123405111</v>
      </c>
      <c r="I144" s="207"/>
    </row>
    <row r="145" spans="1:9">
      <c r="A145" s="206">
        <v>42397.689899999998</v>
      </c>
      <c r="B145" s="206">
        <v>1</v>
      </c>
      <c r="C145" s="206">
        <v>1</v>
      </c>
      <c r="D145" s="206">
        <v>7</v>
      </c>
      <c r="E145" s="206">
        <v>2</v>
      </c>
      <c r="F145" s="206">
        <v>51</v>
      </c>
      <c r="G145" s="206">
        <v>2</v>
      </c>
      <c r="H145" s="206">
        <v>2.84</v>
      </c>
      <c r="I145" s="207"/>
    </row>
    <row r="146" spans="1:9">
      <c r="A146" s="206">
        <v>42397.689899999998</v>
      </c>
      <c r="B146" s="206">
        <v>1</v>
      </c>
      <c r="C146" s="206">
        <v>1</v>
      </c>
      <c r="D146" s="206">
        <v>7</v>
      </c>
      <c r="E146" s="206">
        <v>3</v>
      </c>
      <c r="F146" s="206">
        <v>51</v>
      </c>
      <c r="G146" s="206">
        <v>2</v>
      </c>
      <c r="H146" s="206">
        <v>2.44</v>
      </c>
      <c r="I146" s="207"/>
    </row>
    <row r="147" spans="1:9">
      <c r="A147" s="206">
        <v>42397.689899999998</v>
      </c>
      <c r="B147" s="206">
        <v>1</v>
      </c>
      <c r="C147" s="206">
        <v>1</v>
      </c>
      <c r="D147" s="206">
        <v>7</v>
      </c>
      <c r="E147" s="206">
        <v>4</v>
      </c>
      <c r="F147" s="206">
        <v>51</v>
      </c>
      <c r="G147" s="206">
        <v>2</v>
      </c>
      <c r="H147" s="206">
        <v>12.140041866432361</v>
      </c>
      <c r="I147" s="207"/>
    </row>
    <row r="148" spans="1:9">
      <c r="A148" s="206">
        <v>42397.689899999998</v>
      </c>
      <c r="B148" s="206">
        <v>1</v>
      </c>
      <c r="C148" s="206">
        <v>1</v>
      </c>
      <c r="D148" s="206">
        <v>7</v>
      </c>
      <c r="E148" s="206">
        <v>5</v>
      </c>
      <c r="F148" s="206">
        <v>51</v>
      </c>
      <c r="G148" s="206">
        <v>2</v>
      </c>
      <c r="H148" s="206">
        <v>2.9907396494290421</v>
      </c>
      <c r="I148" s="207"/>
    </row>
    <row r="149" spans="1:9">
      <c r="A149" s="206">
        <v>42397.689899999998</v>
      </c>
      <c r="B149" s="206">
        <v>1</v>
      </c>
      <c r="C149" s="206">
        <v>1</v>
      </c>
      <c r="D149" s="206">
        <v>7</v>
      </c>
      <c r="E149" s="206">
        <v>3</v>
      </c>
      <c r="F149" s="206">
        <v>51</v>
      </c>
      <c r="G149" s="206">
        <v>3</v>
      </c>
      <c r="H149" s="206">
        <v>4.5599999999999996</v>
      </c>
      <c r="I149" s="207"/>
    </row>
    <row r="150" spans="1:9">
      <c r="A150" s="206">
        <v>42397.689899999998</v>
      </c>
      <c r="B150" s="206">
        <v>1</v>
      </c>
      <c r="C150" s="206">
        <v>1</v>
      </c>
      <c r="D150" s="206">
        <v>7</v>
      </c>
      <c r="E150" s="206">
        <v>4</v>
      </c>
      <c r="F150" s="206">
        <v>51</v>
      </c>
      <c r="G150" s="206">
        <v>3</v>
      </c>
      <c r="H150" s="206">
        <v>6.662225162242521</v>
      </c>
      <c r="I150" s="207"/>
    </row>
    <row r="151" spans="1:9">
      <c r="A151" s="206">
        <v>42397.689899999998</v>
      </c>
      <c r="B151" s="206">
        <v>1</v>
      </c>
      <c r="C151" s="206">
        <v>1</v>
      </c>
      <c r="D151" s="206">
        <v>7</v>
      </c>
      <c r="E151" s="206">
        <v>3</v>
      </c>
      <c r="F151" s="206">
        <v>53</v>
      </c>
      <c r="G151" s="206">
        <v>1</v>
      </c>
      <c r="H151" s="206">
        <v>10.93</v>
      </c>
      <c r="I151" s="207"/>
    </row>
    <row r="152" spans="1:9">
      <c r="A152" s="206">
        <v>42397.689899999998</v>
      </c>
      <c r="B152" s="206">
        <v>1</v>
      </c>
      <c r="C152" s="206">
        <v>1</v>
      </c>
      <c r="D152" s="206">
        <v>7</v>
      </c>
      <c r="E152" s="206">
        <v>4</v>
      </c>
      <c r="F152" s="206">
        <v>53</v>
      </c>
      <c r="G152" s="206">
        <v>1</v>
      </c>
      <c r="H152" s="206">
        <v>23.865828810133529</v>
      </c>
      <c r="I152" s="207"/>
    </row>
    <row r="153" spans="1:9">
      <c r="A153" s="206">
        <v>42397.689899999998</v>
      </c>
      <c r="B153" s="206">
        <v>1</v>
      </c>
      <c r="C153" s="206">
        <v>1</v>
      </c>
      <c r="D153" s="206">
        <v>7</v>
      </c>
      <c r="E153" s="206">
        <v>3</v>
      </c>
      <c r="F153" s="206">
        <v>53</v>
      </c>
      <c r="G153" s="206">
        <v>3</v>
      </c>
      <c r="H153" s="206">
        <v>4.34</v>
      </c>
      <c r="I153" s="207"/>
    </row>
    <row r="154" spans="1:9">
      <c r="A154" s="206">
        <v>42397.689899999998</v>
      </c>
      <c r="B154" s="206">
        <v>1</v>
      </c>
      <c r="C154" s="206">
        <v>1</v>
      </c>
      <c r="D154" s="206">
        <v>7</v>
      </c>
      <c r="E154" s="206">
        <v>4</v>
      </c>
      <c r="F154" s="206">
        <v>54</v>
      </c>
      <c r="G154" s="206">
        <v>1</v>
      </c>
      <c r="H154" s="206">
        <v>8.8699999999999992</v>
      </c>
      <c r="I154" s="207"/>
    </row>
    <row r="155" spans="1:9">
      <c r="A155" s="206">
        <v>42397.689899999998</v>
      </c>
      <c r="B155" s="206">
        <v>1</v>
      </c>
      <c r="C155" s="206">
        <v>1</v>
      </c>
      <c r="D155" s="206">
        <v>7</v>
      </c>
      <c r="E155" s="206">
        <v>3</v>
      </c>
      <c r="F155" s="206">
        <v>54</v>
      </c>
      <c r="G155" s="206">
        <v>3</v>
      </c>
      <c r="H155" s="206">
        <v>2.68</v>
      </c>
      <c r="I155" s="207"/>
    </row>
    <row r="156" spans="1:9">
      <c r="A156" s="206">
        <v>42397.689899999998</v>
      </c>
      <c r="B156" s="206">
        <v>1</v>
      </c>
      <c r="C156" s="206">
        <v>1</v>
      </c>
      <c r="D156" s="206">
        <v>7</v>
      </c>
      <c r="E156" s="206">
        <v>3</v>
      </c>
      <c r="F156" s="206">
        <v>57</v>
      </c>
      <c r="G156" s="206">
        <v>3</v>
      </c>
      <c r="H156" s="206">
        <v>4.1500000000000004</v>
      </c>
      <c r="I156" s="207"/>
    </row>
    <row r="157" spans="1:9">
      <c r="A157" s="206">
        <v>42397.689899999998</v>
      </c>
      <c r="B157" s="206">
        <v>1</v>
      </c>
      <c r="C157" s="206">
        <v>1</v>
      </c>
      <c r="D157" s="206">
        <v>7</v>
      </c>
      <c r="E157" s="206">
        <v>4</v>
      </c>
      <c r="F157" s="206">
        <v>61</v>
      </c>
      <c r="G157" s="206">
        <v>3</v>
      </c>
      <c r="H157" s="206">
        <v>1.02</v>
      </c>
      <c r="I157" s="207"/>
    </row>
    <row r="158" spans="1:9">
      <c r="A158" s="206">
        <v>42397.689899999998</v>
      </c>
      <c r="B158" s="206">
        <v>1</v>
      </c>
      <c r="C158" s="206">
        <v>1</v>
      </c>
      <c r="D158" s="206">
        <v>7</v>
      </c>
      <c r="E158" s="206">
        <v>4</v>
      </c>
      <c r="F158" s="206">
        <v>64</v>
      </c>
      <c r="G158" s="206">
        <v>1</v>
      </c>
      <c r="H158" s="206">
        <v>5.62</v>
      </c>
      <c r="I158" s="207"/>
    </row>
    <row r="159" spans="1:9">
      <c r="A159" s="206">
        <v>42397.689899999998</v>
      </c>
      <c r="B159" s="206">
        <v>1</v>
      </c>
      <c r="C159" s="206">
        <v>1</v>
      </c>
      <c r="D159" s="206">
        <v>7</v>
      </c>
      <c r="E159" s="206">
        <v>2</v>
      </c>
      <c r="F159" s="206">
        <v>74</v>
      </c>
      <c r="G159" s="206">
        <v>3</v>
      </c>
      <c r="H159" s="206">
        <v>69.982229007196082</v>
      </c>
      <c r="I159" s="207"/>
    </row>
    <row r="160" spans="1:9">
      <c r="A160" s="206">
        <v>42397.689899999998</v>
      </c>
      <c r="B160" s="206">
        <v>1</v>
      </c>
      <c r="C160" s="206">
        <v>1</v>
      </c>
      <c r="D160" s="206">
        <v>7</v>
      </c>
      <c r="E160" s="206">
        <v>3</v>
      </c>
      <c r="F160" s="206">
        <v>74</v>
      </c>
      <c r="G160" s="206">
        <v>3</v>
      </c>
      <c r="H160" s="206">
        <v>857.22858855197819</v>
      </c>
      <c r="I160" s="207"/>
    </row>
    <row r="161" spans="1:9">
      <c r="A161" s="206">
        <v>42397.689899999998</v>
      </c>
      <c r="B161" s="206">
        <v>1</v>
      </c>
      <c r="C161" s="206">
        <v>1</v>
      </c>
      <c r="D161" s="206">
        <v>7</v>
      </c>
      <c r="E161" s="206">
        <v>4</v>
      </c>
      <c r="F161" s="206">
        <v>74</v>
      </c>
      <c r="G161" s="206">
        <v>3</v>
      </c>
      <c r="H161" s="206">
        <v>1844.6503269070522</v>
      </c>
      <c r="I161" s="207"/>
    </row>
    <row r="162" spans="1:9">
      <c r="A162" s="206">
        <v>42397.689899999998</v>
      </c>
      <c r="B162" s="206">
        <v>1</v>
      </c>
      <c r="C162" s="206">
        <v>1</v>
      </c>
      <c r="D162" s="206">
        <v>7</v>
      </c>
      <c r="E162" s="206">
        <v>5</v>
      </c>
      <c r="F162" s="206">
        <v>74</v>
      </c>
      <c r="G162" s="206">
        <v>3</v>
      </c>
      <c r="H162" s="206">
        <v>102.94482481895874</v>
      </c>
      <c r="I162" s="207"/>
    </row>
    <row r="163" spans="1:9">
      <c r="A163" s="206">
        <v>42397.689899999998</v>
      </c>
      <c r="B163" s="206">
        <v>1</v>
      </c>
      <c r="C163" s="206">
        <v>1</v>
      </c>
      <c r="D163" s="206">
        <v>10</v>
      </c>
      <c r="E163" s="206">
        <v>4</v>
      </c>
      <c r="F163" s="206">
        <v>1</v>
      </c>
      <c r="G163" s="206">
        <v>2</v>
      </c>
      <c r="H163" s="206">
        <v>4.3874321335210151</v>
      </c>
      <c r="I163" s="207"/>
    </row>
    <row r="164" spans="1:9">
      <c r="A164" s="206">
        <v>42397.689899999998</v>
      </c>
      <c r="B164" s="206">
        <v>1</v>
      </c>
      <c r="C164" s="206">
        <v>1</v>
      </c>
      <c r="D164" s="206">
        <v>10</v>
      </c>
      <c r="E164" s="206">
        <v>3</v>
      </c>
      <c r="F164" s="206">
        <v>1</v>
      </c>
      <c r="G164" s="206">
        <v>3</v>
      </c>
      <c r="H164" s="206">
        <v>2.48</v>
      </c>
      <c r="I164" s="207"/>
    </row>
    <row r="165" spans="1:9">
      <c r="A165" s="206">
        <v>42397.689899999998</v>
      </c>
      <c r="B165" s="206">
        <v>1</v>
      </c>
      <c r="C165" s="206">
        <v>1</v>
      </c>
      <c r="D165" s="206">
        <v>10</v>
      </c>
      <c r="E165" s="206">
        <v>3</v>
      </c>
      <c r="F165" s="206">
        <v>4</v>
      </c>
      <c r="G165" s="206">
        <v>2</v>
      </c>
      <c r="H165" s="206">
        <v>2.84</v>
      </c>
      <c r="I165" s="207"/>
    </row>
    <row r="166" spans="1:9">
      <c r="A166" s="206">
        <v>42397.689899999998</v>
      </c>
      <c r="B166" s="206">
        <v>1</v>
      </c>
      <c r="C166" s="206">
        <v>1</v>
      </c>
      <c r="D166" s="206">
        <v>10</v>
      </c>
      <c r="E166" s="206">
        <v>3</v>
      </c>
      <c r="F166" s="206">
        <v>10</v>
      </c>
      <c r="G166" s="206">
        <v>1</v>
      </c>
      <c r="H166" s="206">
        <v>19.593244001380974</v>
      </c>
      <c r="I166" s="207"/>
    </row>
    <row r="167" spans="1:9">
      <c r="A167" s="206">
        <v>42397.689899999998</v>
      </c>
      <c r="B167" s="206">
        <v>1</v>
      </c>
      <c r="C167" s="206">
        <v>1</v>
      </c>
      <c r="D167" s="206">
        <v>10</v>
      </c>
      <c r="E167" s="206">
        <v>4</v>
      </c>
      <c r="F167" s="206">
        <v>10</v>
      </c>
      <c r="G167" s="206">
        <v>1</v>
      </c>
      <c r="H167" s="206">
        <v>61.681711262134364</v>
      </c>
      <c r="I167" s="207"/>
    </row>
    <row r="168" spans="1:9">
      <c r="A168" s="206">
        <v>42397.689899999998</v>
      </c>
      <c r="B168" s="206">
        <v>1</v>
      </c>
      <c r="C168" s="206">
        <v>1</v>
      </c>
      <c r="D168" s="206">
        <v>10</v>
      </c>
      <c r="E168" s="206">
        <v>3</v>
      </c>
      <c r="F168" s="206">
        <v>10</v>
      </c>
      <c r="G168" s="206">
        <v>2</v>
      </c>
      <c r="H168" s="206">
        <v>79.350337722198049</v>
      </c>
      <c r="I168" s="207"/>
    </row>
    <row r="169" spans="1:9">
      <c r="A169" s="206">
        <v>42397.689899999998</v>
      </c>
      <c r="B169" s="206">
        <v>1</v>
      </c>
      <c r="C169" s="206">
        <v>1</v>
      </c>
      <c r="D169" s="206">
        <v>10</v>
      </c>
      <c r="E169" s="206">
        <v>4</v>
      </c>
      <c r="F169" s="206">
        <v>10</v>
      </c>
      <c r="G169" s="206">
        <v>2</v>
      </c>
      <c r="H169" s="206">
        <v>39.748505105716916</v>
      </c>
      <c r="I169" s="207"/>
    </row>
    <row r="170" spans="1:9">
      <c r="A170" s="206">
        <v>42397.689899999998</v>
      </c>
      <c r="B170" s="206">
        <v>1</v>
      </c>
      <c r="C170" s="206">
        <v>1</v>
      </c>
      <c r="D170" s="206">
        <v>10</v>
      </c>
      <c r="E170" s="206">
        <v>3</v>
      </c>
      <c r="F170" s="206">
        <v>10</v>
      </c>
      <c r="G170" s="206">
        <v>3</v>
      </c>
      <c r="H170" s="206">
        <v>23.03550462615507</v>
      </c>
      <c r="I170" s="207"/>
    </row>
    <row r="171" spans="1:9">
      <c r="A171" s="206">
        <v>42397.689899999998</v>
      </c>
      <c r="B171" s="206">
        <v>1</v>
      </c>
      <c r="C171" s="206">
        <v>1</v>
      </c>
      <c r="D171" s="206">
        <v>10</v>
      </c>
      <c r="E171" s="206">
        <v>4</v>
      </c>
      <c r="F171" s="206">
        <v>10</v>
      </c>
      <c r="G171" s="206">
        <v>3</v>
      </c>
      <c r="H171" s="206">
        <v>3.21</v>
      </c>
      <c r="I171" s="207"/>
    </row>
    <row r="172" spans="1:9">
      <c r="A172" s="206">
        <v>42397.689899999998</v>
      </c>
      <c r="B172" s="206">
        <v>1</v>
      </c>
      <c r="C172" s="206">
        <v>1</v>
      </c>
      <c r="D172" s="206">
        <v>10</v>
      </c>
      <c r="E172" s="206">
        <v>3</v>
      </c>
      <c r="F172" s="206">
        <v>11</v>
      </c>
      <c r="G172" s="206">
        <v>2</v>
      </c>
      <c r="H172" s="206">
        <v>33.04</v>
      </c>
      <c r="I172" s="207"/>
    </row>
    <row r="173" spans="1:9">
      <c r="A173" s="206">
        <v>42397.689899999998</v>
      </c>
      <c r="B173" s="206">
        <v>1</v>
      </c>
      <c r="C173" s="206">
        <v>1</v>
      </c>
      <c r="D173" s="206">
        <v>10</v>
      </c>
      <c r="E173" s="206">
        <v>3</v>
      </c>
      <c r="F173" s="206">
        <v>11</v>
      </c>
      <c r="G173" s="206">
        <v>3</v>
      </c>
      <c r="H173" s="206">
        <v>24.377343655741004</v>
      </c>
      <c r="I173" s="207"/>
    </row>
    <row r="174" spans="1:9">
      <c r="A174" s="206">
        <v>42397.689899999998</v>
      </c>
      <c r="B174" s="206">
        <v>1</v>
      </c>
      <c r="C174" s="206">
        <v>1</v>
      </c>
      <c r="D174" s="206">
        <v>10</v>
      </c>
      <c r="E174" s="206">
        <v>4</v>
      </c>
      <c r="F174" s="206">
        <v>11</v>
      </c>
      <c r="G174" s="206">
        <v>3</v>
      </c>
      <c r="H174" s="206">
        <v>5.48</v>
      </c>
      <c r="I174" s="207"/>
    </row>
    <row r="175" spans="1:9">
      <c r="A175" s="206">
        <v>42397.689899999998</v>
      </c>
      <c r="B175" s="206">
        <v>1</v>
      </c>
      <c r="C175" s="206">
        <v>1</v>
      </c>
      <c r="D175" s="206">
        <v>10</v>
      </c>
      <c r="E175" s="206">
        <v>4</v>
      </c>
      <c r="F175" s="206">
        <v>14</v>
      </c>
      <c r="G175" s="206">
        <v>2</v>
      </c>
      <c r="H175" s="206">
        <v>4.4686808767343669</v>
      </c>
      <c r="I175" s="207"/>
    </row>
    <row r="176" spans="1:9">
      <c r="A176" s="206">
        <v>42397.689899999998</v>
      </c>
      <c r="B176" s="206">
        <v>1</v>
      </c>
      <c r="C176" s="206">
        <v>1</v>
      </c>
      <c r="D176" s="206">
        <v>10</v>
      </c>
      <c r="E176" s="206">
        <v>3</v>
      </c>
      <c r="F176" s="206">
        <v>15</v>
      </c>
      <c r="G176" s="206">
        <v>1</v>
      </c>
      <c r="H176" s="206">
        <v>96.915043587087879</v>
      </c>
      <c r="I176" s="207"/>
    </row>
    <row r="177" spans="1:9">
      <c r="A177" s="206">
        <v>42397.689899999998</v>
      </c>
      <c r="B177" s="206">
        <v>1</v>
      </c>
      <c r="C177" s="206">
        <v>1</v>
      </c>
      <c r="D177" s="206">
        <v>10</v>
      </c>
      <c r="E177" s="206">
        <v>4</v>
      </c>
      <c r="F177" s="206">
        <v>15</v>
      </c>
      <c r="G177" s="206">
        <v>1</v>
      </c>
      <c r="H177" s="206">
        <v>56.142379596064217</v>
      </c>
      <c r="I177" s="207"/>
    </row>
    <row r="178" spans="1:9">
      <c r="A178" s="206">
        <v>42397.689899999998</v>
      </c>
      <c r="B178" s="206">
        <v>1</v>
      </c>
      <c r="C178" s="206">
        <v>1</v>
      </c>
      <c r="D178" s="206">
        <v>10</v>
      </c>
      <c r="E178" s="206">
        <v>3</v>
      </c>
      <c r="F178" s="206">
        <v>15</v>
      </c>
      <c r="G178" s="206">
        <v>2</v>
      </c>
      <c r="H178" s="206">
        <v>23.84560633523218</v>
      </c>
      <c r="I178" s="207"/>
    </row>
    <row r="179" spans="1:9">
      <c r="A179" s="206">
        <v>42397.689899999998</v>
      </c>
      <c r="B179" s="206">
        <v>1</v>
      </c>
      <c r="C179" s="206">
        <v>1</v>
      </c>
      <c r="D179" s="206">
        <v>10</v>
      </c>
      <c r="E179" s="206">
        <v>4</v>
      </c>
      <c r="F179" s="206">
        <v>15</v>
      </c>
      <c r="G179" s="206">
        <v>2</v>
      </c>
      <c r="H179" s="206">
        <v>7.57</v>
      </c>
      <c r="I179" s="207"/>
    </row>
    <row r="180" spans="1:9">
      <c r="A180" s="206">
        <v>42397.689899999998</v>
      </c>
      <c r="B180" s="206">
        <v>1</v>
      </c>
      <c r="C180" s="206">
        <v>1</v>
      </c>
      <c r="D180" s="206">
        <v>10</v>
      </c>
      <c r="E180" s="206">
        <v>2</v>
      </c>
      <c r="F180" s="206">
        <v>15</v>
      </c>
      <c r="G180" s="206">
        <v>3</v>
      </c>
      <c r="H180" s="206">
        <v>20.18</v>
      </c>
      <c r="I180" s="207"/>
    </row>
    <row r="181" spans="1:9">
      <c r="A181" s="206">
        <v>42397.689899999998</v>
      </c>
      <c r="B181" s="206">
        <v>1</v>
      </c>
      <c r="C181" s="206">
        <v>1</v>
      </c>
      <c r="D181" s="206">
        <v>10</v>
      </c>
      <c r="E181" s="206">
        <v>3</v>
      </c>
      <c r="F181" s="206">
        <v>15</v>
      </c>
      <c r="G181" s="206">
        <v>3</v>
      </c>
      <c r="H181" s="206">
        <v>20.795996380454461</v>
      </c>
      <c r="I181" s="207"/>
    </row>
    <row r="182" spans="1:9">
      <c r="A182" s="206">
        <v>42397.689899999998</v>
      </c>
      <c r="B182" s="206">
        <v>1</v>
      </c>
      <c r="C182" s="206">
        <v>1</v>
      </c>
      <c r="D182" s="206">
        <v>10</v>
      </c>
      <c r="E182" s="206">
        <v>3</v>
      </c>
      <c r="F182" s="206">
        <v>16</v>
      </c>
      <c r="G182" s="206">
        <v>2</v>
      </c>
      <c r="H182" s="206">
        <v>1.19</v>
      </c>
      <c r="I182" s="207"/>
    </row>
    <row r="183" spans="1:9">
      <c r="A183" s="206">
        <v>42397.689899999998</v>
      </c>
      <c r="B183" s="206">
        <v>1</v>
      </c>
      <c r="C183" s="206">
        <v>1</v>
      </c>
      <c r="D183" s="206">
        <v>10</v>
      </c>
      <c r="E183" s="206">
        <v>3</v>
      </c>
      <c r="F183" s="206">
        <v>17</v>
      </c>
      <c r="G183" s="206">
        <v>2</v>
      </c>
      <c r="H183" s="206">
        <v>20.555708089608281</v>
      </c>
      <c r="I183" s="207"/>
    </row>
    <row r="184" spans="1:9">
      <c r="A184" s="206">
        <v>42397.689899999998</v>
      </c>
      <c r="B184" s="206">
        <v>1</v>
      </c>
      <c r="C184" s="206">
        <v>1</v>
      </c>
      <c r="D184" s="206">
        <v>10</v>
      </c>
      <c r="E184" s="206">
        <v>4</v>
      </c>
      <c r="F184" s="206">
        <v>17</v>
      </c>
      <c r="G184" s="206">
        <v>2</v>
      </c>
      <c r="H184" s="206">
        <v>16.850989342449228</v>
      </c>
      <c r="I184" s="207"/>
    </row>
    <row r="185" spans="1:9">
      <c r="A185" s="206">
        <v>42397.689899999998</v>
      </c>
      <c r="B185" s="206">
        <v>1</v>
      </c>
      <c r="C185" s="206">
        <v>1</v>
      </c>
      <c r="D185" s="206">
        <v>10</v>
      </c>
      <c r="E185" s="206">
        <v>3</v>
      </c>
      <c r="F185" s="206">
        <v>17</v>
      </c>
      <c r="G185" s="206">
        <v>3</v>
      </c>
      <c r="H185" s="206">
        <v>16.33353710034185</v>
      </c>
      <c r="I185" s="207"/>
    </row>
    <row r="186" spans="1:9">
      <c r="A186" s="206">
        <v>42397.689899999998</v>
      </c>
      <c r="B186" s="206">
        <v>1</v>
      </c>
      <c r="C186" s="206">
        <v>1</v>
      </c>
      <c r="D186" s="206">
        <v>10</v>
      </c>
      <c r="E186" s="206">
        <v>4</v>
      </c>
      <c r="F186" s="206">
        <v>17</v>
      </c>
      <c r="G186" s="206">
        <v>3</v>
      </c>
      <c r="H186" s="206">
        <v>16.380311151389609</v>
      </c>
      <c r="I186" s="207"/>
    </row>
    <row r="187" spans="1:9">
      <c r="A187" s="206">
        <v>42397.689899999998</v>
      </c>
      <c r="B187" s="206">
        <v>1</v>
      </c>
      <c r="C187" s="206">
        <v>1</v>
      </c>
      <c r="D187" s="206">
        <v>10</v>
      </c>
      <c r="E187" s="206">
        <v>3</v>
      </c>
      <c r="F187" s="206">
        <v>18</v>
      </c>
      <c r="G187" s="206">
        <v>3</v>
      </c>
      <c r="H187" s="206">
        <v>7.882404986929421</v>
      </c>
      <c r="I187" s="207"/>
    </row>
    <row r="188" spans="1:9">
      <c r="A188" s="206">
        <v>42397.689899999998</v>
      </c>
      <c r="B188" s="206">
        <v>1</v>
      </c>
      <c r="C188" s="206">
        <v>1</v>
      </c>
      <c r="D188" s="206">
        <v>10</v>
      </c>
      <c r="E188" s="206">
        <v>3</v>
      </c>
      <c r="F188" s="206">
        <v>20</v>
      </c>
      <c r="G188" s="206">
        <v>2</v>
      </c>
      <c r="H188" s="206">
        <v>7.7612125477578928</v>
      </c>
      <c r="I188" s="207"/>
    </row>
    <row r="189" spans="1:9">
      <c r="A189" s="206">
        <v>42397.689899999998</v>
      </c>
      <c r="B189" s="206">
        <v>1</v>
      </c>
      <c r="C189" s="206">
        <v>1</v>
      </c>
      <c r="D189" s="206">
        <v>10</v>
      </c>
      <c r="E189" s="206">
        <v>3</v>
      </c>
      <c r="F189" s="206">
        <v>22</v>
      </c>
      <c r="G189" s="206">
        <v>3</v>
      </c>
      <c r="H189" s="206">
        <v>4.6149286145184005</v>
      </c>
      <c r="I189" s="207"/>
    </row>
    <row r="190" spans="1:9">
      <c r="A190" s="206">
        <v>42397.689899999998</v>
      </c>
      <c r="B190" s="206">
        <v>1</v>
      </c>
      <c r="C190" s="206">
        <v>1</v>
      </c>
      <c r="D190" s="206">
        <v>10</v>
      </c>
      <c r="E190" s="206">
        <v>4</v>
      </c>
      <c r="F190" s="206">
        <v>26</v>
      </c>
      <c r="G190" s="206">
        <v>2</v>
      </c>
      <c r="H190" s="206">
        <v>3.3200034524426036</v>
      </c>
      <c r="I190" s="207"/>
    </row>
    <row r="191" spans="1:9">
      <c r="A191" s="206">
        <v>42397.689899999998</v>
      </c>
      <c r="B191" s="206">
        <v>1</v>
      </c>
      <c r="C191" s="206">
        <v>1</v>
      </c>
      <c r="D191" s="206">
        <v>10</v>
      </c>
      <c r="E191" s="206">
        <v>3</v>
      </c>
      <c r="F191" s="206">
        <v>36</v>
      </c>
      <c r="G191" s="206">
        <v>1</v>
      </c>
      <c r="H191" s="206">
        <v>8</v>
      </c>
      <c r="I191" s="207"/>
    </row>
    <row r="192" spans="1:9">
      <c r="A192" s="206">
        <v>42397.689899999998</v>
      </c>
      <c r="B192" s="206">
        <v>1</v>
      </c>
      <c r="C192" s="206">
        <v>1</v>
      </c>
      <c r="D192" s="206">
        <v>10</v>
      </c>
      <c r="E192" s="206">
        <v>4</v>
      </c>
      <c r="F192" s="206">
        <v>36</v>
      </c>
      <c r="G192" s="206">
        <v>1</v>
      </c>
      <c r="H192" s="206">
        <v>12.082952701536339</v>
      </c>
      <c r="I192" s="207"/>
    </row>
    <row r="193" spans="1:9">
      <c r="A193" s="206">
        <v>42397.689899999998</v>
      </c>
      <c r="B193" s="206">
        <v>1</v>
      </c>
      <c r="C193" s="206">
        <v>1</v>
      </c>
      <c r="D193" s="206">
        <v>10</v>
      </c>
      <c r="E193" s="206">
        <v>3</v>
      </c>
      <c r="F193" s="206">
        <v>41</v>
      </c>
      <c r="G193" s="206">
        <v>1</v>
      </c>
      <c r="H193" s="206">
        <v>58.794764370792336</v>
      </c>
      <c r="I193" s="207"/>
    </row>
    <row r="194" spans="1:9">
      <c r="A194" s="206">
        <v>42397.689899999998</v>
      </c>
      <c r="B194" s="206">
        <v>1</v>
      </c>
      <c r="C194" s="206">
        <v>1</v>
      </c>
      <c r="D194" s="206">
        <v>10</v>
      </c>
      <c r="E194" s="206">
        <v>3</v>
      </c>
      <c r="F194" s="206">
        <v>42</v>
      </c>
      <c r="G194" s="206">
        <v>3</v>
      </c>
      <c r="H194" s="206">
        <v>6.6298974462095339</v>
      </c>
      <c r="I194" s="207"/>
    </row>
    <row r="195" spans="1:9">
      <c r="A195" s="206">
        <v>42397.689899999998</v>
      </c>
      <c r="B195" s="206">
        <v>1</v>
      </c>
      <c r="C195" s="206">
        <v>1</v>
      </c>
      <c r="D195" s="206">
        <v>10</v>
      </c>
      <c r="E195" s="206">
        <v>4</v>
      </c>
      <c r="F195" s="206">
        <v>43</v>
      </c>
      <c r="G195" s="206">
        <v>1</v>
      </c>
      <c r="H195" s="206">
        <v>1.33</v>
      </c>
      <c r="I195" s="207"/>
    </row>
    <row r="196" spans="1:9">
      <c r="A196" s="206">
        <v>42397.689899999998</v>
      </c>
      <c r="B196" s="206">
        <v>1</v>
      </c>
      <c r="C196" s="206">
        <v>1</v>
      </c>
      <c r="D196" s="206">
        <v>10</v>
      </c>
      <c r="E196" s="206">
        <v>3</v>
      </c>
      <c r="F196" s="206">
        <v>43</v>
      </c>
      <c r="G196" s="206">
        <v>3</v>
      </c>
      <c r="H196" s="206">
        <v>2.5837100341845978</v>
      </c>
      <c r="I196" s="207"/>
    </row>
    <row r="197" spans="1:9">
      <c r="A197" s="206">
        <v>42397.689899999998</v>
      </c>
      <c r="B197" s="206">
        <v>1</v>
      </c>
      <c r="C197" s="206">
        <v>1</v>
      </c>
      <c r="D197" s="206">
        <v>10</v>
      </c>
      <c r="E197" s="206">
        <v>3</v>
      </c>
      <c r="F197" s="206">
        <v>45</v>
      </c>
      <c r="G197" s="206">
        <v>1</v>
      </c>
      <c r="H197" s="206">
        <v>42.32485108711851</v>
      </c>
      <c r="I197" s="207"/>
    </row>
    <row r="198" spans="1:9">
      <c r="A198" s="206">
        <v>42397.689899999998</v>
      </c>
      <c r="B198" s="206">
        <v>1</v>
      </c>
      <c r="C198" s="206">
        <v>1</v>
      </c>
      <c r="D198" s="206">
        <v>10</v>
      </c>
      <c r="E198" s="206">
        <v>4</v>
      </c>
      <c r="F198" s="206">
        <v>45</v>
      </c>
      <c r="G198" s="206">
        <v>1</v>
      </c>
      <c r="H198" s="206">
        <v>2.97</v>
      </c>
      <c r="I198" s="207"/>
    </row>
    <row r="199" spans="1:9">
      <c r="A199" s="206">
        <v>42397.689899999998</v>
      </c>
      <c r="B199" s="206">
        <v>1</v>
      </c>
      <c r="C199" s="206">
        <v>1</v>
      </c>
      <c r="D199" s="206">
        <v>10</v>
      </c>
      <c r="E199" s="206">
        <v>3</v>
      </c>
      <c r="F199" s="206">
        <v>48</v>
      </c>
      <c r="G199" s="206">
        <v>2</v>
      </c>
      <c r="H199" s="206">
        <v>20.641480666321421</v>
      </c>
      <c r="I199" s="207"/>
    </row>
    <row r="200" spans="1:9">
      <c r="A200" s="206">
        <v>42397.689899999998</v>
      </c>
      <c r="B200" s="206">
        <v>1</v>
      </c>
      <c r="C200" s="206">
        <v>1</v>
      </c>
      <c r="D200" s="206">
        <v>10</v>
      </c>
      <c r="E200" s="206">
        <v>4</v>
      </c>
      <c r="F200" s="206">
        <v>48</v>
      </c>
      <c r="G200" s="206">
        <v>2</v>
      </c>
      <c r="H200" s="206">
        <v>10.472657949249095</v>
      </c>
      <c r="I200" s="207"/>
    </row>
    <row r="201" spans="1:9">
      <c r="A201" s="206">
        <v>42397.689899999998</v>
      </c>
      <c r="B201" s="206">
        <v>1</v>
      </c>
      <c r="C201" s="206">
        <v>1</v>
      </c>
      <c r="D201" s="206">
        <v>10</v>
      </c>
      <c r="E201" s="206">
        <v>3</v>
      </c>
      <c r="F201" s="206">
        <v>48</v>
      </c>
      <c r="G201" s="206">
        <v>3</v>
      </c>
      <c r="H201" s="206">
        <v>7.0061837562575535</v>
      </c>
      <c r="I201" s="207"/>
    </row>
    <row r="202" spans="1:9">
      <c r="A202" s="206">
        <v>42397.689899999998</v>
      </c>
      <c r="B202" s="206">
        <v>1</v>
      </c>
      <c r="C202" s="206">
        <v>1</v>
      </c>
      <c r="D202" s="206">
        <v>10</v>
      </c>
      <c r="E202" s="206">
        <v>3</v>
      </c>
      <c r="F202" s="206">
        <v>49</v>
      </c>
      <c r="G202" s="206">
        <v>3</v>
      </c>
      <c r="H202" s="206">
        <v>4.8073558605213194</v>
      </c>
      <c r="I202" s="207"/>
    </row>
    <row r="203" spans="1:9">
      <c r="A203" s="206">
        <v>42397.689899999998</v>
      </c>
      <c r="B203" s="206">
        <v>1</v>
      </c>
      <c r="C203" s="206">
        <v>1</v>
      </c>
      <c r="D203" s="206">
        <v>10</v>
      </c>
      <c r="E203" s="206">
        <v>4</v>
      </c>
      <c r="F203" s="206">
        <v>49</v>
      </c>
      <c r="G203" s="206">
        <v>3</v>
      </c>
      <c r="H203" s="206">
        <v>3.249949728534085</v>
      </c>
      <c r="I203" s="207"/>
    </row>
    <row r="204" spans="1:9">
      <c r="A204" s="206">
        <v>42397.689899999998</v>
      </c>
      <c r="B204" s="206">
        <v>1</v>
      </c>
      <c r="C204" s="206">
        <v>1</v>
      </c>
      <c r="D204" s="206">
        <v>10</v>
      </c>
      <c r="E204" s="206">
        <v>3</v>
      </c>
      <c r="F204" s="206">
        <v>51</v>
      </c>
      <c r="G204" s="206">
        <v>2</v>
      </c>
      <c r="H204" s="206">
        <v>219.98310508482382</v>
      </c>
      <c r="I204" s="207"/>
    </row>
    <row r="205" spans="1:9">
      <c r="A205" s="206">
        <v>42397.689899999998</v>
      </c>
      <c r="B205" s="206">
        <v>1</v>
      </c>
      <c r="C205" s="206">
        <v>1</v>
      </c>
      <c r="D205" s="206">
        <v>10</v>
      </c>
      <c r="E205" s="206">
        <v>4</v>
      </c>
      <c r="F205" s="206">
        <v>51</v>
      </c>
      <c r="G205" s="206">
        <v>2</v>
      </c>
      <c r="H205" s="206">
        <v>229.16831240381123</v>
      </c>
      <c r="I205" s="207"/>
    </row>
    <row r="206" spans="1:9">
      <c r="A206" s="206">
        <v>42397.689899999998</v>
      </c>
      <c r="B206" s="206">
        <v>1</v>
      </c>
      <c r="C206" s="206">
        <v>1</v>
      </c>
      <c r="D206" s="206">
        <v>10</v>
      </c>
      <c r="E206" s="206">
        <v>2</v>
      </c>
      <c r="F206" s="206">
        <v>51</v>
      </c>
      <c r="G206" s="206">
        <v>3</v>
      </c>
      <c r="H206" s="206">
        <v>12.706638017745334</v>
      </c>
      <c r="I206" s="207"/>
    </row>
    <row r="207" spans="1:9">
      <c r="A207" s="206">
        <v>42397.689899999998</v>
      </c>
      <c r="B207" s="206">
        <v>1</v>
      </c>
      <c r="C207" s="206">
        <v>1</v>
      </c>
      <c r="D207" s="206">
        <v>10</v>
      </c>
      <c r="E207" s="206">
        <v>3</v>
      </c>
      <c r="F207" s="206">
        <v>51</v>
      </c>
      <c r="G207" s="206">
        <v>3</v>
      </c>
      <c r="H207" s="206">
        <v>126.03830137220537</v>
      </c>
      <c r="I207" s="207"/>
    </row>
    <row r="208" spans="1:9">
      <c r="A208" s="206">
        <v>42397.689899999998</v>
      </c>
      <c r="B208" s="206">
        <v>1</v>
      </c>
      <c r="C208" s="206">
        <v>1</v>
      </c>
      <c r="D208" s="206">
        <v>10</v>
      </c>
      <c r="E208" s="206">
        <v>4</v>
      </c>
      <c r="F208" s="206">
        <v>51</v>
      </c>
      <c r="G208" s="206">
        <v>3</v>
      </c>
      <c r="H208" s="206">
        <v>159.84282974298048</v>
      </c>
      <c r="I208" s="207"/>
    </row>
    <row r="209" spans="1:9">
      <c r="A209" s="206">
        <v>42397.689899999998</v>
      </c>
      <c r="B209" s="206">
        <v>1</v>
      </c>
      <c r="C209" s="206">
        <v>1</v>
      </c>
      <c r="D209" s="206">
        <v>10</v>
      </c>
      <c r="E209" s="206">
        <v>5</v>
      </c>
      <c r="F209" s="206">
        <v>51</v>
      </c>
      <c r="G209" s="206">
        <v>3</v>
      </c>
      <c r="H209" s="206">
        <v>6.2250064733298807</v>
      </c>
      <c r="I209" s="207"/>
    </row>
    <row r="210" spans="1:9">
      <c r="A210" s="206">
        <v>42397.689899999998</v>
      </c>
      <c r="B210" s="206">
        <v>1</v>
      </c>
      <c r="C210" s="206">
        <v>1</v>
      </c>
      <c r="D210" s="206">
        <v>10</v>
      </c>
      <c r="E210" s="206">
        <v>4</v>
      </c>
      <c r="F210" s="206">
        <v>53</v>
      </c>
      <c r="G210" s="206">
        <v>1</v>
      </c>
      <c r="H210" s="206">
        <v>21.124818017293386</v>
      </c>
      <c r="I210" s="207"/>
    </row>
    <row r="211" spans="1:9">
      <c r="A211" s="206">
        <v>42397.689899999998</v>
      </c>
      <c r="B211" s="206">
        <v>1</v>
      </c>
      <c r="C211" s="206">
        <v>1</v>
      </c>
      <c r="D211" s="206">
        <v>10</v>
      </c>
      <c r="E211" s="206">
        <v>4</v>
      </c>
      <c r="F211" s="206">
        <v>53</v>
      </c>
      <c r="G211" s="206">
        <v>3</v>
      </c>
      <c r="H211" s="206">
        <v>14.104781821837928</v>
      </c>
      <c r="I211" s="207"/>
    </row>
    <row r="212" spans="1:9">
      <c r="A212" s="206">
        <v>42397.689899999998</v>
      </c>
      <c r="B212" s="206">
        <v>1</v>
      </c>
      <c r="C212" s="206">
        <v>1</v>
      </c>
      <c r="D212" s="206">
        <v>10</v>
      </c>
      <c r="E212" s="206">
        <v>3</v>
      </c>
      <c r="F212" s="206">
        <v>54</v>
      </c>
      <c r="G212" s="206">
        <v>1</v>
      </c>
      <c r="H212" s="206">
        <v>10.638652724713454</v>
      </c>
      <c r="I212" s="207"/>
    </row>
    <row r="213" spans="1:9">
      <c r="A213" s="206">
        <v>42397.689899999998</v>
      </c>
      <c r="B213" s="206">
        <v>1</v>
      </c>
      <c r="C213" s="206">
        <v>1</v>
      </c>
      <c r="D213" s="206">
        <v>10</v>
      </c>
      <c r="E213" s="206">
        <v>4</v>
      </c>
      <c r="F213" s="206">
        <v>54</v>
      </c>
      <c r="G213" s="206">
        <v>1</v>
      </c>
      <c r="H213" s="206">
        <v>11.338640659561634</v>
      </c>
      <c r="I213" s="207"/>
    </row>
    <row r="214" spans="1:9">
      <c r="A214" s="206">
        <v>42397.689899999998</v>
      </c>
      <c r="B214" s="206">
        <v>1</v>
      </c>
      <c r="C214" s="206">
        <v>1</v>
      </c>
      <c r="D214" s="206">
        <v>10</v>
      </c>
      <c r="E214" s="206">
        <v>3</v>
      </c>
      <c r="F214" s="206">
        <v>56</v>
      </c>
      <c r="G214" s="206">
        <v>1</v>
      </c>
      <c r="H214" s="206">
        <v>14.427367944070431</v>
      </c>
      <c r="I214" s="207"/>
    </row>
    <row r="215" spans="1:9">
      <c r="A215" s="206">
        <v>42397.689899999998</v>
      </c>
      <c r="B215" s="206">
        <v>1</v>
      </c>
      <c r="C215" s="206">
        <v>1</v>
      </c>
      <c r="D215" s="206">
        <v>10</v>
      </c>
      <c r="E215" s="206">
        <v>3</v>
      </c>
      <c r="F215" s="206">
        <v>56</v>
      </c>
      <c r="G215" s="206">
        <v>3</v>
      </c>
      <c r="H215" s="206">
        <v>4.6961773577317532</v>
      </c>
      <c r="I215" s="207"/>
    </row>
    <row r="216" spans="1:9">
      <c r="A216" s="206">
        <v>42397.689899999998</v>
      </c>
      <c r="B216" s="206">
        <v>1</v>
      </c>
      <c r="C216" s="206">
        <v>1</v>
      </c>
      <c r="D216" s="206">
        <v>10</v>
      </c>
      <c r="E216" s="206">
        <v>3</v>
      </c>
      <c r="F216" s="206">
        <v>57</v>
      </c>
      <c r="G216" s="206">
        <v>1</v>
      </c>
      <c r="H216" s="206">
        <v>7.5920667184533057</v>
      </c>
      <c r="I216" s="207"/>
    </row>
    <row r="217" spans="1:9">
      <c r="A217" s="206">
        <v>42397.689899999998</v>
      </c>
      <c r="B217" s="206">
        <v>1</v>
      </c>
      <c r="C217" s="206">
        <v>1</v>
      </c>
      <c r="D217" s="206">
        <v>10</v>
      </c>
      <c r="E217" s="206">
        <v>3</v>
      </c>
      <c r="F217" s="206">
        <v>57</v>
      </c>
      <c r="G217" s="206">
        <v>2</v>
      </c>
      <c r="H217" s="206">
        <v>3.5749447013874938</v>
      </c>
      <c r="I217" s="207"/>
    </row>
    <row r="218" spans="1:9">
      <c r="A218" s="206">
        <v>42397.689899999998</v>
      </c>
      <c r="B218" s="206">
        <v>1</v>
      </c>
      <c r="C218" s="206">
        <v>1</v>
      </c>
      <c r="D218" s="206">
        <v>10</v>
      </c>
      <c r="E218" s="206">
        <v>3</v>
      </c>
      <c r="F218" s="206">
        <v>61</v>
      </c>
      <c r="G218" s="206">
        <v>3</v>
      </c>
      <c r="H218" s="206">
        <v>1.6249748642670425</v>
      </c>
      <c r="I218" s="207"/>
    </row>
    <row r="219" spans="1:9">
      <c r="A219" s="206">
        <v>42397.689899999998</v>
      </c>
      <c r="B219" s="206">
        <v>1</v>
      </c>
      <c r="C219" s="206">
        <v>1</v>
      </c>
      <c r="D219" s="206">
        <v>10</v>
      </c>
      <c r="E219" s="206">
        <v>2</v>
      </c>
      <c r="F219" s="206">
        <v>67</v>
      </c>
      <c r="G219" s="206">
        <v>3</v>
      </c>
      <c r="H219" s="206">
        <v>7.45</v>
      </c>
      <c r="I219" s="207"/>
    </row>
    <row r="220" spans="1:9">
      <c r="A220" s="206">
        <v>42397.689899999998</v>
      </c>
      <c r="B220" s="206">
        <v>1</v>
      </c>
      <c r="C220" s="206">
        <v>1</v>
      </c>
      <c r="D220" s="206">
        <v>10</v>
      </c>
      <c r="E220" s="206">
        <v>2</v>
      </c>
      <c r="F220" s="206">
        <v>74</v>
      </c>
      <c r="G220" s="206">
        <v>3</v>
      </c>
      <c r="H220" s="206">
        <v>16.737241101950538</v>
      </c>
      <c r="I220" s="207"/>
    </row>
    <row r="221" spans="1:9">
      <c r="A221" s="206">
        <v>42397.689899999998</v>
      </c>
      <c r="B221" s="206">
        <v>1</v>
      </c>
      <c r="C221" s="206">
        <v>1</v>
      </c>
      <c r="D221" s="206">
        <v>10</v>
      </c>
      <c r="E221" s="206">
        <v>3</v>
      </c>
      <c r="F221" s="206">
        <v>74</v>
      </c>
      <c r="G221" s="206">
        <v>3</v>
      </c>
      <c r="H221" s="206">
        <v>10.738511891713962</v>
      </c>
      <c r="I221" s="207"/>
    </row>
    <row r="222" spans="1:9">
      <c r="A222" s="206">
        <v>42397.689899999998</v>
      </c>
      <c r="B222" s="206">
        <v>1</v>
      </c>
      <c r="C222" s="206">
        <v>1</v>
      </c>
      <c r="D222" s="206">
        <v>10</v>
      </c>
      <c r="E222" s="206">
        <v>4</v>
      </c>
      <c r="F222" s="206">
        <v>74</v>
      </c>
      <c r="G222" s="206">
        <v>3</v>
      </c>
      <c r="H222" s="206">
        <v>14.07294493354048</v>
      </c>
      <c r="I222" s="207"/>
    </row>
    <row r="223" spans="1:9">
      <c r="A223" s="206">
        <v>42397.689899999998</v>
      </c>
      <c r="B223" s="206">
        <v>1</v>
      </c>
      <c r="C223" s="206">
        <v>1</v>
      </c>
      <c r="D223" s="206">
        <v>11</v>
      </c>
      <c r="E223" s="206">
        <v>4</v>
      </c>
      <c r="F223" s="206">
        <v>1</v>
      </c>
      <c r="G223" s="206">
        <v>1</v>
      </c>
      <c r="H223" s="206">
        <v>11.756049420584571</v>
      </c>
      <c r="I223" s="207"/>
    </row>
    <row r="224" spans="1:9">
      <c r="A224" s="206">
        <v>42397.689899999998</v>
      </c>
      <c r="B224" s="206">
        <v>1</v>
      </c>
      <c r="C224" s="206">
        <v>1</v>
      </c>
      <c r="D224" s="206">
        <v>11</v>
      </c>
      <c r="E224" s="206">
        <v>3</v>
      </c>
      <c r="F224" s="206">
        <v>1</v>
      </c>
      <c r="G224" s="206">
        <v>2</v>
      </c>
      <c r="H224" s="206">
        <v>3.8570718121270624</v>
      </c>
      <c r="I224" s="207"/>
    </row>
    <row r="225" spans="1:9">
      <c r="A225" s="206">
        <v>42397.689899999998</v>
      </c>
      <c r="B225" s="206">
        <v>1</v>
      </c>
      <c r="C225" s="206">
        <v>1</v>
      </c>
      <c r="D225" s="206">
        <v>11</v>
      </c>
      <c r="E225" s="206">
        <v>4</v>
      </c>
      <c r="F225" s="206">
        <v>1</v>
      </c>
      <c r="G225" s="206">
        <v>2</v>
      </c>
      <c r="H225" s="206">
        <v>2.15</v>
      </c>
      <c r="I225" s="207"/>
    </row>
    <row r="226" spans="1:9">
      <c r="A226" s="206">
        <v>42397.689899999998</v>
      </c>
      <c r="B226" s="206">
        <v>1</v>
      </c>
      <c r="C226" s="206">
        <v>1</v>
      </c>
      <c r="D226" s="206">
        <v>11</v>
      </c>
      <c r="E226" s="206">
        <v>3</v>
      </c>
      <c r="F226" s="206">
        <v>1</v>
      </c>
      <c r="G226" s="206">
        <v>3</v>
      </c>
      <c r="H226" s="206">
        <v>10.489174496744646</v>
      </c>
      <c r="I226" s="207"/>
    </row>
    <row r="227" spans="1:9">
      <c r="A227" s="206">
        <v>42397.689899999998</v>
      </c>
      <c r="B227" s="206">
        <v>1</v>
      </c>
      <c r="C227" s="206">
        <v>1</v>
      </c>
      <c r="D227" s="206">
        <v>11</v>
      </c>
      <c r="E227" s="206">
        <v>4</v>
      </c>
      <c r="F227" s="206">
        <v>1</v>
      </c>
      <c r="G227" s="206">
        <v>3</v>
      </c>
      <c r="H227" s="206">
        <v>19.325399058561285</v>
      </c>
      <c r="I227" s="207"/>
    </row>
    <row r="228" spans="1:9">
      <c r="A228" s="206">
        <v>42397.689899999998</v>
      </c>
      <c r="B228" s="206">
        <v>1</v>
      </c>
      <c r="C228" s="206">
        <v>1</v>
      </c>
      <c r="D228" s="206">
        <v>11</v>
      </c>
      <c r="E228" s="206">
        <v>5</v>
      </c>
      <c r="F228" s="206">
        <v>1</v>
      </c>
      <c r="G228" s="206">
        <v>3</v>
      </c>
      <c r="H228" s="206">
        <v>5.838820792381429</v>
      </c>
      <c r="I228" s="207"/>
    </row>
    <row r="229" spans="1:9">
      <c r="A229" s="206">
        <v>42397.689899999998</v>
      </c>
      <c r="B229" s="206">
        <v>1</v>
      </c>
      <c r="C229" s="206">
        <v>1</v>
      </c>
      <c r="D229" s="206">
        <v>11</v>
      </c>
      <c r="E229" s="206">
        <v>2</v>
      </c>
      <c r="F229" s="206">
        <v>2</v>
      </c>
      <c r="G229" s="206">
        <v>2</v>
      </c>
      <c r="H229" s="206">
        <v>1.7122641619886889</v>
      </c>
      <c r="I229" s="207"/>
    </row>
    <row r="230" spans="1:9">
      <c r="A230" s="206">
        <v>42397.689899999998</v>
      </c>
      <c r="B230" s="206">
        <v>1</v>
      </c>
      <c r="C230" s="206">
        <v>1</v>
      </c>
      <c r="D230" s="206">
        <v>11</v>
      </c>
      <c r="E230" s="206">
        <v>4</v>
      </c>
      <c r="F230" s="206">
        <v>2</v>
      </c>
      <c r="G230" s="206">
        <v>2</v>
      </c>
      <c r="H230" s="206">
        <v>2.0268534228432409</v>
      </c>
      <c r="I230" s="207"/>
    </row>
    <row r="231" spans="1:9">
      <c r="A231" s="206">
        <v>42397.689899999998</v>
      </c>
      <c r="B231" s="206">
        <v>1</v>
      </c>
      <c r="C231" s="206">
        <v>1</v>
      </c>
      <c r="D231" s="206">
        <v>11</v>
      </c>
      <c r="E231" s="206">
        <v>2</v>
      </c>
      <c r="F231" s="206">
        <v>2</v>
      </c>
      <c r="G231" s="206">
        <v>3</v>
      </c>
      <c r="H231" s="206">
        <v>4.7374185244412867</v>
      </c>
      <c r="I231" s="207"/>
    </row>
    <row r="232" spans="1:9">
      <c r="A232" s="206">
        <v>42397.689899999998</v>
      </c>
      <c r="B232" s="206">
        <v>1</v>
      </c>
      <c r="C232" s="206">
        <v>1</v>
      </c>
      <c r="D232" s="206">
        <v>11</v>
      </c>
      <c r="E232" s="206">
        <v>4</v>
      </c>
      <c r="F232" s="206">
        <v>2</v>
      </c>
      <c r="G232" s="206">
        <v>3</v>
      </c>
      <c r="H232" s="206">
        <v>5.6872902014108844</v>
      </c>
      <c r="I232" s="207"/>
    </row>
    <row r="233" spans="1:9">
      <c r="A233" s="206">
        <v>42397.689899999998</v>
      </c>
      <c r="B233" s="206">
        <v>1</v>
      </c>
      <c r="C233" s="206">
        <v>1</v>
      </c>
      <c r="D233" s="206">
        <v>11</v>
      </c>
      <c r="E233" s="206">
        <v>5</v>
      </c>
      <c r="F233" s="206">
        <v>3</v>
      </c>
      <c r="G233" s="206">
        <v>2</v>
      </c>
      <c r="H233" s="206">
        <v>9.4688208157974501</v>
      </c>
      <c r="I233" s="207"/>
    </row>
    <row r="234" spans="1:9">
      <c r="A234" s="206">
        <v>42397.689899999998</v>
      </c>
      <c r="B234" s="206">
        <v>1</v>
      </c>
      <c r="C234" s="206">
        <v>1</v>
      </c>
      <c r="D234" s="206">
        <v>11</v>
      </c>
      <c r="E234" s="206">
        <v>3</v>
      </c>
      <c r="F234" s="206">
        <v>3</v>
      </c>
      <c r="G234" s="206">
        <v>3</v>
      </c>
      <c r="H234" s="206">
        <v>3.615059463130855</v>
      </c>
      <c r="I234" s="207"/>
    </row>
    <row r="235" spans="1:9">
      <c r="A235" s="206">
        <v>42397.689899999998</v>
      </c>
      <c r="B235" s="206">
        <v>1</v>
      </c>
      <c r="C235" s="206">
        <v>1</v>
      </c>
      <c r="D235" s="206">
        <v>11</v>
      </c>
      <c r="E235" s="206">
        <v>3</v>
      </c>
      <c r="F235" s="206">
        <v>4</v>
      </c>
      <c r="G235" s="206">
        <v>3</v>
      </c>
      <c r="H235" s="206">
        <v>2.25</v>
      </c>
      <c r="I235" s="207"/>
    </row>
    <row r="236" spans="1:9">
      <c r="A236" s="206">
        <v>42397.689899999998</v>
      </c>
      <c r="B236" s="206">
        <v>1</v>
      </c>
      <c r="C236" s="206">
        <v>1</v>
      </c>
      <c r="D236" s="206">
        <v>11</v>
      </c>
      <c r="E236" s="206">
        <v>3</v>
      </c>
      <c r="F236" s="206">
        <v>8</v>
      </c>
      <c r="G236" s="206">
        <v>3</v>
      </c>
      <c r="H236" s="206">
        <v>59.122628496749854</v>
      </c>
      <c r="I236" s="207"/>
    </row>
    <row r="237" spans="1:9">
      <c r="A237" s="206">
        <v>42397.689899999998</v>
      </c>
      <c r="B237" s="206">
        <v>1</v>
      </c>
      <c r="C237" s="206">
        <v>1</v>
      </c>
      <c r="D237" s="206">
        <v>11</v>
      </c>
      <c r="E237" s="206">
        <v>4</v>
      </c>
      <c r="F237" s="206">
        <v>8</v>
      </c>
      <c r="G237" s="206">
        <v>3</v>
      </c>
      <c r="H237" s="206">
        <v>9.0236321336803904</v>
      </c>
      <c r="I237" s="207"/>
    </row>
    <row r="238" spans="1:9">
      <c r="A238" s="206">
        <v>42397.689899999998</v>
      </c>
      <c r="B238" s="206">
        <v>1</v>
      </c>
      <c r="C238" s="206">
        <v>1</v>
      </c>
      <c r="D238" s="206">
        <v>11</v>
      </c>
      <c r="E238" s="206">
        <v>5</v>
      </c>
      <c r="F238" s="206">
        <v>8</v>
      </c>
      <c r="G238" s="206">
        <v>3</v>
      </c>
      <c r="H238" s="206">
        <v>6.1812736247791671</v>
      </c>
      <c r="I238" s="207"/>
    </row>
    <row r="239" spans="1:9">
      <c r="A239" s="206">
        <v>42397.689899999998</v>
      </c>
      <c r="B239" s="206">
        <v>1</v>
      </c>
      <c r="C239" s="206">
        <v>1</v>
      </c>
      <c r="D239" s="206">
        <v>11</v>
      </c>
      <c r="E239" s="206">
        <v>4</v>
      </c>
      <c r="F239" s="206">
        <v>9</v>
      </c>
      <c r="G239" s="206">
        <v>1</v>
      </c>
      <c r="H239" s="206">
        <v>13.013207631114035</v>
      </c>
      <c r="I239" s="207"/>
    </row>
    <row r="240" spans="1:9">
      <c r="A240" s="206">
        <v>42397.689899999998</v>
      </c>
      <c r="B240" s="206">
        <v>1</v>
      </c>
      <c r="C240" s="206">
        <v>1</v>
      </c>
      <c r="D240" s="206">
        <v>11</v>
      </c>
      <c r="E240" s="206">
        <v>4</v>
      </c>
      <c r="F240" s="206">
        <v>9</v>
      </c>
      <c r="G240" s="206">
        <v>2</v>
      </c>
      <c r="H240" s="206">
        <v>21.380178178564663</v>
      </c>
      <c r="I240" s="207"/>
    </row>
    <row r="241" spans="1:9">
      <c r="A241" s="206">
        <v>42397.689899999998</v>
      </c>
      <c r="B241" s="206">
        <v>1</v>
      </c>
      <c r="C241" s="206">
        <v>1</v>
      </c>
      <c r="D241" s="206">
        <v>11</v>
      </c>
      <c r="E241" s="206">
        <v>5</v>
      </c>
      <c r="F241" s="206">
        <v>9</v>
      </c>
      <c r="G241" s="206">
        <v>2</v>
      </c>
      <c r="H241" s="206">
        <v>4.195047196872288</v>
      </c>
      <c r="I241" s="207"/>
    </row>
    <row r="242" spans="1:9">
      <c r="A242" s="206">
        <v>42397.689899999998</v>
      </c>
      <c r="B242" s="206">
        <v>1</v>
      </c>
      <c r="C242" s="206">
        <v>1</v>
      </c>
      <c r="D242" s="206">
        <v>11</v>
      </c>
      <c r="E242" s="206">
        <v>3</v>
      </c>
      <c r="F242" s="206">
        <v>9</v>
      </c>
      <c r="G242" s="206">
        <v>3</v>
      </c>
      <c r="H242" s="206">
        <v>9.7573837870515945</v>
      </c>
      <c r="I242" s="207"/>
    </row>
    <row r="243" spans="1:9">
      <c r="A243" s="206">
        <v>42397.689899999998</v>
      </c>
      <c r="B243" s="206">
        <v>1</v>
      </c>
      <c r="C243" s="206">
        <v>1</v>
      </c>
      <c r="D243" s="206">
        <v>11</v>
      </c>
      <c r="E243" s="206">
        <v>4</v>
      </c>
      <c r="F243" s="206">
        <v>9</v>
      </c>
      <c r="G243" s="206">
        <v>3</v>
      </c>
      <c r="H243" s="206">
        <v>39.787017919943061</v>
      </c>
      <c r="I243" s="207"/>
    </row>
    <row r="244" spans="1:9">
      <c r="A244" s="206">
        <v>42397.689899999998</v>
      </c>
      <c r="B244" s="206">
        <v>1</v>
      </c>
      <c r="C244" s="206">
        <v>1</v>
      </c>
      <c r="D244" s="206">
        <v>11</v>
      </c>
      <c r="E244" s="206">
        <v>5</v>
      </c>
      <c r="F244" s="206">
        <v>9</v>
      </c>
      <c r="G244" s="206">
        <v>3</v>
      </c>
      <c r="H244" s="206">
        <v>8.5815210224285554</v>
      </c>
      <c r="I244" s="207"/>
    </row>
    <row r="245" spans="1:9">
      <c r="A245" s="206">
        <v>42397.689899999998</v>
      </c>
      <c r="B245" s="206">
        <v>1</v>
      </c>
      <c r="C245" s="206">
        <v>1</v>
      </c>
      <c r="D245" s="206">
        <v>11</v>
      </c>
      <c r="E245" s="206">
        <v>3</v>
      </c>
      <c r="F245" s="206">
        <v>10</v>
      </c>
      <c r="G245" s="206">
        <v>1</v>
      </c>
      <c r="H245" s="206">
        <v>190.02496901806208</v>
      </c>
      <c r="I245" s="207"/>
    </row>
    <row r="246" spans="1:9">
      <c r="A246" s="206">
        <v>42397.689899999998</v>
      </c>
      <c r="B246" s="206">
        <v>1</v>
      </c>
      <c r="C246" s="206">
        <v>1</v>
      </c>
      <c r="D246" s="206">
        <v>11</v>
      </c>
      <c r="E246" s="206">
        <v>4</v>
      </c>
      <c r="F246" s="206">
        <v>10</v>
      </c>
      <c r="G246" s="206">
        <v>1</v>
      </c>
      <c r="H246" s="206">
        <v>971.21197775418045</v>
      </c>
      <c r="I246" s="207"/>
    </row>
    <row r="247" spans="1:9">
      <c r="A247" s="206">
        <v>42397.689899999998</v>
      </c>
      <c r="B247" s="206">
        <v>1</v>
      </c>
      <c r="C247" s="206">
        <v>1</v>
      </c>
      <c r="D247" s="206">
        <v>11</v>
      </c>
      <c r="E247" s="206">
        <v>5</v>
      </c>
      <c r="F247" s="206">
        <v>10</v>
      </c>
      <c r="G247" s="206">
        <v>1</v>
      </c>
      <c r="H247" s="206">
        <v>20.748009552228282</v>
      </c>
      <c r="I247" s="207"/>
    </row>
    <row r="248" spans="1:9">
      <c r="A248" s="206">
        <v>42397.689899999998</v>
      </c>
      <c r="B248" s="206">
        <v>1</v>
      </c>
      <c r="C248" s="206">
        <v>1</v>
      </c>
      <c r="D248" s="206">
        <v>11</v>
      </c>
      <c r="E248" s="206">
        <v>3</v>
      </c>
      <c r="F248" s="206">
        <v>10</v>
      </c>
      <c r="G248" s="206">
        <v>2</v>
      </c>
      <c r="H248" s="206">
        <v>607.35689509778604</v>
      </c>
      <c r="I248" s="207"/>
    </row>
    <row r="249" spans="1:9">
      <c r="A249" s="206">
        <v>42397.689899999998</v>
      </c>
      <c r="B249" s="206">
        <v>1</v>
      </c>
      <c r="C249" s="206">
        <v>1</v>
      </c>
      <c r="D249" s="206">
        <v>11</v>
      </c>
      <c r="E249" s="206">
        <v>4</v>
      </c>
      <c r="F249" s="206">
        <v>10</v>
      </c>
      <c r="G249" s="206">
        <v>2</v>
      </c>
      <c r="H249" s="206">
        <v>590.41474439779154</v>
      </c>
      <c r="I249" s="207"/>
    </row>
    <row r="250" spans="1:9">
      <c r="A250" s="206">
        <v>42397.689899999998</v>
      </c>
      <c r="B250" s="206">
        <v>1</v>
      </c>
      <c r="C250" s="206">
        <v>1</v>
      </c>
      <c r="D250" s="206">
        <v>11</v>
      </c>
      <c r="E250" s="206">
        <v>5</v>
      </c>
      <c r="F250" s="206">
        <v>10</v>
      </c>
      <c r="G250" s="206">
        <v>2</v>
      </c>
      <c r="H250" s="206">
        <v>37.011965142403923</v>
      </c>
      <c r="I250" s="207"/>
    </row>
    <row r="251" spans="1:9">
      <c r="A251" s="206">
        <v>42397.689899999998</v>
      </c>
      <c r="B251" s="206">
        <v>1</v>
      </c>
      <c r="C251" s="206">
        <v>1</v>
      </c>
      <c r="D251" s="206">
        <v>11</v>
      </c>
      <c r="E251" s="206">
        <v>3</v>
      </c>
      <c r="F251" s="206">
        <v>10</v>
      </c>
      <c r="G251" s="206">
        <v>3</v>
      </c>
      <c r="H251" s="206">
        <v>331.22256043355003</v>
      </c>
      <c r="I251" s="207"/>
    </row>
    <row r="252" spans="1:9">
      <c r="A252" s="206">
        <v>42397.689899999998</v>
      </c>
      <c r="B252" s="206">
        <v>1</v>
      </c>
      <c r="C252" s="206">
        <v>1</v>
      </c>
      <c r="D252" s="206">
        <v>11</v>
      </c>
      <c r="E252" s="206">
        <v>4</v>
      </c>
      <c r="F252" s="206">
        <v>10</v>
      </c>
      <c r="G252" s="206">
        <v>3</v>
      </c>
      <c r="H252" s="206">
        <v>32.215754904088392</v>
      </c>
      <c r="I252" s="207"/>
    </row>
    <row r="253" spans="1:9">
      <c r="A253" s="206">
        <v>42397.689899999998</v>
      </c>
      <c r="B253" s="206">
        <v>1</v>
      </c>
      <c r="C253" s="206">
        <v>1</v>
      </c>
      <c r="D253" s="206">
        <v>11</v>
      </c>
      <c r="E253" s="206">
        <v>4</v>
      </c>
      <c r="F253" s="206">
        <v>11</v>
      </c>
      <c r="G253" s="206">
        <v>1</v>
      </c>
      <c r="H253" s="206">
        <v>32.926839835042486</v>
      </c>
      <c r="I253" s="207"/>
    </row>
    <row r="254" spans="1:9">
      <c r="A254" s="206">
        <v>42397.689899999998</v>
      </c>
      <c r="B254" s="206">
        <v>1</v>
      </c>
      <c r="C254" s="206">
        <v>1</v>
      </c>
      <c r="D254" s="206">
        <v>11</v>
      </c>
      <c r="E254" s="206">
        <v>2</v>
      </c>
      <c r="F254" s="206">
        <v>11</v>
      </c>
      <c r="G254" s="206">
        <v>2</v>
      </c>
      <c r="H254" s="206">
        <v>4.55</v>
      </c>
      <c r="I254" s="207"/>
    </row>
    <row r="255" spans="1:9">
      <c r="A255" s="206">
        <v>42397.689899999998</v>
      </c>
      <c r="B255" s="206">
        <v>1</v>
      </c>
      <c r="C255" s="206">
        <v>1</v>
      </c>
      <c r="D255" s="206">
        <v>11</v>
      </c>
      <c r="E255" s="206">
        <v>3</v>
      </c>
      <c r="F255" s="206">
        <v>11</v>
      </c>
      <c r="G255" s="206">
        <v>2</v>
      </c>
      <c r="H255" s="206">
        <v>175.92567008275537</v>
      </c>
      <c r="I255" s="207"/>
    </row>
    <row r="256" spans="1:9">
      <c r="A256" s="206">
        <v>42397.689899999998</v>
      </c>
      <c r="B256" s="206">
        <v>1</v>
      </c>
      <c r="C256" s="206">
        <v>1</v>
      </c>
      <c r="D256" s="206">
        <v>11</v>
      </c>
      <c r="E256" s="206">
        <v>4</v>
      </c>
      <c r="F256" s="206">
        <v>11</v>
      </c>
      <c r="G256" s="206">
        <v>2</v>
      </c>
      <c r="H256" s="206">
        <v>102.32880865897073</v>
      </c>
      <c r="I256" s="207"/>
    </row>
    <row r="257" spans="1:9">
      <c r="A257" s="206">
        <v>42397.689899999998</v>
      </c>
      <c r="B257" s="206">
        <v>1</v>
      </c>
      <c r="C257" s="206">
        <v>1</v>
      </c>
      <c r="D257" s="206">
        <v>11</v>
      </c>
      <c r="E257" s="206">
        <v>2</v>
      </c>
      <c r="F257" s="206">
        <v>11</v>
      </c>
      <c r="G257" s="206">
        <v>3</v>
      </c>
      <c r="H257" s="206">
        <v>22.115141614032886</v>
      </c>
      <c r="I257" s="207"/>
    </row>
    <row r="258" spans="1:9">
      <c r="A258" s="206">
        <v>42397.689899999998</v>
      </c>
      <c r="B258" s="206">
        <v>1</v>
      </c>
      <c r="C258" s="206">
        <v>1</v>
      </c>
      <c r="D258" s="206">
        <v>11</v>
      </c>
      <c r="E258" s="206">
        <v>3</v>
      </c>
      <c r="F258" s="206">
        <v>11</v>
      </c>
      <c r="G258" s="206">
        <v>3</v>
      </c>
      <c r="H258" s="206">
        <v>327.88351582696509</v>
      </c>
      <c r="I258" s="207"/>
    </row>
    <row r="259" spans="1:9">
      <c r="A259" s="206">
        <v>42397.689899999998</v>
      </c>
      <c r="B259" s="206">
        <v>1</v>
      </c>
      <c r="C259" s="206">
        <v>1</v>
      </c>
      <c r="D259" s="206">
        <v>11</v>
      </c>
      <c r="E259" s="206">
        <v>4</v>
      </c>
      <c r="F259" s="206">
        <v>11</v>
      </c>
      <c r="G259" s="206">
        <v>3</v>
      </c>
      <c r="H259" s="206">
        <v>211.94329852688381</v>
      </c>
      <c r="I259" s="207"/>
    </row>
    <row r="260" spans="1:9">
      <c r="A260" s="206">
        <v>42397.689899999998</v>
      </c>
      <c r="B260" s="206">
        <v>1</v>
      </c>
      <c r="C260" s="206">
        <v>1</v>
      </c>
      <c r="D260" s="206">
        <v>11</v>
      </c>
      <c r="E260" s="206">
        <v>5</v>
      </c>
      <c r="F260" s="206">
        <v>11</v>
      </c>
      <c r="G260" s="206">
        <v>3</v>
      </c>
      <c r="H260" s="206">
        <v>6.7291981566155474</v>
      </c>
      <c r="I260" s="207"/>
    </row>
    <row r="261" spans="1:9">
      <c r="A261" s="206">
        <v>42397.689899999998</v>
      </c>
      <c r="B261" s="206">
        <v>1</v>
      </c>
      <c r="C261" s="206">
        <v>1</v>
      </c>
      <c r="D261" s="206">
        <v>11</v>
      </c>
      <c r="E261" s="206">
        <v>3</v>
      </c>
      <c r="F261" s="206">
        <v>13</v>
      </c>
      <c r="G261" s="206">
        <v>3</v>
      </c>
      <c r="H261" s="206">
        <v>11.983009396093573</v>
      </c>
      <c r="I261" s="207"/>
    </row>
    <row r="262" spans="1:9">
      <c r="A262" s="206">
        <v>42397.689899999998</v>
      </c>
      <c r="B262" s="206">
        <v>1</v>
      </c>
      <c r="C262" s="206">
        <v>1</v>
      </c>
      <c r="D262" s="206">
        <v>11</v>
      </c>
      <c r="E262" s="206">
        <v>4</v>
      </c>
      <c r="F262" s="206">
        <v>13</v>
      </c>
      <c r="G262" s="206">
        <v>3</v>
      </c>
      <c r="H262" s="206">
        <v>10.753018937288967</v>
      </c>
      <c r="I262" s="207"/>
    </row>
    <row r="263" spans="1:9">
      <c r="A263" s="206">
        <v>42397.689899999998</v>
      </c>
      <c r="B263" s="206">
        <v>1</v>
      </c>
      <c r="C263" s="206">
        <v>1</v>
      </c>
      <c r="D263" s="206">
        <v>11</v>
      </c>
      <c r="E263" s="206">
        <v>3</v>
      </c>
      <c r="F263" s="206">
        <v>14</v>
      </c>
      <c r="G263" s="206">
        <v>1</v>
      </c>
      <c r="H263" s="206">
        <v>34.228160598153892</v>
      </c>
      <c r="I263" s="207"/>
    </row>
    <row r="264" spans="1:9">
      <c r="A264" s="206">
        <v>42397.689899999998</v>
      </c>
      <c r="B264" s="206">
        <v>1</v>
      </c>
      <c r="C264" s="206">
        <v>1</v>
      </c>
      <c r="D264" s="206">
        <v>11</v>
      </c>
      <c r="E264" s="206">
        <v>4</v>
      </c>
      <c r="F264" s="206">
        <v>14</v>
      </c>
      <c r="G264" s="206">
        <v>1</v>
      </c>
      <c r="H264" s="206">
        <v>10.467034094085991</v>
      </c>
      <c r="I264" s="207"/>
    </row>
    <row r="265" spans="1:9">
      <c r="A265" s="206">
        <v>42397.689899999998</v>
      </c>
      <c r="B265" s="206">
        <v>1</v>
      </c>
      <c r="C265" s="206">
        <v>1</v>
      </c>
      <c r="D265" s="206">
        <v>11</v>
      </c>
      <c r="E265" s="206">
        <v>3</v>
      </c>
      <c r="F265" s="206">
        <v>14</v>
      </c>
      <c r="G265" s="206">
        <v>3</v>
      </c>
      <c r="H265" s="206">
        <v>12.87622649815494</v>
      </c>
      <c r="I265" s="207"/>
    </row>
    <row r="266" spans="1:9">
      <c r="A266" s="206">
        <v>42397.689899999998</v>
      </c>
      <c r="B266" s="206">
        <v>1</v>
      </c>
      <c r="C266" s="206">
        <v>1</v>
      </c>
      <c r="D266" s="206">
        <v>11</v>
      </c>
      <c r="E266" s="206">
        <v>4</v>
      </c>
      <c r="F266" s="206">
        <v>14</v>
      </c>
      <c r="G266" s="206">
        <v>3</v>
      </c>
      <c r="H266" s="206">
        <v>9.2462264747389202</v>
      </c>
      <c r="I266" s="207"/>
    </row>
    <row r="267" spans="1:9">
      <c r="A267" s="206">
        <v>42397.689899999998</v>
      </c>
      <c r="B267" s="206">
        <v>1</v>
      </c>
      <c r="C267" s="206">
        <v>1</v>
      </c>
      <c r="D267" s="206">
        <v>11</v>
      </c>
      <c r="E267" s="206">
        <v>3</v>
      </c>
      <c r="F267" s="206">
        <v>15</v>
      </c>
      <c r="G267" s="206">
        <v>1</v>
      </c>
      <c r="H267" s="206">
        <v>154.76235932679327</v>
      </c>
      <c r="I267" s="207"/>
    </row>
    <row r="268" spans="1:9">
      <c r="A268" s="206">
        <v>42397.689899999998</v>
      </c>
      <c r="B268" s="206">
        <v>1</v>
      </c>
      <c r="C268" s="206">
        <v>1</v>
      </c>
      <c r="D268" s="206">
        <v>11</v>
      </c>
      <c r="E268" s="206">
        <v>4</v>
      </c>
      <c r="F268" s="206">
        <v>15</v>
      </c>
      <c r="G268" s="206">
        <v>1</v>
      </c>
      <c r="H268" s="206">
        <v>162.15734555362965</v>
      </c>
      <c r="I268" s="207"/>
    </row>
    <row r="269" spans="1:9">
      <c r="A269" s="206">
        <v>42397.689899999998</v>
      </c>
      <c r="B269" s="206">
        <v>1</v>
      </c>
      <c r="C269" s="206">
        <v>1</v>
      </c>
      <c r="D269" s="206">
        <v>11</v>
      </c>
      <c r="E269" s="206">
        <v>5</v>
      </c>
      <c r="F269" s="206">
        <v>15</v>
      </c>
      <c r="G269" s="206">
        <v>1</v>
      </c>
      <c r="H269" s="206">
        <v>17.54</v>
      </c>
      <c r="I269" s="207"/>
    </row>
    <row r="270" spans="1:9">
      <c r="A270" s="206">
        <v>42397.689899999998</v>
      </c>
      <c r="B270" s="206">
        <v>1</v>
      </c>
      <c r="C270" s="206">
        <v>1</v>
      </c>
      <c r="D270" s="206">
        <v>11</v>
      </c>
      <c r="E270" s="206">
        <v>3</v>
      </c>
      <c r="F270" s="206">
        <v>15</v>
      </c>
      <c r="G270" s="206">
        <v>2</v>
      </c>
      <c r="H270" s="206">
        <v>62.439716510472884</v>
      </c>
      <c r="I270" s="207"/>
    </row>
    <row r="271" spans="1:9">
      <c r="A271" s="206">
        <v>42397.689899999998</v>
      </c>
      <c r="B271" s="206">
        <v>1</v>
      </c>
      <c r="C271" s="206">
        <v>1</v>
      </c>
      <c r="D271" s="206">
        <v>11</v>
      </c>
      <c r="E271" s="206">
        <v>4</v>
      </c>
      <c r="F271" s="206">
        <v>15</v>
      </c>
      <c r="G271" s="206">
        <v>2</v>
      </c>
      <c r="H271" s="206">
        <v>4.870498523548684</v>
      </c>
      <c r="I271" s="207"/>
    </row>
    <row r="272" spans="1:9">
      <c r="A272" s="206">
        <v>42397.689899999998</v>
      </c>
      <c r="B272" s="206">
        <v>1</v>
      </c>
      <c r="C272" s="206">
        <v>1</v>
      </c>
      <c r="D272" s="206">
        <v>11</v>
      </c>
      <c r="E272" s="206">
        <v>3</v>
      </c>
      <c r="F272" s="206">
        <v>15</v>
      </c>
      <c r="G272" s="206">
        <v>3</v>
      </c>
      <c r="H272" s="206">
        <v>142.60125001985983</v>
      </c>
      <c r="I272" s="207"/>
    </row>
    <row r="273" spans="1:9">
      <c r="A273" s="206">
        <v>42397.689899999998</v>
      </c>
      <c r="B273" s="206">
        <v>1</v>
      </c>
      <c r="C273" s="206">
        <v>1</v>
      </c>
      <c r="D273" s="206">
        <v>11</v>
      </c>
      <c r="E273" s="206">
        <v>4</v>
      </c>
      <c r="F273" s="206">
        <v>15</v>
      </c>
      <c r="G273" s="206">
        <v>3</v>
      </c>
      <c r="H273" s="206">
        <v>59.839515899747994</v>
      </c>
      <c r="I273" s="207"/>
    </row>
    <row r="274" spans="1:9">
      <c r="A274" s="206">
        <v>42397.689899999998</v>
      </c>
      <c r="B274" s="206">
        <v>1</v>
      </c>
      <c r="C274" s="206">
        <v>1</v>
      </c>
      <c r="D274" s="206">
        <v>11</v>
      </c>
      <c r="E274" s="206">
        <v>5</v>
      </c>
      <c r="F274" s="206">
        <v>15</v>
      </c>
      <c r="G274" s="206">
        <v>3</v>
      </c>
      <c r="H274" s="206">
        <v>19.804612192718821</v>
      </c>
      <c r="I274" s="207"/>
    </row>
    <row r="275" spans="1:9">
      <c r="A275" s="206">
        <v>42397.689899999998</v>
      </c>
      <c r="B275" s="206">
        <v>1</v>
      </c>
      <c r="C275" s="206">
        <v>1</v>
      </c>
      <c r="D275" s="206">
        <v>11</v>
      </c>
      <c r="E275" s="206">
        <v>3</v>
      </c>
      <c r="F275" s="206">
        <v>16</v>
      </c>
      <c r="G275" s="206">
        <v>2</v>
      </c>
      <c r="H275" s="206">
        <v>33.234111510295925</v>
      </c>
      <c r="I275" s="207"/>
    </row>
    <row r="276" spans="1:9">
      <c r="A276" s="206">
        <v>42397.689899999998</v>
      </c>
      <c r="B276" s="206">
        <v>1</v>
      </c>
      <c r="C276" s="206">
        <v>1</v>
      </c>
      <c r="D276" s="206">
        <v>11</v>
      </c>
      <c r="E276" s="206">
        <v>4</v>
      </c>
      <c r="F276" s="206">
        <v>16</v>
      </c>
      <c r="G276" s="206">
        <v>2</v>
      </c>
      <c r="H276" s="206">
        <v>83.582406361718711</v>
      </c>
      <c r="I276" s="207"/>
    </row>
    <row r="277" spans="1:9">
      <c r="A277" s="206">
        <v>42397.689899999998</v>
      </c>
      <c r="B277" s="206">
        <v>1</v>
      </c>
      <c r="C277" s="206">
        <v>1</v>
      </c>
      <c r="D277" s="206">
        <v>11</v>
      </c>
      <c r="E277" s="206">
        <v>3</v>
      </c>
      <c r="F277" s="206">
        <v>16</v>
      </c>
      <c r="G277" s="206">
        <v>3</v>
      </c>
      <c r="H277" s="206">
        <v>34.61312832235528</v>
      </c>
      <c r="I277" s="207"/>
    </row>
    <row r="278" spans="1:9">
      <c r="A278" s="206">
        <v>42397.689899999998</v>
      </c>
      <c r="B278" s="206">
        <v>1</v>
      </c>
      <c r="C278" s="206">
        <v>1</v>
      </c>
      <c r="D278" s="206">
        <v>11</v>
      </c>
      <c r="E278" s="206">
        <v>4</v>
      </c>
      <c r="F278" s="206">
        <v>16</v>
      </c>
      <c r="G278" s="206">
        <v>3</v>
      </c>
      <c r="H278" s="206">
        <v>10.765689754918593</v>
      </c>
      <c r="I278" s="207"/>
    </row>
    <row r="279" spans="1:9">
      <c r="A279" s="206">
        <v>42397.689899999998</v>
      </c>
      <c r="B279" s="206">
        <v>1</v>
      </c>
      <c r="C279" s="206">
        <v>1</v>
      </c>
      <c r="D279" s="206">
        <v>11</v>
      </c>
      <c r="E279" s="206">
        <v>3</v>
      </c>
      <c r="F279" s="206">
        <v>17</v>
      </c>
      <c r="G279" s="206">
        <v>2</v>
      </c>
      <c r="H279" s="206">
        <v>244.31437485959782</v>
      </c>
      <c r="I279" s="207"/>
    </row>
    <row r="280" spans="1:9">
      <c r="A280" s="206">
        <v>42397.689899999998</v>
      </c>
      <c r="B280" s="206">
        <v>1</v>
      </c>
      <c r="C280" s="206">
        <v>1</v>
      </c>
      <c r="D280" s="206">
        <v>11</v>
      </c>
      <c r="E280" s="206">
        <v>4</v>
      </c>
      <c r="F280" s="206">
        <v>17</v>
      </c>
      <c r="G280" s="206">
        <v>2</v>
      </c>
      <c r="H280" s="206">
        <v>83.713951869832357</v>
      </c>
      <c r="I280" s="207"/>
    </row>
    <row r="281" spans="1:9">
      <c r="A281" s="206">
        <v>42397.689899999998</v>
      </c>
      <c r="B281" s="206">
        <v>1</v>
      </c>
      <c r="C281" s="206">
        <v>1</v>
      </c>
      <c r="D281" s="206">
        <v>11</v>
      </c>
      <c r="E281" s="206">
        <v>3</v>
      </c>
      <c r="F281" s="206">
        <v>17</v>
      </c>
      <c r="G281" s="206">
        <v>3</v>
      </c>
      <c r="H281" s="206">
        <v>290.22125322723605</v>
      </c>
      <c r="I281" s="207"/>
    </row>
    <row r="282" spans="1:9">
      <c r="A282" s="206">
        <v>42397.689899999998</v>
      </c>
      <c r="B282" s="206">
        <v>1</v>
      </c>
      <c r="C282" s="206">
        <v>1</v>
      </c>
      <c r="D282" s="206">
        <v>11</v>
      </c>
      <c r="E282" s="206">
        <v>4</v>
      </c>
      <c r="F282" s="206">
        <v>17</v>
      </c>
      <c r="G282" s="206">
        <v>3</v>
      </c>
      <c r="H282" s="206">
        <v>49.367920030629371</v>
      </c>
      <c r="I282" s="207"/>
    </row>
    <row r="283" spans="1:9">
      <c r="A283" s="206">
        <v>42397.689899999998</v>
      </c>
      <c r="B283" s="206">
        <v>1</v>
      </c>
      <c r="C283" s="206">
        <v>1</v>
      </c>
      <c r="D283" s="206">
        <v>11</v>
      </c>
      <c r="E283" s="206">
        <v>3</v>
      </c>
      <c r="F283" s="206">
        <v>18</v>
      </c>
      <c r="G283" s="206">
        <v>2</v>
      </c>
      <c r="H283" s="206">
        <v>3.0856574497016505</v>
      </c>
      <c r="I283" s="207"/>
    </row>
    <row r="284" spans="1:9">
      <c r="A284" s="206">
        <v>42397.689899999998</v>
      </c>
      <c r="B284" s="206">
        <v>1</v>
      </c>
      <c r="C284" s="206">
        <v>1</v>
      </c>
      <c r="D284" s="206">
        <v>11</v>
      </c>
      <c r="E284" s="206">
        <v>3</v>
      </c>
      <c r="F284" s="206">
        <v>18</v>
      </c>
      <c r="G284" s="206">
        <v>3</v>
      </c>
      <c r="H284" s="206">
        <v>50.960534233060827</v>
      </c>
      <c r="I284" s="207"/>
    </row>
    <row r="285" spans="1:9">
      <c r="A285" s="206">
        <v>42397.689899999998</v>
      </c>
      <c r="B285" s="206">
        <v>1</v>
      </c>
      <c r="C285" s="206">
        <v>1</v>
      </c>
      <c r="D285" s="206">
        <v>11</v>
      </c>
      <c r="E285" s="206">
        <v>4</v>
      </c>
      <c r="F285" s="206">
        <v>18</v>
      </c>
      <c r="G285" s="206">
        <v>3</v>
      </c>
      <c r="H285" s="206">
        <v>18.533226337012387</v>
      </c>
      <c r="I285" s="207"/>
    </row>
    <row r="286" spans="1:9">
      <c r="A286" s="206">
        <v>42397.689899999998</v>
      </c>
      <c r="B286" s="206">
        <v>1</v>
      </c>
      <c r="C286" s="206">
        <v>1</v>
      </c>
      <c r="D286" s="206">
        <v>11</v>
      </c>
      <c r="E286" s="206">
        <v>3</v>
      </c>
      <c r="F286" s="206">
        <v>20</v>
      </c>
      <c r="G286" s="206">
        <v>2</v>
      </c>
      <c r="H286" s="206">
        <v>72.302881543432591</v>
      </c>
      <c r="I286" s="207"/>
    </row>
    <row r="287" spans="1:9">
      <c r="A287" s="206">
        <v>42397.689899999998</v>
      </c>
      <c r="B287" s="206">
        <v>1</v>
      </c>
      <c r="C287" s="206">
        <v>1</v>
      </c>
      <c r="D287" s="206">
        <v>11</v>
      </c>
      <c r="E287" s="206">
        <v>4</v>
      </c>
      <c r="F287" s="206">
        <v>20</v>
      </c>
      <c r="G287" s="206">
        <v>2</v>
      </c>
      <c r="H287" s="206">
        <v>31.780319060744052</v>
      </c>
      <c r="I287" s="207"/>
    </row>
    <row r="288" spans="1:9">
      <c r="A288" s="206">
        <v>42397.689899999998</v>
      </c>
      <c r="B288" s="206">
        <v>1</v>
      </c>
      <c r="C288" s="206">
        <v>1</v>
      </c>
      <c r="D288" s="206">
        <v>11</v>
      </c>
      <c r="E288" s="206">
        <v>3</v>
      </c>
      <c r="F288" s="206">
        <v>20</v>
      </c>
      <c r="G288" s="206">
        <v>3</v>
      </c>
      <c r="H288" s="206">
        <v>18.574528347393397</v>
      </c>
      <c r="I288" s="207"/>
    </row>
    <row r="289" spans="1:9">
      <c r="A289" s="206">
        <v>42397.689899999998</v>
      </c>
      <c r="B289" s="206">
        <v>1</v>
      </c>
      <c r="C289" s="206">
        <v>1</v>
      </c>
      <c r="D289" s="206">
        <v>11</v>
      </c>
      <c r="E289" s="206">
        <v>4</v>
      </c>
      <c r="F289" s="206">
        <v>22</v>
      </c>
      <c r="G289" s="206">
        <v>2</v>
      </c>
      <c r="H289" s="206">
        <v>1.75</v>
      </c>
      <c r="I289" s="207"/>
    </row>
    <row r="290" spans="1:9">
      <c r="A290" s="206">
        <v>42397.689899999998</v>
      </c>
      <c r="B290" s="206">
        <v>1</v>
      </c>
      <c r="C290" s="206">
        <v>1</v>
      </c>
      <c r="D290" s="206">
        <v>11</v>
      </c>
      <c r="E290" s="206">
        <v>3</v>
      </c>
      <c r="F290" s="206">
        <v>22</v>
      </c>
      <c r="G290" s="206">
        <v>3</v>
      </c>
      <c r="H290" s="206">
        <v>42.360475027589921</v>
      </c>
      <c r="I290" s="207"/>
    </row>
    <row r="291" spans="1:9">
      <c r="A291" s="206">
        <v>42397.689899999998</v>
      </c>
      <c r="B291" s="206">
        <v>1</v>
      </c>
      <c r="C291" s="206">
        <v>1</v>
      </c>
      <c r="D291" s="206">
        <v>11</v>
      </c>
      <c r="E291" s="206">
        <v>4</v>
      </c>
      <c r="F291" s="206">
        <v>22</v>
      </c>
      <c r="G291" s="206">
        <v>3</v>
      </c>
      <c r="H291" s="206">
        <v>4.3864738255562674</v>
      </c>
      <c r="I291" s="207"/>
    </row>
    <row r="292" spans="1:9">
      <c r="A292" s="206">
        <v>42397.689899999998</v>
      </c>
      <c r="B292" s="206">
        <v>1</v>
      </c>
      <c r="C292" s="206">
        <v>1</v>
      </c>
      <c r="D292" s="206">
        <v>11</v>
      </c>
      <c r="E292" s="206">
        <v>2</v>
      </c>
      <c r="F292" s="206">
        <v>25</v>
      </c>
      <c r="G292" s="206">
        <v>3</v>
      </c>
      <c r="H292" s="206">
        <v>4.58</v>
      </c>
      <c r="I292" s="207"/>
    </row>
    <row r="293" spans="1:9">
      <c r="A293" s="206">
        <v>42397.689899999998</v>
      </c>
      <c r="B293" s="206">
        <v>1</v>
      </c>
      <c r="C293" s="206">
        <v>1</v>
      </c>
      <c r="D293" s="206">
        <v>11</v>
      </c>
      <c r="E293" s="206">
        <v>3</v>
      </c>
      <c r="F293" s="206">
        <v>26</v>
      </c>
      <c r="G293" s="206">
        <v>2</v>
      </c>
      <c r="H293" s="206">
        <v>52.591335571081025</v>
      </c>
      <c r="I293" s="207"/>
    </row>
    <row r="294" spans="1:9">
      <c r="A294" s="206">
        <v>42397.689899999998</v>
      </c>
      <c r="B294" s="206">
        <v>1</v>
      </c>
      <c r="C294" s="206">
        <v>1</v>
      </c>
      <c r="D294" s="206">
        <v>11</v>
      </c>
      <c r="E294" s="206">
        <v>4</v>
      </c>
      <c r="F294" s="206">
        <v>26</v>
      </c>
      <c r="G294" s="206">
        <v>2</v>
      </c>
      <c r="H294" s="206">
        <v>45.780832112619422</v>
      </c>
      <c r="I294" s="207"/>
    </row>
    <row r="295" spans="1:9">
      <c r="A295" s="206">
        <v>42397.689899999998</v>
      </c>
      <c r="B295" s="206">
        <v>1</v>
      </c>
      <c r="C295" s="206">
        <v>1</v>
      </c>
      <c r="D295" s="206">
        <v>11</v>
      </c>
      <c r="E295" s="206">
        <v>3</v>
      </c>
      <c r="F295" s="206">
        <v>27</v>
      </c>
      <c r="G295" s="206">
        <v>3</v>
      </c>
      <c r="H295" s="206">
        <v>8.4072170353644626</v>
      </c>
      <c r="I295" s="207"/>
    </row>
    <row r="296" spans="1:9">
      <c r="A296" s="206">
        <v>42397.689899999998</v>
      </c>
      <c r="B296" s="206">
        <v>1</v>
      </c>
      <c r="C296" s="206">
        <v>1</v>
      </c>
      <c r="D296" s="206">
        <v>11</v>
      </c>
      <c r="E296" s="206">
        <v>3</v>
      </c>
      <c r="F296" s="206">
        <v>30</v>
      </c>
      <c r="G296" s="206">
        <v>1</v>
      </c>
      <c r="H296" s="206">
        <v>2.9793396418603186</v>
      </c>
      <c r="I296" s="207"/>
    </row>
    <row r="297" spans="1:9">
      <c r="A297" s="206">
        <v>42397.689899999998</v>
      </c>
      <c r="B297" s="206">
        <v>1</v>
      </c>
      <c r="C297" s="206">
        <v>1</v>
      </c>
      <c r="D297" s="206">
        <v>11</v>
      </c>
      <c r="E297" s="206">
        <v>4</v>
      </c>
      <c r="F297" s="206">
        <v>30</v>
      </c>
      <c r="G297" s="206">
        <v>1</v>
      </c>
      <c r="H297" s="206">
        <v>3.9553302141938715</v>
      </c>
      <c r="I297" s="207"/>
    </row>
    <row r="298" spans="1:9">
      <c r="A298" s="206">
        <v>42397.689899999998</v>
      </c>
      <c r="B298" s="206">
        <v>1</v>
      </c>
      <c r="C298" s="206">
        <v>1</v>
      </c>
      <c r="D298" s="206">
        <v>11</v>
      </c>
      <c r="E298" s="206">
        <v>3</v>
      </c>
      <c r="F298" s="206">
        <v>30</v>
      </c>
      <c r="G298" s="206">
        <v>2</v>
      </c>
      <c r="H298" s="206">
        <v>66.73271282816701</v>
      </c>
      <c r="I298" s="207"/>
    </row>
    <row r="299" spans="1:9">
      <c r="A299" s="206">
        <v>42397.689899999998</v>
      </c>
      <c r="B299" s="206">
        <v>1</v>
      </c>
      <c r="C299" s="206">
        <v>1</v>
      </c>
      <c r="D299" s="206">
        <v>11</v>
      </c>
      <c r="E299" s="206">
        <v>4</v>
      </c>
      <c r="F299" s="206">
        <v>30</v>
      </c>
      <c r="G299" s="206">
        <v>2</v>
      </c>
      <c r="H299" s="206">
        <v>8.9695826846719537</v>
      </c>
      <c r="I299" s="207"/>
    </row>
    <row r="300" spans="1:9">
      <c r="A300" s="206">
        <v>42397.689899999998</v>
      </c>
      <c r="B300" s="206">
        <v>1</v>
      </c>
      <c r="C300" s="206">
        <v>1</v>
      </c>
      <c r="D300" s="206">
        <v>11</v>
      </c>
      <c r="E300" s="206">
        <v>3</v>
      </c>
      <c r="F300" s="206">
        <v>30</v>
      </c>
      <c r="G300" s="206">
        <v>3</v>
      </c>
      <c r="H300" s="206">
        <v>21.65239525298373</v>
      </c>
      <c r="I300" s="207"/>
    </row>
    <row r="301" spans="1:9">
      <c r="A301" s="206">
        <v>42397.689899999998</v>
      </c>
      <c r="B301" s="206">
        <v>1</v>
      </c>
      <c r="C301" s="206">
        <v>1</v>
      </c>
      <c r="D301" s="206">
        <v>11</v>
      </c>
      <c r="E301" s="206">
        <v>4</v>
      </c>
      <c r="F301" s="206">
        <v>30</v>
      </c>
      <c r="G301" s="206">
        <v>3</v>
      </c>
      <c r="H301" s="206">
        <v>4.0580660639131931</v>
      </c>
      <c r="I301" s="207"/>
    </row>
    <row r="302" spans="1:9">
      <c r="A302" s="206">
        <v>42397.689899999998</v>
      </c>
      <c r="B302" s="206">
        <v>1</v>
      </c>
      <c r="C302" s="206">
        <v>1</v>
      </c>
      <c r="D302" s="206">
        <v>11</v>
      </c>
      <c r="E302" s="206">
        <v>3</v>
      </c>
      <c r="F302" s="206">
        <v>36</v>
      </c>
      <c r="G302" s="206">
        <v>1</v>
      </c>
      <c r="H302" s="206">
        <v>18.488263221568282</v>
      </c>
      <c r="I302" s="207"/>
    </row>
    <row r="303" spans="1:9">
      <c r="A303" s="206">
        <v>42397.689899999998</v>
      </c>
      <c r="B303" s="206">
        <v>1</v>
      </c>
      <c r="C303" s="206">
        <v>1</v>
      </c>
      <c r="D303" s="206">
        <v>11</v>
      </c>
      <c r="E303" s="206">
        <v>4</v>
      </c>
      <c r="F303" s="206">
        <v>36</v>
      </c>
      <c r="G303" s="206">
        <v>1</v>
      </c>
      <c r="H303" s="206">
        <v>91.155815302442548</v>
      </c>
      <c r="I303" s="207"/>
    </row>
    <row r="304" spans="1:9">
      <c r="A304" s="206">
        <v>42397.689899999998</v>
      </c>
      <c r="B304" s="206">
        <v>1</v>
      </c>
      <c r="C304" s="206">
        <v>1</v>
      </c>
      <c r="D304" s="206">
        <v>11</v>
      </c>
      <c r="E304" s="206">
        <v>3</v>
      </c>
      <c r="F304" s="206">
        <v>36</v>
      </c>
      <c r="G304" s="206">
        <v>3</v>
      </c>
      <c r="H304" s="206">
        <v>43.78514159061686</v>
      </c>
      <c r="I304" s="207"/>
    </row>
    <row r="305" spans="1:9">
      <c r="A305" s="206">
        <v>42397.689899999998</v>
      </c>
      <c r="B305" s="206">
        <v>1</v>
      </c>
      <c r="C305" s="206">
        <v>1</v>
      </c>
      <c r="D305" s="206">
        <v>11</v>
      </c>
      <c r="E305" s="206">
        <v>4</v>
      </c>
      <c r="F305" s="206">
        <v>36</v>
      </c>
      <c r="G305" s="206">
        <v>3</v>
      </c>
      <c r="H305" s="206">
        <v>19.843702281986111</v>
      </c>
      <c r="I305" s="207"/>
    </row>
    <row r="306" spans="1:9">
      <c r="A306" s="206">
        <v>42397.689899999998</v>
      </c>
      <c r="B306" s="206">
        <v>1</v>
      </c>
      <c r="C306" s="206">
        <v>1</v>
      </c>
      <c r="D306" s="206">
        <v>11</v>
      </c>
      <c r="E306" s="206">
        <v>2</v>
      </c>
      <c r="F306" s="206">
        <v>37</v>
      </c>
      <c r="G306" s="206">
        <v>3</v>
      </c>
      <c r="H306" s="206">
        <v>2.0419791946555041</v>
      </c>
      <c r="I306" s="207"/>
    </row>
    <row r="307" spans="1:9">
      <c r="A307" s="206">
        <v>42397.689899999998</v>
      </c>
      <c r="B307" s="206">
        <v>1</v>
      </c>
      <c r="C307" s="206">
        <v>1</v>
      </c>
      <c r="D307" s="206">
        <v>11</v>
      </c>
      <c r="E307" s="206">
        <v>4</v>
      </c>
      <c r="F307" s="206">
        <v>39</v>
      </c>
      <c r="G307" s="206">
        <v>3</v>
      </c>
      <c r="H307" s="206">
        <v>8.5889755237619294</v>
      </c>
      <c r="I307" s="207"/>
    </row>
    <row r="308" spans="1:9">
      <c r="A308" s="206">
        <v>42397.689899999998</v>
      </c>
      <c r="B308" s="206">
        <v>1</v>
      </c>
      <c r="C308" s="206">
        <v>1</v>
      </c>
      <c r="D308" s="206">
        <v>11</v>
      </c>
      <c r="E308" s="206">
        <v>3</v>
      </c>
      <c r="F308" s="206">
        <v>41</v>
      </c>
      <c r="G308" s="206">
        <v>1</v>
      </c>
      <c r="H308" s="206">
        <v>110.92606429062174</v>
      </c>
      <c r="I308" s="207"/>
    </row>
    <row r="309" spans="1:9">
      <c r="A309" s="206">
        <v>42397.689899999998</v>
      </c>
      <c r="B309" s="206">
        <v>1</v>
      </c>
      <c r="C309" s="206">
        <v>1</v>
      </c>
      <c r="D309" s="206">
        <v>11</v>
      </c>
      <c r="E309" s="206">
        <v>4</v>
      </c>
      <c r="F309" s="206">
        <v>41</v>
      </c>
      <c r="G309" s="206">
        <v>1</v>
      </c>
      <c r="H309" s="206">
        <v>134.25683814852573</v>
      </c>
      <c r="I309" s="207"/>
    </row>
    <row r="310" spans="1:9">
      <c r="A310" s="206">
        <v>42397.689899999998</v>
      </c>
      <c r="B310" s="206">
        <v>1</v>
      </c>
      <c r="C310" s="206">
        <v>1</v>
      </c>
      <c r="D310" s="206">
        <v>11</v>
      </c>
      <c r="E310" s="206">
        <v>4</v>
      </c>
      <c r="F310" s="206">
        <v>42</v>
      </c>
      <c r="G310" s="206">
        <v>1</v>
      </c>
      <c r="H310" s="206">
        <v>9.9088473959208443</v>
      </c>
      <c r="I310" s="207"/>
    </row>
    <row r="311" spans="1:9">
      <c r="A311" s="206">
        <v>42397.689899999998</v>
      </c>
      <c r="B311" s="206">
        <v>1</v>
      </c>
      <c r="C311" s="206">
        <v>1</v>
      </c>
      <c r="D311" s="206">
        <v>11</v>
      </c>
      <c r="E311" s="206">
        <v>2</v>
      </c>
      <c r="F311" s="206">
        <v>42</v>
      </c>
      <c r="G311" s="206">
        <v>3</v>
      </c>
      <c r="H311" s="206">
        <v>29.767594493262663</v>
      </c>
      <c r="I311" s="207"/>
    </row>
    <row r="312" spans="1:9">
      <c r="A312" s="206">
        <v>42397.689899999998</v>
      </c>
      <c r="B312" s="206">
        <v>1</v>
      </c>
      <c r="C312" s="206">
        <v>1</v>
      </c>
      <c r="D312" s="206">
        <v>11</v>
      </c>
      <c r="E312" s="206">
        <v>3</v>
      </c>
      <c r="F312" s="206">
        <v>42</v>
      </c>
      <c r="G312" s="206">
        <v>3</v>
      </c>
      <c r="H312" s="206">
        <v>194.01052530305037</v>
      </c>
      <c r="I312" s="207"/>
    </row>
    <row r="313" spans="1:9">
      <c r="A313" s="206">
        <v>42397.689899999998</v>
      </c>
      <c r="B313" s="206">
        <v>1</v>
      </c>
      <c r="C313" s="206">
        <v>1</v>
      </c>
      <c r="D313" s="206">
        <v>11</v>
      </c>
      <c r="E313" s="206">
        <v>4</v>
      </c>
      <c r="F313" s="206">
        <v>42</v>
      </c>
      <c r="G313" s="206">
        <v>3</v>
      </c>
      <c r="H313" s="206">
        <v>95.415379431454994</v>
      </c>
      <c r="I313" s="207"/>
    </row>
    <row r="314" spans="1:9">
      <c r="A314" s="206">
        <v>42397.689899999998</v>
      </c>
      <c r="B314" s="206">
        <v>1</v>
      </c>
      <c r="C314" s="206">
        <v>1</v>
      </c>
      <c r="D314" s="206">
        <v>11</v>
      </c>
      <c r="E314" s="206">
        <v>4</v>
      </c>
      <c r="F314" s="206">
        <v>43</v>
      </c>
      <c r="G314" s="206">
        <v>1</v>
      </c>
      <c r="H314" s="206">
        <v>1.33</v>
      </c>
      <c r="I314" s="207"/>
    </row>
    <row r="315" spans="1:9">
      <c r="A315" s="206">
        <v>42397.689899999998</v>
      </c>
      <c r="B315" s="206">
        <v>1</v>
      </c>
      <c r="C315" s="206">
        <v>1</v>
      </c>
      <c r="D315" s="206">
        <v>11</v>
      </c>
      <c r="E315" s="206">
        <v>2</v>
      </c>
      <c r="F315" s="206">
        <v>43</v>
      </c>
      <c r="G315" s="206">
        <v>3</v>
      </c>
      <c r="H315" s="206">
        <v>2.83</v>
      </c>
      <c r="I315" s="207"/>
    </row>
    <row r="316" spans="1:9">
      <c r="A316" s="206">
        <v>42397.689899999998</v>
      </c>
      <c r="B316" s="206">
        <v>1</v>
      </c>
      <c r="C316" s="206">
        <v>1</v>
      </c>
      <c r="D316" s="206">
        <v>11</v>
      </c>
      <c r="E316" s="206">
        <v>3</v>
      </c>
      <c r="F316" s="206">
        <v>43</v>
      </c>
      <c r="G316" s="206">
        <v>3</v>
      </c>
      <c r="H316" s="206">
        <v>8.5611868457408526</v>
      </c>
      <c r="I316" s="207"/>
    </row>
    <row r="317" spans="1:9">
      <c r="A317" s="206">
        <v>42397.689899999998</v>
      </c>
      <c r="B317" s="206">
        <v>1</v>
      </c>
      <c r="C317" s="206">
        <v>1</v>
      </c>
      <c r="D317" s="206">
        <v>11</v>
      </c>
      <c r="E317" s="206">
        <v>4</v>
      </c>
      <c r="F317" s="206">
        <v>43</v>
      </c>
      <c r="G317" s="206">
        <v>3</v>
      </c>
      <c r="H317" s="206">
        <v>6.8450000351240305</v>
      </c>
      <c r="I317" s="207"/>
    </row>
    <row r="318" spans="1:9">
      <c r="A318" s="206">
        <v>42397.689899999998</v>
      </c>
      <c r="B318" s="206">
        <v>1</v>
      </c>
      <c r="C318" s="206">
        <v>1</v>
      </c>
      <c r="D318" s="206">
        <v>11</v>
      </c>
      <c r="E318" s="206">
        <v>3</v>
      </c>
      <c r="F318" s="206">
        <v>45</v>
      </c>
      <c r="G318" s="206">
        <v>1</v>
      </c>
      <c r="H318" s="206">
        <v>124.60229121085831</v>
      </c>
      <c r="I318" s="207"/>
    </row>
    <row r="319" spans="1:9">
      <c r="A319" s="206">
        <v>42397.689899999998</v>
      </c>
      <c r="B319" s="206">
        <v>1</v>
      </c>
      <c r="C319" s="206">
        <v>1</v>
      </c>
      <c r="D319" s="206">
        <v>11</v>
      </c>
      <c r="E319" s="206">
        <v>4</v>
      </c>
      <c r="F319" s="206">
        <v>45</v>
      </c>
      <c r="G319" s="206">
        <v>1</v>
      </c>
      <c r="H319" s="206">
        <v>15.526594934108214</v>
      </c>
      <c r="I319" s="207"/>
    </row>
    <row r="320" spans="1:9">
      <c r="A320" s="206">
        <v>42397.689899999998</v>
      </c>
      <c r="B320" s="206">
        <v>1</v>
      </c>
      <c r="C320" s="206">
        <v>1</v>
      </c>
      <c r="D320" s="206">
        <v>11</v>
      </c>
      <c r="E320" s="206">
        <v>5</v>
      </c>
      <c r="F320" s="206">
        <v>45</v>
      </c>
      <c r="G320" s="206">
        <v>1</v>
      </c>
      <c r="H320" s="206">
        <v>2.7738679424216763</v>
      </c>
      <c r="I320" s="207"/>
    </row>
    <row r="321" spans="1:9">
      <c r="A321" s="206">
        <v>42397.689899999998</v>
      </c>
      <c r="B321" s="206">
        <v>1</v>
      </c>
      <c r="C321" s="206">
        <v>1</v>
      </c>
      <c r="D321" s="206">
        <v>11</v>
      </c>
      <c r="E321" s="206">
        <v>3</v>
      </c>
      <c r="F321" s="206">
        <v>48</v>
      </c>
      <c r="G321" s="206">
        <v>3</v>
      </c>
      <c r="H321" s="206">
        <v>12.312981344189151</v>
      </c>
      <c r="I321" s="207"/>
    </row>
    <row r="322" spans="1:9">
      <c r="A322" s="206">
        <v>42397.689899999998</v>
      </c>
      <c r="B322" s="206">
        <v>1</v>
      </c>
      <c r="C322" s="206">
        <v>1</v>
      </c>
      <c r="D322" s="206">
        <v>11</v>
      </c>
      <c r="E322" s="206">
        <v>4</v>
      </c>
      <c r="F322" s="206">
        <v>48</v>
      </c>
      <c r="G322" s="206">
        <v>3</v>
      </c>
      <c r="H322" s="206">
        <v>31.916603979469162</v>
      </c>
      <c r="I322" s="207"/>
    </row>
    <row r="323" spans="1:9">
      <c r="A323" s="206">
        <v>42397.689899999998</v>
      </c>
      <c r="B323" s="206">
        <v>1</v>
      </c>
      <c r="C323" s="206">
        <v>1</v>
      </c>
      <c r="D323" s="206">
        <v>11</v>
      </c>
      <c r="E323" s="206">
        <v>3</v>
      </c>
      <c r="F323" s="206">
        <v>51</v>
      </c>
      <c r="G323" s="206">
        <v>3</v>
      </c>
      <c r="H323" s="206">
        <v>11.324746318951988</v>
      </c>
      <c r="I323" s="207"/>
    </row>
    <row r="324" spans="1:9">
      <c r="A324" s="206">
        <v>42397.689899999998</v>
      </c>
      <c r="B324" s="206">
        <v>1</v>
      </c>
      <c r="C324" s="206">
        <v>1</v>
      </c>
      <c r="D324" s="206">
        <v>11</v>
      </c>
      <c r="E324" s="206">
        <v>4</v>
      </c>
      <c r="F324" s="206">
        <v>51</v>
      </c>
      <c r="G324" s="206">
        <v>3</v>
      </c>
      <c r="H324" s="206">
        <v>4.9484434281473115</v>
      </c>
      <c r="I324" s="207"/>
    </row>
    <row r="325" spans="1:9">
      <c r="A325" s="206">
        <v>42397.689899999998</v>
      </c>
      <c r="B325" s="206">
        <v>1</v>
      </c>
      <c r="C325" s="206">
        <v>1</v>
      </c>
      <c r="D325" s="206">
        <v>11</v>
      </c>
      <c r="E325" s="206">
        <v>3</v>
      </c>
      <c r="F325" s="206">
        <v>53</v>
      </c>
      <c r="G325" s="206">
        <v>1</v>
      </c>
      <c r="H325" s="206">
        <v>86.272035819596383</v>
      </c>
      <c r="I325" s="207"/>
    </row>
    <row r="326" spans="1:9">
      <c r="A326" s="206">
        <v>42397.689899999998</v>
      </c>
      <c r="B326" s="206">
        <v>1</v>
      </c>
      <c r="C326" s="206">
        <v>1</v>
      </c>
      <c r="D326" s="206">
        <v>11</v>
      </c>
      <c r="E326" s="206">
        <v>4</v>
      </c>
      <c r="F326" s="206">
        <v>53</v>
      </c>
      <c r="G326" s="206">
        <v>1</v>
      </c>
      <c r="H326" s="206">
        <v>36.208377119465901</v>
      </c>
      <c r="I326" s="207"/>
    </row>
    <row r="327" spans="1:9">
      <c r="A327" s="206">
        <v>42397.689899999998</v>
      </c>
      <c r="B327" s="206">
        <v>1</v>
      </c>
      <c r="C327" s="206">
        <v>1</v>
      </c>
      <c r="D327" s="206">
        <v>11</v>
      </c>
      <c r="E327" s="206">
        <v>2</v>
      </c>
      <c r="F327" s="206">
        <v>53</v>
      </c>
      <c r="G327" s="206">
        <v>3</v>
      </c>
      <c r="H327" s="206">
        <v>6.4</v>
      </c>
      <c r="I327" s="207"/>
    </row>
    <row r="328" spans="1:9">
      <c r="A328" s="206">
        <v>42397.689899999998</v>
      </c>
      <c r="B328" s="206">
        <v>1</v>
      </c>
      <c r="C328" s="206">
        <v>1</v>
      </c>
      <c r="D328" s="206">
        <v>11</v>
      </c>
      <c r="E328" s="206">
        <v>3</v>
      </c>
      <c r="F328" s="206">
        <v>53</v>
      </c>
      <c r="G328" s="206">
        <v>3</v>
      </c>
      <c r="H328" s="206">
        <v>158.81939768388904</v>
      </c>
      <c r="I328" s="207"/>
    </row>
    <row r="329" spans="1:9">
      <c r="A329" s="206">
        <v>42397.689899999998</v>
      </c>
      <c r="B329" s="206">
        <v>1</v>
      </c>
      <c r="C329" s="206">
        <v>1</v>
      </c>
      <c r="D329" s="206">
        <v>11</v>
      </c>
      <c r="E329" s="206">
        <v>4</v>
      </c>
      <c r="F329" s="206">
        <v>53</v>
      </c>
      <c r="G329" s="206">
        <v>3</v>
      </c>
      <c r="H329" s="206">
        <v>48.427509799132828</v>
      </c>
      <c r="I329" s="207"/>
    </row>
    <row r="330" spans="1:9">
      <c r="A330" s="206">
        <v>42397.689899999998</v>
      </c>
      <c r="B330" s="206">
        <v>1</v>
      </c>
      <c r="C330" s="206">
        <v>1</v>
      </c>
      <c r="D330" s="206">
        <v>11</v>
      </c>
      <c r="E330" s="206">
        <v>5</v>
      </c>
      <c r="F330" s="206">
        <v>53</v>
      </c>
      <c r="G330" s="206">
        <v>3</v>
      </c>
      <c r="H330" s="206">
        <v>4.63</v>
      </c>
      <c r="I330" s="207"/>
    </row>
    <row r="331" spans="1:9">
      <c r="A331" s="206">
        <v>42397.689899999998</v>
      </c>
      <c r="B331" s="206">
        <v>1</v>
      </c>
      <c r="C331" s="206">
        <v>1</v>
      </c>
      <c r="D331" s="206">
        <v>11</v>
      </c>
      <c r="E331" s="206">
        <v>3</v>
      </c>
      <c r="F331" s="206">
        <v>54</v>
      </c>
      <c r="G331" s="206">
        <v>1</v>
      </c>
      <c r="H331" s="206">
        <v>7.8036736913457778</v>
      </c>
      <c r="I331" s="207"/>
    </row>
    <row r="332" spans="1:9">
      <c r="A332" s="206">
        <v>42397.689899999998</v>
      </c>
      <c r="B332" s="206">
        <v>1</v>
      </c>
      <c r="C332" s="206">
        <v>1</v>
      </c>
      <c r="D332" s="206">
        <v>11</v>
      </c>
      <c r="E332" s="206">
        <v>4</v>
      </c>
      <c r="F332" s="206">
        <v>54</v>
      </c>
      <c r="G332" s="206">
        <v>1</v>
      </c>
      <c r="H332" s="206">
        <v>42.419746967097019</v>
      </c>
      <c r="I332" s="207"/>
    </row>
    <row r="333" spans="1:9">
      <c r="A333" s="206">
        <v>42397.689899999998</v>
      </c>
      <c r="B333" s="206">
        <v>1</v>
      </c>
      <c r="C333" s="206">
        <v>1</v>
      </c>
      <c r="D333" s="206">
        <v>11</v>
      </c>
      <c r="E333" s="206">
        <v>5</v>
      </c>
      <c r="F333" s="206">
        <v>54</v>
      </c>
      <c r="G333" s="206">
        <v>1</v>
      </c>
      <c r="H333" s="206">
        <v>2.0419791946555041</v>
      </c>
      <c r="I333" s="207"/>
    </row>
    <row r="334" spans="1:9">
      <c r="A334" s="206">
        <v>42397.689899999998</v>
      </c>
      <c r="B334" s="206">
        <v>1</v>
      </c>
      <c r="C334" s="206">
        <v>1</v>
      </c>
      <c r="D334" s="206">
        <v>11</v>
      </c>
      <c r="E334" s="206">
        <v>3</v>
      </c>
      <c r="F334" s="206">
        <v>54</v>
      </c>
      <c r="G334" s="206">
        <v>3</v>
      </c>
      <c r="H334" s="206">
        <v>22.544191728790228</v>
      </c>
      <c r="I334" s="207"/>
    </row>
    <row r="335" spans="1:9">
      <c r="A335" s="206">
        <v>42397.689899999998</v>
      </c>
      <c r="B335" s="206">
        <v>1</v>
      </c>
      <c r="C335" s="206">
        <v>1</v>
      </c>
      <c r="D335" s="206">
        <v>11</v>
      </c>
      <c r="E335" s="206">
        <v>4</v>
      </c>
      <c r="F335" s="206">
        <v>54</v>
      </c>
      <c r="G335" s="206">
        <v>3</v>
      </c>
      <c r="H335" s="206">
        <v>28.997067648548054</v>
      </c>
      <c r="I335" s="207"/>
    </row>
    <row r="336" spans="1:9">
      <c r="A336" s="206">
        <v>42397.689899999998</v>
      </c>
      <c r="B336" s="206">
        <v>1</v>
      </c>
      <c r="C336" s="206">
        <v>1</v>
      </c>
      <c r="D336" s="206">
        <v>11</v>
      </c>
      <c r="E336" s="206">
        <v>3</v>
      </c>
      <c r="F336" s="206">
        <v>55</v>
      </c>
      <c r="G336" s="206">
        <v>1</v>
      </c>
      <c r="H336" s="206">
        <v>1</v>
      </c>
      <c r="I336" s="207"/>
    </row>
    <row r="337" spans="1:9">
      <c r="A337" s="206">
        <v>42397.689899999998</v>
      </c>
      <c r="B337" s="206">
        <v>1</v>
      </c>
      <c r="C337" s="206">
        <v>1</v>
      </c>
      <c r="D337" s="206">
        <v>11</v>
      </c>
      <c r="E337" s="206">
        <v>3</v>
      </c>
      <c r="F337" s="206">
        <v>56</v>
      </c>
      <c r="G337" s="206">
        <v>1</v>
      </c>
      <c r="H337" s="206">
        <v>47.902003362091591</v>
      </c>
      <c r="I337" s="207"/>
    </row>
    <row r="338" spans="1:9">
      <c r="A338" s="206">
        <v>42397.689899999998</v>
      </c>
      <c r="B338" s="206">
        <v>1</v>
      </c>
      <c r="C338" s="206">
        <v>1</v>
      </c>
      <c r="D338" s="206">
        <v>11</v>
      </c>
      <c r="E338" s="206">
        <v>2</v>
      </c>
      <c r="F338" s="206">
        <v>56</v>
      </c>
      <c r="G338" s="206">
        <v>3</v>
      </c>
      <c r="H338" s="206">
        <v>28.368232003565883</v>
      </c>
      <c r="I338" s="207"/>
    </row>
    <row r="339" spans="1:9">
      <c r="A339" s="206">
        <v>42397.689899999998</v>
      </c>
      <c r="B339" s="206">
        <v>1</v>
      </c>
      <c r="C339" s="206">
        <v>1</v>
      </c>
      <c r="D339" s="206">
        <v>11</v>
      </c>
      <c r="E339" s="206">
        <v>3</v>
      </c>
      <c r="F339" s="206">
        <v>56</v>
      </c>
      <c r="G339" s="206">
        <v>3</v>
      </c>
      <c r="H339" s="206">
        <v>216.05406365186369</v>
      </c>
      <c r="I339" s="207"/>
    </row>
    <row r="340" spans="1:9">
      <c r="A340" s="206">
        <v>42397.689899999998</v>
      </c>
      <c r="B340" s="206">
        <v>1</v>
      </c>
      <c r="C340" s="206">
        <v>1</v>
      </c>
      <c r="D340" s="206">
        <v>11</v>
      </c>
      <c r="E340" s="206">
        <v>4</v>
      </c>
      <c r="F340" s="206">
        <v>56</v>
      </c>
      <c r="G340" s="206">
        <v>3</v>
      </c>
      <c r="H340" s="206">
        <v>199.41562286469076</v>
      </c>
      <c r="I340" s="207"/>
    </row>
    <row r="341" spans="1:9">
      <c r="A341" s="206">
        <v>42397.689899999998</v>
      </c>
      <c r="B341" s="206">
        <v>1</v>
      </c>
      <c r="C341" s="206">
        <v>1</v>
      </c>
      <c r="D341" s="206">
        <v>11</v>
      </c>
      <c r="E341" s="206">
        <v>5</v>
      </c>
      <c r="F341" s="206">
        <v>56</v>
      </c>
      <c r="G341" s="206">
        <v>3</v>
      </c>
      <c r="H341" s="206">
        <v>1.94</v>
      </c>
      <c r="I341" s="207"/>
    </row>
    <row r="342" spans="1:9">
      <c r="A342" s="206">
        <v>42397.689899999998</v>
      </c>
      <c r="B342" s="206">
        <v>1</v>
      </c>
      <c r="C342" s="206">
        <v>1</v>
      </c>
      <c r="D342" s="206">
        <v>11</v>
      </c>
      <c r="E342" s="206">
        <v>3</v>
      </c>
      <c r="F342" s="206">
        <v>57</v>
      </c>
      <c r="G342" s="206">
        <v>1</v>
      </c>
      <c r="H342" s="206">
        <v>31.51</v>
      </c>
      <c r="I342" s="207"/>
    </row>
    <row r="343" spans="1:9">
      <c r="A343" s="206">
        <v>42397.689899999998</v>
      </c>
      <c r="B343" s="206">
        <v>1</v>
      </c>
      <c r="C343" s="206">
        <v>1</v>
      </c>
      <c r="D343" s="206">
        <v>11</v>
      </c>
      <c r="E343" s="206">
        <v>3</v>
      </c>
      <c r="F343" s="206">
        <v>57</v>
      </c>
      <c r="G343" s="206">
        <v>2</v>
      </c>
      <c r="H343" s="206">
        <v>46.480962282361077</v>
      </c>
      <c r="I343" s="207"/>
    </row>
    <row r="344" spans="1:9">
      <c r="A344" s="206">
        <v>42397.689899999998</v>
      </c>
      <c r="B344" s="206">
        <v>1</v>
      </c>
      <c r="C344" s="206">
        <v>1</v>
      </c>
      <c r="D344" s="206">
        <v>11</v>
      </c>
      <c r="E344" s="206">
        <v>2</v>
      </c>
      <c r="F344" s="206">
        <v>57</v>
      </c>
      <c r="G344" s="206">
        <v>3</v>
      </c>
      <c r="H344" s="206">
        <v>43.633915151001972</v>
      </c>
      <c r="I344" s="207"/>
    </row>
    <row r="345" spans="1:9">
      <c r="A345" s="206">
        <v>42397.689899999998</v>
      </c>
      <c r="B345" s="206">
        <v>1</v>
      </c>
      <c r="C345" s="206">
        <v>1</v>
      </c>
      <c r="D345" s="206">
        <v>11</v>
      </c>
      <c r="E345" s="206">
        <v>3</v>
      </c>
      <c r="F345" s="206">
        <v>57</v>
      </c>
      <c r="G345" s="206">
        <v>3</v>
      </c>
      <c r="H345" s="206">
        <v>331.80282140333884</v>
      </c>
      <c r="I345" s="207"/>
    </row>
    <row r="346" spans="1:9">
      <c r="A346" s="206">
        <v>42397.689899999998</v>
      </c>
      <c r="B346" s="206">
        <v>1</v>
      </c>
      <c r="C346" s="206">
        <v>1</v>
      </c>
      <c r="D346" s="206">
        <v>11</v>
      </c>
      <c r="E346" s="206">
        <v>4</v>
      </c>
      <c r="F346" s="206">
        <v>57</v>
      </c>
      <c r="G346" s="206">
        <v>3</v>
      </c>
      <c r="H346" s="206">
        <v>164.22447281013834</v>
      </c>
      <c r="I346" s="207"/>
    </row>
    <row r="347" spans="1:9">
      <c r="A347" s="206">
        <v>42397.689899999998</v>
      </c>
      <c r="B347" s="206">
        <v>1</v>
      </c>
      <c r="C347" s="206">
        <v>1</v>
      </c>
      <c r="D347" s="206">
        <v>11</v>
      </c>
      <c r="E347" s="206">
        <v>3</v>
      </c>
      <c r="F347" s="206">
        <v>58</v>
      </c>
      <c r="G347" s="206">
        <v>1</v>
      </c>
      <c r="H347" s="206">
        <v>2.5125771812262991</v>
      </c>
      <c r="I347" s="207"/>
    </row>
    <row r="348" spans="1:9">
      <c r="A348" s="206">
        <v>42397.689899999998</v>
      </c>
      <c r="B348" s="206">
        <v>1</v>
      </c>
      <c r="C348" s="206">
        <v>1</v>
      </c>
      <c r="D348" s="206">
        <v>11</v>
      </c>
      <c r="E348" s="206">
        <v>4</v>
      </c>
      <c r="F348" s="206">
        <v>58</v>
      </c>
      <c r="G348" s="206">
        <v>3</v>
      </c>
      <c r="H348" s="206">
        <v>9.1606132666394871</v>
      </c>
      <c r="I348" s="207"/>
    </row>
    <row r="349" spans="1:9">
      <c r="A349" s="206">
        <v>42397.689899999998</v>
      </c>
      <c r="B349" s="206">
        <v>1</v>
      </c>
      <c r="C349" s="206">
        <v>1</v>
      </c>
      <c r="D349" s="206">
        <v>11</v>
      </c>
      <c r="E349" s="206">
        <v>2</v>
      </c>
      <c r="F349" s="206">
        <v>61</v>
      </c>
      <c r="G349" s="206">
        <v>3</v>
      </c>
      <c r="H349" s="206">
        <v>3.5</v>
      </c>
      <c r="I349" s="207"/>
    </row>
    <row r="350" spans="1:9">
      <c r="A350" s="206">
        <v>42397.689899999998</v>
      </c>
      <c r="B350" s="206">
        <v>1</v>
      </c>
      <c r="C350" s="206">
        <v>1</v>
      </c>
      <c r="D350" s="206">
        <v>11</v>
      </c>
      <c r="E350" s="206">
        <v>3</v>
      </c>
      <c r="F350" s="206">
        <v>61</v>
      </c>
      <c r="G350" s="206">
        <v>3</v>
      </c>
      <c r="H350" s="206">
        <v>110.05477688511439</v>
      </c>
      <c r="I350" s="207"/>
    </row>
    <row r="351" spans="1:9">
      <c r="A351" s="206">
        <v>42397.689899999998</v>
      </c>
      <c r="B351" s="206">
        <v>1</v>
      </c>
      <c r="C351" s="206">
        <v>1</v>
      </c>
      <c r="D351" s="206">
        <v>11</v>
      </c>
      <c r="E351" s="206">
        <v>4</v>
      </c>
      <c r="F351" s="206">
        <v>61</v>
      </c>
      <c r="G351" s="206">
        <v>3</v>
      </c>
      <c r="H351" s="206">
        <v>142.0195910293119</v>
      </c>
      <c r="I351" s="207"/>
    </row>
    <row r="352" spans="1:9">
      <c r="A352" s="206">
        <v>42397.689899999998</v>
      </c>
      <c r="B352" s="206">
        <v>1</v>
      </c>
      <c r="C352" s="206">
        <v>1</v>
      </c>
      <c r="D352" s="206">
        <v>11</v>
      </c>
      <c r="E352" s="206">
        <v>2</v>
      </c>
      <c r="F352" s="206">
        <v>63</v>
      </c>
      <c r="G352" s="206">
        <v>3</v>
      </c>
      <c r="H352" s="206">
        <v>1.8150926174715589</v>
      </c>
      <c r="I352" s="207"/>
    </row>
    <row r="353" spans="1:9">
      <c r="A353" s="206">
        <v>42397.689899999998</v>
      </c>
      <c r="B353" s="206">
        <v>1</v>
      </c>
      <c r="C353" s="206">
        <v>1</v>
      </c>
      <c r="D353" s="206">
        <v>11</v>
      </c>
      <c r="E353" s="206">
        <v>3</v>
      </c>
      <c r="F353" s="206">
        <v>63</v>
      </c>
      <c r="G353" s="206">
        <v>3</v>
      </c>
      <c r="H353" s="206">
        <v>155.24715662391472</v>
      </c>
      <c r="I353" s="207"/>
    </row>
    <row r="354" spans="1:9">
      <c r="A354" s="206">
        <v>42397.689899999998</v>
      </c>
      <c r="B354" s="206">
        <v>1</v>
      </c>
      <c r="C354" s="206">
        <v>1</v>
      </c>
      <c r="D354" s="206">
        <v>11</v>
      </c>
      <c r="E354" s="206">
        <v>4</v>
      </c>
      <c r="F354" s="206">
        <v>63</v>
      </c>
      <c r="G354" s="206">
        <v>3</v>
      </c>
      <c r="H354" s="206">
        <v>130.64706842924431</v>
      </c>
      <c r="I354" s="207"/>
    </row>
    <row r="355" spans="1:9">
      <c r="A355" s="206">
        <v>42397.689899999998</v>
      </c>
      <c r="B355" s="206">
        <v>1</v>
      </c>
      <c r="C355" s="206">
        <v>1</v>
      </c>
      <c r="D355" s="206">
        <v>11</v>
      </c>
      <c r="E355" s="206">
        <v>3</v>
      </c>
      <c r="F355" s="206">
        <v>64</v>
      </c>
      <c r="G355" s="206">
        <v>1</v>
      </c>
      <c r="H355" s="206">
        <v>3.16</v>
      </c>
      <c r="I355" s="207"/>
    </row>
    <row r="356" spans="1:9">
      <c r="A356" s="206">
        <v>42397.689899999998</v>
      </c>
      <c r="B356" s="206">
        <v>1</v>
      </c>
      <c r="C356" s="206">
        <v>1</v>
      </c>
      <c r="D356" s="206">
        <v>11</v>
      </c>
      <c r="E356" s="206">
        <v>3</v>
      </c>
      <c r="F356" s="206">
        <v>64</v>
      </c>
      <c r="G356" s="206">
        <v>3</v>
      </c>
      <c r="H356" s="206">
        <v>31.54</v>
      </c>
      <c r="I356" s="207"/>
    </row>
    <row r="357" spans="1:9">
      <c r="A357" s="206">
        <v>42397.689899999998</v>
      </c>
      <c r="B357" s="206">
        <v>1</v>
      </c>
      <c r="C357" s="206">
        <v>1</v>
      </c>
      <c r="D357" s="206">
        <v>11</v>
      </c>
      <c r="E357" s="206">
        <v>3</v>
      </c>
      <c r="F357" s="206">
        <v>67</v>
      </c>
      <c r="G357" s="206">
        <v>1</v>
      </c>
      <c r="H357" s="206">
        <v>30.871700268828764</v>
      </c>
      <c r="I357" s="207"/>
    </row>
    <row r="358" spans="1:9">
      <c r="A358" s="206">
        <v>42397.689899999998</v>
      </c>
      <c r="B358" s="206">
        <v>1</v>
      </c>
      <c r="C358" s="206">
        <v>1</v>
      </c>
      <c r="D358" s="206">
        <v>11</v>
      </c>
      <c r="E358" s="206">
        <v>4</v>
      </c>
      <c r="F358" s="206">
        <v>67</v>
      </c>
      <c r="G358" s="206">
        <v>2</v>
      </c>
      <c r="H358" s="206">
        <v>3.463801745008225</v>
      </c>
      <c r="I358" s="207"/>
    </row>
    <row r="359" spans="1:9">
      <c r="A359" s="206">
        <v>42397.689899999998</v>
      </c>
      <c r="B359" s="206">
        <v>1</v>
      </c>
      <c r="C359" s="206">
        <v>1</v>
      </c>
      <c r="D359" s="206">
        <v>11</v>
      </c>
      <c r="E359" s="206">
        <v>2</v>
      </c>
      <c r="F359" s="206">
        <v>67</v>
      </c>
      <c r="G359" s="206">
        <v>3</v>
      </c>
      <c r="H359" s="206">
        <v>6.0503087249051966</v>
      </c>
      <c r="I359" s="207"/>
    </row>
    <row r="360" spans="1:9">
      <c r="A360" s="206">
        <v>42397.689899999998</v>
      </c>
      <c r="B360" s="206">
        <v>1</v>
      </c>
      <c r="C360" s="206">
        <v>1</v>
      </c>
      <c r="D360" s="206">
        <v>11</v>
      </c>
      <c r="E360" s="206">
        <v>3</v>
      </c>
      <c r="F360" s="206">
        <v>67</v>
      </c>
      <c r="G360" s="206">
        <v>3</v>
      </c>
      <c r="H360" s="206">
        <v>25.869622706013942</v>
      </c>
      <c r="I360" s="207"/>
    </row>
    <row r="361" spans="1:9">
      <c r="A361" s="206">
        <v>42397.689899999998</v>
      </c>
      <c r="B361" s="206">
        <v>1</v>
      </c>
      <c r="C361" s="206">
        <v>1</v>
      </c>
      <c r="D361" s="206">
        <v>11</v>
      </c>
      <c r="E361" s="206">
        <v>3</v>
      </c>
      <c r="F361" s="206">
        <v>68</v>
      </c>
      <c r="G361" s="206">
        <v>1</v>
      </c>
      <c r="H361" s="206">
        <v>4</v>
      </c>
      <c r="I361" s="207"/>
    </row>
    <row r="362" spans="1:9">
      <c r="A362" s="206">
        <v>42397.689899999998</v>
      </c>
      <c r="B362" s="206">
        <v>1</v>
      </c>
      <c r="C362" s="206">
        <v>1</v>
      </c>
      <c r="D362" s="206">
        <v>11</v>
      </c>
      <c r="E362" s="206">
        <v>3</v>
      </c>
      <c r="F362" s="206">
        <v>70</v>
      </c>
      <c r="G362" s="206">
        <v>3</v>
      </c>
      <c r="H362" s="206">
        <v>7.9645283239773779</v>
      </c>
      <c r="I362" s="207"/>
    </row>
    <row r="363" spans="1:9">
      <c r="A363" s="206">
        <v>42397.689899999998</v>
      </c>
      <c r="B363" s="206">
        <v>1</v>
      </c>
      <c r="C363" s="206">
        <v>1</v>
      </c>
      <c r="D363" s="206">
        <v>11</v>
      </c>
      <c r="E363" s="206">
        <v>4</v>
      </c>
      <c r="F363" s="206">
        <v>70</v>
      </c>
      <c r="G363" s="206">
        <v>3</v>
      </c>
      <c r="H363" s="206">
        <v>20.678799644674058</v>
      </c>
      <c r="I363" s="207"/>
    </row>
    <row r="364" spans="1:9">
      <c r="A364" s="206">
        <v>42397.689899999998</v>
      </c>
      <c r="B364" s="206">
        <v>1</v>
      </c>
      <c r="C364" s="206">
        <v>1</v>
      </c>
      <c r="D364" s="206">
        <v>11</v>
      </c>
      <c r="E364" s="206">
        <v>2</v>
      </c>
      <c r="F364" s="206">
        <v>74</v>
      </c>
      <c r="G364" s="206">
        <v>3</v>
      </c>
      <c r="H364" s="206">
        <v>1820.0086640208647</v>
      </c>
      <c r="I364" s="207"/>
    </row>
    <row r="365" spans="1:9">
      <c r="A365" s="206">
        <v>42397.689899999998</v>
      </c>
      <c r="B365" s="206">
        <v>1</v>
      </c>
      <c r="C365" s="206">
        <v>1</v>
      </c>
      <c r="D365" s="206">
        <v>11</v>
      </c>
      <c r="E365" s="206">
        <v>3</v>
      </c>
      <c r="F365" s="206">
        <v>74</v>
      </c>
      <c r="G365" s="206">
        <v>3</v>
      </c>
      <c r="H365" s="206">
        <v>7769.1712786370572</v>
      </c>
      <c r="I365" s="207"/>
    </row>
    <row r="366" spans="1:9">
      <c r="A366" s="206">
        <v>42397.689899999998</v>
      </c>
      <c r="B366" s="206">
        <v>1</v>
      </c>
      <c r="C366" s="206">
        <v>1</v>
      </c>
      <c r="D366" s="206">
        <v>11</v>
      </c>
      <c r="E366" s="206">
        <v>4</v>
      </c>
      <c r="F366" s="206">
        <v>74</v>
      </c>
      <c r="G366" s="206">
        <v>3</v>
      </c>
      <c r="H366" s="206">
        <v>6284.2544753924994</v>
      </c>
      <c r="I366" s="207"/>
    </row>
    <row r="367" spans="1:9">
      <c r="A367" s="206">
        <v>42397.689899999998</v>
      </c>
      <c r="B367" s="206">
        <v>1</v>
      </c>
      <c r="C367" s="206">
        <v>1</v>
      </c>
      <c r="D367" s="206">
        <v>11</v>
      </c>
      <c r="E367" s="206">
        <v>5</v>
      </c>
      <c r="F367" s="206">
        <v>74</v>
      </c>
      <c r="G367" s="206">
        <v>3</v>
      </c>
      <c r="H367" s="206">
        <v>204.2811819049864</v>
      </c>
      <c r="I367" s="207"/>
    </row>
    <row r="368" spans="1:9">
      <c r="A368" s="206">
        <v>42397.689899999998</v>
      </c>
      <c r="B368" s="206">
        <v>1</v>
      </c>
      <c r="C368" s="206">
        <v>1</v>
      </c>
      <c r="D368" s="206">
        <v>13</v>
      </c>
      <c r="E368" s="206">
        <v>4</v>
      </c>
      <c r="F368" s="206">
        <v>1</v>
      </c>
      <c r="G368" s="206">
        <v>1</v>
      </c>
      <c r="H368" s="206">
        <v>3.05</v>
      </c>
      <c r="I368" s="207"/>
    </row>
    <row r="369" spans="1:9">
      <c r="A369" s="206">
        <v>42397.689899999998</v>
      </c>
      <c r="B369" s="206">
        <v>1</v>
      </c>
      <c r="C369" s="206">
        <v>1</v>
      </c>
      <c r="D369" s="206">
        <v>13</v>
      </c>
      <c r="E369" s="206">
        <v>5</v>
      </c>
      <c r="F369" s="206">
        <v>1</v>
      </c>
      <c r="G369" s="206">
        <v>1</v>
      </c>
      <c r="H369" s="206">
        <v>7.8803121106572069</v>
      </c>
      <c r="I369" s="207"/>
    </row>
    <row r="370" spans="1:9">
      <c r="A370" s="206">
        <v>42397.689899999998</v>
      </c>
      <c r="B370" s="206">
        <v>1</v>
      </c>
      <c r="C370" s="206">
        <v>1</v>
      </c>
      <c r="D370" s="206">
        <v>13</v>
      </c>
      <c r="E370" s="206">
        <v>3</v>
      </c>
      <c r="F370" s="206">
        <v>1</v>
      </c>
      <c r="G370" s="206">
        <v>2</v>
      </c>
      <c r="H370" s="206">
        <v>2.02</v>
      </c>
      <c r="I370" s="207"/>
    </row>
    <row r="371" spans="1:9">
      <c r="A371" s="206">
        <v>42397.689899999998</v>
      </c>
      <c r="B371" s="206">
        <v>1</v>
      </c>
      <c r="C371" s="206">
        <v>1</v>
      </c>
      <c r="D371" s="206">
        <v>13</v>
      </c>
      <c r="E371" s="206">
        <v>4</v>
      </c>
      <c r="F371" s="206">
        <v>1</v>
      </c>
      <c r="G371" s="206">
        <v>2</v>
      </c>
      <c r="H371" s="206">
        <v>14.86560504387446</v>
      </c>
      <c r="I371" s="207"/>
    </row>
    <row r="372" spans="1:9">
      <c r="A372" s="206">
        <v>42397.689899999998</v>
      </c>
      <c r="B372" s="206">
        <v>1</v>
      </c>
      <c r="C372" s="206">
        <v>1</v>
      </c>
      <c r="D372" s="206">
        <v>13</v>
      </c>
      <c r="E372" s="206">
        <v>3</v>
      </c>
      <c r="F372" s="206">
        <v>1</v>
      </c>
      <c r="G372" s="206">
        <v>3</v>
      </c>
      <c r="H372" s="206">
        <v>9.0283994946529909</v>
      </c>
      <c r="I372" s="207"/>
    </row>
    <row r="373" spans="1:9">
      <c r="A373" s="206">
        <v>42397.689899999998</v>
      </c>
      <c r="B373" s="206">
        <v>1</v>
      </c>
      <c r="C373" s="206">
        <v>1</v>
      </c>
      <c r="D373" s="206">
        <v>13</v>
      </c>
      <c r="E373" s="206">
        <v>4</v>
      </c>
      <c r="F373" s="206">
        <v>1</v>
      </c>
      <c r="G373" s="206">
        <v>3</v>
      </c>
      <c r="H373" s="206">
        <v>12.4</v>
      </c>
      <c r="I373" s="207"/>
    </row>
    <row r="374" spans="1:9">
      <c r="A374" s="206">
        <v>42397.689899999998</v>
      </c>
      <c r="B374" s="206">
        <v>1</v>
      </c>
      <c r="C374" s="206">
        <v>1</v>
      </c>
      <c r="D374" s="206">
        <v>13</v>
      </c>
      <c r="E374" s="206">
        <v>2</v>
      </c>
      <c r="F374" s="206">
        <v>2</v>
      </c>
      <c r="G374" s="206">
        <v>2</v>
      </c>
      <c r="H374" s="206">
        <v>2.5837088887400679</v>
      </c>
      <c r="I374" s="207"/>
    </row>
    <row r="375" spans="1:9">
      <c r="A375" s="206">
        <v>42397.689899999998</v>
      </c>
      <c r="B375" s="206">
        <v>1</v>
      </c>
      <c r="C375" s="206">
        <v>1</v>
      </c>
      <c r="D375" s="206">
        <v>13</v>
      </c>
      <c r="E375" s="206">
        <v>2</v>
      </c>
      <c r="F375" s="206">
        <v>2</v>
      </c>
      <c r="G375" s="206">
        <v>3</v>
      </c>
      <c r="H375" s="206">
        <v>3</v>
      </c>
      <c r="I375" s="207"/>
    </row>
    <row r="376" spans="1:9">
      <c r="A376" s="206">
        <v>42397.689899999998</v>
      </c>
      <c r="B376" s="206">
        <v>1</v>
      </c>
      <c r="C376" s="206">
        <v>1</v>
      </c>
      <c r="D376" s="206">
        <v>13</v>
      </c>
      <c r="E376" s="206">
        <v>4</v>
      </c>
      <c r="F376" s="206">
        <v>2</v>
      </c>
      <c r="G376" s="206">
        <v>3</v>
      </c>
      <c r="H376" s="206">
        <v>12.77</v>
      </c>
      <c r="I376" s="207"/>
    </row>
    <row r="377" spans="1:9">
      <c r="A377" s="206">
        <v>42397.689899999998</v>
      </c>
      <c r="B377" s="206">
        <v>1</v>
      </c>
      <c r="C377" s="206">
        <v>1</v>
      </c>
      <c r="D377" s="206">
        <v>13</v>
      </c>
      <c r="E377" s="206">
        <v>3</v>
      </c>
      <c r="F377" s="206">
        <v>3</v>
      </c>
      <c r="G377" s="206">
        <v>3</v>
      </c>
      <c r="H377" s="206">
        <v>2.39</v>
      </c>
      <c r="I377" s="207"/>
    </row>
    <row r="378" spans="1:9">
      <c r="A378" s="206">
        <v>42397.689899999998</v>
      </c>
      <c r="B378" s="206">
        <v>1</v>
      </c>
      <c r="C378" s="206">
        <v>1</v>
      </c>
      <c r="D378" s="206">
        <v>13</v>
      </c>
      <c r="E378" s="206">
        <v>4</v>
      </c>
      <c r="F378" s="206">
        <v>3</v>
      </c>
      <c r="G378" s="206">
        <v>3</v>
      </c>
      <c r="H378" s="206">
        <v>7.1827107106973882</v>
      </c>
      <c r="I378" s="207"/>
    </row>
    <row r="379" spans="1:9">
      <c r="A379" s="206">
        <v>42397.689899999998</v>
      </c>
      <c r="B379" s="206">
        <v>1</v>
      </c>
      <c r="C379" s="206">
        <v>1</v>
      </c>
      <c r="D379" s="206">
        <v>13</v>
      </c>
      <c r="E379" s="206">
        <v>2</v>
      </c>
      <c r="F379" s="206">
        <v>4</v>
      </c>
      <c r="G379" s="206">
        <v>3</v>
      </c>
      <c r="H379" s="206">
        <v>5.9</v>
      </c>
      <c r="I379" s="207"/>
    </row>
    <row r="380" spans="1:9">
      <c r="A380" s="206">
        <v>42397.689899999998</v>
      </c>
      <c r="B380" s="206">
        <v>1</v>
      </c>
      <c r="C380" s="206">
        <v>1</v>
      </c>
      <c r="D380" s="206">
        <v>13</v>
      </c>
      <c r="E380" s="206">
        <v>3</v>
      </c>
      <c r="F380" s="206">
        <v>8</v>
      </c>
      <c r="G380" s="206">
        <v>3</v>
      </c>
      <c r="H380" s="206">
        <v>24.367501199008853</v>
      </c>
      <c r="I380" s="207"/>
    </row>
    <row r="381" spans="1:9">
      <c r="A381" s="206">
        <v>42397.689899999998</v>
      </c>
      <c r="B381" s="206">
        <v>1</v>
      </c>
      <c r="C381" s="206">
        <v>1</v>
      </c>
      <c r="D381" s="206">
        <v>13</v>
      </c>
      <c r="E381" s="206">
        <v>4</v>
      </c>
      <c r="F381" s="206">
        <v>8</v>
      </c>
      <c r="G381" s="206">
        <v>3</v>
      </c>
      <c r="H381" s="206">
        <v>3.1782284983834015</v>
      </c>
      <c r="I381" s="207"/>
    </row>
    <row r="382" spans="1:9">
      <c r="A382" s="206">
        <v>42397.689899999998</v>
      </c>
      <c r="B382" s="206">
        <v>1</v>
      </c>
      <c r="C382" s="206">
        <v>1</v>
      </c>
      <c r="D382" s="206">
        <v>13</v>
      </c>
      <c r="E382" s="206">
        <v>4</v>
      </c>
      <c r="F382" s="206">
        <v>9</v>
      </c>
      <c r="G382" s="206">
        <v>1</v>
      </c>
      <c r="H382" s="206">
        <v>4.9090468886061291</v>
      </c>
      <c r="I382" s="207"/>
    </row>
    <row r="383" spans="1:9">
      <c r="A383" s="206">
        <v>42397.689899999998</v>
      </c>
      <c r="B383" s="206">
        <v>1</v>
      </c>
      <c r="C383" s="206">
        <v>1</v>
      </c>
      <c r="D383" s="206">
        <v>13</v>
      </c>
      <c r="E383" s="206">
        <v>4</v>
      </c>
      <c r="F383" s="206">
        <v>9</v>
      </c>
      <c r="G383" s="206">
        <v>2</v>
      </c>
      <c r="H383" s="206">
        <v>7.3500000000000005</v>
      </c>
      <c r="I383" s="207"/>
    </row>
    <row r="384" spans="1:9">
      <c r="A384" s="206">
        <v>42397.689899999998</v>
      </c>
      <c r="B384" s="206">
        <v>1</v>
      </c>
      <c r="C384" s="206">
        <v>1</v>
      </c>
      <c r="D384" s="206">
        <v>13</v>
      </c>
      <c r="E384" s="206">
        <v>5</v>
      </c>
      <c r="F384" s="206">
        <v>9</v>
      </c>
      <c r="G384" s="206">
        <v>2</v>
      </c>
      <c r="H384" s="206">
        <v>2.9</v>
      </c>
      <c r="I384" s="207"/>
    </row>
    <row r="385" spans="1:9">
      <c r="A385" s="206">
        <v>42397.689899999998</v>
      </c>
      <c r="B385" s="206">
        <v>1</v>
      </c>
      <c r="C385" s="206">
        <v>1</v>
      </c>
      <c r="D385" s="206">
        <v>13</v>
      </c>
      <c r="E385" s="206">
        <v>3</v>
      </c>
      <c r="F385" s="206">
        <v>9</v>
      </c>
      <c r="G385" s="206">
        <v>3</v>
      </c>
      <c r="H385" s="206">
        <v>7.0590468886061295</v>
      </c>
      <c r="I385" s="207"/>
    </row>
    <row r="386" spans="1:9">
      <c r="A386" s="206">
        <v>42397.689899999998</v>
      </c>
      <c r="B386" s="206">
        <v>1</v>
      </c>
      <c r="C386" s="206">
        <v>1</v>
      </c>
      <c r="D386" s="206">
        <v>13</v>
      </c>
      <c r="E386" s="206">
        <v>4</v>
      </c>
      <c r="F386" s="206">
        <v>9</v>
      </c>
      <c r="G386" s="206">
        <v>3</v>
      </c>
      <c r="H386" s="206">
        <v>2.4500000000000002</v>
      </c>
      <c r="I386" s="207"/>
    </row>
    <row r="387" spans="1:9">
      <c r="A387" s="206">
        <v>42397.689899999998</v>
      </c>
      <c r="B387" s="206">
        <v>1</v>
      </c>
      <c r="C387" s="206">
        <v>1</v>
      </c>
      <c r="D387" s="206">
        <v>13</v>
      </c>
      <c r="E387" s="206">
        <v>3</v>
      </c>
      <c r="F387" s="206">
        <v>10</v>
      </c>
      <c r="G387" s="206">
        <v>1</v>
      </c>
      <c r="H387" s="206">
        <v>116.95892260281389</v>
      </c>
      <c r="I387" s="207"/>
    </row>
    <row r="388" spans="1:9">
      <c r="A388" s="206">
        <v>42397.689899999998</v>
      </c>
      <c r="B388" s="206">
        <v>1</v>
      </c>
      <c r="C388" s="206">
        <v>1</v>
      </c>
      <c r="D388" s="206">
        <v>13</v>
      </c>
      <c r="E388" s="206">
        <v>4</v>
      </c>
      <c r="F388" s="206">
        <v>10</v>
      </c>
      <c r="G388" s="206">
        <v>1</v>
      </c>
      <c r="H388" s="206">
        <v>780.58536187185257</v>
      </c>
      <c r="I388" s="207"/>
    </row>
    <row r="389" spans="1:9">
      <c r="A389" s="206">
        <v>42397.689899999998</v>
      </c>
      <c r="B389" s="206">
        <v>1</v>
      </c>
      <c r="C389" s="206">
        <v>1</v>
      </c>
      <c r="D389" s="206">
        <v>13</v>
      </c>
      <c r="E389" s="206">
        <v>5</v>
      </c>
      <c r="F389" s="206">
        <v>10</v>
      </c>
      <c r="G389" s="206">
        <v>1</v>
      </c>
      <c r="H389" s="206">
        <v>23.487771598901702</v>
      </c>
      <c r="I389" s="207"/>
    </row>
    <row r="390" spans="1:9">
      <c r="A390" s="206">
        <v>42397.689899999998</v>
      </c>
      <c r="B390" s="206">
        <v>1</v>
      </c>
      <c r="C390" s="206">
        <v>1</v>
      </c>
      <c r="D390" s="206">
        <v>13</v>
      </c>
      <c r="E390" s="206">
        <v>3</v>
      </c>
      <c r="F390" s="206">
        <v>10</v>
      </c>
      <c r="G390" s="206">
        <v>2</v>
      </c>
      <c r="H390" s="206">
        <v>641.59444229791222</v>
      </c>
      <c r="I390" s="207"/>
    </row>
    <row r="391" spans="1:9">
      <c r="A391" s="206">
        <v>42397.689899999998</v>
      </c>
      <c r="B391" s="206">
        <v>1</v>
      </c>
      <c r="C391" s="206">
        <v>1</v>
      </c>
      <c r="D391" s="206">
        <v>13</v>
      </c>
      <c r="E391" s="206">
        <v>4</v>
      </c>
      <c r="F391" s="206">
        <v>10</v>
      </c>
      <c r="G391" s="206">
        <v>2</v>
      </c>
      <c r="H391" s="206">
        <v>565.96677748337322</v>
      </c>
      <c r="I391" s="207"/>
    </row>
    <row r="392" spans="1:9">
      <c r="A392" s="206">
        <v>42397.689899999998</v>
      </c>
      <c r="B392" s="206">
        <v>1</v>
      </c>
      <c r="C392" s="206">
        <v>1</v>
      </c>
      <c r="D392" s="206">
        <v>13</v>
      </c>
      <c r="E392" s="206">
        <v>5</v>
      </c>
      <c r="F392" s="206">
        <v>10</v>
      </c>
      <c r="G392" s="206">
        <v>2</v>
      </c>
      <c r="H392" s="206">
        <v>13.151078243686944</v>
      </c>
      <c r="I392" s="207"/>
    </row>
    <row r="393" spans="1:9">
      <c r="A393" s="206">
        <v>42397.689899999998</v>
      </c>
      <c r="B393" s="206">
        <v>1</v>
      </c>
      <c r="C393" s="206">
        <v>1</v>
      </c>
      <c r="D393" s="206">
        <v>13</v>
      </c>
      <c r="E393" s="206">
        <v>2</v>
      </c>
      <c r="F393" s="206">
        <v>10</v>
      </c>
      <c r="G393" s="206">
        <v>3</v>
      </c>
      <c r="H393" s="206">
        <v>8.734063048992553</v>
      </c>
      <c r="I393" s="207"/>
    </row>
    <row r="394" spans="1:9">
      <c r="A394" s="206">
        <v>42397.689899999998</v>
      </c>
      <c r="B394" s="206">
        <v>1</v>
      </c>
      <c r="C394" s="206">
        <v>1</v>
      </c>
      <c r="D394" s="206">
        <v>13</v>
      </c>
      <c r="E394" s="206">
        <v>3</v>
      </c>
      <c r="F394" s="206">
        <v>10</v>
      </c>
      <c r="G394" s="206">
        <v>3</v>
      </c>
      <c r="H394" s="206">
        <v>229.08630108082539</v>
      </c>
      <c r="I394" s="207"/>
    </row>
    <row r="395" spans="1:9">
      <c r="A395" s="206">
        <v>42397.689899999998</v>
      </c>
      <c r="B395" s="206">
        <v>1</v>
      </c>
      <c r="C395" s="206">
        <v>1</v>
      </c>
      <c r="D395" s="206">
        <v>13</v>
      </c>
      <c r="E395" s="206">
        <v>4</v>
      </c>
      <c r="F395" s="206">
        <v>10</v>
      </c>
      <c r="G395" s="206">
        <v>3</v>
      </c>
      <c r="H395" s="206">
        <v>17.233338287896252</v>
      </c>
      <c r="I395" s="207"/>
    </row>
    <row r="396" spans="1:9">
      <c r="A396" s="206">
        <v>42397.689899999998</v>
      </c>
      <c r="B396" s="206">
        <v>1</v>
      </c>
      <c r="C396" s="206">
        <v>1</v>
      </c>
      <c r="D396" s="206">
        <v>13</v>
      </c>
      <c r="E396" s="206">
        <v>4</v>
      </c>
      <c r="F396" s="206">
        <v>11</v>
      </c>
      <c r="G396" s="206">
        <v>1</v>
      </c>
      <c r="H396" s="206">
        <v>6.5384166436208133</v>
      </c>
      <c r="I396" s="207"/>
    </row>
    <row r="397" spans="1:9">
      <c r="A397" s="206">
        <v>42397.689899999998</v>
      </c>
      <c r="B397" s="206">
        <v>1</v>
      </c>
      <c r="C397" s="206">
        <v>1</v>
      </c>
      <c r="D397" s="206">
        <v>13</v>
      </c>
      <c r="E397" s="206">
        <v>3</v>
      </c>
      <c r="F397" s="206">
        <v>11</v>
      </c>
      <c r="G397" s="206">
        <v>2</v>
      </c>
      <c r="H397" s="206">
        <v>181.52465138321256</v>
      </c>
      <c r="I397" s="207"/>
    </row>
    <row r="398" spans="1:9">
      <c r="A398" s="206">
        <v>42397.689899999998</v>
      </c>
      <c r="B398" s="206">
        <v>1</v>
      </c>
      <c r="C398" s="206">
        <v>1</v>
      </c>
      <c r="D398" s="206">
        <v>13</v>
      </c>
      <c r="E398" s="206">
        <v>4</v>
      </c>
      <c r="F398" s="206">
        <v>11</v>
      </c>
      <c r="G398" s="206">
        <v>2</v>
      </c>
      <c r="H398" s="206">
        <v>87.824651292256249</v>
      </c>
      <c r="I398" s="207"/>
    </row>
    <row r="399" spans="1:9">
      <c r="A399" s="206">
        <v>42397.689899999998</v>
      </c>
      <c r="B399" s="206">
        <v>1</v>
      </c>
      <c r="C399" s="206">
        <v>1</v>
      </c>
      <c r="D399" s="206">
        <v>13</v>
      </c>
      <c r="E399" s="206">
        <v>2</v>
      </c>
      <c r="F399" s="206">
        <v>11</v>
      </c>
      <c r="G399" s="206">
        <v>3</v>
      </c>
      <c r="H399" s="206">
        <v>21.65148048764177</v>
      </c>
      <c r="I399" s="207"/>
    </row>
    <row r="400" spans="1:9">
      <c r="A400" s="206">
        <v>42397.689899999998</v>
      </c>
      <c r="B400" s="206">
        <v>1</v>
      </c>
      <c r="C400" s="206">
        <v>1</v>
      </c>
      <c r="D400" s="206">
        <v>13</v>
      </c>
      <c r="E400" s="206">
        <v>3</v>
      </c>
      <c r="F400" s="206">
        <v>11</v>
      </c>
      <c r="G400" s="206">
        <v>3</v>
      </c>
      <c r="H400" s="206">
        <v>231.73331620287351</v>
      </c>
      <c r="I400" s="207"/>
    </row>
    <row r="401" spans="1:9">
      <c r="A401" s="206">
        <v>42397.689899999998</v>
      </c>
      <c r="B401" s="206">
        <v>1</v>
      </c>
      <c r="C401" s="206">
        <v>1</v>
      </c>
      <c r="D401" s="206">
        <v>13</v>
      </c>
      <c r="E401" s="206">
        <v>4</v>
      </c>
      <c r="F401" s="206">
        <v>11</v>
      </c>
      <c r="G401" s="206">
        <v>3</v>
      </c>
      <c r="H401" s="206">
        <v>179.68040899828583</v>
      </c>
      <c r="I401" s="207"/>
    </row>
    <row r="402" spans="1:9">
      <c r="A402" s="206">
        <v>42397.689899999998</v>
      </c>
      <c r="B402" s="206">
        <v>1</v>
      </c>
      <c r="C402" s="206">
        <v>1</v>
      </c>
      <c r="D402" s="206">
        <v>13</v>
      </c>
      <c r="E402" s="206">
        <v>5</v>
      </c>
      <c r="F402" s="206">
        <v>11</v>
      </c>
      <c r="G402" s="206">
        <v>3</v>
      </c>
      <c r="H402" s="206">
        <v>6.97</v>
      </c>
      <c r="I402" s="207"/>
    </row>
    <row r="403" spans="1:9">
      <c r="A403" s="206">
        <v>42397.689899999998</v>
      </c>
      <c r="B403" s="206">
        <v>1</v>
      </c>
      <c r="C403" s="206">
        <v>1</v>
      </c>
      <c r="D403" s="206">
        <v>13</v>
      </c>
      <c r="E403" s="206">
        <v>4</v>
      </c>
      <c r="F403" s="206">
        <v>13</v>
      </c>
      <c r="G403" s="206">
        <v>1</v>
      </c>
      <c r="H403" s="206">
        <v>4.13</v>
      </c>
      <c r="I403" s="207"/>
    </row>
    <row r="404" spans="1:9">
      <c r="A404" s="206">
        <v>42397.689899999998</v>
      </c>
      <c r="B404" s="206">
        <v>1</v>
      </c>
      <c r="C404" s="206">
        <v>1</v>
      </c>
      <c r="D404" s="206">
        <v>13</v>
      </c>
      <c r="E404" s="206">
        <v>4</v>
      </c>
      <c r="F404" s="206">
        <v>14</v>
      </c>
      <c r="G404" s="206">
        <v>1</v>
      </c>
      <c r="H404" s="206">
        <v>13.115478937577446</v>
      </c>
      <c r="I404" s="207"/>
    </row>
    <row r="405" spans="1:9">
      <c r="A405" s="206">
        <v>42397.689899999998</v>
      </c>
      <c r="B405" s="206">
        <v>1</v>
      </c>
      <c r="C405" s="206">
        <v>1</v>
      </c>
      <c r="D405" s="206">
        <v>13</v>
      </c>
      <c r="E405" s="206">
        <v>3</v>
      </c>
      <c r="F405" s="206">
        <v>14</v>
      </c>
      <c r="G405" s="206">
        <v>3</v>
      </c>
      <c r="H405" s="206">
        <v>2</v>
      </c>
      <c r="I405" s="207"/>
    </row>
    <row r="406" spans="1:9">
      <c r="A406" s="206">
        <v>42397.689899999998</v>
      </c>
      <c r="B406" s="206">
        <v>1</v>
      </c>
      <c r="C406" s="206">
        <v>1</v>
      </c>
      <c r="D406" s="206">
        <v>13</v>
      </c>
      <c r="E406" s="206">
        <v>4</v>
      </c>
      <c r="F406" s="206">
        <v>14</v>
      </c>
      <c r="G406" s="206">
        <v>3</v>
      </c>
      <c r="H406" s="206">
        <v>2</v>
      </c>
      <c r="I406" s="207"/>
    </row>
    <row r="407" spans="1:9">
      <c r="A407" s="206">
        <v>42397.689899999998</v>
      </c>
      <c r="B407" s="206">
        <v>1</v>
      </c>
      <c r="C407" s="206">
        <v>1</v>
      </c>
      <c r="D407" s="206">
        <v>13</v>
      </c>
      <c r="E407" s="206">
        <v>5</v>
      </c>
      <c r="F407" s="206">
        <v>14</v>
      </c>
      <c r="G407" s="206">
        <v>3</v>
      </c>
      <c r="H407" s="206">
        <v>8.0870088217564113</v>
      </c>
      <c r="I407" s="207"/>
    </row>
    <row r="408" spans="1:9">
      <c r="A408" s="206">
        <v>42397.689899999998</v>
      </c>
      <c r="B408" s="206">
        <v>1</v>
      </c>
      <c r="C408" s="206">
        <v>1</v>
      </c>
      <c r="D408" s="206">
        <v>13</v>
      </c>
      <c r="E408" s="206">
        <v>2</v>
      </c>
      <c r="F408" s="206">
        <v>15</v>
      </c>
      <c r="G408" s="206">
        <v>1</v>
      </c>
      <c r="H408" s="206">
        <v>11.600852910442905</v>
      </c>
      <c r="I408" s="207"/>
    </row>
    <row r="409" spans="1:9">
      <c r="A409" s="206">
        <v>42397.689899999998</v>
      </c>
      <c r="B409" s="206">
        <v>1</v>
      </c>
      <c r="C409" s="206">
        <v>1</v>
      </c>
      <c r="D409" s="206">
        <v>13</v>
      </c>
      <c r="E409" s="206">
        <v>3</v>
      </c>
      <c r="F409" s="206">
        <v>15</v>
      </c>
      <c r="G409" s="206">
        <v>1</v>
      </c>
      <c r="H409" s="206">
        <v>93.983916752050021</v>
      </c>
      <c r="I409" s="207"/>
    </row>
    <row r="410" spans="1:9">
      <c r="A410" s="206">
        <v>42397.689899999998</v>
      </c>
      <c r="B410" s="206">
        <v>1</v>
      </c>
      <c r="C410" s="206">
        <v>1</v>
      </c>
      <c r="D410" s="206">
        <v>13</v>
      </c>
      <c r="E410" s="206">
        <v>4</v>
      </c>
      <c r="F410" s="206">
        <v>15</v>
      </c>
      <c r="G410" s="206">
        <v>1</v>
      </c>
      <c r="H410" s="206">
        <v>143.48756568415681</v>
      </c>
      <c r="I410" s="207"/>
    </row>
    <row r="411" spans="1:9">
      <c r="A411" s="206">
        <v>42397.689899999998</v>
      </c>
      <c r="B411" s="206">
        <v>1</v>
      </c>
      <c r="C411" s="206">
        <v>1</v>
      </c>
      <c r="D411" s="206">
        <v>13</v>
      </c>
      <c r="E411" s="206">
        <v>3</v>
      </c>
      <c r="F411" s="206">
        <v>15</v>
      </c>
      <c r="G411" s="206">
        <v>2</v>
      </c>
      <c r="H411" s="206">
        <v>46.721983852772425</v>
      </c>
      <c r="I411" s="207"/>
    </row>
    <row r="412" spans="1:9">
      <c r="A412" s="206">
        <v>42397.689899999998</v>
      </c>
      <c r="B412" s="206">
        <v>1</v>
      </c>
      <c r="C412" s="206">
        <v>1</v>
      </c>
      <c r="D412" s="206">
        <v>13</v>
      </c>
      <c r="E412" s="206">
        <v>4</v>
      </c>
      <c r="F412" s="206">
        <v>15</v>
      </c>
      <c r="G412" s="206">
        <v>2</v>
      </c>
      <c r="H412" s="206">
        <v>31.950842842789552</v>
      </c>
      <c r="I412" s="207"/>
    </row>
    <row r="413" spans="1:9">
      <c r="A413" s="206">
        <v>42397.689899999998</v>
      </c>
      <c r="B413" s="206">
        <v>1</v>
      </c>
      <c r="C413" s="206">
        <v>1</v>
      </c>
      <c r="D413" s="206">
        <v>13</v>
      </c>
      <c r="E413" s="206">
        <v>2</v>
      </c>
      <c r="F413" s="206">
        <v>15</v>
      </c>
      <c r="G413" s="206">
        <v>3</v>
      </c>
      <c r="H413" s="206">
        <v>18.681190410345181</v>
      </c>
      <c r="I413" s="207"/>
    </row>
    <row r="414" spans="1:9">
      <c r="A414" s="206">
        <v>42397.689899999998</v>
      </c>
      <c r="B414" s="206">
        <v>1</v>
      </c>
      <c r="C414" s="206">
        <v>1</v>
      </c>
      <c r="D414" s="206">
        <v>13</v>
      </c>
      <c r="E414" s="206">
        <v>3</v>
      </c>
      <c r="F414" s="206">
        <v>15</v>
      </c>
      <c r="G414" s="206">
        <v>3</v>
      </c>
      <c r="H414" s="206">
        <v>84.860592741657541</v>
      </c>
      <c r="I414" s="207"/>
    </row>
    <row r="415" spans="1:9">
      <c r="A415" s="206">
        <v>42397.689899999998</v>
      </c>
      <c r="B415" s="206">
        <v>1</v>
      </c>
      <c r="C415" s="206">
        <v>1</v>
      </c>
      <c r="D415" s="206">
        <v>13</v>
      </c>
      <c r="E415" s="206">
        <v>4</v>
      </c>
      <c r="F415" s="206">
        <v>15</v>
      </c>
      <c r="G415" s="206">
        <v>3</v>
      </c>
      <c r="H415" s="206">
        <v>27.259261532951527</v>
      </c>
      <c r="I415" s="207"/>
    </row>
    <row r="416" spans="1:9">
      <c r="A416" s="206">
        <v>42397.689899999998</v>
      </c>
      <c r="B416" s="206">
        <v>1</v>
      </c>
      <c r="C416" s="206">
        <v>1</v>
      </c>
      <c r="D416" s="206">
        <v>13</v>
      </c>
      <c r="E416" s="206">
        <v>5</v>
      </c>
      <c r="F416" s="206">
        <v>15</v>
      </c>
      <c r="G416" s="206">
        <v>3</v>
      </c>
      <c r="H416" s="206">
        <v>14.34</v>
      </c>
      <c r="I416" s="207"/>
    </row>
    <row r="417" spans="1:9">
      <c r="A417" s="206">
        <v>42397.689899999998</v>
      </c>
      <c r="B417" s="206">
        <v>1</v>
      </c>
      <c r="C417" s="206">
        <v>1</v>
      </c>
      <c r="D417" s="206">
        <v>13</v>
      </c>
      <c r="E417" s="206">
        <v>3</v>
      </c>
      <c r="F417" s="206">
        <v>16</v>
      </c>
      <c r="G417" s="206">
        <v>2</v>
      </c>
      <c r="H417" s="206">
        <v>24.842979060929604</v>
      </c>
      <c r="I417" s="207"/>
    </row>
    <row r="418" spans="1:9">
      <c r="A418" s="206">
        <v>42397.689899999998</v>
      </c>
      <c r="B418" s="206">
        <v>1</v>
      </c>
      <c r="C418" s="206">
        <v>1</v>
      </c>
      <c r="D418" s="206">
        <v>13</v>
      </c>
      <c r="E418" s="206">
        <v>4</v>
      </c>
      <c r="F418" s="206">
        <v>16</v>
      </c>
      <c r="G418" s="206">
        <v>2</v>
      </c>
      <c r="H418" s="206">
        <v>56.999938153928952</v>
      </c>
      <c r="I418" s="207"/>
    </row>
    <row r="419" spans="1:9">
      <c r="A419" s="206">
        <v>42397.689899999998</v>
      </c>
      <c r="B419" s="206">
        <v>1</v>
      </c>
      <c r="C419" s="206">
        <v>1</v>
      </c>
      <c r="D419" s="206">
        <v>13</v>
      </c>
      <c r="E419" s="206">
        <v>3</v>
      </c>
      <c r="F419" s="206">
        <v>16</v>
      </c>
      <c r="G419" s="206">
        <v>3</v>
      </c>
      <c r="H419" s="206">
        <v>29.816020743047652</v>
      </c>
      <c r="I419" s="207"/>
    </row>
    <row r="420" spans="1:9">
      <c r="A420" s="206">
        <v>42397.689899999998</v>
      </c>
      <c r="B420" s="206">
        <v>1</v>
      </c>
      <c r="C420" s="206">
        <v>1</v>
      </c>
      <c r="D420" s="206">
        <v>13</v>
      </c>
      <c r="E420" s="206">
        <v>4</v>
      </c>
      <c r="F420" s="206">
        <v>16</v>
      </c>
      <c r="G420" s="206">
        <v>3</v>
      </c>
      <c r="H420" s="206">
        <v>28.597234155000454</v>
      </c>
      <c r="I420" s="207"/>
    </row>
    <row r="421" spans="1:9">
      <c r="A421" s="206">
        <v>42397.689899999998</v>
      </c>
      <c r="B421" s="206">
        <v>1</v>
      </c>
      <c r="C421" s="206">
        <v>1</v>
      </c>
      <c r="D421" s="206">
        <v>13</v>
      </c>
      <c r="E421" s="206">
        <v>3</v>
      </c>
      <c r="F421" s="206">
        <v>17</v>
      </c>
      <c r="G421" s="206">
        <v>2</v>
      </c>
      <c r="H421" s="206">
        <v>323.95740070836348</v>
      </c>
      <c r="I421" s="207"/>
    </row>
    <row r="422" spans="1:9">
      <c r="A422" s="206">
        <v>42397.689899999998</v>
      </c>
      <c r="B422" s="206">
        <v>1</v>
      </c>
      <c r="C422" s="206">
        <v>1</v>
      </c>
      <c r="D422" s="206">
        <v>13</v>
      </c>
      <c r="E422" s="206">
        <v>4</v>
      </c>
      <c r="F422" s="206">
        <v>17</v>
      </c>
      <c r="G422" s="206">
        <v>2</v>
      </c>
      <c r="H422" s="206">
        <v>120.63405144525389</v>
      </c>
      <c r="I422" s="207"/>
    </row>
    <row r="423" spans="1:9">
      <c r="A423" s="206">
        <v>42397.689899999998</v>
      </c>
      <c r="B423" s="206">
        <v>1</v>
      </c>
      <c r="C423" s="206">
        <v>1</v>
      </c>
      <c r="D423" s="206">
        <v>13</v>
      </c>
      <c r="E423" s="206">
        <v>3</v>
      </c>
      <c r="F423" s="206">
        <v>17</v>
      </c>
      <c r="G423" s="206">
        <v>3</v>
      </c>
      <c r="H423" s="206">
        <v>306.77415064950861</v>
      </c>
      <c r="I423" s="207"/>
    </row>
    <row r="424" spans="1:9">
      <c r="A424" s="206">
        <v>42397.689899999998</v>
      </c>
      <c r="B424" s="206">
        <v>1</v>
      </c>
      <c r="C424" s="206">
        <v>1</v>
      </c>
      <c r="D424" s="206">
        <v>13</v>
      </c>
      <c r="E424" s="206">
        <v>4</v>
      </c>
      <c r="F424" s="206">
        <v>17</v>
      </c>
      <c r="G424" s="206">
        <v>3</v>
      </c>
      <c r="H424" s="206">
        <v>33.171868096543129</v>
      </c>
      <c r="I424" s="207"/>
    </row>
    <row r="425" spans="1:9">
      <c r="A425" s="206">
        <v>42397.689899999998</v>
      </c>
      <c r="B425" s="206">
        <v>1</v>
      </c>
      <c r="C425" s="206">
        <v>1</v>
      </c>
      <c r="D425" s="206">
        <v>13</v>
      </c>
      <c r="E425" s="206">
        <v>3</v>
      </c>
      <c r="F425" s="206">
        <v>18</v>
      </c>
      <c r="G425" s="206">
        <v>1</v>
      </c>
      <c r="H425" s="206">
        <v>1.5405916766972976</v>
      </c>
      <c r="I425" s="207"/>
    </row>
    <row r="426" spans="1:9">
      <c r="A426" s="206">
        <v>42397.689899999998</v>
      </c>
      <c r="B426" s="206">
        <v>1</v>
      </c>
      <c r="C426" s="206">
        <v>1</v>
      </c>
      <c r="D426" s="206">
        <v>13</v>
      </c>
      <c r="E426" s="206">
        <v>4</v>
      </c>
      <c r="F426" s="206">
        <v>18</v>
      </c>
      <c r="G426" s="206">
        <v>1</v>
      </c>
      <c r="H426" s="206">
        <v>1.27</v>
      </c>
      <c r="I426" s="207"/>
    </row>
    <row r="427" spans="1:9">
      <c r="A427" s="206">
        <v>42397.689899999998</v>
      </c>
      <c r="B427" s="206">
        <v>1</v>
      </c>
      <c r="C427" s="206">
        <v>1</v>
      </c>
      <c r="D427" s="206">
        <v>13</v>
      </c>
      <c r="E427" s="206">
        <v>3</v>
      </c>
      <c r="F427" s="206">
        <v>18</v>
      </c>
      <c r="G427" s="206">
        <v>2</v>
      </c>
      <c r="H427" s="206">
        <v>2.04</v>
      </c>
      <c r="I427" s="207"/>
    </row>
    <row r="428" spans="1:9">
      <c r="A428" s="206">
        <v>42397.689899999998</v>
      </c>
      <c r="B428" s="206">
        <v>1</v>
      </c>
      <c r="C428" s="206">
        <v>1</v>
      </c>
      <c r="D428" s="206">
        <v>13</v>
      </c>
      <c r="E428" s="206">
        <v>2</v>
      </c>
      <c r="F428" s="206">
        <v>18</v>
      </c>
      <c r="G428" s="206">
        <v>3</v>
      </c>
      <c r="H428" s="206">
        <v>10.393406817880757</v>
      </c>
      <c r="I428" s="207"/>
    </row>
    <row r="429" spans="1:9">
      <c r="A429" s="206">
        <v>42397.689899999998</v>
      </c>
      <c r="B429" s="206">
        <v>1</v>
      </c>
      <c r="C429" s="206">
        <v>1</v>
      </c>
      <c r="D429" s="206">
        <v>13</v>
      </c>
      <c r="E429" s="206">
        <v>3</v>
      </c>
      <c r="F429" s="206">
        <v>18</v>
      </c>
      <c r="G429" s="206">
        <v>3</v>
      </c>
      <c r="H429" s="206">
        <v>51.758787870500953</v>
      </c>
      <c r="I429" s="207"/>
    </row>
    <row r="430" spans="1:9">
      <c r="A430" s="206">
        <v>42397.689899999998</v>
      </c>
      <c r="B430" s="206">
        <v>1</v>
      </c>
      <c r="C430" s="206">
        <v>1</v>
      </c>
      <c r="D430" s="206">
        <v>13</v>
      </c>
      <c r="E430" s="206">
        <v>4</v>
      </c>
      <c r="F430" s="206">
        <v>18</v>
      </c>
      <c r="G430" s="206">
        <v>3</v>
      </c>
      <c r="H430" s="206">
        <v>25.559407421796593</v>
      </c>
      <c r="I430" s="207"/>
    </row>
    <row r="431" spans="1:9">
      <c r="A431" s="206">
        <v>42397.689899999998</v>
      </c>
      <c r="B431" s="206">
        <v>1</v>
      </c>
      <c r="C431" s="206">
        <v>1</v>
      </c>
      <c r="D431" s="206">
        <v>13</v>
      </c>
      <c r="E431" s="206">
        <v>3</v>
      </c>
      <c r="F431" s="206">
        <v>20</v>
      </c>
      <c r="G431" s="206">
        <v>2</v>
      </c>
      <c r="H431" s="206">
        <v>55.274022907293535</v>
      </c>
      <c r="I431" s="207"/>
    </row>
    <row r="432" spans="1:9">
      <c r="A432" s="206">
        <v>42397.689899999998</v>
      </c>
      <c r="B432" s="206">
        <v>1</v>
      </c>
      <c r="C432" s="206">
        <v>1</v>
      </c>
      <c r="D432" s="206">
        <v>13</v>
      </c>
      <c r="E432" s="206">
        <v>4</v>
      </c>
      <c r="F432" s="206">
        <v>20</v>
      </c>
      <c r="G432" s="206">
        <v>2</v>
      </c>
      <c r="H432" s="206">
        <v>35.144201265992507</v>
      </c>
      <c r="I432" s="207"/>
    </row>
    <row r="433" spans="1:9">
      <c r="A433" s="206">
        <v>42397.689899999998</v>
      </c>
      <c r="B433" s="206">
        <v>1</v>
      </c>
      <c r="C433" s="206">
        <v>1</v>
      </c>
      <c r="D433" s="206">
        <v>13</v>
      </c>
      <c r="E433" s="206">
        <v>3</v>
      </c>
      <c r="F433" s="206">
        <v>20</v>
      </c>
      <c r="G433" s="206">
        <v>3</v>
      </c>
      <c r="H433" s="206">
        <v>23.489446674097216</v>
      </c>
      <c r="I433" s="207"/>
    </row>
    <row r="434" spans="1:9">
      <c r="A434" s="206">
        <v>42397.689899999998</v>
      </c>
      <c r="B434" s="206">
        <v>1</v>
      </c>
      <c r="C434" s="206">
        <v>1</v>
      </c>
      <c r="D434" s="206">
        <v>13</v>
      </c>
      <c r="E434" s="206">
        <v>4</v>
      </c>
      <c r="F434" s="206">
        <v>20</v>
      </c>
      <c r="G434" s="206">
        <v>3</v>
      </c>
      <c r="H434" s="206">
        <v>2.9000000000000004</v>
      </c>
      <c r="I434" s="207"/>
    </row>
    <row r="435" spans="1:9">
      <c r="A435" s="206">
        <v>42397.689899999998</v>
      </c>
      <c r="B435" s="206">
        <v>1</v>
      </c>
      <c r="C435" s="206">
        <v>1</v>
      </c>
      <c r="D435" s="206">
        <v>13</v>
      </c>
      <c r="E435" s="206">
        <v>3</v>
      </c>
      <c r="F435" s="206">
        <v>22</v>
      </c>
      <c r="G435" s="206">
        <v>2</v>
      </c>
      <c r="H435" s="206">
        <v>4.7540243552817252</v>
      </c>
      <c r="I435" s="207"/>
    </row>
    <row r="436" spans="1:9">
      <c r="A436" s="206">
        <v>42397.689899999998</v>
      </c>
      <c r="B436" s="206">
        <v>1</v>
      </c>
      <c r="C436" s="206">
        <v>1</v>
      </c>
      <c r="D436" s="206">
        <v>13</v>
      </c>
      <c r="E436" s="206">
        <v>3</v>
      </c>
      <c r="F436" s="206">
        <v>22</v>
      </c>
      <c r="G436" s="206">
        <v>3</v>
      </c>
      <c r="H436" s="206">
        <v>79.320428655671321</v>
      </c>
      <c r="I436" s="207"/>
    </row>
    <row r="437" spans="1:9">
      <c r="A437" s="206">
        <v>42397.689899999998</v>
      </c>
      <c r="B437" s="206">
        <v>1</v>
      </c>
      <c r="C437" s="206">
        <v>1</v>
      </c>
      <c r="D437" s="206">
        <v>13</v>
      </c>
      <c r="E437" s="206">
        <v>4</v>
      </c>
      <c r="F437" s="206">
        <v>22</v>
      </c>
      <c r="G437" s="206">
        <v>3</v>
      </c>
      <c r="H437" s="206">
        <v>14.729873566274138</v>
      </c>
      <c r="I437" s="207"/>
    </row>
    <row r="438" spans="1:9">
      <c r="A438" s="206">
        <v>42397.689899999998</v>
      </c>
      <c r="B438" s="206">
        <v>1</v>
      </c>
      <c r="C438" s="206">
        <v>1</v>
      </c>
      <c r="D438" s="206">
        <v>13</v>
      </c>
      <c r="E438" s="206">
        <v>3</v>
      </c>
      <c r="F438" s="206">
        <v>26</v>
      </c>
      <c r="G438" s="206">
        <v>2</v>
      </c>
      <c r="H438" s="206">
        <v>36.611853717980424</v>
      </c>
      <c r="I438" s="207"/>
    </row>
    <row r="439" spans="1:9">
      <c r="A439" s="206">
        <v>42397.689899999998</v>
      </c>
      <c r="B439" s="206">
        <v>1</v>
      </c>
      <c r="C439" s="206">
        <v>1</v>
      </c>
      <c r="D439" s="206">
        <v>13</v>
      </c>
      <c r="E439" s="206">
        <v>4</v>
      </c>
      <c r="F439" s="206">
        <v>26</v>
      </c>
      <c r="G439" s="206">
        <v>2</v>
      </c>
      <c r="H439" s="206">
        <v>30.002968248167889</v>
      </c>
      <c r="I439" s="207"/>
    </row>
    <row r="440" spans="1:9">
      <c r="A440" s="206">
        <v>42397.689899999998</v>
      </c>
      <c r="B440" s="206">
        <v>1</v>
      </c>
      <c r="C440" s="206">
        <v>1</v>
      </c>
      <c r="D440" s="206">
        <v>13</v>
      </c>
      <c r="E440" s="206">
        <v>3</v>
      </c>
      <c r="F440" s="206">
        <v>26</v>
      </c>
      <c r="G440" s="206">
        <v>3</v>
      </c>
      <c r="H440" s="206">
        <v>9.6630712438878543</v>
      </c>
      <c r="I440" s="207"/>
    </row>
    <row r="441" spans="1:9">
      <c r="A441" s="206">
        <v>42397.689899999998</v>
      </c>
      <c r="B441" s="206">
        <v>1</v>
      </c>
      <c r="C441" s="206">
        <v>1</v>
      </c>
      <c r="D441" s="206">
        <v>13</v>
      </c>
      <c r="E441" s="206">
        <v>4</v>
      </c>
      <c r="F441" s="206">
        <v>26</v>
      </c>
      <c r="G441" s="206">
        <v>3</v>
      </c>
      <c r="H441" s="206">
        <v>1</v>
      </c>
      <c r="I441" s="207"/>
    </row>
    <row r="442" spans="1:9">
      <c r="A442" s="206">
        <v>42397.689899999998</v>
      </c>
      <c r="B442" s="206">
        <v>1</v>
      </c>
      <c r="C442" s="206">
        <v>1</v>
      </c>
      <c r="D442" s="206">
        <v>13</v>
      </c>
      <c r="E442" s="206">
        <v>3</v>
      </c>
      <c r="F442" s="206">
        <v>27</v>
      </c>
      <c r="G442" s="206">
        <v>3</v>
      </c>
      <c r="H442" s="206">
        <v>10.10919293708023</v>
      </c>
      <c r="I442" s="207"/>
    </row>
    <row r="443" spans="1:9">
      <c r="A443" s="206">
        <v>42397.689899999998</v>
      </c>
      <c r="B443" s="206">
        <v>1</v>
      </c>
      <c r="C443" s="206">
        <v>1</v>
      </c>
      <c r="D443" s="206">
        <v>13</v>
      </c>
      <c r="E443" s="206">
        <v>3</v>
      </c>
      <c r="F443" s="206">
        <v>30</v>
      </c>
      <c r="G443" s="206">
        <v>2</v>
      </c>
      <c r="H443" s="206">
        <v>49.914066434031923</v>
      </c>
      <c r="I443" s="207"/>
    </row>
    <row r="444" spans="1:9">
      <c r="A444" s="206">
        <v>42397.689899999998</v>
      </c>
      <c r="B444" s="206">
        <v>1</v>
      </c>
      <c r="C444" s="206">
        <v>1</v>
      </c>
      <c r="D444" s="206">
        <v>13</v>
      </c>
      <c r="E444" s="206">
        <v>4</v>
      </c>
      <c r="F444" s="206">
        <v>30</v>
      </c>
      <c r="G444" s="206">
        <v>2</v>
      </c>
      <c r="H444" s="206">
        <v>25.689941509813391</v>
      </c>
      <c r="I444" s="207"/>
    </row>
    <row r="445" spans="1:9">
      <c r="A445" s="206">
        <v>42397.689899999998</v>
      </c>
      <c r="B445" s="206">
        <v>1</v>
      </c>
      <c r="C445" s="206">
        <v>1</v>
      </c>
      <c r="D445" s="206">
        <v>13</v>
      </c>
      <c r="E445" s="206">
        <v>3</v>
      </c>
      <c r="F445" s="206">
        <v>30</v>
      </c>
      <c r="G445" s="206">
        <v>3</v>
      </c>
      <c r="H445" s="206">
        <v>9.8291370219037457</v>
      </c>
      <c r="I445" s="207"/>
    </row>
    <row r="446" spans="1:9">
      <c r="A446" s="206">
        <v>42397.689899999998</v>
      </c>
      <c r="B446" s="206">
        <v>1</v>
      </c>
      <c r="C446" s="206">
        <v>1</v>
      </c>
      <c r="D446" s="206">
        <v>13</v>
      </c>
      <c r="E446" s="206">
        <v>3</v>
      </c>
      <c r="F446" s="206">
        <v>31</v>
      </c>
      <c r="G446" s="206">
        <v>2</v>
      </c>
      <c r="H446" s="206">
        <v>6.8209914662737798</v>
      </c>
      <c r="I446" s="207"/>
    </row>
    <row r="447" spans="1:9">
      <c r="A447" s="206">
        <v>42397.689899999998</v>
      </c>
      <c r="B447" s="206">
        <v>1</v>
      </c>
      <c r="C447" s="206">
        <v>1</v>
      </c>
      <c r="D447" s="206">
        <v>13</v>
      </c>
      <c r="E447" s="206">
        <v>3</v>
      </c>
      <c r="F447" s="206">
        <v>31</v>
      </c>
      <c r="G447" s="206">
        <v>3</v>
      </c>
      <c r="H447" s="206">
        <v>8.5644736300863435</v>
      </c>
      <c r="I447" s="207"/>
    </row>
    <row r="448" spans="1:9">
      <c r="A448" s="206">
        <v>42397.689899999998</v>
      </c>
      <c r="B448" s="206">
        <v>1</v>
      </c>
      <c r="C448" s="206">
        <v>1</v>
      </c>
      <c r="D448" s="206">
        <v>13</v>
      </c>
      <c r="E448" s="206">
        <v>4</v>
      </c>
      <c r="F448" s="206">
        <v>34</v>
      </c>
      <c r="G448" s="206">
        <v>2</v>
      </c>
      <c r="H448" s="206">
        <v>3.27</v>
      </c>
      <c r="I448" s="207"/>
    </row>
    <row r="449" spans="1:9">
      <c r="A449" s="206">
        <v>42397.689899999998</v>
      </c>
      <c r="B449" s="206">
        <v>1</v>
      </c>
      <c r="C449" s="206">
        <v>1</v>
      </c>
      <c r="D449" s="206">
        <v>13</v>
      </c>
      <c r="E449" s="206">
        <v>3</v>
      </c>
      <c r="F449" s="206">
        <v>36</v>
      </c>
      <c r="G449" s="206">
        <v>1</v>
      </c>
      <c r="H449" s="206">
        <v>16.509805291220644</v>
      </c>
      <c r="I449" s="207"/>
    </row>
    <row r="450" spans="1:9">
      <c r="A450" s="206">
        <v>42397.689899999998</v>
      </c>
      <c r="B450" s="206">
        <v>1</v>
      </c>
      <c r="C450" s="206">
        <v>1</v>
      </c>
      <c r="D450" s="206">
        <v>13</v>
      </c>
      <c r="E450" s="206">
        <v>4</v>
      </c>
      <c r="F450" s="206">
        <v>36</v>
      </c>
      <c r="G450" s="206">
        <v>1</v>
      </c>
      <c r="H450" s="206">
        <v>64.67897857273536</v>
      </c>
      <c r="I450" s="207"/>
    </row>
    <row r="451" spans="1:9">
      <c r="A451" s="206">
        <v>42397.689899999998</v>
      </c>
      <c r="B451" s="206">
        <v>1</v>
      </c>
      <c r="C451" s="206">
        <v>1</v>
      </c>
      <c r="D451" s="206">
        <v>13</v>
      </c>
      <c r="E451" s="206">
        <v>3</v>
      </c>
      <c r="F451" s="206">
        <v>36</v>
      </c>
      <c r="G451" s="206">
        <v>3</v>
      </c>
      <c r="H451" s="206">
        <v>36.368556870430055</v>
      </c>
      <c r="I451" s="207"/>
    </row>
    <row r="452" spans="1:9">
      <c r="A452" s="206">
        <v>42397.689899999998</v>
      </c>
      <c r="B452" s="206">
        <v>1</v>
      </c>
      <c r="C452" s="206">
        <v>1</v>
      </c>
      <c r="D452" s="206">
        <v>13</v>
      </c>
      <c r="E452" s="206">
        <v>4</v>
      </c>
      <c r="F452" s="206">
        <v>36</v>
      </c>
      <c r="G452" s="206">
        <v>3</v>
      </c>
      <c r="H452" s="206">
        <v>28.01</v>
      </c>
      <c r="I452" s="207"/>
    </row>
    <row r="453" spans="1:9">
      <c r="A453" s="206">
        <v>42397.689899999998</v>
      </c>
      <c r="B453" s="206">
        <v>1</v>
      </c>
      <c r="C453" s="206">
        <v>1</v>
      </c>
      <c r="D453" s="206">
        <v>13</v>
      </c>
      <c r="E453" s="206">
        <v>3</v>
      </c>
      <c r="F453" s="206">
        <v>37</v>
      </c>
      <c r="G453" s="206">
        <v>3</v>
      </c>
      <c r="H453" s="206">
        <v>1.08</v>
      </c>
      <c r="I453" s="207"/>
    </row>
    <row r="454" spans="1:9">
      <c r="A454" s="206">
        <v>42397.689899999998</v>
      </c>
      <c r="B454" s="206">
        <v>1</v>
      </c>
      <c r="C454" s="206">
        <v>1</v>
      </c>
      <c r="D454" s="206">
        <v>13</v>
      </c>
      <c r="E454" s="206">
        <v>4</v>
      </c>
      <c r="F454" s="206">
        <v>39</v>
      </c>
      <c r="G454" s="206">
        <v>3</v>
      </c>
      <c r="H454" s="206">
        <v>5.0899065108179338</v>
      </c>
      <c r="I454" s="207"/>
    </row>
    <row r="455" spans="1:9">
      <c r="A455" s="206">
        <v>42397.689899999998</v>
      </c>
      <c r="B455" s="206">
        <v>1</v>
      </c>
      <c r="C455" s="206">
        <v>1</v>
      </c>
      <c r="D455" s="206">
        <v>13</v>
      </c>
      <c r="E455" s="206">
        <v>3</v>
      </c>
      <c r="F455" s="206">
        <v>41</v>
      </c>
      <c r="G455" s="206">
        <v>1</v>
      </c>
      <c r="H455" s="206">
        <v>251.97765142702556</v>
      </c>
      <c r="I455" s="207"/>
    </row>
    <row r="456" spans="1:9">
      <c r="A456" s="206">
        <v>42397.689899999998</v>
      </c>
      <c r="B456" s="206">
        <v>1</v>
      </c>
      <c r="C456" s="206">
        <v>1</v>
      </c>
      <c r="D456" s="206">
        <v>13</v>
      </c>
      <c r="E456" s="206">
        <v>4</v>
      </c>
      <c r="F456" s="206">
        <v>41</v>
      </c>
      <c r="G456" s="206">
        <v>1</v>
      </c>
      <c r="H456" s="206">
        <v>120.30564968656626</v>
      </c>
      <c r="I456" s="207"/>
    </row>
    <row r="457" spans="1:9">
      <c r="A457" s="206">
        <v>42397.689899999998</v>
      </c>
      <c r="B457" s="206">
        <v>1</v>
      </c>
      <c r="C457" s="206">
        <v>1</v>
      </c>
      <c r="D457" s="206">
        <v>13</v>
      </c>
      <c r="E457" s="206">
        <v>4</v>
      </c>
      <c r="F457" s="206">
        <v>42</v>
      </c>
      <c r="G457" s="206">
        <v>1</v>
      </c>
      <c r="H457" s="206">
        <v>7.2602219773595911</v>
      </c>
      <c r="I457" s="207"/>
    </row>
    <row r="458" spans="1:9">
      <c r="A458" s="206">
        <v>42397.689899999998</v>
      </c>
      <c r="B458" s="206">
        <v>1</v>
      </c>
      <c r="C458" s="206">
        <v>1</v>
      </c>
      <c r="D458" s="206">
        <v>13</v>
      </c>
      <c r="E458" s="206">
        <v>2</v>
      </c>
      <c r="F458" s="206">
        <v>42</v>
      </c>
      <c r="G458" s="206">
        <v>3</v>
      </c>
      <c r="H458" s="206">
        <v>8.1762073126086836</v>
      </c>
      <c r="I458" s="207"/>
    </row>
    <row r="459" spans="1:9">
      <c r="A459" s="206">
        <v>42397.689899999998</v>
      </c>
      <c r="B459" s="206">
        <v>1</v>
      </c>
      <c r="C459" s="206">
        <v>1</v>
      </c>
      <c r="D459" s="206">
        <v>13</v>
      </c>
      <c r="E459" s="206">
        <v>3</v>
      </c>
      <c r="F459" s="206">
        <v>42</v>
      </c>
      <c r="G459" s="206">
        <v>3</v>
      </c>
      <c r="H459" s="206">
        <v>196.51201839145108</v>
      </c>
      <c r="I459" s="207"/>
    </row>
    <row r="460" spans="1:9">
      <c r="A460" s="206">
        <v>42397.689899999998</v>
      </c>
      <c r="B460" s="206">
        <v>1</v>
      </c>
      <c r="C460" s="206">
        <v>1</v>
      </c>
      <c r="D460" s="206">
        <v>13</v>
      </c>
      <c r="E460" s="206">
        <v>4</v>
      </c>
      <c r="F460" s="206">
        <v>42</v>
      </c>
      <c r="G460" s="206">
        <v>3</v>
      </c>
      <c r="H460" s="206">
        <v>111.51486590551492</v>
      </c>
      <c r="I460" s="207"/>
    </row>
    <row r="461" spans="1:9">
      <c r="A461" s="206">
        <v>42397.689899999998</v>
      </c>
      <c r="B461" s="206">
        <v>1</v>
      </c>
      <c r="C461" s="206">
        <v>1</v>
      </c>
      <c r="D461" s="206">
        <v>13</v>
      </c>
      <c r="E461" s="206">
        <v>5</v>
      </c>
      <c r="F461" s="206">
        <v>42</v>
      </c>
      <c r="G461" s="206">
        <v>3</v>
      </c>
      <c r="H461" s="206">
        <v>3.8818057995522461</v>
      </c>
      <c r="I461" s="207"/>
    </row>
    <row r="462" spans="1:9">
      <c r="A462" s="206">
        <v>42397.689899999998</v>
      </c>
      <c r="B462" s="206">
        <v>1</v>
      </c>
      <c r="C462" s="206">
        <v>1</v>
      </c>
      <c r="D462" s="206">
        <v>13</v>
      </c>
      <c r="E462" s="206">
        <v>2</v>
      </c>
      <c r="F462" s="206">
        <v>43</v>
      </c>
      <c r="G462" s="206">
        <v>3</v>
      </c>
      <c r="H462" s="206">
        <v>6.8659440079580349</v>
      </c>
      <c r="I462" s="207"/>
    </row>
    <row r="463" spans="1:9">
      <c r="A463" s="206">
        <v>42397.689899999998</v>
      </c>
      <c r="B463" s="206">
        <v>1</v>
      </c>
      <c r="C463" s="206">
        <v>1</v>
      </c>
      <c r="D463" s="206">
        <v>13</v>
      </c>
      <c r="E463" s="206">
        <v>3</v>
      </c>
      <c r="F463" s="206">
        <v>43</v>
      </c>
      <c r="G463" s="206">
        <v>3</v>
      </c>
      <c r="H463" s="206">
        <v>14.84</v>
      </c>
      <c r="I463" s="207"/>
    </row>
    <row r="464" spans="1:9">
      <c r="A464" s="206">
        <v>42397.689899999998</v>
      </c>
      <c r="B464" s="206">
        <v>1</v>
      </c>
      <c r="C464" s="206">
        <v>1</v>
      </c>
      <c r="D464" s="206">
        <v>13</v>
      </c>
      <c r="E464" s="206">
        <v>4</v>
      </c>
      <c r="F464" s="206">
        <v>43</v>
      </c>
      <c r="G464" s="206">
        <v>3</v>
      </c>
      <c r="H464" s="206">
        <v>3.2037990220376842</v>
      </c>
      <c r="I464" s="207"/>
    </row>
    <row r="465" spans="1:9">
      <c r="A465" s="206">
        <v>42397.689899999998</v>
      </c>
      <c r="B465" s="206">
        <v>1</v>
      </c>
      <c r="C465" s="206">
        <v>1</v>
      </c>
      <c r="D465" s="206">
        <v>13</v>
      </c>
      <c r="E465" s="206">
        <v>3</v>
      </c>
      <c r="F465" s="206">
        <v>45</v>
      </c>
      <c r="G465" s="206">
        <v>1</v>
      </c>
      <c r="H465" s="206">
        <v>91.621547638050544</v>
      </c>
      <c r="I465" s="207"/>
    </row>
    <row r="466" spans="1:9">
      <c r="A466" s="206">
        <v>42397.689899999998</v>
      </c>
      <c r="B466" s="206">
        <v>1</v>
      </c>
      <c r="C466" s="206">
        <v>1</v>
      </c>
      <c r="D466" s="206">
        <v>13</v>
      </c>
      <c r="E466" s="206">
        <v>4</v>
      </c>
      <c r="F466" s="206">
        <v>45</v>
      </c>
      <c r="G466" s="206">
        <v>1</v>
      </c>
      <c r="H466" s="206">
        <v>37.94586228500286</v>
      </c>
      <c r="I466" s="207"/>
    </row>
    <row r="467" spans="1:9">
      <c r="A467" s="206">
        <v>42397.689899999998</v>
      </c>
      <c r="B467" s="206">
        <v>1</v>
      </c>
      <c r="C467" s="206">
        <v>1</v>
      </c>
      <c r="D467" s="206">
        <v>13</v>
      </c>
      <c r="E467" s="206">
        <v>2</v>
      </c>
      <c r="F467" s="206">
        <v>48</v>
      </c>
      <c r="G467" s="206">
        <v>3</v>
      </c>
      <c r="H467" s="206">
        <v>8.7329360439414287</v>
      </c>
      <c r="I467" s="207"/>
    </row>
    <row r="468" spans="1:9">
      <c r="A468" s="206">
        <v>42397.689899999998</v>
      </c>
      <c r="B468" s="206">
        <v>1</v>
      </c>
      <c r="C468" s="206">
        <v>1</v>
      </c>
      <c r="D468" s="206">
        <v>13</v>
      </c>
      <c r="E468" s="206">
        <v>4</v>
      </c>
      <c r="F468" s="206">
        <v>48</v>
      </c>
      <c r="G468" s="206">
        <v>3</v>
      </c>
      <c r="H468" s="206">
        <v>2.46</v>
      </c>
      <c r="I468" s="207"/>
    </row>
    <row r="469" spans="1:9">
      <c r="A469" s="206">
        <v>42397.689899999998</v>
      </c>
      <c r="B469" s="206">
        <v>1</v>
      </c>
      <c r="C469" s="206">
        <v>1</v>
      </c>
      <c r="D469" s="206">
        <v>13</v>
      </c>
      <c r="E469" s="206">
        <v>3</v>
      </c>
      <c r="F469" s="206">
        <v>49</v>
      </c>
      <c r="G469" s="206">
        <v>3</v>
      </c>
      <c r="H469" s="206">
        <v>1.2130643123600768</v>
      </c>
      <c r="I469" s="207"/>
    </row>
    <row r="470" spans="1:9">
      <c r="A470" s="206">
        <v>42397.689899999998</v>
      </c>
      <c r="B470" s="206">
        <v>1</v>
      </c>
      <c r="C470" s="206">
        <v>1</v>
      </c>
      <c r="D470" s="206">
        <v>13</v>
      </c>
      <c r="E470" s="206">
        <v>3</v>
      </c>
      <c r="F470" s="206">
        <v>51</v>
      </c>
      <c r="G470" s="206">
        <v>2</v>
      </c>
      <c r="H470" s="206">
        <v>2.8992237065405839</v>
      </c>
      <c r="I470" s="207"/>
    </row>
    <row r="471" spans="1:9">
      <c r="A471" s="206">
        <v>42397.689899999998</v>
      </c>
      <c r="B471" s="206">
        <v>1</v>
      </c>
      <c r="C471" s="206">
        <v>1</v>
      </c>
      <c r="D471" s="206">
        <v>13</v>
      </c>
      <c r="E471" s="206">
        <v>2</v>
      </c>
      <c r="F471" s="206">
        <v>51</v>
      </c>
      <c r="G471" s="206">
        <v>3</v>
      </c>
      <c r="H471" s="206">
        <v>1.3586320298432861</v>
      </c>
      <c r="I471" s="207"/>
    </row>
    <row r="472" spans="1:9">
      <c r="A472" s="206">
        <v>42397.689899999998</v>
      </c>
      <c r="B472" s="206">
        <v>1</v>
      </c>
      <c r="C472" s="206">
        <v>1</v>
      </c>
      <c r="D472" s="206">
        <v>13</v>
      </c>
      <c r="E472" s="206">
        <v>3</v>
      </c>
      <c r="F472" s="206">
        <v>53</v>
      </c>
      <c r="G472" s="206">
        <v>1</v>
      </c>
      <c r="H472" s="206">
        <v>173.28167738981458</v>
      </c>
      <c r="I472" s="207"/>
    </row>
    <row r="473" spans="1:9">
      <c r="A473" s="206">
        <v>42397.689899999998</v>
      </c>
      <c r="B473" s="206">
        <v>1</v>
      </c>
      <c r="C473" s="206">
        <v>1</v>
      </c>
      <c r="D473" s="206">
        <v>13</v>
      </c>
      <c r="E473" s="206">
        <v>4</v>
      </c>
      <c r="F473" s="206">
        <v>53</v>
      </c>
      <c r="G473" s="206">
        <v>1</v>
      </c>
      <c r="H473" s="206">
        <v>17.52877931360311</v>
      </c>
      <c r="I473" s="207"/>
    </row>
    <row r="474" spans="1:9">
      <c r="A474" s="206">
        <v>42397.689899999998</v>
      </c>
      <c r="B474" s="206">
        <v>1</v>
      </c>
      <c r="C474" s="206">
        <v>1</v>
      </c>
      <c r="D474" s="206">
        <v>13</v>
      </c>
      <c r="E474" s="206">
        <v>2</v>
      </c>
      <c r="F474" s="206">
        <v>53</v>
      </c>
      <c r="G474" s="206">
        <v>3</v>
      </c>
      <c r="H474" s="206">
        <v>4.2821170226310707</v>
      </c>
      <c r="I474" s="207"/>
    </row>
    <row r="475" spans="1:9">
      <c r="A475" s="206">
        <v>42397.689899999998</v>
      </c>
      <c r="B475" s="206">
        <v>1</v>
      </c>
      <c r="C475" s="206">
        <v>1</v>
      </c>
      <c r="D475" s="206">
        <v>13</v>
      </c>
      <c r="E475" s="206">
        <v>3</v>
      </c>
      <c r="F475" s="206">
        <v>53</v>
      </c>
      <c r="G475" s="206">
        <v>3</v>
      </c>
      <c r="H475" s="206">
        <v>214.68021000377846</v>
      </c>
      <c r="I475" s="207"/>
    </row>
    <row r="476" spans="1:9">
      <c r="A476" s="206">
        <v>42397.689899999998</v>
      </c>
      <c r="B476" s="206">
        <v>1</v>
      </c>
      <c r="C476" s="206">
        <v>1</v>
      </c>
      <c r="D476" s="206">
        <v>13</v>
      </c>
      <c r="E476" s="206">
        <v>4</v>
      </c>
      <c r="F476" s="206">
        <v>53</v>
      </c>
      <c r="G476" s="206">
        <v>3</v>
      </c>
      <c r="H476" s="206">
        <v>79.470992173090536</v>
      </c>
      <c r="I476" s="207"/>
    </row>
    <row r="477" spans="1:9">
      <c r="A477" s="206">
        <v>42397.689899999998</v>
      </c>
      <c r="B477" s="206">
        <v>1</v>
      </c>
      <c r="C477" s="206">
        <v>1</v>
      </c>
      <c r="D477" s="206">
        <v>13</v>
      </c>
      <c r="E477" s="206">
        <v>3</v>
      </c>
      <c r="F477" s="206">
        <v>54</v>
      </c>
      <c r="G477" s="206">
        <v>1</v>
      </c>
      <c r="H477" s="206">
        <v>5.2768297587663335</v>
      </c>
      <c r="I477" s="207"/>
    </row>
    <row r="478" spans="1:9">
      <c r="A478" s="206">
        <v>42397.689899999998</v>
      </c>
      <c r="B478" s="206">
        <v>1</v>
      </c>
      <c r="C478" s="206">
        <v>1</v>
      </c>
      <c r="D478" s="206">
        <v>13</v>
      </c>
      <c r="E478" s="206">
        <v>4</v>
      </c>
      <c r="F478" s="206">
        <v>54</v>
      </c>
      <c r="G478" s="206">
        <v>1</v>
      </c>
      <c r="H478" s="206">
        <v>38.989976287490236</v>
      </c>
      <c r="I478" s="207"/>
    </row>
    <row r="479" spans="1:9">
      <c r="A479" s="206">
        <v>42397.689899999998</v>
      </c>
      <c r="B479" s="206">
        <v>1</v>
      </c>
      <c r="C479" s="206">
        <v>1</v>
      </c>
      <c r="D479" s="206">
        <v>13</v>
      </c>
      <c r="E479" s="206">
        <v>3</v>
      </c>
      <c r="F479" s="206">
        <v>54</v>
      </c>
      <c r="G479" s="206">
        <v>3</v>
      </c>
      <c r="H479" s="206">
        <v>60.491533006116541</v>
      </c>
      <c r="I479" s="207"/>
    </row>
    <row r="480" spans="1:9">
      <c r="A480" s="206">
        <v>42397.689899999998</v>
      </c>
      <c r="B480" s="206">
        <v>1</v>
      </c>
      <c r="C480" s="206">
        <v>1</v>
      </c>
      <c r="D480" s="206">
        <v>13</v>
      </c>
      <c r="E480" s="206">
        <v>4</v>
      </c>
      <c r="F480" s="206">
        <v>54</v>
      </c>
      <c r="G480" s="206">
        <v>3</v>
      </c>
      <c r="H480" s="206">
        <v>31.94592001771311</v>
      </c>
      <c r="I480" s="207"/>
    </row>
    <row r="481" spans="1:9">
      <c r="A481" s="206">
        <v>42397.689899999998</v>
      </c>
      <c r="B481" s="206">
        <v>1</v>
      </c>
      <c r="C481" s="206">
        <v>1</v>
      </c>
      <c r="D481" s="206">
        <v>13</v>
      </c>
      <c r="E481" s="206">
        <v>3</v>
      </c>
      <c r="F481" s="206">
        <v>56</v>
      </c>
      <c r="G481" s="206">
        <v>1</v>
      </c>
      <c r="H481" s="206">
        <v>59.043547526696578</v>
      </c>
      <c r="I481" s="207"/>
    </row>
    <row r="482" spans="1:9">
      <c r="A482" s="206">
        <v>42397.689899999998</v>
      </c>
      <c r="B482" s="206">
        <v>1</v>
      </c>
      <c r="C482" s="206">
        <v>1</v>
      </c>
      <c r="D482" s="206">
        <v>13</v>
      </c>
      <c r="E482" s="206">
        <v>4</v>
      </c>
      <c r="F482" s="206">
        <v>56</v>
      </c>
      <c r="G482" s="206">
        <v>1</v>
      </c>
      <c r="H482" s="206">
        <v>6.1017134911711866</v>
      </c>
      <c r="I482" s="207"/>
    </row>
    <row r="483" spans="1:9">
      <c r="A483" s="206">
        <v>42397.689899999998</v>
      </c>
      <c r="B483" s="206">
        <v>1</v>
      </c>
      <c r="C483" s="206">
        <v>1</v>
      </c>
      <c r="D483" s="206">
        <v>13</v>
      </c>
      <c r="E483" s="206">
        <v>2</v>
      </c>
      <c r="F483" s="206">
        <v>56</v>
      </c>
      <c r="G483" s="206">
        <v>3</v>
      </c>
      <c r="H483" s="206">
        <v>10.604757684677944</v>
      </c>
      <c r="I483" s="207"/>
    </row>
    <row r="484" spans="1:9">
      <c r="A484" s="206">
        <v>42397.689899999998</v>
      </c>
      <c r="B484" s="206">
        <v>1</v>
      </c>
      <c r="C484" s="206">
        <v>1</v>
      </c>
      <c r="D484" s="206">
        <v>13</v>
      </c>
      <c r="E484" s="206">
        <v>3</v>
      </c>
      <c r="F484" s="206">
        <v>56</v>
      </c>
      <c r="G484" s="206">
        <v>3</v>
      </c>
      <c r="H484" s="206">
        <v>164.27354704201591</v>
      </c>
      <c r="I484" s="207"/>
    </row>
    <row r="485" spans="1:9">
      <c r="A485" s="206">
        <v>42397.689899999998</v>
      </c>
      <c r="B485" s="206">
        <v>1</v>
      </c>
      <c r="C485" s="206">
        <v>1</v>
      </c>
      <c r="D485" s="206">
        <v>13</v>
      </c>
      <c r="E485" s="206">
        <v>4</v>
      </c>
      <c r="F485" s="206">
        <v>56</v>
      </c>
      <c r="G485" s="206">
        <v>3</v>
      </c>
      <c r="H485" s="206">
        <v>97.190723293423446</v>
      </c>
      <c r="I485" s="207"/>
    </row>
    <row r="486" spans="1:9">
      <c r="A486" s="206">
        <v>42397.689899999998</v>
      </c>
      <c r="B486" s="206">
        <v>1</v>
      </c>
      <c r="C486" s="206">
        <v>1</v>
      </c>
      <c r="D486" s="206">
        <v>13</v>
      </c>
      <c r="E486" s="206">
        <v>3</v>
      </c>
      <c r="F486" s="206">
        <v>57</v>
      </c>
      <c r="G486" s="206">
        <v>1</v>
      </c>
      <c r="H486" s="206">
        <v>99.058785314209587</v>
      </c>
      <c r="I486" s="207"/>
    </row>
    <row r="487" spans="1:9">
      <c r="A487" s="206">
        <v>42397.689899999998</v>
      </c>
      <c r="B487" s="206">
        <v>1</v>
      </c>
      <c r="C487" s="206">
        <v>1</v>
      </c>
      <c r="D487" s="206">
        <v>13</v>
      </c>
      <c r="E487" s="206">
        <v>4</v>
      </c>
      <c r="F487" s="206">
        <v>57</v>
      </c>
      <c r="G487" s="206">
        <v>1</v>
      </c>
      <c r="H487" s="206">
        <v>35.657281208654396</v>
      </c>
      <c r="I487" s="207"/>
    </row>
    <row r="488" spans="1:9">
      <c r="A488" s="206">
        <v>42397.689899999998</v>
      </c>
      <c r="B488" s="206">
        <v>1</v>
      </c>
      <c r="C488" s="206">
        <v>1</v>
      </c>
      <c r="D488" s="206">
        <v>13</v>
      </c>
      <c r="E488" s="206">
        <v>2</v>
      </c>
      <c r="F488" s="206">
        <v>57</v>
      </c>
      <c r="G488" s="206">
        <v>2</v>
      </c>
      <c r="H488" s="206">
        <v>5.7787414871921694</v>
      </c>
      <c r="I488" s="207"/>
    </row>
    <row r="489" spans="1:9">
      <c r="A489" s="206">
        <v>42397.689899999998</v>
      </c>
      <c r="B489" s="206">
        <v>1</v>
      </c>
      <c r="C489" s="206">
        <v>1</v>
      </c>
      <c r="D489" s="206">
        <v>13</v>
      </c>
      <c r="E489" s="206">
        <v>3</v>
      </c>
      <c r="F489" s="206">
        <v>57</v>
      </c>
      <c r="G489" s="206">
        <v>2</v>
      </c>
      <c r="H489" s="206">
        <v>77.823282105532584</v>
      </c>
      <c r="I489" s="207"/>
    </row>
    <row r="490" spans="1:9">
      <c r="A490" s="206">
        <v>42397.689899999998</v>
      </c>
      <c r="B490" s="206">
        <v>1</v>
      </c>
      <c r="C490" s="206">
        <v>1</v>
      </c>
      <c r="D490" s="206">
        <v>13</v>
      </c>
      <c r="E490" s="206">
        <v>4</v>
      </c>
      <c r="F490" s="206">
        <v>57</v>
      </c>
      <c r="G490" s="206">
        <v>2</v>
      </c>
      <c r="H490" s="206">
        <v>13.219999999999999</v>
      </c>
      <c r="I490" s="207"/>
    </row>
    <row r="491" spans="1:9">
      <c r="A491" s="206">
        <v>42397.689899999998</v>
      </c>
      <c r="B491" s="206">
        <v>1</v>
      </c>
      <c r="C491" s="206">
        <v>1</v>
      </c>
      <c r="D491" s="206">
        <v>13</v>
      </c>
      <c r="E491" s="206">
        <v>2</v>
      </c>
      <c r="F491" s="206">
        <v>57</v>
      </c>
      <c r="G491" s="206">
        <v>3</v>
      </c>
      <c r="H491" s="206">
        <v>91.57129202960887</v>
      </c>
      <c r="I491" s="207"/>
    </row>
    <row r="492" spans="1:9">
      <c r="A492" s="206">
        <v>42397.689899999998</v>
      </c>
      <c r="B492" s="206">
        <v>1</v>
      </c>
      <c r="C492" s="206">
        <v>1</v>
      </c>
      <c r="D492" s="206">
        <v>13</v>
      </c>
      <c r="E492" s="206">
        <v>3</v>
      </c>
      <c r="F492" s="206">
        <v>57</v>
      </c>
      <c r="G492" s="206">
        <v>3</v>
      </c>
      <c r="H492" s="206">
        <v>727.51894934663846</v>
      </c>
      <c r="I492" s="207"/>
    </row>
    <row r="493" spans="1:9">
      <c r="A493" s="206">
        <v>42397.689899999998</v>
      </c>
      <c r="B493" s="206">
        <v>1</v>
      </c>
      <c r="C493" s="206">
        <v>1</v>
      </c>
      <c r="D493" s="206">
        <v>13</v>
      </c>
      <c r="E493" s="206">
        <v>4</v>
      </c>
      <c r="F493" s="206">
        <v>57</v>
      </c>
      <c r="G493" s="206">
        <v>3</v>
      </c>
      <c r="H493" s="206">
        <v>189.28771989691873</v>
      </c>
      <c r="I493" s="207"/>
    </row>
    <row r="494" spans="1:9">
      <c r="A494" s="206">
        <v>42397.689899999998</v>
      </c>
      <c r="B494" s="206">
        <v>1</v>
      </c>
      <c r="C494" s="206">
        <v>1</v>
      </c>
      <c r="D494" s="206">
        <v>13</v>
      </c>
      <c r="E494" s="206">
        <v>2</v>
      </c>
      <c r="F494" s="206">
        <v>58</v>
      </c>
      <c r="G494" s="206">
        <v>3</v>
      </c>
      <c r="H494" s="206">
        <v>3.2752736433722078</v>
      </c>
      <c r="I494" s="207"/>
    </row>
    <row r="495" spans="1:9">
      <c r="A495" s="206">
        <v>42397.689899999998</v>
      </c>
      <c r="B495" s="206">
        <v>1</v>
      </c>
      <c r="C495" s="206">
        <v>1</v>
      </c>
      <c r="D495" s="206">
        <v>13</v>
      </c>
      <c r="E495" s="206">
        <v>3</v>
      </c>
      <c r="F495" s="206">
        <v>58</v>
      </c>
      <c r="G495" s="206">
        <v>3</v>
      </c>
      <c r="H495" s="206">
        <v>1.07</v>
      </c>
      <c r="I495" s="207"/>
    </row>
    <row r="496" spans="1:9">
      <c r="A496" s="206">
        <v>42397.689899999998</v>
      </c>
      <c r="B496" s="206">
        <v>1</v>
      </c>
      <c r="C496" s="206">
        <v>1</v>
      </c>
      <c r="D496" s="206">
        <v>13</v>
      </c>
      <c r="E496" s="206">
        <v>4</v>
      </c>
      <c r="F496" s="206">
        <v>58</v>
      </c>
      <c r="G496" s="206">
        <v>3</v>
      </c>
      <c r="H496" s="206">
        <v>1</v>
      </c>
      <c r="I496" s="207"/>
    </row>
    <row r="497" spans="1:9">
      <c r="A497" s="206">
        <v>42397.689899999998</v>
      </c>
      <c r="B497" s="206">
        <v>1</v>
      </c>
      <c r="C497" s="206">
        <v>1</v>
      </c>
      <c r="D497" s="206">
        <v>13</v>
      </c>
      <c r="E497" s="206">
        <v>2</v>
      </c>
      <c r="F497" s="206">
        <v>61</v>
      </c>
      <c r="G497" s="206">
        <v>3</v>
      </c>
      <c r="H497" s="206">
        <v>1.02</v>
      </c>
      <c r="I497" s="207"/>
    </row>
    <row r="498" spans="1:9">
      <c r="A498" s="206">
        <v>42397.689899999998</v>
      </c>
      <c r="B498" s="206">
        <v>1</v>
      </c>
      <c r="C498" s="206">
        <v>1</v>
      </c>
      <c r="D498" s="206">
        <v>13</v>
      </c>
      <c r="E498" s="206">
        <v>3</v>
      </c>
      <c r="F498" s="206">
        <v>61</v>
      </c>
      <c r="G498" s="206">
        <v>3</v>
      </c>
      <c r="H498" s="206">
        <v>37.397326903865178</v>
      </c>
      <c r="I498" s="207"/>
    </row>
    <row r="499" spans="1:9">
      <c r="A499" s="206">
        <v>42397.689899999998</v>
      </c>
      <c r="B499" s="206">
        <v>1</v>
      </c>
      <c r="C499" s="206">
        <v>1</v>
      </c>
      <c r="D499" s="206">
        <v>13</v>
      </c>
      <c r="E499" s="206">
        <v>4</v>
      </c>
      <c r="F499" s="206">
        <v>61</v>
      </c>
      <c r="G499" s="206">
        <v>3</v>
      </c>
      <c r="H499" s="206">
        <v>25.305283671768031</v>
      </c>
      <c r="I499" s="207"/>
    </row>
    <row r="500" spans="1:9">
      <c r="A500" s="206">
        <v>42397.689899999998</v>
      </c>
      <c r="B500" s="206">
        <v>1</v>
      </c>
      <c r="C500" s="206">
        <v>1</v>
      </c>
      <c r="D500" s="206">
        <v>13</v>
      </c>
      <c r="E500" s="206">
        <v>5</v>
      </c>
      <c r="F500" s="206">
        <v>61</v>
      </c>
      <c r="G500" s="206">
        <v>3</v>
      </c>
      <c r="H500" s="206">
        <v>1</v>
      </c>
      <c r="I500" s="207"/>
    </row>
    <row r="501" spans="1:9">
      <c r="A501" s="206">
        <v>42397.689899999998</v>
      </c>
      <c r="B501" s="206">
        <v>1</v>
      </c>
      <c r="C501" s="206">
        <v>1</v>
      </c>
      <c r="D501" s="206">
        <v>13</v>
      </c>
      <c r="E501" s="206">
        <v>2</v>
      </c>
      <c r="F501" s="206">
        <v>63</v>
      </c>
      <c r="G501" s="206">
        <v>3</v>
      </c>
      <c r="H501" s="206">
        <v>1.3465013867196853</v>
      </c>
      <c r="I501" s="207"/>
    </row>
    <row r="502" spans="1:9">
      <c r="A502" s="206">
        <v>42397.689899999998</v>
      </c>
      <c r="B502" s="206">
        <v>1</v>
      </c>
      <c r="C502" s="206">
        <v>1</v>
      </c>
      <c r="D502" s="206">
        <v>13</v>
      </c>
      <c r="E502" s="206">
        <v>3</v>
      </c>
      <c r="F502" s="206">
        <v>63</v>
      </c>
      <c r="G502" s="206">
        <v>3</v>
      </c>
      <c r="H502" s="206">
        <v>22.992109656970396</v>
      </c>
      <c r="I502" s="207"/>
    </row>
    <row r="503" spans="1:9">
      <c r="A503" s="206">
        <v>42397.689899999998</v>
      </c>
      <c r="B503" s="206">
        <v>1</v>
      </c>
      <c r="C503" s="206">
        <v>1</v>
      </c>
      <c r="D503" s="206">
        <v>13</v>
      </c>
      <c r="E503" s="206">
        <v>4</v>
      </c>
      <c r="F503" s="206">
        <v>63</v>
      </c>
      <c r="G503" s="206">
        <v>3</v>
      </c>
      <c r="H503" s="206">
        <v>15.916693355214756</v>
      </c>
      <c r="I503" s="207"/>
    </row>
    <row r="504" spans="1:9">
      <c r="A504" s="206">
        <v>42397.689899999998</v>
      </c>
      <c r="B504" s="206">
        <v>1</v>
      </c>
      <c r="C504" s="206">
        <v>1</v>
      </c>
      <c r="D504" s="206">
        <v>13</v>
      </c>
      <c r="E504" s="206">
        <v>3</v>
      </c>
      <c r="F504" s="206">
        <v>64</v>
      </c>
      <c r="G504" s="206">
        <v>1</v>
      </c>
      <c r="H504" s="206">
        <v>20.583283227057844</v>
      </c>
      <c r="I504" s="207"/>
    </row>
    <row r="505" spans="1:9">
      <c r="A505" s="206">
        <v>42397.689899999998</v>
      </c>
      <c r="B505" s="206">
        <v>1</v>
      </c>
      <c r="C505" s="206">
        <v>1</v>
      </c>
      <c r="D505" s="206">
        <v>13</v>
      </c>
      <c r="E505" s="206">
        <v>3</v>
      </c>
      <c r="F505" s="206">
        <v>64</v>
      </c>
      <c r="G505" s="206">
        <v>3</v>
      </c>
      <c r="H505" s="206">
        <v>13.926190910308964</v>
      </c>
      <c r="I505" s="207"/>
    </row>
    <row r="506" spans="1:9">
      <c r="A506" s="206">
        <v>42397.689899999998</v>
      </c>
      <c r="B506" s="206">
        <v>1</v>
      </c>
      <c r="C506" s="206">
        <v>1</v>
      </c>
      <c r="D506" s="206">
        <v>13</v>
      </c>
      <c r="E506" s="206">
        <v>3</v>
      </c>
      <c r="F506" s="206">
        <v>65</v>
      </c>
      <c r="G506" s="206">
        <v>3</v>
      </c>
      <c r="H506" s="206">
        <v>1</v>
      </c>
      <c r="I506" s="207"/>
    </row>
    <row r="507" spans="1:9">
      <c r="A507" s="206">
        <v>42397.689899999998</v>
      </c>
      <c r="B507" s="206">
        <v>1</v>
      </c>
      <c r="C507" s="206">
        <v>1</v>
      </c>
      <c r="D507" s="206">
        <v>13</v>
      </c>
      <c r="E507" s="206">
        <v>3</v>
      </c>
      <c r="F507" s="206">
        <v>67</v>
      </c>
      <c r="G507" s="206">
        <v>2</v>
      </c>
      <c r="H507" s="206">
        <v>36.712920723055348</v>
      </c>
      <c r="I507" s="207"/>
    </row>
    <row r="508" spans="1:9">
      <c r="A508" s="206">
        <v>42397.689899999998</v>
      </c>
      <c r="B508" s="206">
        <v>1</v>
      </c>
      <c r="C508" s="206">
        <v>1</v>
      </c>
      <c r="D508" s="206">
        <v>13</v>
      </c>
      <c r="E508" s="206">
        <v>2</v>
      </c>
      <c r="F508" s="206">
        <v>67</v>
      </c>
      <c r="G508" s="206">
        <v>3</v>
      </c>
      <c r="H508" s="206">
        <v>75.456715508946886</v>
      </c>
      <c r="I508" s="207"/>
    </row>
    <row r="509" spans="1:9">
      <c r="A509" s="206">
        <v>42397.689899999998</v>
      </c>
      <c r="B509" s="206">
        <v>1</v>
      </c>
      <c r="C509" s="206">
        <v>1</v>
      </c>
      <c r="D509" s="206">
        <v>13</v>
      </c>
      <c r="E509" s="206">
        <v>3</v>
      </c>
      <c r="F509" s="206">
        <v>67</v>
      </c>
      <c r="G509" s="206">
        <v>3</v>
      </c>
      <c r="H509" s="206">
        <v>208.27542862701767</v>
      </c>
      <c r="I509" s="207"/>
    </row>
    <row r="510" spans="1:9">
      <c r="A510" s="206">
        <v>42397.689899999998</v>
      </c>
      <c r="B510" s="206">
        <v>1</v>
      </c>
      <c r="C510" s="206">
        <v>1</v>
      </c>
      <c r="D510" s="206">
        <v>13</v>
      </c>
      <c r="E510" s="206">
        <v>4</v>
      </c>
      <c r="F510" s="206">
        <v>67</v>
      </c>
      <c r="G510" s="206">
        <v>3</v>
      </c>
      <c r="H510" s="206">
        <v>58.307304605843029</v>
      </c>
      <c r="I510" s="207"/>
    </row>
    <row r="511" spans="1:9">
      <c r="A511" s="206">
        <v>42397.689899999998</v>
      </c>
      <c r="B511" s="206">
        <v>1</v>
      </c>
      <c r="C511" s="206">
        <v>1</v>
      </c>
      <c r="D511" s="206">
        <v>13</v>
      </c>
      <c r="E511" s="206">
        <v>3</v>
      </c>
      <c r="F511" s="206">
        <v>68</v>
      </c>
      <c r="G511" s="206">
        <v>3</v>
      </c>
      <c r="H511" s="206">
        <v>9.267811346430987</v>
      </c>
      <c r="I511" s="207"/>
    </row>
    <row r="512" spans="1:9">
      <c r="A512" s="206">
        <v>42397.689899999998</v>
      </c>
      <c r="B512" s="206">
        <v>1</v>
      </c>
      <c r="C512" s="206">
        <v>1</v>
      </c>
      <c r="D512" s="206">
        <v>13</v>
      </c>
      <c r="E512" s="206">
        <v>4</v>
      </c>
      <c r="F512" s="206">
        <v>68</v>
      </c>
      <c r="G512" s="206">
        <v>3</v>
      </c>
      <c r="H512" s="206">
        <v>82.622084573649488</v>
      </c>
      <c r="I512" s="207"/>
    </row>
    <row r="513" spans="1:9">
      <c r="A513" s="206">
        <v>42397.689899999998</v>
      </c>
      <c r="B513" s="206">
        <v>1</v>
      </c>
      <c r="C513" s="206">
        <v>1</v>
      </c>
      <c r="D513" s="206">
        <v>13</v>
      </c>
      <c r="E513" s="206">
        <v>2</v>
      </c>
      <c r="F513" s="206">
        <v>70</v>
      </c>
      <c r="G513" s="206">
        <v>3</v>
      </c>
      <c r="H513" s="206">
        <v>47.328143246952934</v>
      </c>
      <c r="I513" s="207"/>
    </row>
    <row r="514" spans="1:9">
      <c r="A514" s="206">
        <v>42397.689899999998</v>
      </c>
      <c r="B514" s="206">
        <v>1</v>
      </c>
      <c r="C514" s="206">
        <v>1</v>
      </c>
      <c r="D514" s="206">
        <v>13</v>
      </c>
      <c r="E514" s="206">
        <v>3</v>
      </c>
      <c r="F514" s="206">
        <v>70</v>
      </c>
      <c r="G514" s="206">
        <v>3</v>
      </c>
      <c r="H514" s="206">
        <v>548.63313707730117</v>
      </c>
      <c r="I514" s="207"/>
    </row>
    <row r="515" spans="1:9">
      <c r="A515" s="206">
        <v>42397.689899999998</v>
      </c>
      <c r="B515" s="206">
        <v>1</v>
      </c>
      <c r="C515" s="206">
        <v>1</v>
      </c>
      <c r="D515" s="206">
        <v>13</v>
      </c>
      <c r="E515" s="206">
        <v>4</v>
      </c>
      <c r="F515" s="206">
        <v>70</v>
      </c>
      <c r="G515" s="206">
        <v>3</v>
      </c>
      <c r="H515" s="206">
        <v>440.22576325942936</v>
      </c>
      <c r="I515" s="207"/>
    </row>
    <row r="516" spans="1:9">
      <c r="A516" s="206">
        <v>42397.689899999998</v>
      </c>
      <c r="B516" s="206">
        <v>1</v>
      </c>
      <c r="C516" s="206">
        <v>1</v>
      </c>
      <c r="D516" s="206">
        <v>13</v>
      </c>
      <c r="E516" s="206">
        <v>5</v>
      </c>
      <c r="F516" s="206">
        <v>70</v>
      </c>
      <c r="G516" s="206">
        <v>3</v>
      </c>
      <c r="H516" s="206">
        <v>7.7511266662202036</v>
      </c>
      <c r="I516" s="207"/>
    </row>
    <row r="517" spans="1:9">
      <c r="A517" s="206">
        <v>42397.689899999998</v>
      </c>
      <c r="B517" s="206">
        <v>1</v>
      </c>
      <c r="C517" s="206">
        <v>1</v>
      </c>
      <c r="D517" s="206">
        <v>13</v>
      </c>
      <c r="E517" s="206">
        <v>2</v>
      </c>
      <c r="F517" s="206">
        <v>74</v>
      </c>
      <c r="G517" s="206">
        <v>3</v>
      </c>
      <c r="H517" s="206">
        <v>2863.615509993414</v>
      </c>
      <c r="I517" s="207"/>
    </row>
    <row r="518" spans="1:9">
      <c r="A518" s="206">
        <v>42397.689899999998</v>
      </c>
      <c r="B518" s="206">
        <v>1</v>
      </c>
      <c r="C518" s="206">
        <v>1</v>
      </c>
      <c r="D518" s="206">
        <v>13</v>
      </c>
      <c r="E518" s="206">
        <v>3</v>
      </c>
      <c r="F518" s="206">
        <v>74</v>
      </c>
      <c r="G518" s="206">
        <v>3</v>
      </c>
      <c r="H518" s="206">
        <v>7028.3963266340497</v>
      </c>
      <c r="I518" s="207"/>
    </row>
    <row r="519" spans="1:9">
      <c r="A519" s="206">
        <v>42397.689899999998</v>
      </c>
      <c r="B519" s="206">
        <v>1</v>
      </c>
      <c r="C519" s="206">
        <v>1</v>
      </c>
      <c r="D519" s="206">
        <v>13</v>
      </c>
      <c r="E519" s="206">
        <v>4</v>
      </c>
      <c r="F519" s="206">
        <v>74</v>
      </c>
      <c r="G519" s="206">
        <v>3</v>
      </c>
      <c r="H519" s="206">
        <v>5237.4035520721154</v>
      </c>
      <c r="I519" s="207"/>
    </row>
    <row r="520" spans="1:9">
      <c r="A520" s="206">
        <v>42397.689899999998</v>
      </c>
      <c r="B520" s="206">
        <v>1</v>
      </c>
      <c r="C520" s="206">
        <v>1</v>
      </c>
      <c r="D520" s="206">
        <v>13</v>
      </c>
      <c r="E520" s="206">
        <v>5</v>
      </c>
      <c r="F520" s="206">
        <v>74</v>
      </c>
      <c r="G520" s="206">
        <v>3</v>
      </c>
      <c r="H520" s="206">
        <v>97.369925956384947</v>
      </c>
      <c r="I520" s="207"/>
    </row>
    <row r="521" spans="1:9">
      <c r="A521" s="206">
        <v>42397.689899999998</v>
      </c>
      <c r="B521" s="206">
        <v>1</v>
      </c>
      <c r="C521" s="206">
        <v>1</v>
      </c>
      <c r="D521" s="206">
        <v>14</v>
      </c>
      <c r="E521" s="206">
        <v>4</v>
      </c>
      <c r="F521" s="206">
        <v>1</v>
      </c>
      <c r="G521" s="206">
        <v>1</v>
      </c>
      <c r="H521" s="206">
        <v>12.728442995075158</v>
      </c>
      <c r="I521" s="207"/>
    </row>
    <row r="522" spans="1:9">
      <c r="A522" s="206">
        <v>42397.689899999998</v>
      </c>
      <c r="B522" s="206">
        <v>1</v>
      </c>
      <c r="C522" s="206">
        <v>1</v>
      </c>
      <c r="D522" s="206">
        <v>14</v>
      </c>
      <c r="E522" s="206">
        <v>4</v>
      </c>
      <c r="F522" s="206">
        <v>8</v>
      </c>
      <c r="G522" s="206">
        <v>3</v>
      </c>
      <c r="H522" s="206">
        <v>38.018398585290058</v>
      </c>
      <c r="I522" s="207"/>
    </row>
    <row r="523" spans="1:9">
      <c r="A523" s="206">
        <v>42397.689899999998</v>
      </c>
      <c r="B523" s="206">
        <v>1</v>
      </c>
      <c r="C523" s="206">
        <v>1</v>
      </c>
      <c r="D523" s="206">
        <v>14</v>
      </c>
      <c r="E523" s="206">
        <v>3</v>
      </c>
      <c r="F523" s="206">
        <v>10</v>
      </c>
      <c r="G523" s="206">
        <v>1</v>
      </c>
      <c r="H523" s="206">
        <v>2.2999999999999998</v>
      </c>
      <c r="I523" s="207"/>
    </row>
    <row r="524" spans="1:9">
      <c r="A524" s="206">
        <v>42397.689899999998</v>
      </c>
      <c r="B524" s="206">
        <v>1</v>
      </c>
      <c r="C524" s="206">
        <v>1</v>
      </c>
      <c r="D524" s="206">
        <v>14</v>
      </c>
      <c r="E524" s="206">
        <v>4</v>
      </c>
      <c r="F524" s="206">
        <v>10</v>
      </c>
      <c r="G524" s="206">
        <v>1</v>
      </c>
      <c r="H524" s="206">
        <v>117.30242245572828</v>
      </c>
      <c r="I524" s="207"/>
    </row>
    <row r="525" spans="1:9">
      <c r="A525" s="206">
        <v>42397.689899999998</v>
      </c>
      <c r="B525" s="206">
        <v>1</v>
      </c>
      <c r="C525" s="206">
        <v>1</v>
      </c>
      <c r="D525" s="206">
        <v>14</v>
      </c>
      <c r="E525" s="206">
        <v>5</v>
      </c>
      <c r="F525" s="206">
        <v>10</v>
      </c>
      <c r="G525" s="206">
        <v>1</v>
      </c>
      <c r="H525" s="206">
        <v>48.951338222786767</v>
      </c>
      <c r="I525" s="207"/>
    </row>
    <row r="526" spans="1:9">
      <c r="A526" s="206">
        <v>42397.689899999998</v>
      </c>
      <c r="B526" s="206">
        <v>1</v>
      </c>
      <c r="C526" s="206">
        <v>1</v>
      </c>
      <c r="D526" s="206">
        <v>14</v>
      </c>
      <c r="E526" s="206">
        <v>3</v>
      </c>
      <c r="F526" s="206">
        <v>10</v>
      </c>
      <c r="G526" s="206">
        <v>2</v>
      </c>
      <c r="H526" s="206">
        <v>40.86999999999999</v>
      </c>
      <c r="I526" s="207"/>
    </row>
    <row r="527" spans="1:9">
      <c r="A527" s="206">
        <v>42397.689899999998</v>
      </c>
      <c r="B527" s="206">
        <v>1</v>
      </c>
      <c r="C527" s="206">
        <v>1</v>
      </c>
      <c r="D527" s="206">
        <v>14</v>
      </c>
      <c r="E527" s="206">
        <v>4</v>
      </c>
      <c r="F527" s="206">
        <v>10</v>
      </c>
      <c r="G527" s="206">
        <v>2</v>
      </c>
      <c r="H527" s="206">
        <v>247.19354732946661</v>
      </c>
      <c r="I527" s="207"/>
    </row>
    <row r="528" spans="1:9">
      <c r="A528" s="206">
        <v>42397.689899999998</v>
      </c>
      <c r="B528" s="206">
        <v>1</v>
      </c>
      <c r="C528" s="206">
        <v>1</v>
      </c>
      <c r="D528" s="206">
        <v>14</v>
      </c>
      <c r="E528" s="206">
        <v>5</v>
      </c>
      <c r="F528" s="206">
        <v>10</v>
      </c>
      <c r="G528" s="206">
        <v>2</v>
      </c>
      <c r="H528" s="206">
        <v>13.10001638033568</v>
      </c>
      <c r="I528" s="207"/>
    </row>
    <row r="529" spans="1:9">
      <c r="A529" s="206">
        <v>42397.689899999998</v>
      </c>
      <c r="B529" s="206">
        <v>1</v>
      </c>
      <c r="C529" s="206">
        <v>1</v>
      </c>
      <c r="D529" s="206">
        <v>14</v>
      </c>
      <c r="E529" s="206">
        <v>3</v>
      </c>
      <c r="F529" s="206">
        <v>10</v>
      </c>
      <c r="G529" s="206">
        <v>3</v>
      </c>
      <c r="H529" s="206">
        <v>19.32219379252393</v>
      </c>
      <c r="I529" s="207"/>
    </row>
    <row r="530" spans="1:9">
      <c r="A530" s="206">
        <v>42397.689899999998</v>
      </c>
      <c r="B530" s="206">
        <v>1</v>
      </c>
      <c r="C530" s="206">
        <v>1</v>
      </c>
      <c r="D530" s="206">
        <v>14</v>
      </c>
      <c r="E530" s="206">
        <v>4</v>
      </c>
      <c r="F530" s="206">
        <v>10</v>
      </c>
      <c r="G530" s="206">
        <v>3</v>
      </c>
      <c r="H530" s="206">
        <v>7.9011886616170015</v>
      </c>
      <c r="I530" s="207"/>
    </row>
    <row r="531" spans="1:9">
      <c r="A531" s="206">
        <v>42397.689899999998</v>
      </c>
      <c r="B531" s="206">
        <v>1</v>
      </c>
      <c r="C531" s="206">
        <v>1</v>
      </c>
      <c r="D531" s="206">
        <v>14</v>
      </c>
      <c r="E531" s="206">
        <v>4</v>
      </c>
      <c r="F531" s="206">
        <v>11</v>
      </c>
      <c r="G531" s="206">
        <v>1</v>
      </c>
      <c r="H531" s="206">
        <v>17.835582223128931</v>
      </c>
      <c r="I531" s="207"/>
    </row>
    <row r="532" spans="1:9">
      <c r="A532" s="206">
        <v>42397.689899999998</v>
      </c>
      <c r="B532" s="206">
        <v>1</v>
      </c>
      <c r="C532" s="206">
        <v>1</v>
      </c>
      <c r="D532" s="206">
        <v>14</v>
      </c>
      <c r="E532" s="206">
        <v>3</v>
      </c>
      <c r="F532" s="206">
        <v>11</v>
      </c>
      <c r="G532" s="206">
        <v>2</v>
      </c>
      <c r="H532" s="206">
        <v>4.72</v>
      </c>
      <c r="I532" s="207"/>
    </row>
    <row r="533" spans="1:9">
      <c r="A533" s="206">
        <v>42397.689899999998</v>
      </c>
      <c r="B533" s="206">
        <v>1</v>
      </c>
      <c r="C533" s="206">
        <v>1</v>
      </c>
      <c r="D533" s="206">
        <v>14</v>
      </c>
      <c r="E533" s="206">
        <v>4</v>
      </c>
      <c r="F533" s="206">
        <v>11</v>
      </c>
      <c r="G533" s="206">
        <v>2</v>
      </c>
      <c r="H533" s="206">
        <v>46.151658583675356</v>
      </c>
      <c r="I533" s="207"/>
    </row>
    <row r="534" spans="1:9">
      <c r="A534" s="206">
        <v>42397.689899999998</v>
      </c>
      <c r="B534" s="206">
        <v>1</v>
      </c>
      <c r="C534" s="206">
        <v>1</v>
      </c>
      <c r="D534" s="206">
        <v>14</v>
      </c>
      <c r="E534" s="206">
        <v>3</v>
      </c>
      <c r="F534" s="206">
        <v>11</v>
      </c>
      <c r="G534" s="206">
        <v>3</v>
      </c>
      <c r="H534" s="206">
        <v>23.217126272827194</v>
      </c>
      <c r="I534" s="207"/>
    </row>
    <row r="535" spans="1:9">
      <c r="A535" s="206">
        <v>42397.689899999998</v>
      </c>
      <c r="B535" s="206">
        <v>1</v>
      </c>
      <c r="C535" s="206">
        <v>1</v>
      </c>
      <c r="D535" s="206">
        <v>14</v>
      </c>
      <c r="E535" s="206">
        <v>4</v>
      </c>
      <c r="F535" s="206">
        <v>11</v>
      </c>
      <c r="G535" s="206">
        <v>3</v>
      </c>
      <c r="H535" s="206">
        <v>57.425143835652193</v>
      </c>
      <c r="I535" s="207"/>
    </row>
    <row r="536" spans="1:9">
      <c r="A536" s="206">
        <v>42397.689899999998</v>
      </c>
      <c r="B536" s="206">
        <v>1</v>
      </c>
      <c r="C536" s="206">
        <v>1</v>
      </c>
      <c r="D536" s="206">
        <v>14</v>
      </c>
      <c r="E536" s="206">
        <v>4</v>
      </c>
      <c r="F536" s="206">
        <v>14</v>
      </c>
      <c r="G536" s="206">
        <v>3</v>
      </c>
      <c r="H536" s="206">
        <v>17.95230379494598</v>
      </c>
      <c r="I536" s="207"/>
    </row>
    <row r="537" spans="1:9">
      <c r="A537" s="206">
        <v>42397.689899999998</v>
      </c>
      <c r="B537" s="206">
        <v>1</v>
      </c>
      <c r="C537" s="206">
        <v>1</v>
      </c>
      <c r="D537" s="206">
        <v>14</v>
      </c>
      <c r="E537" s="206">
        <v>3</v>
      </c>
      <c r="F537" s="206">
        <v>15</v>
      </c>
      <c r="G537" s="206">
        <v>2</v>
      </c>
      <c r="H537" s="206">
        <v>3.22</v>
      </c>
      <c r="I537" s="207"/>
    </row>
    <row r="538" spans="1:9">
      <c r="A538" s="206">
        <v>42397.689899999998</v>
      </c>
      <c r="B538" s="206">
        <v>1</v>
      </c>
      <c r="C538" s="206">
        <v>1</v>
      </c>
      <c r="D538" s="206">
        <v>14</v>
      </c>
      <c r="E538" s="206">
        <v>3</v>
      </c>
      <c r="F538" s="206">
        <v>15</v>
      </c>
      <c r="G538" s="206">
        <v>3</v>
      </c>
      <c r="H538" s="206">
        <v>24.799999999999997</v>
      </c>
      <c r="I538" s="207"/>
    </row>
    <row r="539" spans="1:9">
      <c r="A539" s="206">
        <v>42397.689899999998</v>
      </c>
      <c r="B539" s="206">
        <v>1</v>
      </c>
      <c r="C539" s="206">
        <v>1</v>
      </c>
      <c r="D539" s="206">
        <v>14</v>
      </c>
      <c r="E539" s="206">
        <v>4</v>
      </c>
      <c r="F539" s="206">
        <v>15</v>
      </c>
      <c r="G539" s="206">
        <v>3</v>
      </c>
      <c r="H539" s="206">
        <v>13.666225339800089</v>
      </c>
      <c r="I539" s="207"/>
    </row>
    <row r="540" spans="1:9">
      <c r="A540" s="206">
        <v>42397.689899999998</v>
      </c>
      <c r="B540" s="206">
        <v>1</v>
      </c>
      <c r="C540" s="206">
        <v>1</v>
      </c>
      <c r="D540" s="206">
        <v>14</v>
      </c>
      <c r="E540" s="206">
        <v>5</v>
      </c>
      <c r="F540" s="206">
        <v>15</v>
      </c>
      <c r="G540" s="206">
        <v>3</v>
      </c>
      <c r="H540" s="206">
        <v>17.86</v>
      </c>
      <c r="I540" s="207"/>
    </row>
    <row r="541" spans="1:9">
      <c r="A541" s="206">
        <v>42397.689899999998</v>
      </c>
      <c r="B541" s="206">
        <v>1</v>
      </c>
      <c r="C541" s="206">
        <v>1</v>
      </c>
      <c r="D541" s="206">
        <v>14</v>
      </c>
      <c r="E541" s="206">
        <v>3</v>
      </c>
      <c r="F541" s="206">
        <v>16</v>
      </c>
      <c r="G541" s="206">
        <v>2</v>
      </c>
      <c r="H541" s="206">
        <v>3.41</v>
      </c>
      <c r="I541" s="207"/>
    </row>
    <row r="542" spans="1:9">
      <c r="A542" s="206">
        <v>42397.689899999998</v>
      </c>
      <c r="B542" s="206">
        <v>1</v>
      </c>
      <c r="C542" s="206">
        <v>1</v>
      </c>
      <c r="D542" s="206">
        <v>14</v>
      </c>
      <c r="E542" s="206">
        <v>4</v>
      </c>
      <c r="F542" s="206">
        <v>16</v>
      </c>
      <c r="G542" s="206">
        <v>2</v>
      </c>
      <c r="H542" s="206">
        <v>11.633020439905161</v>
      </c>
      <c r="I542" s="207"/>
    </row>
    <row r="543" spans="1:9">
      <c r="A543" s="206">
        <v>42397.689899999998</v>
      </c>
      <c r="B543" s="206">
        <v>1</v>
      </c>
      <c r="C543" s="206">
        <v>1</v>
      </c>
      <c r="D543" s="206">
        <v>14</v>
      </c>
      <c r="E543" s="206">
        <v>3</v>
      </c>
      <c r="F543" s="206">
        <v>17</v>
      </c>
      <c r="G543" s="206">
        <v>2</v>
      </c>
      <c r="H543" s="206">
        <v>27.839999999999996</v>
      </c>
      <c r="I543" s="207"/>
    </row>
    <row r="544" spans="1:9">
      <c r="A544" s="206">
        <v>42397.689899999998</v>
      </c>
      <c r="B544" s="206">
        <v>1</v>
      </c>
      <c r="C544" s="206">
        <v>1</v>
      </c>
      <c r="D544" s="206">
        <v>14</v>
      </c>
      <c r="E544" s="206">
        <v>4</v>
      </c>
      <c r="F544" s="206">
        <v>17</v>
      </c>
      <c r="G544" s="206">
        <v>2</v>
      </c>
      <c r="H544" s="206">
        <v>42.521599422634225</v>
      </c>
      <c r="I544" s="207"/>
    </row>
    <row r="545" spans="1:9">
      <c r="A545" s="206">
        <v>42397.689899999998</v>
      </c>
      <c r="B545" s="206">
        <v>1</v>
      </c>
      <c r="C545" s="206">
        <v>1</v>
      </c>
      <c r="D545" s="206">
        <v>14</v>
      </c>
      <c r="E545" s="206">
        <v>5</v>
      </c>
      <c r="F545" s="206">
        <v>17</v>
      </c>
      <c r="G545" s="206">
        <v>2</v>
      </c>
      <c r="H545" s="206">
        <v>4.2980407377525705</v>
      </c>
      <c r="I545" s="207"/>
    </row>
    <row r="546" spans="1:9">
      <c r="A546" s="206">
        <v>42397.689899999998</v>
      </c>
      <c r="B546" s="206">
        <v>1</v>
      </c>
      <c r="C546" s="206">
        <v>1</v>
      </c>
      <c r="D546" s="206">
        <v>14</v>
      </c>
      <c r="E546" s="206">
        <v>3</v>
      </c>
      <c r="F546" s="206">
        <v>17</v>
      </c>
      <c r="G546" s="206">
        <v>3</v>
      </c>
      <c r="H546" s="206">
        <v>121.43741915491752</v>
      </c>
      <c r="I546" s="207"/>
    </row>
    <row r="547" spans="1:9">
      <c r="A547" s="206">
        <v>42397.689899999998</v>
      </c>
      <c r="B547" s="206">
        <v>1</v>
      </c>
      <c r="C547" s="206">
        <v>1</v>
      </c>
      <c r="D547" s="206">
        <v>14</v>
      </c>
      <c r="E547" s="206">
        <v>4</v>
      </c>
      <c r="F547" s="206">
        <v>17</v>
      </c>
      <c r="G547" s="206">
        <v>3</v>
      </c>
      <c r="H547" s="206">
        <v>14.851818246389888</v>
      </c>
      <c r="I547" s="207"/>
    </row>
    <row r="548" spans="1:9">
      <c r="A548" s="206">
        <v>42397.689899999998</v>
      </c>
      <c r="B548" s="206">
        <v>1</v>
      </c>
      <c r="C548" s="206">
        <v>1</v>
      </c>
      <c r="D548" s="206">
        <v>14</v>
      </c>
      <c r="E548" s="206">
        <v>3</v>
      </c>
      <c r="F548" s="206">
        <v>18</v>
      </c>
      <c r="G548" s="206">
        <v>3</v>
      </c>
      <c r="H548" s="206">
        <v>21.021003932426002</v>
      </c>
      <c r="I548" s="207"/>
    </row>
    <row r="549" spans="1:9">
      <c r="A549" s="206">
        <v>42397.689899999998</v>
      </c>
      <c r="B549" s="206">
        <v>1</v>
      </c>
      <c r="C549" s="206">
        <v>1</v>
      </c>
      <c r="D549" s="206">
        <v>14</v>
      </c>
      <c r="E549" s="206">
        <v>3</v>
      </c>
      <c r="F549" s="206">
        <v>20</v>
      </c>
      <c r="G549" s="206">
        <v>2</v>
      </c>
      <c r="H549" s="206">
        <v>5.66</v>
      </c>
      <c r="I549" s="207"/>
    </row>
    <row r="550" spans="1:9">
      <c r="A550" s="206">
        <v>42397.689899999998</v>
      </c>
      <c r="B550" s="206">
        <v>1</v>
      </c>
      <c r="C550" s="206">
        <v>1</v>
      </c>
      <c r="D550" s="206">
        <v>14</v>
      </c>
      <c r="E550" s="206">
        <v>4</v>
      </c>
      <c r="F550" s="206">
        <v>20</v>
      </c>
      <c r="G550" s="206">
        <v>2</v>
      </c>
      <c r="H550" s="206">
        <v>1.74</v>
      </c>
      <c r="I550" s="207"/>
    </row>
    <row r="551" spans="1:9">
      <c r="A551" s="206">
        <v>42397.689899999998</v>
      </c>
      <c r="B551" s="206">
        <v>1</v>
      </c>
      <c r="C551" s="206">
        <v>1</v>
      </c>
      <c r="D551" s="206">
        <v>14</v>
      </c>
      <c r="E551" s="206">
        <v>5</v>
      </c>
      <c r="F551" s="206">
        <v>20</v>
      </c>
      <c r="G551" s="206">
        <v>2</v>
      </c>
      <c r="H551" s="206">
        <v>6.2540353249932625</v>
      </c>
      <c r="I551" s="207"/>
    </row>
    <row r="552" spans="1:9">
      <c r="A552" s="206">
        <v>42397.689899999998</v>
      </c>
      <c r="B552" s="206">
        <v>1</v>
      </c>
      <c r="C552" s="206">
        <v>1</v>
      </c>
      <c r="D552" s="206">
        <v>14</v>
      </c>
      <c r="E552" s="206">
        <v>4</v>
      </c>
      <c r="F552" s="206">
        <v>20</v>
      </c>
      <c r="G552" s="206">
        <v>3</v>
      </c>
      <c r="H552" s="206">
        <v>7.0528093972711527</v>
      </c>
      <c r="I552" s="207"/>
    </row>
    <row r="553" spans="1:9">
      <c r="A553" s="206">
        <v>42397.689899999998</v>
      </c>
      <c r="B553" s="206">
        <v>1</v>
      </c>
      <c r="C553" s="206">
        <v>1</v>
      </c>
      <c r="D553" s="206">
        <v>14</v>
      </c>
      <c r="E553" s="206">
        <v>3</v>
      </c>
      <c r="F553" s="206">
        <v>22</v>
      </c>
      <c r="G553" s="206">
        <v>3</v>
      </c>
      <c r="H553" s="206">
        <v>8.5399999999999991</v>
      </c>
      <c r="I553" s="207"/>
    </row>
    <row r="554" spans="1:9">
      <c r="A554" s="206">
        <v>42397.689899999998</v>
      </c>
      <c r="B554" s="206">
        <v>1</v>
      </c>
      <c r="C554" s="206">
        <v>1</v>
      </c>
      <c r="D554" s="206">
        <v>14</v>
      </c>
      <c r="E554" s="206">
        <v>4</v>
      </c>
      <c r="F554" s="206">
        <v>22</v>
      </c>
      <c r="G554" s="206">
        <v>3</v>
      </c>
      <c r="H554" s="206">
        <v>2.44</v>
      </c>
      <c r="I554" s="207"/>
    </row>
    <row r="555" spans="1:9">
      <c r="A555" s="206">
        <v>42397.689899999998</v>
      </c>
      <c r="B555" s="206">
        <v>1</v>
      </c>
      <c r="C555" s="206">
        <v>1</v>
      </c>
      <c r="D555" s="206">
        <v>14</v>
      </c>
      <c r="E555" s="206">
        <v>3</v>
      </c>
      <c r="F555" s="206">
        <v>26</v>
      </c>
      <c r="G555" s="206">
        <v>2</v>
      </c>
      <c r="H555" s="206">
        <v>12.64</v>
      </c>
      <c r="I555" s="207"/>
    </row>
    <row r="556" spans="1:9">
      <c r="A556" s="206">
        <v>42397.689899999998</v>
      </c>
      <c r="B556" s="206">
        <v>1</v>
      </c>
      <c r="C556" s="206">
        <v>1</v>
      </c>
      <c r="D556" s="206">
        <v>14</v>
      </c>
      <c r="E556" s="206">
        <v>4</v>
      </c>
      <c r="F556" s="206">
        <v>26</v>
      </c>
      <c r="G556" s="206">
        <v>2</v>
      </c>
      <c r="H556" s="206">
        <v>41.632277814958542</v>
      </c>
      <c r="I556" s="207"/>
    </row>
    <row r="557" spans="1:9">
      <c r="A557" s="206">
        <v>42397.689899999998</v>
      </c>
      <c r="B557" s="206">
        <v>1</v>
      </c>
      <c r="C557" s="206">
        <v>1</v>
      </c>
      <c r="D557" s="206">
        <v>14</v>
      </c>
      <c r="E557" s="206">
        <v>3</v>
      </c>
      <c r="F557" s="206">
        <v>27</v>
      </c>
      <c r="G557" s="206">
        <v>3</v>
      </c>
      <c r="H557" s="206">
        <v>1.57</v>
      </c>
      <c r="I557" s="207"/>
    </row>
    <row r="558" spans="1:9">
      <c r="A558" s="206">
        <v>42397.689899999998</v>
      </c>
      <c r="B558" s="206">
        <v>1</v>
      </c>
      <c r="C558" s="206">
        <v>1</v>
      </c>
      <c r="D558" s="206">
        <v>14</v>
      </c>
      <c r="E558" s="206">
        <v>3</v>
      </c>
      <c r="F558" s="206">
        <v>30</v>
      </c>
      <c r="G558" s="206">
        <v>2</v>
      </c>
      <c r="H558" s="206">
        <v>1.69</v>
      </c>
      <c r="I558" s="207"/>
    </row>
    <row r="559" spans="1:9">
      <c r="A559" s="206">
        <v>42397.689899999998</v>
      </c>
      <c r="B559" s="206">
        <v>1</v>
      </c>
      <c r="C559" s="206">
        <v>1</v>
      </c>
      <c r="D559" s="206">
        <v>14</v>
      </c>
      <c r="E559" s="206">
        <v>4</v>
      </c>
      <c r="F559" s="206">
        <v>30</v>
      </c>
      <c r="G559" s="206">
        <v>2</v>
      </c>
      <c r="H559" s="206">
        <v>11.48445448718137</v>
      </c>
      <c r="I559" s="207"/>
    </row>
    <row r="560" spans="1:9">
      <c r="A560" s="206">
        <v>42397.689899999998</v>
      </c>
      <c r="B560" s="206">
        <v>1</v>
      </c>
      <c r="C560" s="206">
        <v>1</v>
      </c>
      <c r="D560" s="206">
        <v>14</v>
      </c>
      <c r="E560" s="206">
        <v>3</v>
      </c>
      <c r="F560" s="206">
        <v>31</v>
      </c>
      <c r="G560" s="206">
        <v>3</v>
      </c>
      <c r="H560" s="206">
        <v>6.3055088667627546</v>
      </c>
      <c r="I560" s="207"/>
    </row>
    <row r="561" spans="1:9">
      <c r="A561" s="206">
        <v>42397.689899999998</v>
      </c>
      <c r="B561" s="206">
        <v>1</v>
      </c>
      <c r="C561" s="206">
        <v>1</v>
      </c>
      <c r="D561" s="206">
        <v>14</v>
      </c>
      <c r="E561" s="206">
        <v>5</v>
      </c>
      <c r="F561" s="206">
        <v>31</v>
      </c>
      <c r="G561" s="206">
        <v>3</v>
      </c>
      <c r="H561" s="206">
        <v>8.0556092869254776</v>
      </c>
      <c r="I561" s="207"/>
    </row>
    <row r="562" spans="1:9">
      <c r="A562" s="206">
        <v>42397.689899999998</v>
      </c>
      <c r="B562" s="206">
        <v>1</v>
      </c>
      <c r="C562" s="206">
        <v>1</v>
      </c>
      <c r="D562" s="206">
        <v>14</v>
      </c>
      <c r="E562" s="206">
        <v>3</v>
      </c>
      <c r="F562" s="206">
        <v>36</v>
      </c>
      <c r="G562" s="206">
        <v>1</v>
      </c>
      <c r="H562" s="206">
        <v>2.88</v>
      </c>
      <c r="I562" s="207"/>
    </row>
    <row r="563" spans="1:9">
      <c r="A563" s="206">
        <v>42397.689899999998</v>
      </c>
      <c r="B563" s="206">
        <v>1</v>
      </c>
      <c r="C563" s="206">
        <v>1</v>
      </c>
      <c r="D563" s="206">
        <v>14</v>
      </c>
      <c r="E563" s="206">
        <v>4</v>
      </c>
      <c r="F563" s="206">
        <v>36</v>
      </c>
      <c r="G563" s="206">
        <v>1</v>
      </c>
      <c r="H563" s="206">
        <v>54.585595755027207</v>
      </c>
      <c r="I563" s="207"/>
    </row>
    <row r="564" spans="1:9">
      <c r="A564" s="206">
        <v>42397.689899999998</v>
      </c>
      <c r="B564" s="206">
        <v>1</v>
      </c>
      <c r="C564" s="206">
        <v>1</v>
      </c>
      <c r="D564" s="206">
        <v>14</v>
      </c>
      <c r="E564" s="206">
        <v>4</v>
      </c>
      <c r="F564" s="206">
        <v>36</v>
      </c>
      <c r="G564" s="206">
        <v>3</v>
      </c>
      <c r="H564" s="206">
        <v>28.115303590537845</v>
      </c>
      <c r="I564" s="207"/>
    </row>
    <row r="565" spans="1:9">
      <c r="A565" s="206">
        <v>42397.689899999998</v>
      </c>
      <c r="B565" s="206">
        <v>1</v>
      </c>
      <c r="C565" s="206">
        <v>1</v>
      </c>
      <c r="D565" s="206">
        <v>14</v>
      </c>
      <c r="E565" s="206">
        <v>4</v>
      </c>
      <c r="F565" s="206">
        <v>41</v>
      </c>
      <c r="G565" s="206">
        <v>1</v>
      </c>
      <c r="H565" s="206">
        <v>10.984922726122093</v>
      </c>
      <c r="I565" s="207"/>
    </row>
    <row r="566" spans="1:9">
      <c r="A566" s="206">
        <v>42397.689899999998</v>
      </c>
      <c r="B566" s="206">
        <v>1</v>
      </c>
      <c r="C566" s="206">
        <v>1</v>
      </c>
      <c r="D566" s="206">
        <v>14</v>
      </c>
      <c r="E566" s="206">
        <v>5</v>
      </c>
      <c r="F566" s="206">
        <v>41</v>
      </c>
      <c r="G566" s="206">
        <v>1</v>
      </c>
      <c r="H566" s="206">
        <v>9.4196581438170117</v>
      </c>
      <c r="I566" s="207"/>
    </row>
    <row r="567" spans="1:9">
      <c r="A567" s="206">
        <v>42397.689899999998</v>
      </c>
      <c r="B567" s="206">
        <v>1</v>
      </c>
      <c r="C567" s="206">
        <v>1</v>
      </c>
      <c r="D567" s="206">
        <v>14</v>
      </c>
      <c r="E567" s="206">
        <v>5</v>
      </c>
      <c r="F567" s="206">
        <v>42</v>
      </c>
      <c r="G567" s="206">
        <v>1</v>
      </c>
      <c r="H567" s="206">
        <v>8.6732917881593803</v>
      </c>
      <c r="I567" s="207"/>
    </row>
    <row r="568" spans="1:9">
      <c r="A568" s="206">
        <v>42397.689899999998</v>
      </c>
      <c r="B568" s="206">
        <v>1</v>
      </c>
      <c r="C568" s="206">
        <v>1</v>
      </c>
      <c r="D568" s="206">
        <v>14</v>
      </c>
      <c r="E568" s="206">
        <v>3</v>
      </c>
      <c r="F568" s="206">
        <v>42</v>
      </c>
      <c r="G568" s="206">
        <v>3</v>
      </c>
      <c r="H568" s="206">
        <v>62.132204383949855</v>
      </c>
      <c r="I568" s="207"/>
    </row>
    <row r="569" spans="1:9">
      <c r="A569" s="206">
        <v>42397.689899999998</v>
      </c>
      <c r="B569" s="206">
        <v>1</v>
      </c>
      <c r="C569" s="206">
        <v>1</v>
      </c>
      <c r="D569" s="206">
        <v>14</v>
      </c>
      <c r="E569" s="206">
        <v>4</v>
      </c>
      <c r="F569" s="206">
        <v>42</v>
      </c>
      <c r="G569" s="206">
        <v>3</v>
      </c>
      <c r="H569" s="206">
        <v>76.605489777022797</v>
      </c>
      <c r="I569" s="207"/>
    </row>
    <row r="570" spans="1:9">
      <c r="A570" s="206">
        <v>42397.689899999998</v>
      </c>
      <c r="B570" s="206">
        <v>1</v>
      </c>
      <c r="C570" s="206">
        <v>1</v>
      </c>
      <c r="D570" s="206">
        <v>14</v>
      </c>
      <c r="E570" s="206">
        <v>3</v>
      </c>
      <c r="F570" s="206">
        <v>43</v>
      </c>
      <c r="G570" s="206">
        <v>3</v>
      </c>
      <c r="H570" s="206">
        <v>6.6354833974326235</v>
      </c>
      <c r="I570" s="207"/>
    </row>
    <row r="571" spans="1:9">
      <c r="A571" s="206">
        <v>42397.689899999998</v>
      </c>
      <c r="B571" s="206">
        <v>1</v>
      </c>
      <c r="C571" s="206">
        <v>1</v>
      </c>
      <c r="D571" s="206">
        <v>14</v>
      </c>
      <c r="E571" s="206">
        <v>4</v>
      </c>
      <c r="F571" s="206">
        <v>43</v>
      </c>
      <c r="G571" s="206">
        <v>3</v>
      </c>
      <c r="H571" s="206">
        <v>4.591359589708496</v>
      </c>
      <c r="I571" s="207"/>
    </row>
    <row r="572" spans="1:9">
      <c r="A572" s="206">
        <v>42397.689899999998</v>
      </c>
      <c r="B572" s="206">
        <v>1</v>
      </c>
      <c r="C572" s="206">
        <v>1</v>
      </c>
      <c r="D572" s="206">
        <v>14</v>
      </c>
      <c r="E572" s="206">
        <v>3</v>
      </c>
      <c r="F572" s="206">
        <v>45</v>
      </c>
      <c r="G572" s="206">
        <v>1</v>
      </c>
      <c r="H572" s="206">
        <v>48.169588481761124</v>
      </c>
      <c r="I572" s="207"/>
    </row>
    <row r="573" spans="1:9">
      <c r="A573" s="206">
        <v>42397.689899999998</v>
      </c>
      <c r="B573" s="206">
        <v>1</v>
      </c>
      <c r="C573" s="206">
        <v>1</v>
      </c>
      <c r="D573" s="206">
        <v>14</v>
      </c>
      <c r="E573" s="206">
        <v>4</v>
      </c>
      <c r="F573" s="206">
        <v>45</v>
      </c>
      <c r="G573" s="206">
        <v>1</v>
      </c>
      <c r="H573" s="206">
        <v>150.99649753213177</v>
      </c>
      <c r="I573" s="207"/>
    </row>
    <row r="574" spans="1:9">
      <c r="A574" s="206">
        <v>42397.689899999998</v>
      </c>
      <c r="B574" s="206">
        <v>1</v>
      </c>
      <c r="C574" s="206">
        <v>1</v>
      </c>
      <c r="D574" s="206">
        <v>14</v>
      </c>
      <c r="E574" s="206">
        <v>3</v>
      </c>
      <c r="F574" s="206">
        <v>48</v>
      </c>
      <c r="G574" s="206">
        <v>3</v>
      </c>
      <c r="H574" s="206">
        <v>12.53380742087127</v>
      </c>
      <c r="I574" s="207"/>
    </row>
    <row r="575" spans="1:9">
      <c r="A575" s="206">
        <v>42397.689899999998</v>
      </c>
      <c r="B575" s="206">
        <v>1</v>
      </c>
      <c r="C575" s="206">
        <v>1</v>
      </c>
      <c r="D575" s="206">
        <v>14</v>
      </c>
      <c r="E575" s="206">
        <v>3</v>
      </c>
      <c r="F575" s="206">
        <v>51</v>
      </c>
      <c r="G575" s="206">
        <v>2</v>
      </c>
      <c r="H575" s="206">
        <v>1.34</v>
      </c>
      <c r="I575" s="207"/>
    </row>
    <row r="576" spans="1:9">
      <c r="A576" s="206">
        <v>42397.689899999998</v>
      </c>
      <c r="B576" s="206">
        <v>1</v>
      </c>
      <c r="C576" s="206">
        <v>1</v>
      </c>
      <c r="D576" s="206">
        <v>14</v>
      </c>
      <c r="E576" s="206">
        <v>3</v>
      </c>
      <c r="F576" s="206">
        <v>53</v>
      </c>
      <c r="G576" s="206">
        <v>1</v>
      </c>
      <c r="H576" s="206">
        <v>75.737511573142399</v>
      </c>
      <c r="I576" s="207"/>
    </row>
    <row r="577" spans="1:9">
      <c r="A577" s="206">
        <v>42397.689899999998</v>
      </c>
      <c r="B577" s="206">
        <v>1</v>
      </c>
      <c r="C577" s="206">
        <v>1</v>
      </c>
      <c r="D577" s="206">
        <v>14</v>
      </c>
      <c r="E577" s="206">
        <v>4</v>
      </c>
      <c r="F577" s="206">
        <v>53</v>
      </c>
      <c r="G577" s="206">
        <v>1</v>
      </c>
      <c r="H577" s="206">
        <v>100.035817088621</v>
      </c>
      <c r="I577" s="207"/>
    </row>
    <row r="578" spans="1:9">
      <c r="A578" s="206">
        <v>42397.689899999998</v>
      </c>
      <c r="B578" s="206">
        <v>1</v>
      </c>
      <c r="C578" s="206">
        <v>1</v>
      </c>
      <c r="D578" s="206">
        <v>14</v>
      </c>
      <c r="E578" s="206">
        <v>3</v>
      </c>
      <c r="F578" s="206">
        <v>53</v>
      </c>
      <c r="G578" s="206">
        <v>3</v>
      </c>
      <c r="H578" s="206">
        <v>151.9</v>
      </c>
      <c r="I578" s="207"/>
    </row>
    <row r="579" spans="1:9">
      <c r="A579" s="206">
        <v>42397.689899999998</v>
      </c>
      <c r="B579" s="206">
        <v>1</v>
      </c>
      <c r="C579" s="206">
        <v>1</v>
      </c>
      <c r="D579" s="206">
        <v>14</v>
      </c>
      <c r="E579" s="206">
        <v>4</v>
      </c>
      <c r="F579" s="206">
        <v>53</v>
      </c>
      <c r="G579" s="206">
        <v>3</v>
      </c>
      <c r="H579" s="206">
        <v>95.027793571968772</v>
      </c>
      <c r="I579" s="207"/>
    </row>
    <row r="580" spans="1:9">
      <c r="A580" s="206">
        <v>42397.689899999998</v>
      </c>
      <c r="B580" s="206">
        <v>1</v>
      </c>
      <c r="C580" s="206">
        <v>1</v>
      </c>
      <c r="D580" s="206">
        <v>14</v>
      </c>
      <c r="E580" s="206">
        <v>4</v>
      </c>
      <c r="F580" s="206">
        <v>54</v>
      </c>
      <c r="G580" s="206">
        <v>1</v>
      </c>
      <c r="H580" s="206">
        <v>22.753680992976044</v>
      </c>
      <c r="I580" s="207"/>
    </row>
    <row r="581" spans="1:9">
      <c r="A581" s="206">
        <v>42397.689899999998</v>
      </c>
      <c r="B581" s="206">
        <v>1</v>
      </c>
      <c r="C581" s="206">
        <v>1</v>
      </c>
      <c r="D581" s="206">
        <v>14</v>
      </c>
      <c r="E581" s="206">
        <v>4</v>
      </c>
      <c r="F581" s="206">
        <v>54</v>
      </c>
      <c r="G581" s="206">
        <v>3</v>
      </c>
      <c r="H581" s="206">
        <v>10.357668969335631</v>
      </c>
      <c r="I581" s="207"/>
    </row>
    <row r="582" spans="1:9">
      <c r="A582" s="206">
        <v>42397.689899999998</v>
      </c>
      <c r="B582" s="206">
        <v>1</v>
      </c>
      <c r="C582" s="206">
        <v>1</v>
      </c>
      <c r="D582" s="206">
        <v>14</v>
      </c>
      <c r="E582" s="206">
        <v>5</v>
      </c>
      <c r="F582" s="206">
        <v>54</v>
      </c>
      <c r="G582" s="206">
        <v>3</v>
      </c>
      <c r="H582" s="206">
        <v>6.8974545971119108</v>
      </c>
      <c r="I582" s="207"/>
    </row>
    <row r="583" spans="1:9">
      <c r="A583" s="206">
        <v>42397.689899999998</v>
      </c>
      <c r="B583" s="206">
        <v>1</v>
      </c>
      <c r="C583" s="206">
        <v>1</v>
      </c>
      <c r="D583" s="206">
        <v>14</v>
      </c>
      <c r="E583" s="206">
        <v>3</v>
      </c>
      <c r="F583" s="206">
        <v>55</v>
      </c>
      <c r="G583" s="206">
        <v>1</v>
      </c>
      <c r="H583" s="206">
        <v>2</v>
      </c>
      <c r="I583" s="207"/>
    </row>
    <row r="584" spans="1:9">
      <c r="A584" s="206">
        <v>42397.689899999998</v>
      </c>
      <c r="B584" s="206">
        <v>1</v>
      </c>
      <c r="C584" s="206">
        <v>1</v>
      </c>
      <c r="D584" s="206">
        <v>14</v>
      </c>
      <c r="E584" s="206">
        <v>4</v>
      </c>
      <c r="F584" s="206">
        <v>55</v>
      </c>
      <c r="G584" s="206">
        <v>1</v>
      </c>
      <c r="H584" s="206">
        <v>2.5736770884745934</v>
      </c>
      <c r="I584" s="207"/>
    </row>
    <row r="585" spans="1:9">
      <c r="A585" s="206">
        <v>42397.689899999998</v>
      </c>
      <c r="B585" s="206">
        <v>1</v>
      </c>
      <c r="C585" s="206">
        <v>1</v>
      </c>
      <c r="D585" s="206">
        <v>14</v>
      </c>
      <c r="E585" s="206">
        <v>4</v>
      </c>
      <c r="F585" s="206">
        <v>56</v>
      </c>
      <c r="G585" s="206">
        <v>1</v>
      </c>
      <c r="H585" s="206">
        <v>73.960374616854352</v>
      </c>
      <c r="I585" s="207"/>
    </row>
    <row r="586" spans="1:9">
      <c r="A586" s="206">
        <v>42397.689899999998</v>
      </c>
      <c r="B586" s="206">
        <v>1</v>
      </c>
      <c r="C586" s="206">
        <v>1</v>
      </c>
      <c r="D586" s="206">
        <v>14</v>
      </c>
      <c r="E586" s="206">
        <v>3</v>
      </c>
      <c r="F586" s="206">
        <v>56</v>
      </c>
      <c r="G586" s="206">
        <v>3</v>
      </c>
      <c r="H586" s="206">
        <v>244.72965757587417</v>
      </c>
      <c r="I586" s="207"/>
    </row>
    <row r="587" spans="1:9">
      <c r="A587" s="206">
        <v>42397.689899999998</v>
      </c>
      <c r="B587" s="206">
        <v>1</v>
      </c>
      <c r="C587" s="206">
        <v>1</v>
      </c>
      <c r="D587" s="206">
        <v>14</v>
      </c>
      <c r="E587" s="206">
        <v>4</v>
      </c>
      <c r="F587" s="206">
        <v>56</v>
      </c>
      <c r="G587" s="206">
        <v>3</v>
      </c>
      <c r="H587" s="206">
        <v>172.06618820920821</v>
      </c>
      <c r="I587" s="207"/>
    </row>
    <row r="588" spans="1:9">
      <c r="A588" s="206">
        <v>42397.689899999998</v>
      </c>
      <c r="B588" s="206">
        <v>1</v>
      </c>
      <c r="C588" s="206">
        <v>1</v>
      </c>
      <c r="D588" s="206">
        <v>14</v>
      </c>
      <c r="E588" s="206">
        <v>5</v>
      </c>
      <c r="F588" s="206">
        <v>56</v>
      </c>
      <c r="G588" s="206">
        <v>3</v>
      </c>
      <c r="H588" s="206">
        <v>27.197514421579818</v>
      </c>
      <c r="I588" s="207"/>
    </row>
    <row r="589" spans="1:9">
      <c r="A589" s="206">
        <v>42397.689899999998</v>
      </c>
      <c r="B589" s="206">
        <v>1</v>
      </c>
      <c r="C589" s="206">
        <v>1</v>
      </c>
      <c r="D589" s="206">
        <v>14</v>
      </c>
      <c r="E589" s="206">
        <v>3</v>
      </c>
      <c r="F589" s="206">
        <v>57</v>
      </c>
      <c r="G589" s="206">
        <v>1</v>
      </c>
      <c r="H589" s="206">
        <v>25.868757210789909</v>
      </c>
      <c r="I589" s="207"/>
    </row>
    <row r="590" spans="1:9">
      <c r="A590" s="206">
        <v>42397.689899999998</v>
      </c>
      <c r="B590" s="206">
        <v>1</v>
      </c>
      <c r="C590" s="206">
        <v>1</v>
      </c>
      <c r="D590" s="206">
        <v>14</v>
      </c>
      <c r="E590" s="206">
        <v>4</v>
      </c>
      <c r="F590" s="206">
        <v>57</v>
      </c>
      <c r="G590" s="206">
        <v>1</v>
      </c>
      <c r="H590" s="206">
        <v>83.198374758912109</v>
      </c>
      <c r="I590" s="207"/>
    </row>
    <row r="591" spans="1:9">
      <c r="A591" s="206">
        <v>42397.689899999998</v>
      </c>
      <c r="B591" s="206">
        <v>1</v>
      </c>
      <c r="C591" s="206">
        <v>1</v>
      </c>
      <c r="D591" s="206">
        <v>14</v>
      </c>
      <c r="E591" s="206">
        <v>3</v>
      </c>
      <c r="F591" s="206">
        <v>57</v>
      </c>
      <c r="G591" s="206">
        <v>2</v>
      </c>
      <c r="H591" s="206">
        <v>79.844814470935916</v>
      </c>
      <c r="I591" s="207"/>
    </row>
    <row r="592" spans="1:9">
      <c r="A592" s="206">
        <v>42397.689899999998</v>
      </c>
      <c r="B592" s="206">
        <v>1</v>
      </c>
      <c r="C592" s="206">
        <v>1</v>
      </c>
      <c r="D592" s="206">
        <v>14</v>
      </c>
      <c r="E592" s="206">
        <v>4</v>
      </c>
      <c r="F592" s="206">
        <v>57</v>
      </c>
      <c r="G592" s="206">
        <v>2</v>
      </c>
      <c r="H592" s="206">
        <v>7.24</v>
      </c>
      <c r="I592" s="207"/>
    </row>
    <row r="593" spans="1:9">
      <c r="A593" s="206">
        <v>42397.689899999998</v>
      </c>
      <c r="B593" s="206">
        <v>1</v>
      </c>
      <c r="C593" s="206">
        <v>1</v>
      </c>
      <c r="D593" s="206">
        <v>14</v>
      </c>
      <c r="E593" s="206">
        <v>2</v>
      </c>
      <c r="F593" s="206">
        <v>57</v>
      </c>
      <c r="G593" s="206">
        <v>3</v>
      </c>
      <c r="H593" s="206">
        <v>19.66</v>
      </c>
      <c r="I593" s="207"/>
    </row>
    <row r="594" spans="1:9">
      <c r="A594" s="206">
        <v>42397.689899999998</v>
      </c>
      <c r="B594" s="206">
        <v>1</v>
      </c>
      <c r="C594" s="206">
        <v>1</v>
      </c>
      <c r="D594" s="206">
        <v>14</v>
      </c>
      <c r="E594" s="206">
        <v>3</v>
      </c>
      <c r="F594" s="206">
        <v>57</v>
      </c>
      <c r="G594" s="206">
        <v>3</v>
      </c>
      <c r="H594" s="206">
        <v>610.27448066351735</v>
      </c>
      <c r="I594" s="207"/>
    </row>
    <row r="595" spans="1:9">
      <c r="A595" s="206">
        <v>42397.689899999998</v>
      </c>
      <c r="B595" s="206">
        <v>1</v>
      </c>
      <c r="C595" s="206">
        <v>1</v>
      </c>
      <c r="D595" s="206">
        <v>14</v>
      </c>
      <c r="E595" s="206">
        <v>4</v>
      </c>
      <c r="F595" s="206">
        <v>57</v>
      </c>
      <c r="G595" s="206">
        <v>3</v>
      </c>
      <c r="H595" s="206">
        <v>262.87759064211667</v>
      </c>
      <c r="I595" s="207"/>
    </row>
    <row r="596" spans="1:9">
      <c r="A596" s="206">
        <v>42397.689899999998</v>
      </c>
      <c r="B596" s="206">
        <v>1</v>
      </c>
      <c r="C596" s="206">
        <v>1</v>
      </c>
      <c r="D596" s="206">
        <v>14</v>
      </c>
      <c r="E596" s="206">
        <v>3</v>
      </c>
      <c r="F596" s="206">
        <v>58</v>
      </c>
      <c r="G596" s="206">
        <v>1</v>
      </c>
      <c r="H596" s="206">
        <v>3</v>
      </c>
      <c r="I596" s="207"/>
    </row>
    <row r="597" spans="1:9">
      <c r="A597" s="206">
        <v>42397.689899999998</v>
      </c>
      <c r="B597" s="206">
        <v>1</v>
      </c>
      <c r="C597" s="206">
        <v>1</v>
      </c>
      <c r="D597" s="206">
        <v>14</v>
      </c>
      <c r="E597" s="206">
        <v>4</v>
      </c>
      <c r="F597" s="206">
        <v>58</v>
      </c>
      <c r="G597" s="206">
        <v>1</v>
      </c>
      <c r="H597" s="206">
        <v>2.5736770884745934</v>
      </c>
      <c r="I597" s="207"/>
    </row>
    <row r="598" spans="1:9">
      <c r="A598" s="206">
        <v>42397.689899999998</v>
      </c>
      <c r="B598" s="206">
        <v>1</v>
      </c>
      <c r="C598" s="206">
        <v>1</v>
      </c>
      <c r="D598" s="206">
        <v>14</v>
      </c>
      <c r="E598" s="206">
        <v>3</v>
      </c>
      <c r="F598" s="206">
        <v>58</v>
      </c>
      <c r="G598" s="206">
        <v>3</v>
      </c>
      <c r="H598" s="206">
        <v>1</v>
      </c>
      <c r="I598" s="207"/>
    </row>
    <row r="599" spans="1:9">
      <c r="A599" s="206">
        <v>42397.689899999998</v>
      </c>
      <c r="B599" s="206">
        <v>1</v>
      </c>
      <c r="C599" s="206">
        <v>1</v>
      </c>
      <c r="D599" s="206">
        <v>14</v>
      </c>
      <c r="E599" s="206">
        <v>4</v>
      </c>
      <c r="F599" s="206">
        <v>58</v>
      </c>
      <c r="G599" s="206">
        <v>3</v>
      </c>
      <c r="H599" s="206">
        <v>2.7538344846678151</v>
      </c>
      <c r="I599" s="207"/>
    </row>
    <row r="600" spans="1:9">
      <c r="A600" s="206">
        <v>42397.689899999998</v>
      </c>
      <c r="B600" s="206">
        <v>1</v>
      </c>
      <c r="C600" s="206">
        <v>1</v>
      </c>
      <c r="D600" s="206">
        <v>14</v>
      </c>
      <c r="E600" s="206">
        <v>2</v>
      </c>
      <c r="F600" s="206">
        <v>61</v>
      </c>
      <c r="G600" s="206">
        <v>3</v>
      </c>
      <c r="H600" s="206">
        <v>1.35</v>
      </c>
      <c r="I600" s="207"/>
    </row>
    <row r="601" spans="1:9">
      <c r="A601" s="206">
        <v>42397.689899999998</v>
      </c>
      <c r="B601" s="206">
        <v>1</v>
      </c>
      <c r="C601" s="206">
        <v>1</v>
      </c>
      <c r="D601" s="206">
        <v>14</v>
      </c>
      <c r="E601" s="206">
        <v>3</v>
      </c>
      <c r="F601" s="206">
        <v>61</v>
      </c>
      <c r="G601" s="206">
        <v>3</v>
      </c>
      <c r="H601" s="206">
        <v>30.77163378640012</v>
      </c>
      <c r="I601" s="207"/>
    </row>
    <row r="602" spans="1:9">
      <c r="A602" s="206">
        <v>42397.689899999998</v>
      </c>
      <c r="B602" s="206">
        <v>1</v>
      </c>
      <c r="C602" s="206">
        <v>1</v>
      </c>
      <c r="D602" s="206">
        <v>14</v>
      </c>
      <c r="E602" s="206">
        <v>4</v>
      </c>
      <c r="F602" s="206">
        <v>61</v>
      </c>
      <c r="G602" s="206">
        <v>3</v>
      </c>
      <c r="H602" s="206">
        <v>124.05139224095251</v>
      </c>
      <c r="I602" s="207"/>
    </row>
    <row r="603" spans="1:9">
      <c r="A603" s="206">
        <v>42397.689899999998</v>
      </c>
      <c r="B603" s="206">
        <v>1</v>
      </c>
      <c r="C603" s="206">
        <v>1</v>
      </c>
      <c r="D603" s="206">
        <v>14</v>
      </c>
      <c r="E603" s="206">
        <v>5</v>
      </c>
      <c r="F603" s="206">
        <v>61</v>
      </c>
      <c r="G603" s="206">
        <v>3</v>
      </c>
      <c r="H603" s="206">
        <v>2.9854654226305279</v>
      </c>
      <c r="I603" s="207"/>
    </row>
    <row r="604" spans="1:9">
      <c r="A604" s="206">
        <v>42397.689899999998</v>
      </c>
      <c r="B604" s="206">
        <v>1</v>
      </c>
      <c r="C604" s="206">
        <v>1</v>
      </c>
      <c r="D604" s="206">
        <v>14</v>
      </c>
      <c r="E604" s="206">
        <v>2</v>
      </c>
      <c r="F604" s="206">
        <v>63</v>
      </c>
      <c r="G604" s="206">
        <v>3</v>
      </c>
      <c r="H604" s="206">
        <v>29.274281794461572</v>
      </c>
      <c r="I604" s="207"/>
    </row>
    <row r="605" spans="1:9">
      <c r="A605" s="206">
        <v>42397.689899999998</v>
      </c>
      <c r="B605" s="206">
        <v>1</v>
      </c>
      <c r="C605" s="206">
        <v>1</v>
      </c>
      <c r="D605" s="206">
        <v>14</v>
      </c>
      <c r="E605" s="206">
        <v>3</v>
      </c>
      <c r="F605" s="206">
        <v>63</v>
      </c>
      <c r="G605" s="206">
        <v>3</v>
      </c>
      <c r="H605" s="206">
        <v>145.82925976849526</v>
      </c>
      <c r="I605" s="207"/>
    </row>
    <row r="606" spans="1:9">
      <c r="A606" s="206">
        <v>42397.689899999998</v>
      </c>
      <c r="B606" s="206">
        <v>1</v>
      </c>
      <c r="C606" s="206">
        <v>1</v>
      </c>
      <c r="D606" s="206">
        <v>14</v>
      </c>
      <c r="E606" s="206">
        <v>4</v>
      </c>
      <c r="F606" s="206">
        <v>63</v>
      </c>
      <c r="G606" s="206">
        <v>3</v>
      </c>
      <c r="H606" s="206">
        <v>230.07065983773919</v>
      </c>
      <c r="I606" s="207"/>
    </row>
    <row r="607" spans="1:9">
      <c r="A607" s="206">
        <v>42397.689899999998</v>
      </c>
      <c r="B607" s="206">
        <v>1</v>
      </c>
      <c r="C607" s="206">
        <v>1</v>
      </c>
      <c r="D607" s="206">
        <v>14</v>
      </c>
      <c r="E607" s="206">
        <v>3</v>
      </c>
      <c r="F607" s="206">
        <v>64</v>
      </c>
      <c r="G607" s="206">
        <v>1</v>
      </c>
      <c r="H607" s="206">
        <v>12.605394914701758</v>
      </c>
      <c r="I607" s="207"/>
    </row>
    <row r="608" spans="1:9">
      <c r="A608" s="206">
        <v>42397.689899999998</v>
      </c>
      <c r="B608" s="206">
        <v>1</v>
      </c>
      <c r="C608" s="206">
        <v>1</v>
      </c>
      <c r="D608" s="206">
        <v>14</v>
      </c>
      <c r="E608" s="206">
        <v>4</v>
      </c>
      <c r="F608" s="206">
        <v>64</v>
      </c>
      <c r="G608" s="206">
        <v>1</v>
      </c>
      <c r="H608" s="206">
        <v>72.863017423030371</v>
      </c>
      <c r="I608" s="207"/>
    </row>
    <row r="609" spans="1:9">
      <c r="A609" s="206">
        <v>42397.689899999998</v>
      </c>
      <c r="B609" s="206">
        <v>1</v>
      </c>
      <c r="C609" s="206">
        <v>1</v>
      </c>
      <c r="D609" s="206">
        <v>14</v>
      </c>
      <c r="E609" s="206">
        <v>3</v>
      </c>
      <c r="F609" s="206">
        <v>64</v>
      </c>
      <c r="G609" s="206">
        <v>3</v>
      </c>
      <c r="H609" s="206">
        <v>17.819820193105219</v>
      </c>
      <c r="I609" s="207"/>
    </row>
    <row r="610" spans="1:9">
      <c r="A610" s="206">
        <v>42397.689899999998</v>
      </c>
      <c r="B610" s="206">
        <v>1</v>
      </c>
      <c r="C610" s="206">
        <v>1</v>
      </c>
      <c r="D610" s="206">
        <v>14</v>
      </c>
      <c r="E610" s="206">
        <v>4</v>
      </c>
      <c r="F610" s="206">
        <v>65</v>
      </c>
      <c r="G610" s="206">
        <v>1</v>
      </c>
      <c r="H610" s="206">
        <v>1</v>
      </c>
      <c r="I610" s="207"/>
    </row>
    <row r="611" spans="1:9">
      <c r="A611" s="206">
        <v>42397.689899999998</v>
      </c>
      <c r="B611" s="206">
        <v>1</v>
      </c>
      <c r="C611" s="206">
        <v>1</v>
      </c>
      <c r="D611" s="206">
        <v>14</v>
      </c>
      <c r="E611" s="206">
        <v>3</v>
      </c>
      <c r="F611" s="206">
        <v>67</v>
      </c>
      <c r="G611" s="206">
        <v>1</v>
      </c>
      <c r="H611" s="206">
        <v>48.680000000000007</v>
      </c>
      <c r="I611" s="207"/>
    </row>
    <row r="612" spans="1:9">
      <c r="A612" s="206">
        <v>42397.689899999998</v>
      </c>
      <c r="B612" s="206">
        <v>1</v>
      </c>
      <c r="C612" s="206">
        <v>1</v>
      </c>
      <c r="D612" s="206">
        <v>14</v>
      </c>
      <c r="E612" s="206">
        <v>3</v>
      </c>
      <c r="F612" s="206">
        <v>67</v>
      </c>
      <c r="G612" s="206">
        <v>2</v>
      </c>
      <c r="H612" s="206">
        <v>91.506471397650373</v>
      </c>
      <c r="I612" s="207"/>
    </row>
    <row r="613" spans="1:9">
      <c r="A613" s="206">
        <v>42397.689899999998</v>
      </c>
      <c r="B613" s="206">
        <v>1</v>
      </c>
      <c r="C613" s="206">
        <v>1</v>
      </c>
      <c r="D613" s="206">
        <v>14</v>
      </c>
      <c r="E613" s="206">
        <v>4</v>
      </c>
      <c r="F613" s="206">
        <v>67</v>
      </c>
      <c r="G613" s="206">
        <v>2</v>
      </c>
      <c r="H613" s="206">
        <v>7.76</v>
      </c>
      <c r="I613" s="207"/>
    </row>
    <row r="614" spans="1:9">
      <c r="A614" s="206">
        <v>42397.689899999998</v>
      </c>
      <c r="B614" s="206">
        <v>1</v>
      </c>
      <c r="C614" s="206">
        <v>1</v>
      </c>
      <c r="D614" s="206">
        <v>14</v>
      </c>
      <c r="E614" s="206">
        <v>2</v>
      </c>
      <c r="F614" s="206">
        <v>67</v>
      </c>
      <c r="G614" s="206">
        <v>3</v>
      </c>
      <c r="H614" s="206">
        <v>11.221232105749229</v>
      </c>
      <c r="I614" s="207"/>
    </row>
    <row r="615" spans="1:9">
      <c r="A615" s="206">
        <v>42397.689899999998</v>
      </c>
      <c r="B615" s="206">
        <v>1</v>
      </c>
      <c r="C615" s="206">
        <v>1</v>
      </c>
      <c r="D615" s="206">
        <v>14</v>
      </c>
      <c r="E615" s="206">
        <v>3</v>
      </c>
      <c r="F615" s="206">
        <v>67</v>
      </c>
      <c r="G615" s="206">
        <v>3</v>
      </c>
      <c r="H615" s="206">
        <v>219.49090596309142</v>
      </c>
      <c r="I615" s="207"/>
    </row>
    <row r="616" spans="1:9">
      <c r="A616" s="206">
        <v>42397.689899999998</v>
      </c>
      <c r="B616" s="206">
        <v>1</v>
      </c>
      <c r="C616" s="206">
        <v>1</v>
      </c>
      <c r="D616" s="206">
        <v>14</v>
      </c>
      <c r="E616" s="206">
        <v>4</v>
      </c>
      <c r="F616" s="206">
        <v>67</v>
      </c>
      <c r="G616" s="206">
        <v>3</v>
      </c>
      <c r="H616" s="206">
        <v>43.314985399027414</v>
      </c>
      <c r="I616" s="207"/>
    </row>
    <row r="617" spans="1:9">
      <c r="A617" s="206">
        <v>42397.689899999998</v>
      </c>
      <c r="B617" s="206">
        <v>1</v>
      </c>
      <c r="C617" s="206">
        <v>1</v>
      </c>
      <c r="D617" s="206">
        <v>14</v>
      </c>
      <c r="E617" s="206">
        <v>2</v>
      </c>
      <c r="F617" s="206">
        <v>68</v>
      </c>
      <c r="G617" s="206">
        <v>3</v>
      </c>
      <c r="H617" s="206">
        <v>4</v>
      </c>
      <c r="I617" s="207"/>
    </row>
    <row r="618" spans="1:9">
      <c r="A618" s="206">
        <v>42397.689899999998</v>
      </c>
      <c r="B618" s="206">
        <v>1</v>
      </c>
      <c r="C618" s="206">
        <v>1</v>
      </c>
      <c r="D618" s="206">
        <v>14</v>
      </c>
      <c r="E618" s="206">
        <v>3</v>
      </c>
      <c r="F618" s="206">
        <v>68</v>
      </c>
      <c r="G618" s="206">
        <v>3</v>
      </c>
      <c r="H618" s="206">
        <v>15.591302613677996</v>
      </c>
      <c r="I618" s="207"/>
    </row>
    <row r="619" spans="1:9">
      <c r="A619" s="206">
        <v>42397.689899999998</v>
      </c>
      <c r="B619" s="206">
        <v>1</v>
      </c>
      <c r="C619" s="206">
        <v>1</v>
      </c>
      <c r="D619" s="206">
        <v>14</v>
      </c>
      <c r="E619" s="206">
        <v>2</v>
      </c>
      <c r="F619" s="206">
        <v>70</v>
      </c>
      <c r="G619" s="206">
        <v>3</v>
      </c>
      <c r="H619" s="206">
        <v>8.24</v>
      </c>
      <c r="I619" s="207"/>
    </row>
    <row r="620" spans="1:9">
      <c r="A620" s="206">
        <v>42397.689899999998</v>
      </c>
      <c r="B620" s="206">
        <v>1</v>
      </c>
      <c r="C620" s="206">
        <v>1</v>
      </c>
      <c r="D620" s="206">
        <v>14</v>
      </c>
      <c r="E620" s="206">
        <v>3</v>
      </c>
      <c r="F620" s="206">
        <v>70</v>
      </c>
      <c r="G620" s="206">
        <v>3</v>
      </c>
      <c r="H620" s="206">
        <v>57.937201784698999</v>
      </c>
      <c r="I620" s="207"/>
    </row>
    <row r="621" spans="1:9">
      <c r="A621" s="206">
        <v>42397.689899999998</v>
      </c>
      <c r="B621" s="206">
        <v>1</v>
      </c>
      <c r="C621" s="206">
        <v>1</v>
      </c>
      <c r="D621" s="206">
        <v>14</v>
      </c>
      <c r="E621" s="206">
        <v>4</v>
      </c>
      <c r="F621" s="206">
        <v>70</v>
      </c>
      <c r="G621" s="206">
        <v>3</v>
      </c>
      <c r="H621" s="206">
        <v>151.32834334976351</v>
      </c>
      <c r="I621" s="207"/>
    </row>
    <row r="622" spans="1:9">
      <c r="A622" s="206">
        <v>42397.689899999998</v>
      </c>
      <c r="B622" s="206">
        <v>1</v>
      </c>
      <c r="C622" s="206">
        <v>1</v>
      </c>
      <c r="D622" s="206">
        <v>14</v>
      </c>
      <c r="E622" s="206">
        <v>2</v>
      </c>
      <c r="F622" s="206">
        <v>74</v>
      </c>
      <c r="G622" s="206">
        <v>3</v>
      </c>
      <c r="H622" s="206">
        <v>755.56699219559664</v>
      </c>
      <c r="I622" s="207"/>
    </row>
    <row r="623" spans="1:9">
      <c r="A623" s="206">
        <v>42397.689899999998</v>
      </c>
      <c r="B623" s="206">
        <v>1</v>
      </c>
      <c r="C623" s="206">
        <v>1</v>
      </c>
      <c r="D623" s="206">
        <v>14</v>
      </c>
      <c r="E623" s="206">
        <v>3</v>
      </c>
      <c r="F623" s="206">
        <v>74</v>
      </c>
      <c r="G623" s="206">
        <v>3</v>
      </c>
      <c r="H623" s="206">
        <v>1871.6208178124584</v>
      </c>
      <c r="I623" s="207"/>
    </row>
    <row r="624" spans="1:9">
      <c r="A624" s="206">
        <v>42397.689899999998</v>
      </c>
      <c r="B624" s="206">
        <v>1</v>
      </c>
      <c r="C624" s="206">
        <v>1</v>
      </c>
      <c r="D624" s="206">
        <v>14</v>
      </c>
      <c r="E624" s="206">
        <v>4</v>
      </c>
      <c r="F624" s="206">
        <v>74</v>
      </c>
      <c r="G624" s="206">
        <v>3</v>
      </c>
      <c r="H624" s="206">
        <v>2761.9919475576344</v>
      </c>
      <c r="I624" s="207"/>
    </row>
    <row r="625" spans="1:9">
      <c r="A625" s="206">
        <v>42397.689899999998</v>
      </c>
      <c r="B625" s="206">
        <v>1</v>
      </c>
      <c r="C625" s="206">
        <v>1</v>
      </c>
      <c r="D625" s="206">
        <v>14</v>
      </c>
      <c r="E625" s="206">
        <v>5</v>
      </c>
      <c r="F625" s="206">
        <v>74</v>
      </c>
      <c r="G625" s="206">
        <v>3</v>
      </c>
      <c r="H625" s="206">
        <v>292.46324139905965</v>
      </c>
      <c r="I625" s="207"/>
    </row>
    <row r="626" spans="1:9">
      <c r="A626" s="206">
        <v>8082016</v>
      </c>
      <c r="B626" s="206">
        <v>1</v>
      </c>
      <c r="C626" s="206">
        <v>1</v>
      </c>
      <c r="D626" s="206">
        <v>15</v>
      </c>
      <c r="E626" s="206">
        <v>4</v>
      </c>
      <c r="F626" s="206">
        <v>10</v>
      </c>
      <c r="G626" s="206">
        <v>1</v>
      </c>
      <c r="H626" s="206">
        <v>27.069012379292758</v>
      </c>
      <c r="I626" s="207"/>
    </row>
    <row r="627" spans="1:9">
      <c r="A627" s="206">
        <v>8082016</v>
      </c>
      <c r="B627" s="206">
        <v>1</v>
      </c>
      <c r="C627" s="206">
        <v>1</v>
      </c>
      <c r="D627" s="206">
        <v>15</v>
      </c>
      <c r="E627" s="206">
        <v>4</v>
      </c>
      <c r="F627" s="206">
        <v>10</v>
      </c>
      <c r="G627" s="206">
        <v>2</v>
      </c>
      <c r="H627" s="206">
        <v>33.561015174371995</v>
      </c>
      <c r="I627" s="207"/>
    </row>
    <row r="628" spans="1:9">
      <c r="A628" s="206">
        <v>8082016</v>
      </c>
      <c r="B628" s="206">
        <v>1</v>
      </c>
      <c r="C628" s="206">
        <v>1</v>
      </c>
      <c r="D628" s="206">
        <v>15</v>
      </c>
      <c r="E628" s="206">
        <v>3</v>
      </c>
      <c r="F628" s="206">
        <v>10</v>
      </c>
      <c r="G628" s="206">
        <v>1</v>
      </c>
      <c r="H628" s="206">
        <v>11.436586100292763</v>
      </c>
      <c r="I628" s="207"/>
    </row>
    <row r="629" spans="1:9">
      <c r="A629" s="206">
        <v>8082016</v>
      </c>
      <c r="B629" s="206">
        <v>1</v>
      </c>
      <c r="C629" s="206">
        <v>1</v>
      </c>
      <c r="D629" s="206">
        <v>15</v>
      </c>
      <c r="E629" s="206">
        <v>3</v>
      </c>
      <c r="F629" s="206">
        <v>10</v>
      </c>
      <c r="G629" s="206">
        <v>2</v>
      </c>
      <c r="H629" s="206">
        <v>44.058707038431415</v>
      </c>
      <c r="I629" s="207"/>
    </row>
    <row r="630" spans="1:9">
      <c r="A630" s="206">
        <v>8082016</v>
      </c>
      <c r="B630" s="206">
        <v>1</v>
      </c>
      <c r="C630" s="206">
        <v>1</v>
      </c>
      <c r="D630" s="206">
        <v>15</v>
      </c>
      <c r="E630" s="206">
        <v>3</v>
      </c>
      <c r="F630" s="206">
        <v>10</v>
      </c>
      <c r="G630" s="206">
        <v>3</v>
      </c>
      <c r="H630" s="206">
        <v>6.1132138183510865</v>
      </c>
      <c r="I630" s="207"/>
    </row>
    <row r="631" spans="1:9">
      <c r="A631" s="206">
        <v>8082016</v>
      </c>
      <c r="B631" s="206">
        <v>1</v>
      </c>
      <c r="C631" s="206">
        <v>1</v>
      </c>
      <c r="D631" s="206">
        <v>15</v>
      </c>
      <c r="E631" s="206">
        <v>4</v>
      </c>
      <c r="F631" s="206">
        <v>16</v>
      </c>
      <c r="G631" s="206">
        <v>1</v>
      </c>
      <c r="H631" s="206">
        <v>0</v>
      </c>
      <c r="I631" s="207"/>
    </row>
    <row r="632" spans="1:9">
      <c r="A632" s="206">
        <v>8082016</v>
      </c>
      <c r="B632" s="206">
        <v>1</v>
      </c>
      <c r="C632" s="206">
        <v>1</v>
      </c>
      <c r="D632" s="206">
        <v>15</v>
      </c>
      <c r="E632" s="206">
        <v>4</v>
      </c>
      <c r="F632" s="206">
        <v>16</v>
      </c>
      <c r="G632" s="206">
        <v>2</v>
      </c>
      <c r="H632" s="206">
        <v>3.5979985388450118</v>
      </c>
      <c r="I632" s="207"/>
    </row>
    <row r="633" spans="1:9">
      <c r="A633" s="206">
        <v>8082016</v>
      </c>
      <c r="B633" s="206">
        <v>1</v>
      </c>
      <c r="C633" s="206">
        <v>1</v>
      </c>
      <c r="D633" s="206">
        <v>15</v>
      </c>
      <c r="E633" s="206">
        <v>3</v>
      </c>
      <c r="F633" s="206">
        <v>16</v>
      </c>
      <c r="G633" s="206">
        <v>1</v>
      </c>
      <c r="H633" s="206">
        <v>12.678535071732981</v>
      </c>
      <c r="I633" s="207"/>
    </row>
    <row r="634" spans="1:9">
      <c r="A634" s="206">
        <v>8082016</v>
      </c>
      <c r="B634" s="206">
        <v>1</v>
      </c>
      <c r="C634" s="206">
        <v>1</v>
      </c>
      <c r="D634" s="206">
        <v>15</v>
      </c>
      <c r="E634" s="206">
        <v>3</v>
      </c>
      <c r="F634" s="206">
        <v>16</v>
      </c>
      <c r="G634" s="206">
        <v>2</v>
      </c>
      <c r="H634" s="206">
        <v>7.9067128830513633</v>
      </c>
      <c r="I634" s="207"/>
    </row>
    <row r="635" spans="1:9">
      <c r="A635" s="206">
        <v>8082016</v>
      </c>
      <c r="B635" s="206">
        <v>1</v>
      </c>
      <c r="C635" s="206">
        <v>1</v>
      </c>
      <c r="D635" s="206">
        <v>15</v>
      </c>
      <c r="E635" s="206">
        <v>3</v>
      </c>
      <c r="F635" s="206">
        <v>16</v>
      </c>
      <c r="G635" s="206">
        <v>3</v>
      </c>
      <c r="H635" s="206">
        <v>28.609482512584457</v>
      </c>
      <c r="I635" s="207"/>
    </row>
    <row r="636" spans="1:9">
      <c r="A636" s="206">
        <v>8082016</v>
      </c>
      <c r="B636" s="206">
        <v>1</v>
      </c>
      <c r="C636" s="206">
        <v>1</v>
      </c>
      <c r="D636" s="206">
        <v>15</v>
      </c>
      <c r="E636" s="206">
        <v>3</v>
      </c>
      <c r="F636" s="206">
        <v>18</v>
      </c>
      <c r="G636" s="206">
        <v>3</v>
      </c>
      <c r="H636" s="206">
        <v>6.4578773626763342</v>
      </c>
      <c r="I636" s="207"/>
    </row>
    <row r="637" spans="1:9">
      <c r="A637" s="206">
        <v>8082016</v>
      </c>
      <c r="B637" s="206">
        <v>1</v>
      </c>
      <c r="C637" s="206">
        <v>1</v>
      </c>
      <c r="D637" s="206">
        <v>15</v>
      </c>
      <c r="E637" s="206">
        <v>4</v>
      </c>
      <c r="F637" s="206">
        <v>20</v>
      </c>
      <c r="G637" s="206">
        <v>2</v>
      </c>
      <c r="H637" s="206">
        <v>10.39743189280321</v>
      </c>
      <c r="I637" s="207"/>
    </row>
    <row r="638" spans="1:9">
      <c r="A638" s="206">
        <v>8082016</v>
      </c>
      <c r="B638" s="206">
        <v>1</v>
      </c>
      <c r="C638" s="206">
        <v>1</v>
      </c>
      <c r="D638" s="206">
        <v>15</v>
      </c>
      <c r="E638" s="206">
        <v>3</v>
      </c>
      <c r="F638" s="206">
        <v>20</v>
      </c>
      <c r="G638" s="206">
        <v>2</v>
      </c>
      <c r="H638" s="206">
        <v>2.04</v>
      </c>
      <c r="I638" s="207"/>
    </row>
    <row r="639" spans="1:9">
      <c r="A639" s="206">
        <v>8082016</v>
      </c>
      <c r="B639" s="206">
        <v>1</v>
      </c>
      <c r="C639" s="206">
        <v>1</v>
      </c>
      <c r="D639" s="206">
        <v>15</v>
      </c>
      <c r="E639" s="206">
        <v>3</v>
      </c>
      <c r="F639" s="206">
        <v>27</v>
      </c>
      <c r="G639" s="206">
        <v>3</v>
      </c>
      <c r="H639" s="206">
        <v>3.3</v>
      </c>
      <c r="I639" s="207"/>
    </row>
    <row r="640" spans="1:9">
      <c r="A640" s="206">
        <v>8082016</v>
      </c>
      <c r="B640" s="206">
        <v>1</v>
      </c>
      <c r="C640" s="206">
        <v>1</v>
      </c>
      <c r="D640" s="206">
        <v>15</v>
      </c>
      <c r="E640" s="206">
        <v>4</v>
      </c>
      <c r="F640" s="206">
        <v>36</v>
      </c>
      <c r="G640" s="206">
        <v>1</v>
      </c>
      <c r="H640" s="206">
        <v>16.294293275425279</v>
      </c>
      <c r="I640" s="207"/>
    </row>
    <row r="641" spans="1:9">
      <c r="A641" s="206">
        <v>8082016</v>
      </c>
      <c r="B641" s="206">
        <v>1</v>
      </c>
      <c r="C641" s="206">
        <v>1</v>
      </c>
      <c r="D641" s="206">
        <v>15</v>
      </c>
      <c r="E641" s="206">
        <v>3</v>
      </c>
      <c r="F641" s="206">
        <v>42</v>
      </c>
      <c r="G641" s="206">
        <v>3</v>
      </c>
      <c r="H641" s="206">
        <v>8.8532271453688232</v>
      </c>
      <c r="I641" s="207"/>
    </row>
    <row r="642" spans="1:9">
      <c r="A642" s="206">
        <v>8082016</v>
      </c>
      <c r="B642" s="206">
        <v>1</v>
      </c>
      <c r="C642" s="206">
        <v>1</v>
      </c>
      <c r="D642" s="206">
        <v>15</v>
      </c>
      <c r="E642" s="206">
        <v>3</v>
      </c>
      <c r="F642" s="206">
        <v>45</v>
      </c>
      <c r="G642" s="206">
        <v>1</v>
      </c>
      <c r="H642" s="206">
        <v>1.96</v>
      </c>
      <c r="I642" s="207"/>
    </row>
    <row r="643" spans="1:9">
      <c r="A643" s="206">
        <v>8082016</v>
      </c>
      <c r="B643" s="206">
        <v>1</v>
      </c>
      <c r="C643" s="206">
        <v>1</v>
      </c>
      <c r="D643" s="206">
        <v>15</v>
      </c>
      <c r="E643" s="206">
        <v>3</v>
      </c>
      <c r="F643" s="206">
        <v>45</v>
      </c>
      <c r="G643" s="206">
        <v>2</v>
      </c>
      <c r="H643" s="206">
        <v>5.67</v>
      </c>
      <c r="I643" s="207"/>
    </row>
    <row r="644" spans="1:9">
      <c r="A644" s="206">
        <v>8082016</v>
      </c>
      <c r="B644" s="206">
        <v>1</v>
      </c>
      <c r="C644" s="206">
        <v>1</v>
      </c>
      <c r="D644" s="206">
        <v>15</v>
      </c>
      <c r="E644" s="206">
        <v>4</v>
      </c>
      <c r="F644" s="206">
        <v>53</v>
      </c>
      <c r="G644" s="206">
        <v>1</v>
      </c>
      <c r="H644" s="206">
        <v>14.804019576939211</v>
      </c>
      <c r="I644" s="207"/>
    </row>
    <row r="645" spans="1:9">
      <c r="A645" s="206">
        <v>8082016</v>
      </c>
      <c r="B645" s="206">
        <v>1</v>
      </c>
      <c r="C645" s="206">
        <v>1</v>
      </c>
      <c r="D645" s="206">
        <v>15</v>
      </c>
      <c r="E645" s="206">
        <v>3</v>
      </c>
      <c r="F645" s="206">
        <v>53</v>
      </c>
      <c r="G645" s="206">
        <v>1</v>
      </c>
      <c r="H645" s="206">
        <v>33.046010404707765</v>
      </c>
      <c r="I645" s="207"/>
    </row>
    <row r="646" spans="1:9">
      <c r="A646" s="206">
        <v>8082016</v>
      </c>
      <c r="B646" s="206">
        <v>1</v>
      </c>
      <c r="C646" s="206">
        <v>1</v>
      </c>
      <c r="D646" s="206">
        <v>15</v>
      </c>
      <c r="E646" s="206">
        <v>3</v>
      </c>
      <c r="F646" s="206">
        <v>53</v>
      </c>
      <c r="G646" s="206">
        <v>3</v>
      </c>
      <c r="H646" s="206">
        <v>4.34</v>
      </c>
      <c r="I646" s="207"/>
    </row>
    <row r="647" spans="1:9">
      <c r="A647" s="206">
        <v>8082016</v>
      </c>
      <c r="B647" s="206">
        <v>1</v>
      </c>
      <c r="C647" s="206">
        <v>1</v>
      </c>
      <c r="D647" s="206">
        <v>15</v>
      </c>
      <c r="E647" s="206">
        <v>4</v>
      </c>
      <c r="F647" s="206">
        <v>54</v>
      </c>
      <c r="G647" s="206">
        <v>1</v>
      </c>
      <c r="H647" s="206">
        <v>10.846241902564499</v>
      </c>
      <c r="I647" s="207"/>
    </row>
    <row r="648" spans="1:9">
      <c r="A648" s="206">
        <v>8082016</v>
      </c>
      <c r="B648" s="206">
        <v>1</v>
      </c>
      <c r="C648" s="206">
        <v>1</v>
      </c>
      <c r="D648" s="206">
        <v>15</v>
      </c>
      <c r="E648" s="206">
        <v>3</v>
      </c>
      <c r="F648" s="206">
        <v>54</v>
      </c>
      <c r="G648" s="206">
        <v>1</v>
      </c>
      <c r="H648" s="206">
        <v>3.07</v>
      </c>
      <c r="I648" s="207"/>
    </row>
    <row r="649" spans="1:9">
      <c r="A649" s="206">
        <v>8082016</v>
      </c>
      <c r="B649" s="206">
        <v>1</v>
      </c>
      <c r="C649" s="206">
        <v>1</v>
      </c>
      <c r="D649" s="206">
        <v>15</v>
      </c>
      <c r="E649" s="206">
        <v>3</v>
      </c>
      <c r="F649" s="206">
        <v>56</v>
      </c>
      <c r="G649" s="206">
        <v>3</v>
      </c>
      <c r="H649" s="206">
        <v>6.1088029106397759</v>
      </c>
      <c r="I649" s="207"/>
    </row>
    <row r="650" spans="1:9">
      <c r="A650" s="206">
        <v>8082016</v>
      </c>
      <c r="B650" s="206">
        <v>1</v>
      </c>
      <c r="C650" s="206">
        <v>1</v>
      </c>
      <c r="D650" s="206">
        <v>15</v>
      </c>
      <c r="E650" s="206">
        <v>3</v>
      </c>
      <c r="F650" s="206">
        <v>57</v>
      </c>
      <c r="G650" s="206">
        <v>3</v>
      </c>
      <c r="H650" s="206">
        <v>13.194844049807667</v>
      </c>
      <c r="I650" s="207"/>
    </row>
    <row r="651" spans="1:9">
      <c r="A651" s="206">
        <v>8082016</v>
      </c>
      <c r="B651" s="206">
        <v>1</v>
      </c>
      <c r="C651" s="206">
        <v>1</v>
      </c>
      <c r="D651" s="206">
        <v>15</v>
      </c>
      <c r="E651" s="206">
        <v>4</v>
      </c>
      <c r="F651" s="206">
        <v>57</v>
      </c>
      <c r="G651" s="206">
        <v>1</v>
      </c>
      <c r="H651" s="206">
        <v>19.264518822405268</v>
      </c>
      <c r="I651" s="207"/>
    </row>
    <row r="652" spans="1:9">
      <c r="A652" s="206">
        <v>8082016</v>
      </c>
      <c r="B652" s="206">
        <v>1</v>
      </c>
      <c r="C652" s="206">
        <v>1</v>
      </c>
      <c r="D652" s="206">
        <v>15</v>
      </c>
      <c r="E652" s="206">
        <v>4</v>
      </c>
      <c r="F652" s="206">
        <v>57</v>
      </c>
      <c r="G652" s="206">
        <v>3</v>
      </c>
      <c r="H652" s="206">
        <v>7.2523920391139267</v>
      </c>
      <c r="I652" s="207"/>
    </row>
    <row r="653" spans="1:9">
      <c r="A653" s="206">
        <v>8082016</v>
      </c>
      <c r="B653" s="206">
        <v>1</v>
      </c>
      <c r="C653" s="206">
        <v>1</v>
      </c>
      <c r="D653" s="206">
        <v>15</v>
      </c>
      <c r="E653" s="206">
        <v>3</v>
      </c>
      <c r="F653" s="206">
        <v>57</v>
      </c>
      <c r="G653" s="206">
        <v>1</v>
      </c>
      <c r="H653" s="206">
        <v>3.39</v>
      </c>
      <c r="I653" s="207"/>
    </row>
    <row r="654" spans="1:9">
      <c r="A654" s="206">
        <v>8082016</v>
      </c>
      <c r="B654" s="206">
        <v>1</v>
      </c>
      <c r="C654" s="206">
        <v>1</v>
      </c>
      <c r="D654" s="206">
        <v>15</v>
      </c>
      <c r="E654" s="206">
        <v>3</v>
      </c>
      <c r="F654" s="206">
        <v>57</v>
      </c>
      <c r="G654" s="206">
        <v>2</v>
      </c>
      <c r="H654" s="206">
        <v>8.9932222754269748</v>
      </c>
      <c r="I654" s="207"/>
    </row>
    <row r="655" spans="1:9">
      <c r="A655" s="206">
        <v>8082016</v>
      </c>
      <c r="B655" s="206">
        <v>1</v>
      </c>
      <c r="C655" s="206">
        <v>1</v>
      </c>
      <c r="D655" s="206">
        <v>15</v>
      </c>
      <c r="E655" s="206">
        <v>3</v>
      </c>
      <c r="F655" s="206">
        <v>61</v>
      </c>
      <c r="G655" s="206">
        <v>3</v>
      </c>
      <c r="H655" s="206">
        <v>1.1278992284780602</v>
      </c>
      <c r="I655" s="207"/>
    </row>
    <row r="656" spans="1:9">
      <c r="A656" s="206">
        <v>8082016</v>
      </c>
      <c r="B656" s="206">
        <v>1</v>
      </c>
      <c r="C656" s="206">
        <v>1</v>
      </c>
      <c r="D656" s="206">
        <v>15</v>
      </c>
      <c r="E656" s="206">
        <v>3</v>
      </c>
      <c r="F656" s="206">
        <v>74</v>
      </c>
      <c r="G656" s="206">
        <v>2</v>
      </c>
      <c r="H656" s="206">
        <v>51.463251328170671</v>
      </c>
      <c r="I656" s="207"/>
    </row>
    <row r="657" spans="1:9">
      <c r="A657" s="206">
        <v>8082016</v>
      </c>
      <c r="B657" s="206">
        <v>1</v>
      </c>
      <c r="C657" s="206">
        <v>1</v>
      </c>
      <c r="D657" s="206">
        <v>15</v>
      </c>
      <c r="E657" s="206">
        <v>3</v>
      </c>
      <c r="F657" s="206">
        <v>74</v>
      </c>
      <c r="G657" s="206">
        <v>3</v>
      </c>
      <c r="H657" s="206">
        <v>1460.3735898789107</v>
      </c>
      <c r="I657" s="207"/>
    </row>
    <row r="658" spans="1:9">
      <c r="A658" s="206">
        <v>8082016</v>
      </c>
      <c r="B658" s="206">
        <v>1</v>
      </c>
      <c r="C658" s="206">
        <v>1</v>
      </c>
      <c r="D658" s="206">
        <v>15</v>
      </c>
      <c r="E658" s="206">
        <v>4</v>
      </c>
      <c r="F658" s="206">
        <v>74</v>
      </c>
      <c r="G658" s="206">
        <v>2</v>
      </c>
      <c r="H658" s="206">
        <v>53.515356716659298</v>
      </c>
      <c r="I658" s="207"/>
    </row>
    <row r="659" spans="1:9">
      <c r="A659" s="206">
        <v>8082016</v>
      </c>
      <c r="B659" s="206">
        <v>1</v>
      </c>
      <c r="C659" s="206">
        <v>1</v>
      </c>
      <c r="D659" s="206">
        <v>15</v>
      </c>
      <c r="E659" s="206">
        <v>4</v>
      </c>
      <c r="F659" s="206">
        <v>74</v>
      </c>
      <c r="G659" s="206">
        <v>3</v>
      </c>
      <c r="H659" s="206">
        <v>970.67660471558463</v>
      </c>
      <c r="I659" s="207"/>
    </row>
    <row r="660" spans="1:9">
      <c r="A660" s="206">
        <v>8082016</v>
      </c>
      <c r="B660" s="206">
        <v>1</v>
      </c>
      <c r="C660" s="206">
        <v>1</v>
      </c>
      <c r="D660" s="206">
        <v>15</v>
      </c>
      <c r="E660" s="206">
        <v>5</v>
      </c>
      <c r="F660" s="206">
        <v>74</v>
      </c>
      <c r="G660" s="206">
        <v>3</v>
      </c>
      <c r="H660" s="206">
        <v>15.533367320688178</v>
      </c>
      <c r="I660" s="207"/>
    </row>
    <row r="661" spans="1:9">
      <c r="A661" s="206">
        <v>8082016</v>
      </c>
      <c r="B661" s="206">
        <v>1</v>
      </c>
      <c r="C661" s="206">
        <v>1</v>
      </c>
      <c r="D661" s="206">
        <v>15</v>
      </c>
      <c r="E661" s="206">
        <v>2</v>
      </c>
      <c r="F661" s="206">
        <v>74</v>
      </c>
      <c r="G661" s="206">
        <v>3</v>
      </c>
      <c r="H661" s="206">
        <v>1307.6957856366653</v>
      </c>
      <c r="I661" s="207"/>
    </row>
    <row r="662" spans="1:9">
      <c r="A662" s="206">
        <v>42397.689899999998</v>
      </c>
      <c r="B662" s="206">
        <v>1</v>
      </c>
      <c r="C662" s="206">
        <v>1</v>
      </c>
      <c r="D662" s="206">
        <v>16</v>
      </c>
      <c r="E662" s="206">
        <v>3</v>
      </c>
      <c r="F662" s="206">
        <v>1</v>
      </c>
      <c r="G662" s="206">
        <v>3</v>
      </c>
      <c r="H662" s="206">
        <v>8.0831682640793474</v>
      </c>
      <c r="I662" s="207"/>
    </row>
    <row r="663" spans="1:9">
      <c r="A663" s="206">
        <v>42397.689899999998</v>
      </c>
      <c r="B663" s="206">
        <v>1</v>
      </c>
      <c r="C663" s="206">
        <v>1</v>
      </c>
      <c r="D663" s="206">
        <v>16</v>
      </c>
      <c r="E663" s="206">
        <v>4</v>
      </c>
      <c r="F663" s="206">
        <v>1</v>
      </c>
      <c r="G663" s="206">
        <v>3</v>
      </c>
      <c r="H663" s="206">
        <v>8.2190576953841266</v>
      </c>
      <c r="I663" s="207"/>
    </row>
    <row r="664" spans="1:9">
      <c r="A664" s="206">
        <v>42397.689899999998</v>
      </c>
      <c r="B664" s="206">
        <v>1</v>
      </c>
      <c r="C664" s="206">
        <v>1</v>
      </c>
      <c r="D664" s="206">
        <v>16</v>
      </c>
      <c r="E664" s="206">
        <v>2</v>
      </c>
      <c r="F664" s="206">
        <v>2</v>
      </c>
      <c r="G664" s="206">
        <v>3</v>
      </c>
      <c r="H664" s="206">
        <v>1.5302917331238526</v>
      </c>
      <c r="I664" s="207"/>
    </row>
    <row r="665" spans="1:9">
      <c r="A665" s="206">
        <v>42397.689899999998</v>
      </c>
      <c r="B665" s="206">
        <v>1</v>
      </c>
      <c r="C665" s="206">
        <v>1</v>
      </c>
      <c r="D665" s="206">
        <v>16</v>
      </c>
      <c r="E665" s="206">
        <v>3</v>
      </c>
      <c r="F665" s="206">
        <v>2</v>
      </c>
      <c r="G665" s="206">
        <v>3</v>
      </c>
      <c r="H665" s="206">
        <v>2.295437599685779</v>
      </c>
      <c r="I665" s="207"/>
    </row>
    <row r="666" spans="1:9">
      <c r="A666" s="206">
        <v>42397.689899999998</v>
      </c>
      <c r="B666" s="206">
        <v>1</v>
      </c>
      <c r="C666" s="206">
        <v>1</v>
      </c>
      <c r="D666" s="206">
        <v>16</v>
      </c>
      <c r="E666" s="206">
        <v>4</v>
      </c>
      <c r="F666" s="206">
        <v>2</v>
      </c>
      <c r="G666" s="206">
        <v>3</v>
      </c>
      <c r="H666" s="206">
        <v>8.431907449512428</v>
      </c>
      <c r="I666" s="207"/>
    </row>
    <row r="667" spans="1:9">
      <c r="A667" s="206">
        <v>42397.689899999998</v>
      </c>
      <c r="B667" s="206">
        <v>1</v>
      </c>
      <c r="C667" s="206">
        <v>1</v>
      </c>
      <c r="D667" s="206">
        <v>16</v>
      </c>
      <c r="E667" s="206">
        <v>3</v>
      </c>
      <c r="F667" s="206">
        <v>8</v>
      </c>
      <c r="G667" s="206">
        <v>3</v>
      </c>
      <c r="H667" s="206">
        <v>14.88</v>
      </c>
      <c r="I667" s="207"/>
    </row>
    <row r="668" spans="1:9">
      <c r="A668" s="206">
        <v>42397.689899999998</v>
      </c>
      <c r="B668" s="206">
        <v>1</v>
      </c>
      <c r="C668" s="206">
        <v>1</v>
      </c>
      <c r="D668" s="206">
        <v>16</v>
      </c>
      <c r="E668" s="206">
        <v>4</v>
      </c>
      <c r="F668" s="206">
        <v>9</v>
      </c>
      <c r="G668" s="206">
        <v>1</v>
      </c>
      <c r="H668" s="206">
        <v>1.9</v>
      </c>
      <c r="I668" s="207"/>
    </row>
    <row r="669" spans="1:9">
      <c r="A669" s="206">
        <v>42397.689899999998</v>
      </c>
      <c r="B669" s="206">
        <v>1</v>
      </c>
      <c r="C669" s="206">
        <v>1</v>
      </c>
      <c r="D669" s="206">
        <v>16</v>
      </c>
      <c r="E669" s="206">
        <v>4</v>
      </c>
      <c r="F669" s="206">
        <v>9</v>
      </c>
      <c r="G669" s="206">
        <v>2</v>
      </c>
      <c r="H669" s="206">
        <v>2.15</v>
      </c>
      <c r="I669" s="207"/>
    </row>
    <row r="670" spans="1:9">
      <c r="A670" s="206">
        <v>42397.689899999998</v>
      </c>
      <c r="B670" s="206">
        <v>1</v>
      </c>
      <c r="C670" s="206">
        <v>1</v>
      </c>
      <c r="D670" s="206">
        <v>16</v>
      </c>
      <c r="E670" s="206">
        <v>4</v>
      </c>
      <c r="F670" s="206">
        <v>9</v>
      </c>
      <c r="G670" s="206">
        <v>3</v>
      </c>
      <c r="H670" s="206">
        <v>4.3</v>
      </c>
      <c r="I670" s="207"/>
    </row>
    <row r="671" spans="1:9">
      <c r="A671" s="206">
        <v>42397.689899999998</v>
      </c>
      <c r="B671" s="206">
        <v>1</v>
      </c>
      <c r="C671" s="206">
        <v>1</v>
      </c>
      <c r="D671" s="206">
        <v>16</v>
      </c>
      <c r="E671" s="206">
        <v>3</v>
      </c>
      <c r="F671" s="206">
        <v>10</v>
      </c>
      <c r="G671" s="206">
        <v>1</v>
      </c>
      <c r="H671" s="206">
        <v>42.174387037331556</v>
      </c>
      <c r="I671" s="207"/>
    </row>
    <row r="672" spans="1:9">
      <c r="A672" s="206">
        <v>42397.689899999998</v>
      </c>
      <c r="B672" s="206">
        <v>1</v>
      </c>
      <c r="C672" s="206">
        <v>1</v>
      </c>
      <c r="D672" s="206">
        <v>16</v>
      </c>
      <c r="E672" s="206">
        <v>4</v>
      </c>
      <c r="F672" s="206">
        <v>10</v>
      </c>
      <c r="G672" s="206">
        <v>1</v>
      </c>
      <c r="H672" s="206">
        <v>258.60127794887285</v>
      </c>
      <c r="I672" s="207"/>
    </row>
    <row r="673" spans="1:9">
      <c r="A673" s="206">
        <v>42397.689899999998</v>
      </c>
      <c r="B673" s="206">
        <v>1</v>
      </c>
      <c r="C673" s="206">
        <v>1</v>
      </c>
      <c r="D673" s="206">
        <v>16</v>
      </c>
      <c r="E673" s="206">
        <v>3</v>
      </c>
      <c r="F673" s="206">
        <v>10</v>
      </c>
      <c r="G673" s="206">
        <v>2</v>
      </c>
      <c r="H673" s="206">
        <v>137.76995042663589</v>
      </c>
      <c r="I673" s="207"/>
    </row>
    <row r="674" spans="1:9">
      <c r="A674" s="206">
        <v>42397.689899999998</v>
      </c>
      <c r="B674" s="206">
        <v>1</v>
      </c>
      <c r="C674" s="206">
        <v>1</v>
      </c>
      <c r="D674" s="206">
        <v>16</v>
      </c>
      <c r="E674" s="206">
        <v>4</v>
      </c>
      <c r="F674" s="206">
        <v>10</v>
      </c>
      <c r="G674" s="206">
        <v>2</v>
      </c>
      <c r="H674" s="206">
        <v>201.89181692746891</v>
      </c>
      <c r="I674" s="207"/>
    </row>
    <row r="675" spans="1:9">
      <c r="A675" s="206">
        <v>42397.689899999998</v>
      </c>
      <c r="B675" s="206">
        <v>1</v>
      </c>
      <c r="C675" s="206">
        <v>1</v>
      </c>
      <c r="D675" s="206">
        <v>16</v>
      </c>
      <c r="E675" s="206">
        <v>5</v>
      </c>
      <c r="F675" s="206">
        <v>10</v>
      </c>
      <c r="G675" s="206">
        <v>2</v>
      </c>
      <c r="H675" s="206">
        <v>9.69</v>
      </c>
      <c r="I675" s="207"/>
    </row>
    <row r="676" spans="1:9">
      <c r="A676" s="206">
        <v>42397.689899999998</v>
      </c>
      <c r="B676" s="206">
        <v>1</v>
      </c>
      <c r="C676" s="206">
        <v>1</v>
      </c>
      <c r="D676" s="206">
        <v>16</v>
      </c>
      <c r="E676" s="206">
        <v>3</v>
      </c>
      <c r="F676" s="206">
        <v>10</v>
      </c>
      <c r="G676" s="206">
        <v>3</v>
      </c>
      <c r="H676" s="206">
        <v>96.974316367728306</v>
      </c>
      <c r="I676" s="207"/>
    </row>
    <row r="677" spans="1:9">
      <c r="A677" s="206">
        <v>42397.689899999998</v>
      </c>
      <c r="B677" s="206">
        <v>1</v>
      </c>
      <c r="C677" s="206">
        <v>1</v>
      </c>
      <c r="D677" s="206">
        <v>16</v>
      </c>
      <c r="E677" s="206">
        <v>4</v>
      </c>
      <c r="F677" s="206">
        <v>10</v>
      </c>
      <c r="G677" s="206">
        <v>3</v>
      </c>
      <c r="H677" s="206">
        <v>3.07</v>
      </c>
      <c r="I677" s="207"/>
    </row>
    <row r="678" spans="1:9">
      <c r="A678" s="206">
        <v>42397.689899999998</v>
      </c>
      <c r="B678" s="206">
        <v>1</v>
      </c>
      <c r="C678" s="206">
        <v>1</v>
      </c>
      <c r="D678" s="206">
        <v>16</v>
      </c>
      <c r="E678" s="206">
        <v>4</v>
      </c>
      <c r="F678" s="206">
        <v>11</v>
      </c>
      <c r="G678" s="206">
        <v>1</v>
      </c>
      <c r="H678" s="206">
        <v>5.37</v>
      </c>
      <c r="I678" s="207"/>
    </row>
    <row r="679" spans="1:9">
      <c r="A679" s="206">
        <v>42397.689899999998</v>
      </c>
      <c r="B679" s="206">
        <v>1</v>
      </c>
      <c r="C679" s="206">
        <v>1</v>
      </c>
      <c r="D679" s="206">
        <v>16</v>
      </c>
      <c r="E679" s="206">
        <v>3</v>
      </c>
      <c r="F679" s="206">
        <v>11</v>
      </c>
      <c r="G679" s="206">
        <v>2</v>
      </c>
      <c r="H679" s="206">
        <v>56.456864637216725</v>
      </c>
      <c r="I679" s="207"/>
    </row>
    <row r="680" spans="1:9">
      <c r="A680" s="206">
        <v>42397.689899999998</v>
      </c>
      <c r="B680" s="206">
        <v>1</v>
      </c>
      <c r="C680" s="206">
        <v>1</v>
      </c>
      <c r="D680" s="206">
        <v>16</v>
      </c>
      <c r="E680" s="206">
        <v>3</v>
      </c>
      <c r="F680" s="206">
        <v>11</v>
      </c>
      <c r="G680" s="206">
        <v>3</v>
      </c>
      <c r="H680" s="206">
        <v>106.56453406261623</v>
      </c>
      <c r="I680" s="207"/>
    </row>
    <row r="681" spans="1:9">
      <c r="A681" s="206">
        <v>42397.689899999998</v>
      </c>
      <c r="B681" s="206">
        <v>1</v>
      </c>
      <c r="C681" s="206">
        <v>1</v>
      </c>
      <c r="D681" s="206">
        <v>16</v>
      </c>
      <c r="E681" s="206">
        <v>4</v>
      </c>
      <c r="F681" s="206">
        <v>11</v>
      </c>
      <c r="G681" s="206">
        <v>3</v>
      </c>
      <c r="H681" s="206">
        <v>49.495614327777446</v>
      </c>
      <c r="I681" s="207"/>
    </row>
    <row r="682" spans="1:9">
      <c r="A682" s="206">
        <v>42397.689899999998</v>
      </c>
      <c r="B682" s="206">
        <v>1</v>
      </c>
      <c r="C682" s="206">
        <v>1</v>
      </c>
      <c r="D682" s="206">
        <v>16</v>
      </c>
      <c r="E682" s="206">
        <v>4</v>
      </c>
      <c r="F682" s="206">
        <v>14</v>
      </c>
      <c r="G682" s="206">
        <v>1</v>
      </c>
      <c r="H682" s="206">
        <v>23.834208226681799</v>
      </c>
      <c r="I682" s="207"/>
    </row>
    <row r="683" spans="1:9">
      <c r="A683" s="206">
        <v>42397.689899999998</v>
      </c>
      <c r="B683" s="206">
        <v>1</v>
      </c>
      <c r="C683" s="206">
        <v>1</v>
      </c>
      <c r="D683" s="206">
        <v>16</v>
      </c>
      <c r="E683" s="206">
        <v>4</v>
      </c>
      <c r="F683" s="206">
        <v>14</v>
      </c>
      <c r="G683" s="206">
        <v>2</v>
      </c>
      <c r="H683" s="206">
        <v>4.2083022660905947</v>
      </c>
      <c r="I683" s="207"/>
    </row>
    <row r="684" spans="1:9">
      <c r="A684" s="206">
        <v>42397.689899999998</v>
      </c>
      <c r="B684" s="206">
        <v>1</v>
      </c>
      <c r="C684" s="206">
        <v>1</v>
      </c>
      <c r="D684" s="206">
        <v>16</v>
      </c>
      <c r="E684" s="206">
        <v>3</v>
      </c>
      <c r="F684" s="206">
        <v>14</v>
      </c>
      <c r="G684" s="206">
        <v>3</v>
      </c>
      <c r="H684" s="206">
        <v>50</v>
      </c>
      <c r="I684" s="207"/>
    </row>
    <row r="685" spans="1:9">
      <c r="A685" s="206">
        <v>42397.689899999998</v>
      </c>
      <c r="B685" s="206">
        <v>1</v>
      </c>
      <c r="C685" s="206">
        <v>1</v>
      </c>
      <c r="D685" s="206">
        <v>16</v>
      </c>
      <c r="E685" s="206">
        <v>3</v>
      </c>
      <c r="F685" s="206">
        <v>15</v>
      </c>
      <c r="G685" s="206">
        <v>1</v>
      </c>
      <c r="H685" s="206">
        <v>80.491885552963566</v>
      </c>
      <c r="I685" s="207"/>
    </row>
    <row r="686" spans="1:9">
      <c r="A686" s="206">
        <v>42397.689899999998</v>
      </c>
      <c r="B686" s="206">
        <v>1</v>
      </c>
      <c r="C686" s="206">
        <v>1</v>
      </c>
      <c r="D686" s="206">
        <v>16</v>
      </c>
      <c r="E686" s="206">
        <v>4</v>
      </c>
      <c r="F686" s="206">
        <v>15</v>
      </c>
      <c r="G686" s="206">
        <v>1</v>
      </c>
      <c r="H686" s="206">
        <v>110.99077222903367</v>
      </c>
      <c r="I686" s="207"/>
    </row>
    <row r="687" spans="1:9">
      <c r="A687" s="206">
        <v>42397.689899999998</v>
      </c>
      <c r="B687" s="206">
        <v>1</v>
      </c>
      <c r="C687" s="206">
        <v>1</v>
      </c>
      <c r="D687" s="206">
        <v>16</v>
      </c>
      <c r="E687" s="206">
        <v>4</v>
      </c>
      <c r="F687" s="206">
        <v>15</v>
      </c>
      <c r="G687" s="206">
        <v>2</v>
      </c>
      <c r="H687" s="206">
        <v>35.482244391331733</v>
      </c>
      <c r="I687" s="207"/>
    </row>
    <row r="688" spans="1:9">
      <c r="A688" s="206">
        <v>42397.689899999998</v>
      </c>
      <c r="B688" s="206">
        <v>1</v>
      </c>
      <c r="C688" s="206">
        <v>1</v>
      </c>
      <c r="D688" s="206">
        <v>16</v>
      </c>
      <c r="E688" s="206">
        <v>3</v>
      </c>
      <c r="F688" s="206">
        <v>15</v>
      </c>
      <c r="G688" s="206">
        <v>3</v>
      </c>
      <c r="H688" s="206">
        <v>28.340894143254687</v>
      </c>
      <c r="I688" s="207"/>
    </row>
    <row r="689" spans="1:9">
      <c r="A689" s="206">
        <v>42397.689899999998</v>
      </c>
      <c r="B689" s="206">
        <v>1</v>
      </c>
      <c r="C689" s="206">
        <v>1</v>
      </c>
      <c r="D689" s="206">
        <v>16</v>
      </c>
      <c r="E689" s="206">
        <v>3</v>
      </c>
      <c r="F689" s="206">
        <v>16</v>
      </c>
      <c r="G689" s="206">
        <v>2</v>
      </c>
      <c r="H689" s="206">
        <v>6.7423558786674942</v>
      </c>
      <c r="I689" s="207"/>
    </row>
    <row r="690" spans="1:9">
      <c r="A690" s="206">
        <v>42397.689899999998</v>
      </c>
      <c r="B690" s="206">
        <v>1</v>
      </c>
      <c r="C690" s="206">
        <v>1</v>
      </c>
      <c r="D690" s="206">
        <v>16</v>
      </c>
      <c r="E690" s="206">
        <v>4</v>
      </c>
      <c r="F690" s="206">
        <v>16</v>
      </c>
      <c r="G690" s="206">
        <v>2</v>
      </c>
      <c r="H690" s="206">
        <v>13.615273092778207</v>
      </c>
      <c r="I690" s="207"/>
    </row>
    <row r="691" spans="1:9">
      <c r="A691" s="206">
        <v>42397.689899999998</v>
      </c>
      <c r="B691" s="206">
        <v>1</v>
      </c>
      <c r="C691" s="206">
        <v>1</v>
      </c>
      <c r="D691" s="206">
        <v>16</v>
      </c>
      <c r="E691" s="206">
        <v>3</v>
      </c>
      <c r="F691" s="206">
        <v>16</v>
      </c>
      <c r="G691" s="206">
        <v>3</v>
      </c>
      <c r="H691" s="206">
        <v>5.3751931668560955</v>
      </c>
      <c r="I691" s="207"/>
    </row>
    <row r="692" spans="1:9">
      <c r="A692" s="206">
        <v>42397.689899999998</v>
      </c>
      <c r="B692" s="206">
        <v>1</v>
      </c>
      <c r="C692" s="206">
        <v>1</v>
      </c>
      <c r="D692" s="206">
        <v>16</v>
      </c>
      <c r="E692" s="206">
        <v>4</v>
      </c>
      <c r="F692" s="206">
        <v>16</v>
      </c>
      <c r="G692" s="206">
        <v>3</v>
      </c>
      <c r="H692" s="206">
        <v>5.67</v>
      </c>
      <c r="I692" s="207"/>
    </row>
    <row r="693" spans="1:9">
      <c r="A693" s="206">
        <v>42397.689899999998</v>
      </c>
      <c r="B693" s="206">
        <v>1</v>
      </c>
      <c r="C693" s="206">
        <v>1</v>
      </c>
      <c r="D693" s="206">
        <v>16</v>
      </c>
      <c r="E693" s="206">
        <v>3</v>
      </c>
      <c r="F693" s="206">
        <v>17</v>
      </c>
      <c r="G693" s="206">
        <v>2</v>
      </c>
      <c r="H693" s="206">
        <v>89.621314606267561</v>
      </c>
      <c r="I693" s="207"/>
    </row>
    <row r="694" spans="1:9">
      <c r="A694" s="206">
        <v>42397.689899999998</v>
      </c>
      <c r="B694" s="206">
        <v>1</v>
      </c>
      <c r="C694" s="206">
        <v>1</v>
      </c>
      <c r="D694" s="206">
        <v>16</v>
      </c>
      <c r="E694" s="206">
        <v>4</v>
      </c>
      <c r="F694" s="206">
        <v>17</v>
      </c>
      <c r="G694" s="206">
        <v>2</v>
      </c>
      <c r="H694" s="206">
        <v>35.903620567564253</v>
      </c>
      <c r="I694" s="207"/>
    </row>
    <row r="695" spans="1:9">
      <c r="A695" s="206">
        <v>42397.689899999998</v>
      </c>
      <c r="B695" s="206">
        <v>1</v>
      </c>
      <c r="C695" s="206">
        <v>1</v>
      </c>
      <c r="D695" s="206">
        <v>16</v>
      </c>
      <c r="E695" s="206">
        <v>3</v>
      </c>
      <c r="F695" s="206">
        <v>17</v>
      </c>
      <c r="G695" s="206">
        <v>3</v>
      </c>
      <c r="H695" s="206">
        <v>27.036211609715487</v>
      </c>
      <c r="I695" s="207"/>
    </row>
    <row r="696" spans="1:9">
      <c r="A696" s="206">
        <v>42397.689899999998</v>
      </c>
      <c r="B696" s="206">
        <v>1</v>
      </c>
      <c r="C696" s="206">
        <v>1</v>
      </c>
      <c r="D696" s="206">
        <v>16</v>
      </c>
      <c r="E696" s="206">
        <v>4</v>
      </c>
      <c r="F696" s="206">
        <v>17</v>
      </c>
      <c r="G696" s="206">
        <v>3</v>
      </c>
      <c r="H696" s="206">
        <v>6.9016157163885747</v>
      </c>
      <c r="I696" s="207"/>
    </row>
    <row r="697" spans="1:9">
      <c r="A697" s="206">
        <v>42397.689899999998</v>
      </c>
      <c r="B697" s="206">
        <v>1</v>
      </c>
      <c r="C697" s="206">
        <v>1</v>
      </c>
      <c r="D697" s="206">
        <v>16</v>
      </c>
      <c r="E697" s="206">
        <v>2</v>
      </c>
      <c r="F697" s="206">
        <v>18</v>
      </c>
      <c r="G697" s="206">
        <v>3</v>
      </c>
      <c r="H697" s="206">
        <v>4.1245492021988461</v>
      </c>
      <c r="I697" s="207"/>
    </row>
    <row r="698" spans="1:9">
      <c r="A698" s="206">
        <v>42397.689899999998</v>
      </c>
      <c r="B698" s="206">
        <v>1</v>
      </c>
      <c r="C698" s="206">
        <v>1</v>
      </c>
      <c r="D698" s="206">
        <v>16</v>
      </c>
      <c r="E698" s="206">
        <v>3</v>
      </c>
      <c r="F698" s="206">
        <v>18</v>
      </c>
      <c r="G698" s="206">
        <v>3</v>
      </c>
      <c r="H698" s="206">
        <v>18.450575400943343</v>
      </c>
      <c r="I698" s="207"/>
    </row>
    <row r="699" spans="1:9">
      <c r="A699" s="206">
        <v>42397.689899999998</v>
      </c>
      <c r="B699" s="206">
        <v>1</v>
      </c>
      <c r="C699" s="206">
        <v>1</v>
      </c>
      <c r="D699" s="206">
        <v>16</v>
      </c>
      <c r="E699" s="206">
        <v>3</v>
      </c>
      <c r="F699" s="206">
        <v>20</v>
      </c>
      <c r="G699" s="206">
        <v>2</v>
      </c>
      <c r="H699" s="206">
        <v>22.298739698079729</v>
      </c>
      <c r="I699" s="207"/>
    </row>
    <row r="700" spans="1:9">
      <c r="A700" s="206">
        <v>42397.689899999998</v>
      </c>
      <c r="B700" s="206">
        <v>1</v>
      </c>
      <c r="C700" s="206">
        <v>1</v>
      </c>
      <c r="D700" s="206">
        <v>16</v>
      </c>
      <c r="E700" s="206">
        <v>4</v>
      </c>
      <c r="F700" s="206">
        <v>20</v>
      </c>
      <c r="G700" s="206">
        <v>2</v>
      </c>
      <c r="H700" s="206">
        <v>23.483186695947609</v>
      </c>
      <c r="I700" s="207"/>
    </row>
    <row r="701" spans="1:9">
      <c r="A701" s="206">
        <v>42397.689899999998</v>
      </c>
      <c r="B701" s="206">
        <v>1</v>
      </c>
      <c r="C701" s="206">
        <v>1</v>
      </c>
      <c r="D701" s="206">
        <v>16</v>
      </c>
      <c r="E701" s="206">
        <v>3</v>
      </c>
      <c r="F701" s="206">
        <v>20</v>
      </c>
      <c r="G701" s="206">
        <v>3</v>
      </c>
      <c r="H701" s="206">
        <v>4.0060276734000286</v>
      </c>
      <c r="I701" s="207"/>
    </row>
    <row r="702" spans="1:9">
      <c r="A702" s="206">
        <v>42397.689899999998</v>
      </c>
      <c r="B702" s="206">
        <v>1</v>
      </c>
      <c r="C702" s="206">
        <v>1</v>
      </c>
      <c r="D702" s="206">
        <v>16</v>
      </c>
      <c r="E702" s="206">
        <v>4</v>
      </c>
      <c r="F702" s="206">
        <v>20</v>
      </c>
      <c r="G702" s="206">
        <v>3</v>
      </c>
      <c r="H702" s="206">
        <v>2.5861930289793107</v>
      </c>
      <c r="I702" s="207"/>
    </row>
    <row r="703" spans="1:9">
      <c r="A703" s="206">
        <v>42397.689899999998</v>
      </c>
      <c r="B703" s="206">
        <v>1</v>
      </c>
      <c r="C703" s="206">
        <v>1</v>
      </c>
      <c r="D703" s="206">
        <v>16</v>
      </c>
      <c r="E703" s="206">
        <v>3</v>
      </c>
      <c r="F703" s="206">
        <v>22</v>
      </c>
      <c r="G703" s="206">
        <v>3</v>
      </c>
      <c r="H703" s="206">
        <v>28.405475977595017</v>
      </c>
      <c r="I703" s="207"/>
    </row>
    <row r="704" spans="1:9">
      <c r="A704" s="206">
        <v>42397.689899999998</v>
      </c>
      <c r="B704" s="206">
        <v>1</v>
      </c>
      <c r="C704" s="206">
        <v>1</v>
      </c>
      <c r="D704" s="206">
        <v>16</v>
      </c>
      <c r="E704" s="206">
        <v>4</v>
      </c>
      <c r="F704" s="206">
        <v>22</v>
      </c>
      <c r="G704" s="206">
        <v>3</v>
      </c>
      <c r="H704" s="206">
        <v>4.8357218766713741</v>
      </c>
      <c r="I704" s="207"/>
    </row>
    <row r="705" spans="1:9">
      <c r="A705" s="206">
        <v>42397.689899999998</v>
      </c>
      <c r="B705" s="206">
        <v>1</v>
      </c>
      <c r="C705" s="206">
        <v>1</v>
      </c>
      <c r="D705" s="206">
        <v>16</v>
      </c>
      <c r="E705" s="206">
        <v>3</v>
      </c>
      <c r="F705" s="206">
        <v>26</v>
      </c>
      <c r="G705" s="206">
        <v>2</v>
      </c>
      <c r="H705" s="206">
        <v>9.3811967570484391</v>
      </c>
      <c r="I705" s="207"/>
    </row>
    <row r="706" spans="1:9">
      <c r="A706" s="206">
        <v>42397.689899999998</v>
      </c>
      <c r="B706" s="206">
        <v>1</v>
      </c>
      <c r="C706" s="206">
        <v>1</v>
      </c>
      <c r="D706" s="206">
        <v>16</v>
      </c>
      <c r="E706" s="206">
        <v>4</v>
      </c>
      <c r="F706" s="206">
        <v>26</v>
      </c>
      <c r="G706" s="206">
        <v>2</v>
      </c>
      <c r="H706" s="206">
        <v>13.38</v>
      </c>
      <c r="I706" s="207"/>
    </row>
    <row r="707" spans="1:9">
      <c r="A707" s="206">
        <v>42397.689899999998</v>
      </c>
      <c r="B707" s="206">
        <v>1</v>
      </c>
      <c r="C707" s="206">
        <v>1</v>
      </c>
      <c r="D707" s="206">
        <v>16</v>
      </c>
      <c r="E707" s="206">
        <v>3</v>
      </c>
      <c r="F707" s="206">
        <v>26</v>
      </c>
      <c r="G707" s="206">
        <v>3</v>
      </c>
      <c r="H707" s="206">
        <v>6.93</v>
      </c>
      <c r="I707" s="207"/>
    </row>
    <row r="708" spans="1:9">
      <c r="A708" s="206">
        <v>42397.689899999998</v>
      </c>
      <c r="B708" s="206">
        <v>1</v>
      </c>
      <c r="C708" s="206">
        <v>1</v>
      </c>
      <c r="D708" s="206">
        <v>16</v>
      </c>
      <c r="E708" s="206">
        <v>3</v>
      </c>
      <c r="F708" s="206">
        <v>27</v>
      </c>
      <c r="G708" s="206">
        <v>3</v>
      </c>
      <c r="H708" s="206">
        <v>2.0352880050547242</v>
      </c>
      <c r="I708" s="207"/>
    </row>
    <row r="709" spans="1:9">
      <c r="A709" s="206">
        <v>42397.689899999998</v>
      </c>
      <c r="B709" s="206">
        <v>1</v>
      </c>
      <c r="C709" s="206">
        <v>1</v>
      </c>
      <c r="D709" s="206">
        <v>16</v>
      </c>
      <c r="E709" s="206">
        <v>3</v>
      </c>
      <c r="F709" s="206">
        <v>30</v>
      </c>
      <c r="G709" s="206">
        <v>2</v>
      </c>
      <c r="H709" s="206">
        <v>9.5154930895574275</v>
      </c>
      <c r="I709" s="207"/>
    </row>
    <row r="710" spans="1:9">
      <c r="A710" s="206">
        <v>42397.689899999998</v>
      </c>
      <c r="B710" s="206">
        <v>1</v>
      </c>
      <c r="C710" s="206">
        <v>1</v>
      </c>
      <c r="D710" s="206">
        <v>16</v>
      </c>
      <c r="E710" s="206">
        <v>4</v>
      </c>
      <c r="F710" s="206">
        <v>30</v>
      </c>
      <c r="G710" s="206">
        <v>2</v>
      </c>
      <c r="H710" s="206">
        <v>8.5241961058077962</v>
      </c>
      <c r="I710" s="207"/>
    </row>
    <row r="711" spans="1:9">
      <c r="A711" s="206">
        <v>42397.689899999998</v>
      </c>
      <c r="B711" s="206">
        <v>1</v>
      </c>
      <c r="C711" s="206">
        <v>1</v>
      </c>
      <c r="D711" s="206">
        <v>16</v>
      </c>
      <c r="E711" s="206">
        <v>3</v>
      </c>
      <c r="F711" s="206">
        <v>30</v>
      </c>
      <c r="G711" s="206">
        <v>3</v>
      </c>
      <c r="H711" s="206">
        <v>2.82</v>
      </c>
      <c r="I711" s="207"/>
    </row>
    <row r="712" spans="1:9">
      <c r="A712" s="206">
        <v>42397.689899999998</v>
      </c>
      <c r="B712" s="206">
        <v>1</v>
      </c>
      <c r="C712" s="206">
        <v>1</v>
      </c>
      <c r="D712" s="206">
        <v>16</v>
      </c>
      <c r="E712" s="206">
        <v>4</v>
      </c>
      <c r="F712" s="206">
        <v>36</v>
      </c>
      <c r="G712" s="206">
        <v>1</v>
      </c>
      <c r="H712" s="206">
        <v>8.8144803827933913</v>
      </c>
      <c r="I712" s="207"/>
    </row>
    <row r="713" spans="1:9">
      <c r="A713" s="206">
        <v>42397.689899999998</v>
      </c>
      <c r="B713" s="206">
        <v>1</v>
      </c>
      <c r="C713" s="206">
        <v>1</v>
      </c>
      <c r="D713" s="206">
        <v>16</v>
      </c>
      <c r="E713" s="206">
        <v>3</v>
      </c>
      <c r="F713" s="206">
        <v>36</v>
      </c>
      <c r="G713" s="206">
        <v>3</v>
      </c>
      <c r="H713" s="206">
        <v>18.398706313154214</v>
      </c>
      <c r="I713" s="207"/>
    </row>
    <row r="714" spans="1:9">
      <c r="A714" s="206">
        <v>42397.689899999998</v>
      </c>
      <c r="B714" s="206">
        <v>1</v>
      </c>
      <c r="C714" s="206">
        <v>1</v>
      </c>
      <c r="D714" s="206">
        <v>16</v>
      </c>
      <c r="E714" s="206">
        <v>4</v>
      </c>
      <c r="F714" s="206">
        <v>36</v>
      </c>
      <c r="G714" s="206">
        <v>3</v>
      </c>
      <c r="H714" s="206">
        <v>15.895775908073436</v>
      </c>
      <c r="I714" s="207"/>
    </row>
    <row r="715" spans="1:9">
      <c r="A715" s="206">
        <v>42397.689899999998</v>
      </c>
      <c r="B715" s="206">
        <v>1</v>
      </c>
      <c r="C715" s="206">
        <v>1</v>
      </c>
      <c r="D715" s="206">
        <v>16</v>
      </c>
      <c r="E715" s="206">
        <v>2</v>
      </c>
      <c r="F715" s="206">
        <v>37</v>
      </c>
      <c r="G715" s="206">
        <v>3</v>
      </c>
      <c r="H715" s="206">
        <v>3.21</v>
      </c>
      <c r="I715" s="207"/>
    </row>
    <row r="716" spans="1:9">
      <c r="A716" s="206">
        <v>42397.689899999998</v>
      </c>
      <c r="B716" s="206">
        <v>1</v>
      </c>
      <c r="C716" s="206">
        <v>1</v>
      </c>
      <c r="D716" s="206">
        <v>16</v>
      </c>
      <c r="E716" s="206">
        <v>3</v>
      </c>
      <c r="F716" s="206">
        <v>37</v>
      </c>
      <c r="G716" s="206">
        <v>3</v>
      </c>
      <c r="H716" s="206">
        <v>3.6030544754840492</v>
      </c>
      <c r="I716" s="207"/>
    </row>
    <row r="717" spans="1:9">
      <c r="A717" s="206">
        <v>42397.689899999998</v>
      </c>
      <c r="B717" s="206">
        <v>1</v>
      </c>
      <c r="C717" s="206">
        <v>1</v>
      </c>
      <c r="D717" s="206">
        <v>16</v>
      </c>
      <c r="E717" s="206">
        <v>3</v>
      </c>
      <c r="F717" s="206">
        <v>41</v>
      </c>
      <c r="G717" s="206">
        <v>1</v>
      </c>
      <c r="H717" s="206">
        <v>5.3</v>
      </c>
      <c r="I717" s="207"/>
    </row>
    <row r="718" spans="1:9">
      <c r="A718" s="206">
        <v>42397.689899999998</v>
      </c>
      <c r="B718" s="206">
        <v>1</v>
      </c>
      <c r="C718" s="206">
        <v>1</v>
      </c>
      <c r="D718" s="206">
        <v>16</v>
      </c>
      <c r="E718" s="206">
        <v>4</v>
      </c>
      <c r="F718" s="206">
        <v>41</v>
      </c>
      <c r="G718" s="206">
        <v>1</v>
      </c>
      <c r="H718" s="206">
        <v>37.860381678648849</v>
      </c>
      <c r="I718" s="207"/>
    </row>
    <row r="719" spans="1:9">
      <c r="A719" s="206">
        <v>42397.689899999998</v>
      </c>
      <c r="B719" s="206">
        <v>1</v>
      </c>
      <c r="C719" s="206">
        <v>1</v>
      </c>
      <c r="D719" s="206">
        <v>16</v>
      </c>
      <c r="E719" s="206">
        <v>3</v>
      </c>
      <c r="F719" s="206">
        <v>42</v>
      </c>
      <c r="G719" s="206">
        <v>1</v>
      </c>
      <c r="H719" s="206">
        <v>7.9883510410402936</v>
      </c>
      <c r="I719" s="207"/>
    </row>
    <row r="720" spans="1:9">
      <c r="A720" s="206">
        <v>42397.689899999998</v>
      </c>
      <c r="B720" s="206">
        <v>1</v>
      </c>
      <c r="C720" s="206">
        <v>1</v>
      </c>
      <c r="D720" s="206">
        <v>16</v>
      </c>
      <c r="E720" s="206">
        <v>3</v>
      </c>
      <c r="F720" s="206">
        <v>42</v>
      </c>
      <c r="G720" s="206">
        <v>3</v>
      </c>
      <c r="H720" s="206">
        <v>98.527779897550317</v>
      </c>
      <c r="I720" s="207"/>
    </row>
    <row r="721" spans="1:9">
      <c r="A721" s="206">
        <v>42397.689899999998</v>
      </c>
      <c r="B721" s="206">
        <v>1</v>
      </c>
      <c r="C721" s="206">
        <v>1</v>
      </c>
      <c r="D721" s="206">
        <v>16</v>
      </c>
      <c r="E721" s="206">
        <v>4</v>
      </c>
      <c r="F721" s="206">
        <v>42</v>
      </c>
      <c r="G721" s="206">
        <v>3</v>
      </c>
      <c r="H721" s="206">
        <v>17.562770199130227</v>
      </c>
      <c r="I721" s="207"/>
    </row>
    <row r="722" spans="1:9">
      <c r="A722" s="206">
        <v>42397.689899999998</v>
      </c>
      <c r="B722" s="206">
        <v>1</v>
      </c>
      <c r="C722" s="206">
        <v>1</v>
      </c>
      <c r="D722" s="206">
        <v>16</v>
      </c>
      <c r="E722" s="206">
        <v>3</v>
      </c>
      <c r="F722" s="206">
        <v>43</v>
      </c>
      <c r="G722" s="206">
        <v>3</v>
      </c>
      <c r="H722" s="206">
        <v>11.630217171741281</v>
      </c>
      <c r="I722" s="207"/>
    </row>
    <row r="723" spans="1:9">
      <c r="A723" s="206">
        <v>42397.689899999998</v>
      </c>
      <c r="B723" s="206">
        <v>1</v>
      </c>
      <c r="C723" s="206">
        <v>1</v>
      </c>
      <c r="D723" s="206">
        <v>16</v>
      </c>
      <c r="E723" s="206">
        <v>3</v>
      </c>
      <c r="F723" s="206">
        <v>45</v>
      </c>
      <c r="G723" s="206">
        <v>1</v>
      </c>
      <c r="H723" s="206">
        <v>26.408676151312573</v>
      </c>
      <c r="I723" s="207"/>
    </row>
    <row r="724" spans="1:9">
      <c r="A724" s="206">
        <v>42397.689899999998</v>
      </c>
      <c r="B724" s="206">
        <v>1</v>
      </c>
      <c r="C724" s="206">
        <v>1</v>
      </c>
      <c r="D724" s="206">
        <v>16</v>
      </c>
      <c r="E724" s="206">
        <v>4</v>
      </c>
      <c r="F724" s="206">
        <v>45</v>
      </c>
      <c r="G724" s="206">
        <v>1</v>
      </c>
      <c r="H724" s="206">
        <v>2.096499674379678</v>
      </c>
      <c r="I724" s="207"/>
    </row>
    <row r="725" spans="1:9">
      <c r="A725" s="206">
        <v>42397.689899999998</v>
      </c>
      <c r="B725" s="206">
        <v>1</v>
      </c>
      <c r="C725" s="206">
        <v>1</v>
      </c>
      <c r="D725" s="206">
        <v>16</v>
      </c>
      <c r="E725" s="206">
        <v>3</v>
      </c>
      <c r="F725" s="206">
        <v>51</v>
      </c>
      <c r="G725" s="206">
        <v>3</v>
      </c>
      <c r="H725" s="206">
        <v>1.6</v>
      </c>
      <c r="I725" s="207"/>
    </row>
    <row r="726" spans="1:9">
      <c r="A726" s="206">
        <v>42397.689899999998</v>
      </c>
      <c r="B726" s="206">
        <v>1</v>
      </c>
      <c r="C726" s="206">
        <v>1</v>
      </c>
      <c r="D726" s="206">
        <v>16</v>
      </c>
      <c r="E726" s="206">
        <v>4</v>
      </c>
      <c r="F726" s="206">
        <v>51</v>
      </c>
      <c r="G726" s="206">
        <v>3</v>
      </c>
      <c r="H726" s="206">
        <v>1.77</v>
      </c>
      <c r="I726" s="207"/>
    </row>
    <row r="727" spans="1:9">
      <c r="A727" s="206">
        <v>42397.689899999998</v>
      </c>
      <c r="B727" s="206">
        <v>1</v>
      </c>
      <c r="C727" s="206">
        <v>1</v>
      </c>
      <c r="D727" s="206">
        <v>16</v>
      </c>
      <c r="E727" s="206">
        <v>3</v>
      </c>
      <c r="F727" s="206">
        <v>53</v>
      </c>
      <c r="G727" s="206">
        <v>1</v>
      </c>
      <c r="H727" s="206">
        <v>10.064167879551643</v>
      </c>
      <c r="I727" s="207"/>
    </row>
    <row r="728" spans="1:9">
      <c r="A728" s="206">
        <v>42397.689899999998</v>
      </c>
      <c r="B728" s="206">
        <v>1</v>
      </c>
      <c r="C728" s="206">
        <v>1</v>
      </c>
      <c r="D728" s="206">
        <v>16</v>
      </c>
      <c r="E728" s="206">
        <v>4</v>
      </c>
      <c r="F728" s="206">
        <v>53</v>
      </c>
      <c r="G728" s="206">
        <v>1</v>
      </c>
      <c r="H728" s="206">
        <v>5.5211779393337466</v>
      </c>
      <c r="I728" s="207"/>
    </row>
    <row r="729" spans="1:9">
      <c r="A729" s="206">
        <v>42397.689899999998</v>
      </c>
      <c r="B729" s="206">
        <v>1</v>
      </c>
      <c r="C729" s="206">
        <v>1</v>
      </c>
      <c r="D729" s="206">
        <v>16</v>
      </c>
      <c r="E729" s="206">
        <v>3</v>
      </c>
      <c r="F729" s="206">
        <v>53</v>
      </c>
      <c r="G729" s="206">
        <v>3</v>
      </c>
      <c r="H729" s="206">
        <v>41.150674798949403</v>
      </c>
      <c r="I729" s="207"/>
    </row>
    <row r="730" spans="1:9">
      <c r="A730" s="206">
        <v>42397.689899999998</v>
      </c>
      <c r="B730" s="206">
        <v>1</v>
      </c>
      <c r="C730" s="206">
        <v>1</v>
      </c>
      <c r="D730" s="206">
        <v>16</v>
      </c>
      <c r="E730" s="206">
        <v>4</v>
      </c>
      <c r="F730" s="206">
        <v>53</v>
      </c>
      <c r="G730" s="206">
        <v>3</v>
      </c>
      <c r="H730" s="206">
        <v>53.131728974060159</v>
      </c>
      <c r="I730" s="207"/>
    </row>
    <row r="731" spans="1:9">
      <c r="A731" s="206">
        <v>42397.689899999998</v>
      </c>
      <c r="B731" s="206">
        <v>1</v>
      </c>
      <c r="C731" s="206">
        <v>1</v>
      </c>
      <c r="D731" s="206">
        <v>16</v>
      </c>
      <c r="E731" s="206">
        <v>5</v>
      </c>
      <c r="F731" s="206">
        <v>53</v>
      </c>
      <c r="G731" s="206">
        <v>3</v>
      </c>
      <c r="H731" s="206">
        <v>4.34</v>
      </c>
      <c r="I731" s="207"/>
    </row>
    <row r="732" spans="1:9">
      <c r="A732" s="206">
        <v>42397.689899999998</v>
      </c>
      <c r="B732" s="206">
        <v>1</v>
      </c>
      <c r="C732" s="206">
        <v>1</v>
      </c>
      <c r="D732" s="206">
        <v>16</v>
      </c>
      <c r="E732" s="206">
        <v>4</v>
      </c>
      <c r="F732" s="206">
        <v>54</v>
      </c>
      <c r="G732" s="206">
        <v>1</v>
      </c>
      <c r="H732" s="206">
        <v>51.023237936578923</v>
      </c>
      <c r="I732" s="207"/>
    </row>
    <row r="733" spans="1:9">
      <c r="A733" s="206">
        <v>42397.689899999998</v>
      </c>
      <c r="B733" s="206">
        <v>1</v>
      </c>
      <c r="C733" s="206">
        <v>1</v>
      </c>
      <c r="D733" s="206">
        <v>16</v>
      </c>
      <c r="E733" s="206">
        <v>3</v>
      </c>
      <c r="F733" s="206">
        <v>54</v>
      </c>
      <c r="G733" s="206">
        <v>3</v>
      </c>
      <c r="H733" s="206">
        <v>28.525936255746597</v>
      </c>
      <c r="I733" s="207"/>
    </row>
    <row r="734" spans="1:9">
      <c r="A734" s="206">
        <v>42397.689899999998</v>
      </c>
      <c r="B734" s="206">
        <v>1</v>
      </c>
      <c r="C734" s="206">
        <v>1</v>
      </c>
      <c r="D734" s="206">
        <v>16</v>
      </c>
      <c r="E734" s="206">
        <v>4</v>
      </c>
      <c r="F734" s="206">
        <v>54</v>
      </c>
      <c r="G734" s="206">
        <v>3</v>
      </c>
      <c r="H734" s="206">
        <v>20.012947155791558</v>
      </c>
      <c r="I734" s="207"/>
    </row>
    <row r="735" spans="1:9">
      <c r="A735" s="206">
        <v>42397.689899999998</v>
      </c>
      <c r="B735" s="206">
        <v>1</v>
      </c>
      <c r="C735" s="206">
        <v>1</v>
      </c>
      <c r="D735" s="206">
        <v>16</v>
      </c>
      <c r="E735" s="206">
        <v>5</v>
      </c>
      <c r="F735" s="206">
        <v>54</v>
      </c>
      <c r="G735" s="206">
        <v>3</v>
      </c>
      <c r="H735" s="206">
        <v>1.84</v>
      </c>
      <c r="I735" s="207"/>
    </row>
    <row r="736" spans="1:9">
      <c r="A736" s="206">
        <v>42397.689899999998</v>
      </c>
      <c r="B736" s="206">
        <v>1</v>
      </c>
      <c r="C736" s="206">
        <v>1</v>
      </c>
      <c r="D736" s="206">
        <v>16</v>
      </c>
      <c r="E736" s="206">
        <v>3</v>
      </c>
      <c r="F736" s="206">
        <v>56</v>
      </c>
      <c r="G736" s="206">
        <v>1</v>
      </c>
      <c r="H736" s="206">
        <v>10.436589619904675</v>
      </c>
      <c r="I736" s="207"/>
    </row>
    <row r="737" spans="1:9">
      <c r="A737" s="206">
        <v>42397.689899999998</v>
      </c>
      <c r="B737" s="206">
        <v>1</v>
      </c>
      <c r="C737" s="206">
        <v>1</v>
      </c>
      <c r="D737" s="206">
        <v>16</v>
      </c>
      <c r="E737" s="206">
        <v>3</v>
      </c>
      <c r="F737" s="206">
        <v>56</v>
      </c>
      <c r="G737" s="206">
        <v>3</v>
      </c>
      <c r="H737" s="206">
        <v>19.119212679781292</v>
      </c>
      <c r="I737" s="207"/>
    </row>
    <row r="738" spans="1:9">
      <c r="A738" s="206">
        <v>42397.689899999998</v>
      </c>
      <c r="B738" s="206">
        <v>1</v>
      </c>
      <c r="C738" s="206">
        <v>1</v>
      </c>
      <c r="D738" s="206">
        <v>16</v>
      </c>
      <c r="E738" s="206">
        <v>4</v>
      </c>
      <c r="F738" s="206">
        <v>56</v>
      </c>
      <c r="G738" s="206">
        <v>3</v>
      </c>
      <c r="H738" s="206">
        <v>7.9019903247456007</v>
      </c>
      <c r="I738" s="207"/>
    </row>
    <row r="739" spans="1:9">
      <c r="A739" s="206">
        <v>42397.689899999998</v>
      </c>
      <c r="B739" s="206">
        <v>1</v>
      </c>
      <c r="C739" s="206">
        <v>1</v>
      </c>
      <c r="D739" s="206">
        <v>16</v>
      </c>
      <c r="E739" s="206">
        <v>3</v>
      </c>
      <c r="F739" s="206">
        <v>57</v>
      </c>
      <c r="G739" s="206">
        <v>1</v>
      </c>
      <c r="H739" s="206">
        <v>30.199285537938678</v>
      </c>
      <c r="I739" s="207"/>
    </row>
    <row r="740" spans="1:9">
      <c r="A740" s="206">
        <v>42397.689899999998</v>
      </c>
      <c r="B740" s="206">
        <v>1</v>
      </c>
      <c r="C740" s="206">
        <v>1</v>
      </c>
      <c r="D740" s="206">
        <v>16</v>
      </c>
      <c r="E740" s="206">
        <v>4</v>
      </c>
      <c r="F740" s="206">
        <v>57</v>
      </c>
      <c r="G740" s="206">
        <v>1</v>
      </c>
      <c r="H740" s="206">
        <v>7.8461252064817124</v>
      </c>
      <c r="I740" s="207"/>
    </row>
    <row r="741" spans="1:9">
      <c r="A741" s="206">
        <v>42397.689899999998</v>
      </c>
      <c r="B741" s="206">
        <v>1</v>
      </c>
      <c r="C741" s="206">
        <v>1</v>
      </c>
      <c r="D741" s="206">
        <v>16</v>
      </c>
      <c r="E741" s="206">
        <v>3</v>
      </c>
      <c r="F741" s="206">
        <v>57</v>
      </c>
      <c r="G741" s="206">
        <v>2</v>
      </c>
      <c r="H741" s="206">
        <v>3.11</v>
      </c>
      <c r="I741" s="207"/>
    </row>
    <row r="742" spans="1:9">
      <c r="A742" s="206">
        <v>42397.689899999998</v>
      </c>
      <c r="B742" s="206">
        <v>1</v>
      </c>
      <c r="C742" s="206">
        <v>1</v>
      </c>
      <c r="D742" s="206">
        <v>16</v>
      </c>
      <c r="E742" s="206">
        <v>3</v>
      </c>
      <c r="F742" s="206">
        <v>57</v>
      </c>
      <c r="G742" s="206">
        <v>3</v>
      </c>
      <c r="H742" s="206">
        <v>41.16136507287473</v>
      </c>
      <c r="I742" s="207"/>
    </row>
    <row r="743" spans="1:9">
      <c r="A743" s="206">
        <v>42397.689899999998</v>
      </c>
      <c r="B743" s="206">
        <v>1</v>
      </c>
      <c r="C743" s="206">
        <v>1</v>
      </c>
      <c r="D743" s="206">
        <v>16</v>
      </c>
      <c r="E743" s="206">
        <v>4</v>
      </c>
      <c r="F743" s="206">
        <v>57</v>
      </c>
      <c r="G743" s="206">
        <v>3</v>
      </c>
      <c r="H743" s="206">
        <v>21.888721225430729</v>
      </c>
      <c r="I743" s="207"/>
    </row>
    <row r="744" spans="1:9">
      <c r="A744" s="206">
        <v>42397.689899999998</v>
      </c>
      <c r="B744" s="206">
        <v>1</v>
      </c>
      <c r="C744" s="206">
        <v>1</v>
      </c>
      <c r="D744" s="206">
        <v>16</v>
      </c>
      <c r="E744" s="206">
        <v>4</v>
      </c>
      <c r="F744" s="206">
        <v>58</v>
      </c>
      <c r="G744" s="206">
        <v>3</v>
      </c>
      <c r="H744" s="206">
        <v>2.14</v>
      </c>
      <c r="I744" s="207"/>
    </row>
    <row r="745" spans="1:9">
      <c r="A745" s="206">
        <v>42397.689899999998</v>
      </c>
      <c r="B745" s="206">
        <v>1</v>
      </c>
      <c r="C745" s="206">
        <v>1</v>
      </c>
      <c r="D745" s="206">
        <v>16</v>
      </c>
      <c r="E745" s="206">
        <v>3</v>
      </c>
      <c r="F745" s="206">
        <v>63</v>
      </c>
      <c r="G745" s="206">
        <v>3</v>
      </c>
      <c r="H745" s="206">
        <v>26.30644002527362</v>
      </c>
      <c r="I745" s="207"/>
    </row>
    <row r="746" spans="1:9">
      <c r="A746" s="206">
        <v>42397.689899999998</v>
      </c>
      <c r="B746" s="206">
        <v>1</v>
      </c>
      <c r="C746" s="206">
        <v>1</v>
      </c>
      <c r="D746" s="206">
        <v>16</v>
      </c>
      <c r="E746" s="206">
        <v>4</v>
      </c>
      <c r="F746" s="206">
        <v>63</v>
      </c>
      <c r="G746" s="206">
        <v>3</v>
      </c>
      <c r="H746" s="206">
        <v>4.6500000000000004</v>
      </c>
      <c r="I746" s="207"/>
    </row>
    <row r="747" spans="1:9">
      <c r="A747" s="206">
        <v>42397.689899999998</v>
      </c>
      <c r="B747" s="206">
        <v>1</v>
      </c>
      <c r="C747" s="206">
        <v>1</v>
      </c>
      <c r="D747" s="206">
        <v>16</v>
      </c>
      <c r="E747" s="206">
        <v>3</v>
      </c>
      <c r="F747" s="206">
        <v>64</v>
      </c>
      <c r="G747" s="206">
        <v>1</v>
      </c>
      <c r="H747" s="206">
        <v>89.09349731974298</v>
      </c>
      <c r="I747" s="207"/>
    </row>
    <row r="748" spans="1:9">
      <c r="A748" s="206">
        <v>42397.689899999998</v>
      </c>
      <c r="B748" s="206">
        <v>1</v>
      </c>
      <c r="C748" s="206">
        <v>1</v>
      </c>
      <c r="D748" s="206">
        <v>16</v>
      </c>
      <c r="E748" s="206">
        <v>4</v>
      </c>
      <c r="F748" s="206">
        <v>64</v>
      </c>
      <c r="G748" s="206">
        <v>1</v>
      </c>
      <c r="H748" s="206">
        <v>4.8357218766713741</v>
      </c>
      <c r="I748" s="207"/>
    </row>
    <row r="749" spans="1:9">
      <c r="A749" s="206">
        <v>42397.689899999998</v>
      </c>
      <c r="B749" s="206">
        <v>1</v>
      </c>
      <c r="C749" s="206">
        <v>1</v>
      </c>
      <c r="D749" s="206">
        <v>16</v>
      </c>
      <c r="E749" s="206">
        <v>3</v>
      </c>
      <c r="F749" s="206">
        <v>64</v>
      </c>
      <c r="G749" s="206">
        <v>3</v>
      </c>
      <c r="H749" s="206">
        <v>179.34184174092141</v>
      </c>
      <c r="I749" s="207"/>
    </row>
    <row r="750" spans="1:9">
      <c r="A750" s="206">
        <v>42397.689899999998</v>
      </c>
      <c r="B750" s="206">
        <v>1</v>
      </c>
      <c r="C750" s="206">
        <v>1</v>
      </c>
      <c r="D750" s="206">
        <v>16</v>
      </c>
      <c r="E750" s="206">
        <v>4</v>
      </c>
      <c r="F750" s="206">
        <v>64</v>
      </c>
      <c r="G750" s="206">
        <v>3</v>
      </c>
      <c r="H750" s="206">
        <v>55.955005422689652</v>
      </c>
      <c r="I750" s="207"/>
    </row>
    <row r="751" spans="1:9">
      <c r="A751" s="206">
        <v>42397.689899999998</v>
      </c>
      <c r="B751" s="206">
        <v>1</v>
      </c>
      <c r="C751" s="206">
        <v>1</v>
      </c>
      <c r="D751" s="206">
        <v>16</v>
      </c>
      <c r="E751" s="206">
        <v>4</v>
      </c>
      <c r="F751" s="206">
        <v>65</v>
      </c>
      <c r="G751" s="206">
        <v>1</v>
      </c>
      <c r="H751" s="206">
        <v>2.3704305759763482</v>
      </c>
      <c r="I751" s="207"/>
    </row>
    <row r="752" spans="1:9">
      <c r="A752" s="206">
        <v>42397.689899999998</v>
      </c>
      <c r="B752" s="206">
        <v>1</v>
      </c>
      <c r="C752" s="206">
        <v>1</v>
      </c>
      <c r="D752" s="206">
        <v>16</v>
      </c>
      <c r="E752" s="206">
        <v>4</v>
      </c>
      <c r="F752" s="206">
        <v>65</v>
      </c>
      <c r="G752" s="206">
        <v>3</v>
      </c>
      <c r="H752" s="206">
        <v>16.047814999359876</v>
      </c>
      <c r="I752" s="207"/>
    </row>
    <row r="753" spans="1:9">
      <c r="A753" s="206">
        <v>42397.689899999998</v>
      </c>
      <c r="B753" s="206">
        <v>1</v>
      </c>
      <c r="C753" s="206">
        <v>1</v>
      </c>
      <c r="D753" s="206">
        <v>16</v>
      </c>
      <c r="E753" s="206">
        <v>3</v>
      </c>
      <c r="F753" s="206">
        <v>67</v>
      </c>
      <c r="G753" s="206">
        <v>3</v>
      </c>
      <c r="H753" s="206">
        <v>35.341698115769397</v>
      </c>
      <c r="I753" s="207"/>
    </row>
    <row r="754" spans="1:9">
      <c r="A754" s="206">
        <v>42397.689899999998</v>
      </c>
      <c r="B754" s="206">
        <v>1</v>
      </c>
      <c r="C754" s="206">
        <v>1</v>
      </c>
      <c r="D754" s="206">
        <v>16</v>
      </c>
      <c r="E754" s="206">
        <v>3</v>
      </c>
      <c r="F754" s="206">
        <v>70</v>
      </c>
      <c r="G754" s="206">
        <v>3</v>
      </c>
      <c r="H754" s="206">
        <v>17.336369154418414</v>
      </c>
      <c r="I754" s="207"/>
    </row>
    <row r="755" spans="1:9">
      <c r="A755" s="206">
        <v>42397.689899999998</v>
      </c>
      <c r="B755" s="206">
        <v>1</v>
      </c>
      <c r="C755" s="206">
        <v>1</v>
      </c>
      <c r="D755" s="206">
        <v>16</v>
      </c>
      <c r="E755" s="206">
        <v>4</v>
      </c>
      <c r="F755" s="206">
        <v>70</v>
      </c>
      <c r="G755" s="206">
        <v>3</v>
      </c>
      <c r="H755" s="206">
        <v>2.37</v>
      </c>
      <c r="I755" s="207"/>
    </row>
    <row r="756" spans="1:9">
      <c r="A756" s="206">
        <v>42397.689899999998</v>
      </c>
      <c r="B756" s="206">
        <v>1</v>
      </c>
      <c r="C756" s="206">
        <v>1</v>
      </c>
      <c r="D756" s="206">
        <v>16</v>
      </c>
      <c r="E756" s="206">
        <v>2</v>
      </c>
      <c r="F756" s="206">
        <v>74</v>
      </c>
      <c r="G756" s="206">
        <v>3</v>
      </c>
      <c r="H756" s="206">
        <v>826.78323243705245</v>
      </c>
      <c r="I756" s="207"/>
    </row>
    <row r="757" spans="1:9">
      <c r="A757" s="206">
        <v>42397.689899999998</v>
      </c>
      <c r="B757" s="206">
        <v>1</v>
      </c>
      <c r="C757" s="206">
        <v>1</v>
      </c>
      <c r="D757" s="206">
        <v>16</v>
      </c>
      <c r="E757" s="206">
        <v>3</v>
      </c>
      <c r="F757" s="206">
        <v>74</v>
      </c>
      <c r="G757" s="206">
        <v>3</v>
      </c>
      <c r="H757" s="206">
        <v>2334.1806887831822</v>
      </c>
      <c r="I757" s="207"/>
    </row>
    <row r="758" spans="1:9">
      <c r="A758" s="206">
        <v>42397.689899999998</v>
      </c>
      <c r="B758" s="206">
        <v>1</v>
      </c>
      <c r="C758" s="206">
        <v>1</v>
      </c>
      <c r="D758" s="206">
        <v>16</v>
      </c>
      <c r="E758" s="206">
        <v>4</v>
      </c>
      <c r="F758" s="206">
        <v>74</v>
      </c>
      <c r="G758" s="206">
        <v>3</v>
      </c>
      <c r="H758" s="206">
        <v>1882.5517407471807</v>
      </c>
      <c r="I758" s="207"/>
    </row>
    <row r="759" spans="1:9">
      <c r="A759" s="206">
        <v>42397.689899999998</v>
      </c>
      <c r="B759" s="206">
        <v>1</v>
      </c>
      <c r="C759" s="206">
        <v>1</v>
      </c>
      <c r="D759" s="206">
        <v>16</v>
      </c>
      <c r="E759" s="206">
        <v>5</v>
      </c>
      <c r="F759" s="206">
        <v>74</v>
      </c>
      <c r="G759" s="206">
        <v>3</v>
      </c>
      <c r="H759" s="206">
        <v>39.971197886966991</v>
      </c>
      <c r="I759" s="207"/>
    </row>
    <row r="760" spans="1:9">
      <c r="A760" s="206">
        <v>42397.689899999998</v>
      </c>
      <c r="B760" s="206">
        <v>1</v>
      </c>
      <c r="C760" s="206">
        <v>1</v>
      </c>
      <c r="D760" s="206">
        <v>17</v>
      </c>
      <c r="E760" s="206">
        <v>4</v>
      </c>
      <c r="F760" s="206">
        <v>10</v>
      </c>
      <c r="G760" s="206">
        <v>1</v>
      </c>
      <c r="H760" s="206">
        <v>6.54</v>
      </c>
      <c r="I760" s="207"/>
    </row>
    <row r="761" spans="1:9">
      <c r="A761" s="206">
        <v>42397.689899999998</v>
      </c>
      <c r="B761" s="206">
        <v>1</v>
      </c>
      <c r="C761" s="206">
        <v>1</v>
      </c>
      <c r="D761" s="206">
        <v>17</v>
      </c>
      <c r="E761" s="206">
        <v>5</v>
      </c>
      <c r="F761" s="206">
        <v>10</v>
      </c>
      <c r="G761" s="206">
        <v>1</v>
      </c>
      <c r="H761" s="206">
        <v>20.649929105131402</v>
      </c>
      <c r="I761" s="207"/>
    </row>
    <row r="762" spans="1:9">
      <c r="A762" s="206">
        <v>42397.689899999998</v>
      </c>
      <c r="B762" s="206">
        <v>1</v>
      </c>
      <c r="C762" s="206">
        <v>1</v>
      </c>
      <c r="D762" s="206">
        <v>17</v>
      </c>
      <c r="E762" s="206">
        <v>3</v>
      </c>
      <c r="F762" s="206">
        <v>10</v>
      </c>
      <c r="G762" s="206">
        <v>2</v>
      </c>
      <c r="H762" s="206">
        <v>8.370000000000001</v>
      </c>
      <c r="I762" s="207"/>
    </row>
    <row r="763" spans="1:9">
      <c r="A763" s="206">
        <v>42397.689899999998</v>
      </c>
      <c r="B763" s="206">
        <v>1</v>
      </c>
      <c r="C763" s="206">
        <v>1</v>
      </c>
      <c r="D763" s="206">
        <v>17</v>
      </c>
      <c r="E763" s="206">
        <v>4</v>
      </c>
      <c r="F763" s="206">
        <v>10</v>
      </c>
      <c r="G763" s="206">
        <v>2</v>
      </c>
      <c r="H763" s="206">
        <v>65.140024215775014</v>
      </c>
      <c r="I763" s="207"/>
    </row>
    <row r="764" spans="1:9">
      <c r="A764" s="206">
        <v>42397.689899999998</v>
      </c>
      <c r="B764" s="206">
        <v>1</v>
      </c>
      <c r="C764" s="206">
        <v>1</v>
      </c>
      <c r="D764" s="206">
        <v>17</v>
      </c>
      <c r="E764" s="206">
        <v>4</v>
      </c>
      <c r="F764" s="206">
        <v>10</v>
      </c>
      <c r="G764" s="206">
        <v>3</v>
      </c>
      <c r="H764" s="206">
        <v>12.493930569642965</v>
      </c>
      <c r="I764" s="207"/>
    </row>
    <row r="765" spans="1:9">
      <c r="A765" s="206">
        <v>42397.689899999998</v>
      </c>
      <c r="B765" s="206">
        <v>1</v>
      </c>
      <c r="C765" s="206">
        <v>1</v>
      </c>
      <c r="D765" s="206">
        <v>17</v>
      </c>
      <c r="E765" s="206">
        <v>3</v>
      </c>
      <c r="F765" s="206">
        <v>11</v>
      </c>
      <c r="G765" s="206">
        <v>2</v>
      </c>
      <c r="H765" s="206">
        <v>4.72</v>
      </c>
      <c r="I765" s="207"/>
    </row>
    <row r="766" spans="1:9">
      <c r="A766" s="206">
        <v>42397.689899999998</v>
      </c>
      <c r="B766" s="206">
        <v>1</v>
      </c>
      <c r="C766" s="206">
        <v>1</v>
      </c>
      <c r="D766" s="206">
        <v>17</v>
      </c>
      <c r="E766" s="206">
        <v>4</v>
      </c>
      <c r="F766" s="206">
        <v>11</v>
      </c>
      <c r="G766" s="206">
        <v>2</v>
      </c>
      <c r="H766" s="206">
        <v>18.216549570647832</v>
      </c>
      <c r="I766" s="207"/>
    </row>
    <row r="767" spans="1:9">
      <c r="A767" s="206">
        <v>42397.689899999998</v>
      </c>
      <c r="B767" s="206">
        <v>1</v>
      </c>
      <c r="C767" s="206">
        <v>1</v>
      </c>
      <c r="D767" s="206">
        <v>17</v>
      </c>
      <c r="E767" s="206">
        <v>3</v>
      </c>
      <c r="F767" s="206">
        <v>11</v>
      </c>
      <c r="G767" s="206">
        <v>3</v>
      </c>
      <c r="H767" s="206">
        <v>7.86</v>
      </c>
      <c r="I767" s="207"/>
    </row>
    <row r="768" spans="1:9">
      <c r="A768" s="206">
        <v>42397.689899999998</v>
      </c>
      <c r="B768" s="206">
        <v>1</v>
      </c>
      <c r="C768" s="206">
        <v>1</v>
      </c>
      <c r="D768" s="206">
        <v>17</v>
      </c>
      <c r="E768" s="206">
        <v>3</v>
      </c>
      <c r="F768" s="206">
        <v>15</v>
      </c>
      <c r="G768" s="206">
        <v>3</v>
      </c>
      <c r="H768" s="206">
        <v>52.652291736366422</v>
      </c>
      <c r="I768" s="207"/>
    </row>
    <row r="769" spans="1:9">
      <c r="A769" s="206">
        <v>42397.689899999998</v>
      </c>
      <c r="B769" s="206">
        <v>1</v>
      </c>
      <c r="C769" s="206">
        <v>1</v>
      </c>
      <c r="D769" s="206">
        <v>17</v>
      </c>
      <c r="E769" s="206">
        <v>4</v>
      </c>
      <c r="F769" s="206">
        <v>16</v>
      </c>
      <c r="G769" s="206">
        <v>2</v>
      </c>
      <c r="H769" s="206">
        <v>22.002920231324339</v>
      </c>
      <c r="I769" s="207"/>
    </row>
    <row r="770" spans="1:9">
      <c r="A770" s="206">
        <v>42397.689899999998</v>
      </c>
      <c r="B770" s="206">
        <v>1</v>
      </c>
      <c r="C770" s="206">
        <v>1</v>
      </c>
      <c r="D770" s="206">
        <v>17</v>
      </c>
      <c r="E770" s="206">
        <v>4</v>
      </c>
      <c r="F770" s="206">
        <v>16</v>
      </c>
      <c r="G770" s="206">
        <v>3</v>
      </c>
      <c r="H770" s="206">
        <v>14.329901703069911</v>
      </c>
      <c r="I770" s="207"/>
    </row>
    <row r="771" spans="1:9">
      <c r="A771" s="206">
        <v>42397.689899999998</v>
      </c>
      <c r="B771" s="206">
        <v>1</v>
      </c>
      <c r="C771" s="206">
        <v>1</v>
      </c>
      <c r="D771" s="206">
        <v>17</v>
      </c>
      <c r="E771" s="206">
        <v>3</v>
      </c>
      <c r="F771" s="206">
        <v>17</v>
      </c>
      <c r="G771" s="206">
        <v>2</v>
      </c>
      <c r="H771" s="206">
        <v>13.763935541429646</v>
      </c>
      <c r="I771" s="207"/>
    </row>
    <row r="772" spans="1:9">
      <c r="A772" s="206">
        <v>42397.689899999998</v>
      </c>
      <c r="B772" s="206">
        <v>1</v>
      </c>
      <c r="C772" s="206">
        <v>1</v>
      </c>
      <c r="D772" s="206">
        <v>17</v>
      </c>
      <c r="E772" s="206">
        <v>4</v>
      </c>
      <c r="F772" s="206">
        <v>17</v>
      </c>
      <c r="G772" s="206">
        <v>2</v>
      </c>
      <c r="H772" s="206">
        <v>5.6440886424827239</v>
      </c>
      <c r="I772" s="207"/>
    </row>
    <row r="773" spans="1:9">
      <c r="A773" s="206">
        <v>42397.689899999998</v>
      </c>
      <c r="B773" s="206">
        <v>1</v>
      </c>
      <c r="C773" s="206">
        <v>1</v>
      </c>
      <c r="D773" s="206">
        <v>17</v>
      </c>
      <c r="E773" s="206">
        <v>3</v>
      </c>
      <c r="F773" s="206">
        <v>17</v>
      </c>
      <c r="G773" s="206">
        <v>3</v>
      </c>
      <c r="H773" s="206">
        <v>28.01766158453999</v>
      </c>
      <c r="I773" s="207"/>
    </row>
    <row r="774" spans="1:9">
      <c r="A774" s="206">
        <v>42397.689899999998</v>
      </c>
      <c r="B774" s="206">
        <v>1</v>
      </c>
      <c r="C774" s="206">
        <v>1</v>
      </c>
      <c r="D774" s="206">
        <v>17</v>
      </c>
      <c r="E774" s="206">
        <v>3</v>
      </c>
      <c r="F774" s="206">
        <v>18</v>
      </c>
      <c r="G774" s="206">
        <v>3</v>
      </c>
      <c r="H774" s="206">
        <v>11.520667208335293</v>
      </c>
      <c r="I774" s="207"/>
    </row>
    <row r="775" spans="1:9">
      <c r="A775" s="206">
        <v>42397.689899999998</v>
      </c>
      <c r="B775" s="206">
        <v>1</v>
      </c>
      <c r="C775" s="206">
        <v>1</v>
      </c>
      <c r="D775" s="206">
        <v>17</v>
      </c>
      <c r="E775" s="206">
        <v>4</v>
      </c>
      <c r="F775" s="206">
        <v>20</v>
      </c>
      <c r="G775" s="206">
        <v>2</v>
      </c>
      <c r="H775" s="206">
        <v>20.758481912892059</v>
      </c>
      <c r="I775" s="207"/>
    </row>
    <row r="776" spans="1:9">
      <c r="A776" s="206">
        <v>42397.689899999998</v>
      </c>
      <c r="B776" s="206">
        <v>1</v>
      </c>
      <c r="C776" s="206">
        <v>1</v>
      </c>
      <c r="D776" s="206">
        <v>17</v>
      </c>
      <c r="E776" s="206">
        <v>3</v>
      </c>
      <c r="F776" s="206">
        <v>22</v>
      </c>
      <c r="G776" s="206">
        <v>3</v>
      </c>
      <c r="H776" s="206">
        <v>11.768149882903955</v>
      </c>
      <c r="I776" s="207"/>
    </row>
    <row r="777" spans="1:9">
      <c r="A777" s="206">
        <v>42397.689899999998</v>
      </c>
      <c r="B777" s="206">
        <v>1</v>
      </c>
      <c r="C777" s="206">
        <v>1</v>
      </c>
      <c r="D777" s="206">
        <v>17</v>
      </c>
      <c r="E777" s="206">
        <v>4</v>
      </c>
      <c r="F777" s="206">
        <v>22</v>
      </c>
      <c r="G777" s="206">
        <v>3</v>
      </c>
      <c r="H777" s="206">
        <v>7.9422804250505399</v>
      </c>
      <c r="I777" s="207"/>
    </row>
    <row r="778" spans="1:9">
      <c r="A778" s="206">
        <v>42397.689899999998</v>
      </c>
      <c r="B778" s="206">
        <v>1</v>
      </c>
      <c r="C778" s="206">
        <v>1</v>
      </c>
      <c r="D778" s="206">
        <v>17</v>
      </c>
      <c r="E778" s="206">
        <v>4</v>
      </c>
      <c r="F778" s="206">
        <v>26</v>
      </c>
      <c r="G778" s="206">
        <v>2</v>
      </c>
      <c r="H778" s="206">
        <v>1.18</v>
      </c>
      <c r="I778" s="207"/>
    </row>
    <row r="779" spans="1:9">
      <c r="A779" s="206">
        <v>42397.689899999998</v>
      </c>
      <c r="B779" s="206">
        <v>1</v>
      </c>
      <c r="C779" s="206">
        <v>1</v>
      </c>
      <c r="D779" s="206">
        <v>17</v>
      </c>
      <c r="E779" s="206">
        <v>3</v>
      </c>
      <c r="F779" s="206">
        <v>27</v>
      </c>
      <c r="G779" s="206">
        <v>3</v>
      </c>
      <c r="H779" s="206">
        <v>3.4705362693452679</v>
      </c>
      <c r="I779" s="207"/>
    </row>
    <row r="780" spans="1:9">
      <c r="A780" s="206">
        <v>42397.689899999998</v>
      </c>
      <c r="B780" s="206">
        <v>1</v>
      </c>
      <c r="C780" s="206">
        <v>1</v>
      </c>
      <c r="D780" s="206">
        <v>17</v>
      </c>
      <c r="E780" s="206">
        <v>4</v>
      </c>
      <c r="F780" s="206">
        <v>36</v>
      </c>
      <c r="G780" s="206">
        <v>1</v>
      </c>
      <c r="H780" s="206">
        <v>30.625339259825587</v>
      </c>
      <c r="I780" s="207"/>
    </row>
    <row r="781" spans="1:9">
      <c r="A781" s="206">
        <v>42397.689899999998</v>
      </c>
      <c r="B781" s="206">
        <v>1</v>
      </c>
      <c r="C781" s="206">
        <v>1</v>
      </c>
      <c r="D781" s="206">
        <v>17</v>
      </c>
      <c r="E781" s="206">
        <v>3</v>
      </c>
      <c r="F781" s="206">
        <v>36</v>
      </c>
      <c r="G781" s="206">
        <v>3</v>
      </c>
      <c r="H781" s="206">
        <v>25.50844157968772</v>
      </c>
      <c r="I781" s="207"/>
    </row>
    <row r="782" spans="1:9">
      <c r="A782" s="206">
        <v>42397.689899999998</v>
      </c>
      <c r="B782" s="206">
        <v>1</v>
      </c>
      <c r="C782" s="206">
        <v>1</v>
      </c>
      <c r="D782" s="206">
        <v>17</v>
      </c>
      <c r="E782" s="206">
        <v>4</v>
      </c>
      <c r="F782" s="206">
        <v>41</v>
      </c>
      <c r="G782" s="206">
        <v>1</v>
      </c>
      <c r="H782" s="206">
        <v>6.18</v>
      </c>
      <c r="I782" s="207"/>
    </row>
    <row r="783" spans="1:9">
      <c r="A783" s="206">
        <v>42397.689899999998</v>
      </c>
      <c r="B783" s="206">
        <v>1</v>
      </c>
      <c r="C783" s="206">
        <v>1</v>
      </c>
      <c r="D783" s="206">
        <v>17</v>
      </c>
      <c r="E783" s="206">
        <v>3</v>
      </c>
      <c r="F783" s="206">
        <v>42</v>
      </c>
      <c r="G783" s="206">
        <v>3</v>
      </c>
      <c r="H783" s="206">
        <v>17.151070114228293</v>
      </c>
      <c r="I783" s="207"/>
    </row>
    <row r="784" spans="1:9">
      <c r="A784" s="206">
        <v>42397.689899999998</v>
      </c>
      <c r="B784" s="206">
        <v>1</v>
      </c>
      <c r="C784" s="206">
        <v>1</v>
      </c>
      <c r="D784" s="206">
        <v>17</v>
      </c>
      <c r="E784" s="206">
        <v>4</v>
      </c>
      <c r="F784" s="206">
        <v>42</v>
      </c>
      <c r="G784" s="206">
        <v>3</v>
      </c>
      <c r="H784" s="206">
        <v>20.378424567053372</v>
      </c>
      <c r="I784" s="207"/>
    </row>
    <row r="785" spans="1:9">
      <c r="A785" s="206">
        <v>42397.689899999998</v>
      </c>
      <c r="B785" s="206">
        <v>1</v>
      </c>
      <c r="C785" s="206">
        <v>1</v>
      </c>
      <c r="D785" s="206">
        <v>17</v>
      </c>
      <c r="E785" s="206">
        <v>3</v>
      </c>
      <c r="F785" s="206">
        <v>45</v>
      </c>
      <c r="G785" s="206">
        <v>1</v>
      </c>
      <c r="H785" s="206">
        <v>19.884546346889973</v>
      </c>
      <c r="I785" s="207"/>
    </row>
    <row r="786" spans="1:9">
      <c r="A786" s="206">
        <v>42397.689899999998</v>
      </c>
      <c r="B786" s="206">
        <v>1</v>
      </c>
      <c r="C786" s="206">
        <v>1</v>
      </c>
      <c r="D786" s="206">
        <v>17</v>
      </c>
      <c r="E786" s="206">
        <v>4</v>
      </c>
      <c r="F786" s="206">
        <v>45</v>
      </c>
      <c r="G786" s="206">
        <v>1</v>
      </c>
      <c r="H786" s="206">
        <v>36.410388736890951</v>
      </c>
      <c r="I786" s="207"/>
    </row>
    <row r="787" spans="1:9">
      <c r="A787" s="206">
        <v>42397.689899999998</v>
      </c>
      <c r="B787" s="206">
        <v>1</v>
      </c>
      <c r="C787" s="206">
        <v>1</v>
      </c>
      <c r="D787" s="206">
        <v>17</v>
      </c>
      <c r="E787" s="206">
        <v>5</v>
      </c>
      <c r="F787" s="206">
        <v>45</v>
      </c>
      <c r="G787" s="206">
        <v>1</v>
      </c>
      <c r="H787" s="206">
        <v>4.7546346890030176</v>
      </c>
      <c r="I787" s="207"/>
    </row>
    <row r="788" spans="1:9">
      <c r="A788" s="206">
        <v>42397.689899999998</v>
      </c>
      <c r="B788" s="206">
        <v>1</v>
      </c>
      <c r="C788" s="206">
        <v>1</v>
      </c>
      <c r="D788" s="206">
        <v>17</v>
      </c>
      <c r="E788" s="206">
        <v>3</v>
      </c>
      <c r="F788" s="206">
        <v>48</v>
      </c>
      <c r="G788" s="206">
        <v>3</v>
      </c>
      <c r="H788" s="206">
        <v>14.835020153260309</v>
      </c>
      <c r="I788" s="207"/>
    </row>
    <row r="789" spans="1:9">
      <c r="A789" s="206">
        <v>42397.689899999998</v>
      </c>
      <c r="B789" s="206">
        <v>1</v>
      </c>
      <c r="C789" s="206">
        <v>1</v>
      </c>
      <c r="D789" s="206">
        <v>17</v>
      </c>
      <c r="E789" s="206">
        <v>3</v>
      </c>
      <c r="F789" s="206">
        <v>53</v>
      </c>
      <c r="G789" s="206">
        <v>1</v>
      </c>
      <c r="H789" s="206">
        <v>19</v>
      </c>
      <c r="I789" s="207"/>
    </row>
    <row r="790" spans="1:9">
      <c r="A790" s="206">
        <v>42397.689899999998</v>
      </c>
      <c r="B790" s="206">
        <v>1</v>
      </c>
      <c r="C790" s="206">
        <v>1</v>
      </c>
      <c r="D790" s="206">
        <v>17</v>
      </c>
      <c r="E790" s="206">
        <v>4</v>
      </c>
      <c r="F790" s="206">
        <v>53</v>
      </c>
      <c r="G790" s="206">
        <v>1</v>
      </c>
      <c r="H790" s="206">
        <v>74.13870562302445</v>
      </c>
      <c r="I790" s="207"/>
    </row>
    <row r="791" spans="1:9">
      <c r="A791" s="206">
        <v>42397.689899999998</v>
      </c>
      <c r="B791" s="206">
        <v>1</v>
      </c>
      <c r="C791" s="206">
        <v>1</v>
      </c>
      <c r="D791" s="206">
        <v>17</v>
      </c>
      <c r="E791" s="206">
        <v>2</v>
      </c>
      <c r="F791" s="206">
        <v>53</v>
      </c>
      <c r="G791" s="206">
        <v>3</v>
      </c>
      <c r="H791" s="206">
        <v>3.53</v>
      </c>
      <c r="I791" s="207"/>
    </row>
    <row r="792" spans="1:9">
      <c r="A792" s="206">
        <v>42397.689899999998</v>
      </c>
      <c r="B792" s="206">
        <v>1</v>
      </c>
      <c r="C792" s="206">
        <v>1</v>
      </c>
      <c r="D792" s="206">
        <v>17</v>
      </c>
      <c r="E792" s="206">
        <v>3</v>
      </c>
      <c r="F792" s="206">
        <v>53</v>
      </c>
      <c r="G792" s="206">
        <v>3</v>
      </c>
      <c r="H792" s="206">
        <v>102.71000000000005</v>
      </c>
      <c r="I792" s="207"/>
    </row>
    <row r="793" spans="1:9">
      <c r="A793" s="206">
        <v>42397.689899999998</v>
      </c>
      <c r="B793" s="206">
        <v>1</v>
      </c>
      <c r="C793" s="206">
        <v>1</v>
      </c>
      <c r="D793" s="206">
        <v>17</v>
      </c>
      <c r="E793" s="206">
        <v>4</v>
      </c>
      <c r="F793" s="206">
        <v>53</v>
      </c>
      <c r="G793" s="206">
        <v>3</v>
      </c>
      <c r="H793" s="206">
        <v>62.083613248577876</v>
      </c>
      <c r="I793" s="207"/>
    </row>
    <row r="794" spans="1:9">
      <c r="A794" s="206">
        <v>42397.689899999998</v>
      </c>
      <c r="B794" s="206">
        <v>1</v>
      </c>
      <c r="C794" s="206">
        <v>1</v>
      </c>
      <c r="D794" s="206">
        <v>17</v>
      </c>
      <c r="E794" s="206">
        <v>4</v>
      </c>
      <c r="F794" s="206">
        <v>54</v>
      </c>
      <c r="G794" s="206">
        <v>1</v>
      </c>
      <c r="H794" s="206">
        <v>25.751379118541887</v>
      </c>
      <c r="I794" s="207"/>
    </row>
    <row r="795" spans="1:9">
      <c r="A795" s="206">
        <v>42397.689899999998</v>
      </c>
      <c r="B795" s="206">
        <v>1</v>
      </c>
      <c r="C795" s="206">
        <v>1</v>
      </c>
      <c r="D795" s="206">
        <v>17</v>
      </c>
      <c r="E795" s="206">
        <v>4</v>
      </c>
      <c r="F795" s="206">
        <v>54</v>
      </c>
      <c r="G795" s="206">
        <v>3</v>
      </c>
      <c r="H795" s="206">
        <v>6.2186365881246779</v>
      </c>
      <c r="I795" s="207"/>
    </row>
    <row r="796" spans="1:9">
      <c r="A796" s="206">
        <v>42397.689899999998</v>
      </c>
      <c r="B796" s="206">
        <v>1</v>
      </c>
      <c r="C796" s="206">
        <v>1</v>
      </c>
      <c r="D796" s="206">
        <v>17</v>
      </c>
      <c r="E796" s="206">
        <v>3</v>
      </c>
      <c r="F796" s="206">
        <v>55</v>
      </c>
      <c r="G796" s="206">
        <v>1</v>
      </c>
      <c r="H796" s="206">
        <v>4</v>
      </c>
      <c r="I796" s="207"/>
    </row>
    <row r="797" spans="1:9">
      <c r="A797" s="206">
        <v>42397.689899999998</v>
      </c>
      <c r="B797" s="206">
        <v>1</v>
      </c>
      <c r="C797" s="206">
        <v>1</v>
      </c>
      <c r="D797" s="206">
        <v>17</v>
      </c>
      <c r="E797" s="206">
        <v>4</v>
      </c>
      <c r="F797" s="206">
        <v>55</v>
      </c>
      <c r="G797" s="206">
        <v>1</v>
      </c>
      <c r="H797" s="206">
        <v>3.4705362693452679</v>
      </c>
      <c r="I797" s="207"/>
    </row>
    <row r="798" spans="1:9">
      <c r="A798" s="206">
        <v>42397.689899999998</v>
      </c>
      <c r="B798" s="206">
        <v>1</v>
      </c>
      <c r="C798" s="206">
        <v>1</v>
      </c>
      <c r="D798" s="206">
        <v>17</v>
      </c>
      <c r="E798" s="206">
        <v>4</v>
      </c>
      <c r="F798" s="206">
        <v>56</v>
      </c>
      <c r="G798" s="206">
        <v>1</v>
      </c>
      <c r="H798" s="206">
        <v>27.32</v>
      </c>
      <c r="I798" s="207"/>
    </row>
    <row r="799" spans="1:9">
      <c r="A799" s="206">
        <v>42397.689899999998</v>
      </c>
      <c r="B799" s="206">
        <v>1</v>
      </c>
      <c r="C799" s="206">
        <v>1</v>
      </c>
      <c r="D799" s="206">
        <v>17</v>
      </c>
      <c r="E799" s="206">
        <v>3</v>
      </c>
      <c r="F799" s="206">
        <v>56</v>
      </c>
      <c r="G799" s="206">
        <v>3</v>
      </c>
      <c r="H799" s="206">
        <v>95.498535705942743</v>
      </c>
      <c r="I799" s="207"/>
    </row>
    <row r="800" spans="1:9">
      <c r="A800" s="206">
        <v>42397.689899999998</v>
      </c>
      <c r="B800" s="206">
        <v>1</v>
      </c>
      <c r="C800" s="206">
        <v>1</v>
      </c>
      <c r="D800" s="206">
        <v>17</v>
      </c>
      <c r="E800" s="206">
        <v>4</v>
      </c>
      <c r="F800" s="206">
        <v>56</v>
      </c>
      <c r="G800" s="206">
        <v>3</v>
      </c>
      <c r="H800" s="206">
        <v>41.786765225245574</v>
      </c>
      <c r="I800" s="207"/>
    </row>
    <row r="801" spans="1:9">
      <c r="A801" s="206">
        <v>42397.689899999998</v>
      </c>
      <c r="B801" s="206">
        <v>1</v>
      </c>
      <c r="C801" s="206">
        <v>1</v>
      </c>
      <c r="D801" s="206">
        <v>17</v>
      </c>
      <c r="E801" s="206">
        <v>3</v>
      </c>
      <c r="F801" s="206">
        <v>57</v>
      </c>
      <c r="G801" s="206">
        <v>1</v>
      </c>
      <c r="H801" s="206">
        <v>10.82</v>
      </c>
      <c r="I801" s="207"/>
    </row>
    <row r="802" spans="1:9">
      <c r="A802" s="206">
        <v>42397.689899999998</v>
      </c>
      <c r="B802" s="206">
        <v>1</v>
      </c>
      <c r="C802" s="206">
        <v>1</v>
      </c>
      <c r="D802" s="206">
        <v>17</v>
      </c>
      <c r="E802" s="206">
        <v>4</v>
      </c>
      <c r="F802" s="206">
        <v>57</v>
      </c>
      <c r="G802" s="206">
        <v>1</v>
      </c>
      <c r="H802" s="206">
        <v>23.227161974860138</v>
      </c>
      <c r="I802" s="207"/>
    </row>
    <row r="803" spans="1:9">
      <c r="A803" s="206">
        <v>42397.689899999998</v>
      </c>
      <c r="B803" s="206">
        <v>1</v>
      </c>
      <c r="C803" s="206">
        <v>1</v>
      </c>
      <c r="D803" s="206">
        <v>17</v>
      </c>
      <c r="E803" s="206">
        <v>3</v>
      </c>
      <c r="F803" s="206">
        <v>57</v>
      </c>
      <c r="G803" s="206">
        <v>2</v>
      </c>
      <c r="H803" s="206">
        <v>21.673367797663779</v>
      </c>
      <c r="I803" s="207"/>
    </row>
    <row r="804" spans="1:9">
      <c r="A804" s="206">
        <v>42397.689899999998</v>
      </c>
      <c r="B804" s="206">
        <v>1</v>
      </c>
      <c r="C804" s="206">
        <v>1</v>
      </c>
      <c r="D804" s="206">
        <v>17</v>
      </c>
      <c r="E804" s="206">
        <v>4</v>
      </c>
      <c r="F804" s="206">
        <v>57</v>
      </c>
      <c r="G804" s="206">
        <v>2</v>
      </c>
      <c r="H804" s="206">
        <v>14.48</v>
      </c>
      <c r="I804" s="207"/>
    </row>
    <row r="805" spans="1:9">
      <c r="A805" s="206">
        <v>42397.689899999998</v>
      </c>
      <c r="B805" s="206">
        <v>1</v>
      </c>
      <c r="C805" s="206">
        <v>1</v>
      </c>
      <c r="D805" s="206">
        <v>17</v>
      </c>
      <c r="E805" s="206">
        <v>3</v>
      </c>
      <c r="F805" s="206">
        <v>57</v>
      </c>
      <c r="G805" s="206">
        <v>3</v>
      </c>
      <c r="H805" s="206">
        <v>121.3290442158312</v>
      </c>
      <c r="I805" s="207"/>
    </row>
    <row r="806" spans="1:9">
      <c r="A806" s="206">
        <v>42397.689899999998</v>
      </c>
      <c r="B806" s="206">
        <v>1</v>
      </c>
      <c r="C806" s="206">
        <v>1</v>
      </c>
      <c r="D806" s="206">
        <v>17</v>
      </c>
      <c r="E806" s="206">
        <v>4</v>
      </c>
      <c r="F806" s="206">
        <v>57</v>
      </c>
      <c r="G806" s="206">
        <v>3</v>
      </c>
      <c r="H806" s="206">
        <v>33.520290111360552</v>
      </c>
      <c r="I806" s="207"/>
    </row>
    <row r="807" spans="1:9">
      <c r="A807" s="206">
        <v>42397.689899999998</v>
      </c>
      <c r="B807" s="206">
        <v>1</v>
      </c>
      <c r="C807" s="206">
        <v>1</v>
      </c>
      <c r="D807" s="206">
        <v>17</v>
      </c>
      <c r="E807" s="206">
        <v>3</v>
      </c>
      <c r="F807" s="206">
        <v>58</v>
      </c>
      <c r="G807" s="206">
        <v>1</v>
      </c>
      <c r="H807" s="206">
        <v>6.3796937978938466</v>
      </c>
      <c r="I807" s="207"/>
    </row>
    <row r="808" spans="1:9">
      <c r="A808" s="206">
        <v>42397.689899999998</v>
      </c>
      <c r="B808" s="206">
        <v>1</v>
      </c>
      <c r="C808" s="206">
        <v>1</v>
      </c>
      <c r="D808" s="206">
        <v>17</v>
      </c>
      <c r="E808" s="206">
        <v>4</v>
      </c>
      <c r="F808" s="206">
        <v>61</v>
      </c>
      <c r="G808" s="206">
        <v>3</v>
      </c>
      <c r="H808" s="206">
        <v>7.9610725386905354</v>
      </c>
      <c r="I808" s="207"/>
    </row>
    <row r="809" spans="1:9">
      <c r="A809" s="206">
        <v>42397.689899999998</v>
      </c>
      <c r="B809" s="206">
        <v>1</v>
      </c>
      <c r="C809" s="206">
        <v>1</v>
      </c>
      <c r="D809" s="206">
        <v>17</v>
      </c>
      <c r="E809" s="206">
        <v>3</v>
      </c>
      <c r="F809" s="206">
        <v>63</v>
      </c>
      <c r="G809" s="206">
        <v>3</v>
      </c>
      <c r="H809" s="206">
        <v>17.709595500963758</v>
      </c>
      <c r="I809" s="207"/>
    </row>
    <row r="810" spans="1:9">
      <c r="A810" s="206">
        <v>42397.689899999998</v>
      </c>
      <c r="B810" s="206">
        <v>1</v>
      </c>
      <c r="C810" s="206">
        <v>1</v>
      </c>
      <c r="D810" s="206">
        <v>17</v>
      </c>
      <c r="E810" s="206">
        <v>3</v>
      </c>
      <c r="F810" s="206">
        <v>64</v>
      </c>
      <c r="G810" s="206">
        <v>1</v>
      </c>
      <c r="H810" s="206">
        <v>54.195406864509209</v>
      </c>
      <c r="I810" s="207"/>
    </row>
    <row r="811" spans="1:9">
      <c r="A811" s="206">
        <v>42397.689899999998</v>
      </c>
      <c r="B811" s="206">
        <v>1</v>
      </c>
      <c r="C811" s="206">
        <v>1</v>
      </c>
      <c r="D811" s="206">
        <v>17</v>
      </c>
      <c r="E811" s="206">
        <v>4</v>
      </c>
      <c r="F811" s="206">
        <v>64</v>
      </c>
      <c r="G811" s="206">
        <v>1</v>
      </c>
      <c r="H811" s="206">
        <v>95.016871930883084</v>
      </c>
      <c r="I811" s="207"/>
    </row>
    <row r="812" spans="1:9">
      <c r="A812" s="206">
        <v>42397.689899999998</v>
      </c>
      <c r="B812" s="206">
        <v>1</v>
      </c>
      <c r="C812" s="206">
        <v>1</v>
      </c>
      <c r="D812" s="206">
        <v>17</v>
      </c>
      <c r="E812" s="206">
        <v>2</v>
      </c>
      <c r="F812" s="206">
        <v>64</v>
      </c>
      <c r="G812" s="206">
        <v>3</v>
      </c>
      <c r="H812" s="206">
        <v>28.9</v>
      </c>
      <c r="I812" s="207"/>
    </row>
    <row r="813" spans="1:9">
      <c r="A813" s="206">
        <v>42397.689899999998</v>
      </c>
      <c r="B813" s="206">
        <v>1</v>
      </c>
      <c r="C813" s="206">
        <v>1</v>
      </c>
      <c r="D813" s="206">
        <v>17</v>
      </c>
      <c r="E813" s="206">
        <v>3</v>
      </c>
      <c r="F813" s="206">
        <v>64</v>
      </c>
      <c r="G813" s="206">
        <v>3</v>
      </c>
      <c r="H813" s="206">
        <v>216.87224497586169</v>
      </c>
      <c r="I813" s="207"/>
    </row>
    <row r="814" spans="1:9">
      <c r="A814" s="206">
        <v>42397.689899999998</v>
      </c>
      <c r="B814" s="206">
        <v>1</v>
      </c>
      <c r="C814" s="206">
        <v>1</v>
      </c>
      <c r="D814" s="206">
        <v>17</v>
      </c>
      <c r="E814" s="206">
        <v>4</v>
      </c>
      <c r="F814" s="206">
        <v>64</v>
      </c>
      <c r="G814" s="206">
        <v>3</v>
      </c>
      <c r="H814" s="206">
        <v>155.73629020694844</v>
      </c>
      <c r="I814" s="207"/>
    </row>
    <row r="815" spans="1:9">
      <c r="A815" s="206">
        <v>42397.689899999998</v>
      </c>
      <c r="B815" s="206">
        <v>1</v>
      </c>
      <c r="C815" s="206">
        <v>1</v>
      </c>
      <c r="D815" s="206">
        <v>17</v>
      </c>
      <c r="E815" s="206">
        <v>3</v>
      </c>
      <c r="F815" s="206">
        <v>65</v>
      </c>
      <c r="G815" s="206">
        <v>3</v>
      </c>
      <c r="H815" s="206">
        <v>21.9</v>
      </c>
      <c r="I815" s="207"/>
    </row>
    <row r="816" spans="1:9">
      <c r="A816" s="206">
        <v>42397.689899999998</v>
      </c>
      <c r="B816" s="206">
        <v>1</v>
      </c>
      <c r="C816" s="206">
        <v>1</v>
      </c>
      <c r="D816" s="206">
        <v>17</v>
      </c>
      <c r="E816" s="206">
        <v>4</v>
      </c>
      <c r="F816" s="206">
        <v>65</v>
      </c>
      <c r="G816" s="206">
        <v>3</v>
      </c>
      <c r="H816" s="206">
        <v>69.28</v>
      </c>
      <c r="I816" s="207"/>
    </row>
    <row r="817" spans="1:9">
      <c r="A817" s="206">
        <v>42397.689899999998</v>
      </c>
      <c r="B817" s="206">
        <v>1</v>
      </c>
      <c r="C817" s="206">
        <v>1</v>
      </c>
      <c r="D817" s="206">
        <v>17</v>
      </c>
      <c r="E817" s="206">
        <v>3</v>
      </c>
      <c r="F817" s="206">
        <v>67</v>
      </c>
      <c r="G817" s="206">
        <v>1</v>
      </c>
      <c r="H817" s="206">
        <v>15.8</v>
      </c>
      <c r="I817" s="207"/>
    </row>
    <row r="818" spans="1:9">
      <c r="A818" s="206">
        <v>42397.689899999998</v>
      </c>
      <c r="B818" s="206">
        <v>1</v>
      </c>
      <c r="C818" s="206">
        <v>1</v>
      </c>
      <c r="D818" s="206">
        <v>17</v>
      </c>
      <c r="E818" s="206">
        <v>3</v>
      </c>
      <c r="F818" s="206">
        <v>67</v>
      </c>
      <c r="G818" s="206">
        <v>3</v>
      </c>
      <c r="H818" s="206">
        <v>12.04</v>
      </c>
      <c r="I818" s="207"/>
    </row>
    <row r="819" spans="1:9">
      <c r="A819" s="206">
        <v>42397.689899999998</v>
      </c>
      <c r="B819" s="206">
        <v>1</v>
      </c>
      <c r="C819" s="206">
        <v>1</v>
      </c>
      <c r="D819" s="206">
        <v>17</v>
      </c>
      <c r="E819" s="206">
        <v>3</v>
      </c>
      <c r="F819" s="206">
        <v>70</v>
      </c>
      <c r="G819" s="206">
        <v>3</v>
      </c>
      <c r="H819" s="206">
        <v>4.0605274351339631</v>
      </c>
      <c r="I819" s="207"/>
    </row>
    <row r="820" spans="1:9">
      <c r="A820" s="206">
        <v>42397.689899999998</v>
      </c>
      <c r="B820" s="206">
        <v>1</v>
      </c>
      <c r="C820" s="206">
        <v>1</v>
      </c>
      <c r="D820" s="206">
        <v>17</v>
      </c>
      <c r="E820" s="206">
        <v>2</v>
      </c>
      <c r="F820" s="206">
        <v>74</v>
      </c>
      <c r="G820" s="206">
        <v>3</v>
      </c>
      <c r="H820" s="206">
        <v>1464.6230757307521</v>
      </c>
      <c r="I820" s="207"/>
    </row>
    <row r="821" spans="1:9">
      <c r="A821" s="206">
        <v>42397.689899999998</v>
      </c>
      <c r="B821" s="206">
        <v>1</v>
      </c>
      <c r="C821" s="206">
        <v>1</v>
      </c>
      <c r="D821" s="206">
        <v>17</v>
      </c>
      <c r="E821" s="206">
        <v>3</v>
      </c>
      <c r="F821" s="206">
        <v>74</v>
      </c>
      <c r="G821" s="206">
        <v>3</v>
      </c>
      <c r="H821" s="206">
        <v>1666.8410711082631</v>
      </c>
      <c r="I821" s="207"/>
    </row>
    <row r="822" spans="1:9">
      <c r="A822" s="206">
        <v>42397.689899999998</v>
      </c>
      <c r="B822" s="206">
        <v>1</v>
      </c>
      <c r="C822" s="206">
        <v>1</v>
      </c>
      <c r="D822" s="206">
        <v>17</v>
      </c>
      <c r="E822" s="206">
        <v>4</v>
      </c>
      <c r="F822" s="206">
        <v>74</v>
      </c>
      <c r="G822" s="206">
        <v>3</v>
      </c>
      <c r="H822" s="206">
        <v>1305.059647178339</v>
      </c>
      <c r="I822" s="207"/>
    </row>
    <row r="823" spans="1:9">
      <c r="A823" s="206">
        <v>42397.689899999998</v>
      </c>
      <c r="B823" s="206">
        <v>1</v>
      </c>
      <c r="C823" s="206">
        <v>1</v>
      </c>
      <c r="D823" s="206">
        <v>17</v>
      </c>
      <c r="E823" s="206">
        <v>5</v>
      </c>
      <c r="F823" s="206">
        <v>74</v>
      </c>
      <c r="G823" s="206">
        <v>3</v>
      </c>
      <c r="H823" s="206">
        <v>18.497252807432723</v>
      </c>
      <c r="I823" s="207"/>
    </row>
    <row r="824" spans="1:9">
      <c r="A824" s="206">
        <v>8082016</v>
      </c>
      <c r="B824" s="206">
        <v>1</v>
      </c>
      <c r="C824" s="206">
        <v>1</v>
      </c>
      <c r="D824" s="206">
        <v>18</v>
      </c>
      <c r="E824" s="206">
        <v>3</v>
      </c>
      <c r="F824" s="206">
        <v>9</v>
      </c>
      <c r="G824" s="206">
        <v>3</v>
      </c>
      <c r="H824" s="206">
        <v>3.5062440354464903</v>
      </c>
      <c r="I824" s="207"/>
    </row>
    <row r="825" spans="1:9">
      <c r="A825" s="206">
        <v>8082016</v>
      </c>
      <c r="B825" s="206">
        <v>1</v>
      </c>
      <c r="C825" s="206">
        <v>1</v>
      </c>
      <c r="D825" s="206">
        <v>18</v>
      </c>
      <c r="E825" s="206">
        <v>4</v>
      </c>
      <c r="F825" s="206">
        <v>9</v>
      </c>
      <c r="G825" s="206">
        <v>3</v>
      </c>
      <c r="H825" s="206">
        <v>4.8924335378323125</v>
      </c>
      <c r="I825" s="207"/>
    </row>
    <row r="826" spans="1:9">
      <c r="A826" s="206">
        <v>8082016</v>
      </c>
      <c r="B826" s="206">
        <v>1</v>
      </c>
      <c r="C826" s="206">
        <v>1</v>
      </c>
      <c r="D826" s="206">
        <v>18</v>
      </c>
      <c r="E826" s="206">
        <v>5</v>
      </c>
      <c r="F826" s="206">
        <v>9</v>
      </c>
      <c r="G826" s="206">
        <v>2</v>
      </c>
      <c r="H826" s="206">
        <v>3.09</v>
      </c>
      <c r="I826" s="207"/>
    </row>
    <row r="827" spans="1:9">
      <c r="A827" s="206">
        <v>8082016</v>
      </c>
      <c r="B827" s="206">
        <v>1</v>
      </c>
      <c r="C827" s="206">
        <v>1</v>
      </c>
      <c r="D827" s="206">
        <v>18</v>
      </c>
      <c r="E827" s="206">
        <v>3</v>
      </c>
      <c r="F827" s="206">
        <v>10</v>
      </c>
      <c r="G827" s="206">
        <v>2</v>
      </c>
      <c r="H827" s="206">
        <v>5.58</v>
      </c>
      <c r="I827" s="207"/>
    </row>
    <row r="828" spans="1:9">
      <c r="A828" s="206">
        <v>8082016</v>
      </c>
      <c r="B828" s="206">
        <v>1</v>
      </c>
      <c r="C828" s="206">
        <v>1</v>
      </c>
      <c r="D828" s="206">
        <v>18</v>
      </c>
      <c r="E828" s="206">
        <v>4</v>
      </c>
      <c r="F828" s="206">
        <v>10</v>
      </c>
      <c r="G828" s="206">
        <v>2</v>
      </c>
      <c r="H828" s="206">
        <v>9.8608657123381054</v>
      </c>
      <c r="I828" s="207"/>
    </row>
    <row r="829" spans="1:9">
      <c r="A829" s="206">
        <v>8082016</v>
      </c>
      <c r="B829" s="206">
        <v>1</v>
      </c>
      <c r="C829" s="206">
        <v>1</v>
      </c>
      <c r="D829" s="206">
        <v>18</v>
      </c>
      <c r="E829" s="206">
        <v>5</v>
      </c>
      <c r="F829" s="206">
        <v>10</v>
      </c>
      <c r="G829" s="206">
        <v>2</v>
      </c>
      <c r="H829" s="206">
        <v>16.86406265790804</v>
      </c>
      <c r="I829" s="207"/>
    </row>
    <row r="830" spans="1:9">
      <c r="A830" s="206">
        <v>8082016</v>
      </c>
      <c r="B830" s="206">
        <v>1</v>
      </c>
      <c r="C830" s="206">
        <v>1</v>
      </c>
      <c r="D830" s="206">
        <v>18</v>
      </c>
      <c r="E830" s="206">
        <v>3</v>
      </c>
      <c r="F830" s="206">
        <v>17</v>
      </c>
      <c r="G830" s="206">
        <v>3</v>
      </c>
      <c r="H830" s="206">
        <v>4.9413578732106345</v>
      </c>
      <c r="I830" s="207"/>
    </row>
    <row r="831" spans="1:9">
      <c r="A831" s="206">
        <v>8082016</v>
      </c>
      <c r="B831" s="206">
        <v>1</v>
      </c>
      <c r="C831" s="206">
        <v>1</v>
      </c>
      <c r="D831" s="206">
        <v>18</v>
      </c>
      <c r="E831" s="206">
        <v>3</v>
      </c>
      <c r="F831" s="206">
        <v>67</v>
      </c>
      <c r="G831" s="206">
        <v>3</v>
      </c>
      <c r="H831" s="206">
        <v>5.29</v>
      </c>
      <c r="I831" s="207"/>
    </row>
    <row r="832" spans="1:9">
      <c r="A832" s="206">
        <v>8082016</v>
      </c>
      <c r="B832" s="206">
        <v>1</v>
      </c>
      <c r="C832" s="206">
        <v>1</v>
      </c>
      <c r="D832" s="206">
        <v>18</v>
      </c>
      <c r="E832" s="206">
        <v>2</v>
      </c>
      <c r="F832" s="206">
        <v>74</v>
      </c>
      <c r="G832" s="206">
        <v>3</v>
      </c>
      <c r="H832" s="206">
        <v>34</v>
      </c>
      <c r="I832" s="207"/>
    </row>
    <row r="833" spans="1:9">
      <c r="A833" s="206">
        <v>8082016</v>
      </c>
      <c r="B833" s="206">
        <v>1</v>
      </c>
      <c r="C833" s="206">
        <v>1</v>
      </c>
      <c r="D833" s="206">
        <v>18</v>
      </c>
      <c r="E833" s="206">
        <v>3</v>
      </c>
      <c r="F833" s="206">
        <v>74</v>
      </c>
      <c r="G833" s="206">
        <v>3</v>
      </c>
      <c r="H833" s="206">
        <v>59.992578695250373</v>
      </c>
      <c r="I833" s="207"/>
    </row>
    <row r="834" spans="1:9">
      <c r="A834" s="206">
        <v>8082016</v>
      </c>
      <c r="B834" s="206">
        <v>1</v>
      </c>
      <c r="C834" s="206">
        <v>1</v>
      </c>
      <c r="D834" s="206">
        <v>18</v>
      </c>
      <c r="E834" s="206">
        <v>4</v>
      </c>
      <c r="F834" s="206">
        <v>74</v>
      </c>
      <c r="G834" s="206">
        <v>3</v>
      </c>
      <c r="H834" s="206">
        <v>164.86630300844635</v>
      </c>
      <c r="I834" s="207"/>
    </row>
    <row r="835" spans="1:9">
      <c r="A835" s="206">
        <v>8082016</v>
      </c>
      <c r="B835" s="206">
        <v>1</v>
      </c>
      <c r="C835" s="206">
        <v>1</v>
      </c>
      <c r="D835" s="206">
        <v>18</v>
      </c>
      <c r="E835" s="206">
        <v>5</v>
      </c>
      <c r="F835" s="206">
        <v>74</v>
      </c>
      <c r="G835" s="206">
        <v>3</v>
      </c>
      <c r="H835" s="206">
        <v>50.868588017400185</v>
      </c>
      <c r="I835" s="207"/>
    </row>
    <row r="836" spans="1:9">
      <c r="A836" s="206">
        <v>42397.689899999998</v>
      </c>
      <c r="B836" s="206">
        <v>1</v>
      </c>
      <c r="C836" s="206">
        <v>1</v>
      </c>
      <c r="D836" s="206">
        <v>30</v>
      </c>
      <c r="E836" s="206">
        <v>3</v>
      </c>
      <c r="F836" s="206">
        <v>1</v>
      </c>
      <c r="G836" s="206">
        <v>2</v>
      </c>
      <c r="H836" s="206">
        <v>9.7935923447112323</v>
      </c>
      <c r="I836" s="207"/>
    </row>
    <row r="837" spans="1:9">
      <c r="A837" s="206">
        <v>42397.689899999998</v>
      </c>
      <c r="B837" s="206">
        <v>1</v>
      </c>
      <c r="C837" s="206">
        <v>1</v>
      </c>
      <c r="D837" s="206">
        <v>30</v>
      </c>
      <c r="E837" s="206">
        <v>4</v>
      </c>
      <c r="F837" s="206">
        <v>1</v>
      </c>
      <c r="G837" s="206">
        <v>3</v>
      </c>
      <c r="H837" s="206">
        <v>12.492279197761196</v>
      </c>
      <c r="I837" s="207"/>
    </row>
    <row r="838" spans="1:9">
      <c r="A838" s="206">
        <v>42397.689899999998</v>
      </c>
      <c r="B838" s="206">
        <v>1</v>
      </c>
      <c r="C838" s="206">
        <v>1</v>
      </c>
      <c r="D838" s="206">
        <v>30</v>
      </c>
      <c r="E838" s="206">
        <v>2</v>
      </c>
      <c r="F838" s="206">
        <v>4</v>
      </c>
      <c r="G838" s="206">
        <v>3</v>
      </c>
      <c r="H838" s="206">
        <v>8.0717674736087446</v>
      </c>
      <c r="I838" s="207"/>
    </row>
    <row r="839" spans="1:9">
      <c r="A839" s="206">
        <v>42397.689899999998</v>
      </c>
      <c r="B839" s="206">
        <v>1</v>
      </c>
      <c r="C839" s="206">
        <v>1</v>
      </c>
      <c r="D839" s="206">
        <v>30</v>
      </c>
      <c r="E839" s="206">
        <v>3</v>
      </c>
      <c r="F839" s="206">
        <v>8</v>
      </c>
      <c r="G839" s="206">
        <v>3</v>
      </c>
      <c r="H839" s="206">
        <v>8.5500000000000007</v>
      </c>
      <c r="I839" s="207"/>
    </row>
    <row r="840" spans="1:9">
      <c r="A840" s="206">
        <v>42397.689899999998</v>
      </c>
      <c r="B840" s="206">
        <v>1</v>
      </c>
      <c r="C840" s="206">
        <v>1</v>
      </c>
      <c r="D840" s="206">
        <v>30</v>
      </c>
      <c r="E840" s="206">
        <v>4</v>
      </c>
      <c r="F840" s="206">
        <v>9</v>
      </c>
      <c r="G840" s="206">
        <v>1</v>
      </c>
      <c r="H840" s="206">
        <v>9.5</v>
      </c>
      <c r="I840" s="207"/>
    </row>
    <row r="841" spans="1:9">
      <c r="A841" s="206">
        <v>42397.689899999998</v>
      </c>
      <c r="B841" s="206">
        <v>1</v>
      </c>
      <c r="C841" s="206">
        <v>1</v>
      </c>
      <c r="D841" s="206">
        <v>30</v>
      </c>
      <c r="E841" s="206">
        <v>4</v>
      </c>
      <c r="F841" s="206">
        <v>9</v>
      </c>
      <c r="G841" s="206">
        <v>2</v>
      </c>
      <c r="H841" s="206">
        <v>8.0717674736087446</v>
      </c>
      <c r="I841" s="207"/>
    </row>
    <row r="842" spans="1:9">
      <c r="A842" s="206">
        <v>42397.689899999998</v>
      </c>
      <c r="B842" s="206">
        <v>1</v>
      </c>
      <c r="C842" s="206">
        <v>1</v>
      </c>
      <c r="D842" s="206">
        <v>30</v>
      </c>
      <c r="E842" s="206">
        <v>3</v>
      </c>
      <c r="F842" s="206">
        <v>10</v>
      </c>
      <c r="G842" s="206">
        <v>1</v>
      </c>
      <c r="H842" s="206">
        <v>63.724528580811736</v>
      </c>
      <c r="I842" s="207"/>
    </row>
    <row r="843" spans="1:9">
      <c r="A843" s="206">
        <v>42397.689899999998</v>
      </c>
      <c r="B843" s="206">
        <v>1</v>
      </c>
      <c r="C843" s="206">
        <v>1</v>
      </c>
      <c r="D843" s="206">
        <v>30</v>
      </c>
      <c r="E843" s="206">
        <v>4</v>
      </c>
      <c r="F843" s="206">
        <v>10</v>
      </c>
      <c r="G843" s="206">
        <v>1</v>
      </c>
      <c r="H843" s="206">
        <v>201.10737126347465</v>
      </c>
      <c r="I843" s="207"/>
    </row>
    <row r="844" spans="1:9">
      <c r="A844" s="206">
        <v>42397.689899999998</v>
      </c>
      <c r="B844" s="206">
        <v>1</v>
      </c>
      <c r="C844" s="206">
        <v>1</v>
      </c>
      <c r="D844" s="206">
        <v>30</v>
      </c>
      <c r="E844" s="206">
        <v>3</v>
      </c>
      <c r="F844" s="206">
        <v>10</v>
      </c>
      <c r="G844" s="206">
        <v>2</v>
      </c>
      <c r="H844" s="206">
        <v>420.52387748641627</v>
      </c>
      <c r="I844" s="207"/>
    </row>
    <row r="845" spans="1:9">
      <c r="A845" s="206">
        <v>42397.689899999998</v>
      </c>
      <c r="B845" s="206">
        <v>1</v>
      </c>
      <c r="C845" s="206">
        <v>1</v>
      </c>
      <c r="D845" s="206">
        <v>30</v>
      </c>
      <c r="E845" s="206">
        <v>4</v>
      </c>
      <c r="F845" s="206">
        <v>10</v>
      </c>
      <c r="G845" s="206">
        <v>2</v>
      </c>
      <c r="H845" s="206">
        <v>166.91131563469952</v>
      </c>
      <c r="I845" s="207"/>
    </row>
    <row r="846" spans="1:9">
      <c r="A846" s="206">
        <v>42397.689899999998</v>
      </c>
      <c r="B846" s="206">
        <v>1</v>
      </c>
      <c r="C846" s="206">
        <v>1</v>
      </c>
      <c r="D846" s="206">
        <v>30</v>
      </c>
      <c r="E846" s="206">
        <v>3</v>
      </c>
      <c r="F846" s="206">
        <v>10</v>
      </c>
      <c r="G846" s="206">
        <v>3</v>
      </c>
      <c r="H846" s="206">
        <v>121.49409857600983</v>
      </c>
      <c r="I846" s="207"/>
    </row>
    <row r="847" spans="1:9">
      <c r="A847" s="206">
        <v>42397.689899999998</v>
      </c>
      <c r="B847" s="206">
        <v>1</v>
      </c>
      <c r="C847" s="206">
        <v>1</v>
      </c>
      <c r="D847" s="206">
        <v>30</v>
      </c>
      <c r="E847" s="206">
        <v>4</v>
      </c>
      <c r="F847" s="206">
        <v>10</v>
      </c>
      <c r="G847" s="206">
        <v>3</v>
      </c>
      <c r="H847" s="206">
        <v>1</v>
      </c>
      <c r="I847" s="207"/>
    </row>
    <row r="848" spans="1:9">
      <c r="A848" s="206">
        <v>42397.689899999998</v>
      </c>
      <c r="B848" s="206">
        <v>1</v>
      </c>
      <c r="C848" s="206">
        <v>1</v>
      </c>
      <c r="D848" s="206">
        <v>30</v>
      </c>
      <c r="E848" s="206">
        <v>3</v>
      </c>
      <c r="F848" s="206">
        <v>11</v>
      </c>
      <c r="G848" s="206">
        <v>2</v>
      </c>
      <c r="H848" s="206">
        <v>39.380640201001754</v>
      </c>
      <c r="I848" s="207"/>
    </row>
    <row r="849" spans="1:9">
      <c r="A849" s="206">
        <v>42397.689899999998</v>
      </c>
      <c r="B849" s="206">
        <v>1</v>
      </c>
      <c r="C849" s="206">
        <v>1</v>
      </c>
      <c r="D849" s="206">
        <v>30</v>
      </c>
      <c r="E849" s="206">
        <v>3</v>
      </c>
      <c r="F849" s="206">
        <v>11</v>
      </c>
      <c r="G849" s="206">
        <v>3</v>
      </c>
      <c r="H849" s="206">
        <v>248.53461433921439</v>
      </c>
      <c r="I849" s="207"/>
    </row>
    <row r="850" spans="1:9">
      <c r="A850" s="206">
        <v>42397.689899999998</v>
      </c>
      <c r="B850" s="206">
        <v>1</v>
      </c>
      <c r="C850" s="206">
        <v>1</v>
      </c>
      <c r="D850" s="206">
        <v>30</v>
      </c>
      <c r="E850" s="206">
        <v>4</v>
      </c>
      <c r="F850" s="206">
        <v>11</v>
      </c>
      <c r="G850" s="206">
        <v>3</v>
      </c>
      <c r="H850" s="206">
        <v>84.729614515514783</v>
      </c>
      <c r="I850" s="207"/>
    </row>
    <row r="851" spans="1:9">
      <c r="A851" s="206">
        <v>42397.689899999998</v>
      </c>
      <c r="B851" s="206">
        <v>1</v>
      </c>
      <c r="C851" s="206">
        <v>1</v>
      </c>
      <c r="D851" s="206">
        <v>30</v>
      </c>
      <c r="E851" s="206">
        <v>5</v>
      </c>
      <c r="F851" s="206">
        <v>11</v>
      </c>
      <c r="G851" s="206">
        <v>3</v>
      </c>
      <c r="H851" s="206">
        <v>9.0272011745665139</v>
      </c>
      <c r="I851" s="207"/>
    </row>
    <row r="852" spans="1:9">
      <c r="A852" s="206">
        <v>42397.689899999998</v>
      </c>
      <c r="B852" s="206">
        <v>1</v>
      </c>
      <c r="C852" s="206">
        <v>1</v>
      </c>
      <c r="D852" s="206">
        <v>30</v>
      </c>
      <c r="E852" s="206">
        <v>3</v>
      </c>
      <c r="F852" s="206">
        <v>13</v>
      </c>
      <c r="G852" s="206">
        <v>2</v>
      </c>
      <c r="H852" s="206">
        <v>6.5770048553900846</v>
      </c>
      <c r="I852" s="207"/>
    </row>
    <row r="853" spans="1:9">
      <c r="A853" s="206">
        <v>42397.689899999998</v>
      </c>
      <c r="B853" s="206">
        <v>1</v>
      </c>
      <c r="C853" s="206">
        <v>1</v>
      </c>
      <c r="D853" s="206">
        <v>30</v>
      </c>
      <c r="E853" s="206">
        <v>4</v>
      </c>
      <c r="F853" s="206">
        <v>13</v>
      </c>
      <c r="G853" s="206">
        <v>2</v>
      </c>
      <c r="H853" s="206">
        <v>18.28502427695042</v>
      </c>
      <c r="I853" s="207"/>
    </row>
    <row r="854" spans="1:9">
      <c r="A854" s="206">
        <v>42397.689899999998</v>
      </c>
      <c r="B854" s="206">
        <v>1</v>
      </c>
      <c r="C854" s="206">
        <v>1</v>
      </c>
      <c r="D854" s="206">
        <v>30</v>
      </c>
      <c r="E854" s="206">
        <v>3</v>
      </c>
      <c r="F854" s="206">
        <v>13</v>
      </c>
      <c r="G854" s="206">
        <v>3</v>
      </c>
      <c r="H854" s="206">
        <v>56.688514256929629</v>
      </c>
      <c r="I854" s="207"/>
    </row>
    <row r="855" spans="1:9">
      <c r="A855" s="206">
        <v>42397.689899999998</v>
      </c>
      <c r="B855" s="206">
        <v>1</v>
      </c>
      <c r="C855" s="206">
        <v>1</v>
      </c>
      <c r="D855" s="206">
        <v>30</v>
      </c>
      <c r="E855" s="206">
        <v>4</v>
      </c>
      <c r="F855" s="206">
        <v>13</v>
      </c>
      <c r="G855" s="206">
        <v>3</v>
      </c>
      <c r="H855" s="206">
        <v>36.275278427812921</v>
      </c>
      <c r="I855" s="207"/>
    </row>
    <row r="856" spans="1:9">
      <c r="A856" s="206">
        <v>42397.689899999998</v>
      </c>
      <c r="B856" s="206">
        <v>1</v>
      </c>
      <c r="C856" s="206">
        <v>1</v>
      </c>
      <c r="D856" s="206">
        <v>30</v>
      </c>
      <c r="E856" s="206">
        <v>3</v>
      </c>
      <c r="F856" s="206">
        <v>14</v>
      </c>
      <c r="G856" s="206">
        <v>2</v>
      </c>
      <c r="H856" s="206">
        <v>2.79</v>
      </c>
      <c r="I856" s="207"/>
    </row>
    <row r="857" spans="1:9">
      <c r="A857" s="206">
        <v>42397.689899999998</v>
      </c>
      <c r="B857" s="206">
        <v>1</v>
      </c>
      <c r="C857" s="206">
        <v>1</v>
      </c>
      <c r="D857" s="206">
        <v>30</v>
      </c>
      <c r="E857" s="206">
        <v>4</v>
      </c>
      <c r="F857" s="206">
        <v>14</v>
      </c>
      <c r="G857" s="206">
        <v>2</v>
      </c>
      <c r="H857" s="206">
        <v>9.5543370095776972</v>
      </c>
      <c r="I857" s="207"/>
    </row>
    <row r="858" spans="1:9">
      <c r="A858" s="206">
        <v>42397.689899999998</v>
      </c>
      <c r="B858" s="206">
        <v>1</v>
      </c>
      <c r="C858" s="206">
        <v>1</v>
      </c>
      <c r="D858" s="206">
        <v>30</v>
      </c>
      <c r="E858" s="206">
        <v>2</v>
      </c>
      <c r="F858" s="206">
        <v>15</v>
      </c>
      <c r="G858" s="206">
        <v>3</v>
      </c>
      <c r="H858" s="206">
        <v>36.116646735074625</v>
      </c>
      <c r="I858" s="207"/>
    </row>
    <row r="859" spans="1:9">
      <c r="A859" s="206">
        <v>42397.689899999998</v>
      </c>
      <c r="B859" s="206">
        <v>1</v>
      </c>
      <c r="C859" s="206">
        <v>1</v>
      </c>
      <c r="D859" s="206">
        <v>30</v>
      </c>
      <c r="E859" s="206">
        <v>3</v>
      </c>
      <c r="F859" s="206">
        <v>15</v>
      </c>
      <c r="G859" s="206">
        <v>3</v>
      </c>
      <c r="H859" s="206">
        <v>3.17</v>
      </c>
      <c r="I859" s="207"/>
    </row>
    <row r="860" spans="1:9">
      <c r="A860" s="206">
        <v>42397.689899999998</v>
      </c>
      <c r="B860" s="206">
        <v>1</v>
      </c>
      <c r="C860" s="206">
        <v>1</v>
      </c>
      <c r="D860" s="206">
        <v>30</v>
      </c>
      <c r="E860" s="206">
        <v>4</v>
      </c>
      <c r="F860" s="206">
        <v>15</v>
      </c>
      <c r="G860" s="206">
        <v>3</v>
      </c>
      <c r="H860" s="206">
        <v>30.27</v>
      </c>
      <c r="I860" s="207"/>
    </row>
    <row r="861" spans="1:9">
      <c r="A861" s="206">
        <v>42397.689899999998</v>
      </c>
      <c r="B861" s="206">
        <v>1</v>
      </c>
      <c r="C861" s="206">
        <v>1</v>
      </c>
      <c r="D861" s="206">
        <v>30</v>
      </c>
      <c r="E861" s="206">
        <v>3</v>
      </c>
      <c r="F861" s="206">
        <v>16</v>
      </c>
      <c r="G861" s="206">
        <v>2</v>
      </c>
      <c r="H861" s="206">
        <v>62.764470013162637</v>
      </c>
      <c r="I861" s="207"/>
    </row>
    <row r="862" spans="1:9">
      <c r="A862" s="206">
        <v>42397.689899999998</v>
      </c>
      <c r="B862" s="206">
        <v>1</v>
      </c>
      <c r="C862" s="206">
        <v>1</v>
      </c>
      <c r="D862" s="206">
        <v>30</v>
      </c>
      <c r="E862" s="206">
        <v>4</v>
      </c>
      <c r="F862" s="206">
        <v>16</v>
      </c>
      <c r="G862" s="206">
        <v>2</v>
      </c>
      <c r="H862" s="206">
        <v>6.5600000000000005</v>
      </c>
      <c r="I862" s="207"/>
    </row>
    <row r="863" spans="1:9">
      <c r="A863" s="206">
        <v>42397.689899999998</v>
      </c>
      <c r="B863" s="206">
        <v>1</v>
      </c>
      <c r="C863" s="206">
        <v>1</v>
      </c>
      <c r="D863" s="206">
        <v>30</v>
      </c>
      <c r="E863" s="206">
        <v>3</v>
      </c>
      <c r="F863" s="206">
        <v>16</v>
      </c>
      <c r="G863" s="206">
        <v>3</v>
      </c>
      <c r="H863" s="206">
        <v>32.698894765537467</v>
      </c>
      <c r="I863" s="207"/>
    </row>
    <row r="864" spans="1:9">
      <c r="A864" s="206">
        <v>42397.689899999998</v>
      </c>
      <c r="B864" s="206">
        <v>1</v>
      </c>
      <c r="C864" s="206">
        <v>1</v>
      </c>
      <c r="D864" s="206">
        <v>30</v>
      </c>
      <c r="E864" s="206">
        <v>4</v>
      </c>
      <c r="F864" s="206">
        <v>16</v>
      </c>
      <c r="G864" s="206">
        <v>3</v>
      </c>
      <c r="H864" s="206">
        <v>16.008171573675213</v>
      </c>
      <c r="I864" s="207"/>
    </row>
    <row r="865" spans="1:9">
      <c r="A865" s="206">
        <v>42397.689899999998</v>
      </c>
      <c r="B865" s="206">
        <v>1</v>
      </c>
      <c r="C865" s="206">
        <v>1</v>
      </c>
      <c r="D865" s="206">
        <v>30</v>
      </c>
      <c r="E865" s="206">
        <v>3</v>
      </c>
      <c r="F865" s="206">
        <v>17</v>
      </c>
      <c r="G865" s="206">
        <v>2</v>
      </c>
      <c r="H865" s="206">
        <v>164.77758381115387</v>
      </c>
      <c r="I865" s="207"/>
    </row>
    <row r="866" spans="1:9">
      <c r="A866" s="206">
        <v>42397.689899999998</v>
      </c>
      <c r="B866" s="206">
        <v>1</v>
      </c>
      <c r="C866" s="206">
        <v>1</v>
      </c>
      <c r="D866" s="206">
        <v>30</v>
      </c>
      <c r="E866" s="206">
        <v>3</v>
      </c>
      <c r="F866" s="206">
        <v>17</v>
      </c>
      <c r="G866" s="206">
        <v>3</v>
      </c>
      <c r="H866" s="206">
        <v>43.328731116138698</v>
      </c>
      <c r="I866" s="207"/>
    </row>
    <row r="867" spans="1:9">
      <c r="A867" s="206">
        <v>42397.689899999998</v>
      </c>
      <c r="B867" s="206">
        <v>1</v>
      </c>
      <c r="C867" s="206">
        <v>1</v>
      </c>
      <c r="D867" s="206">
        <v>30</v>
      </c>
      <c r="E867" s="206">
        <v>4</v>
      </c>
      <c r="F867" s="206">
        <v>17</v>
      </c>
      <c r="G867" s="206">
        <v>3</v>
      </c>
      <c r="H867" s="206">
        <v>20.263870488587045</v>
      </c>
      <c r="I867" s="207"/>
    </row>
    <row r="868" spans="1:9">
      <c r="A868" s="206">
        <v>42397.689899999998</v>
      </c>
      <c r="B868" s="206">
        <v>1</v>
      </c>
      <c r="C868" s="206">
        <v>1</v>
      </c>
      <c r="D868" s="206">
        <v>30</v>
      </c>
      <c r="E868" s="206">
        <v>3</v>
      </c>
      <c r="F868" s="206">
        <v>18</v>
      </c>
      <c r="G868" s="206">
        <v>3</v>
      </c>
      <c r="H868" s="206">
        <v>2.13</v>
      </c>
      <c r="I868" s="207"/>
    </row>
    <row r="869" spans="1:9">
      <c r="A869" s="206">
        <v>42397.689899999998</v>
      </c>
      <c r="B869" s="206">
        <v>1</v>
      </c>
      <c r="C869" s="206">
        <v>1</v>
      </c>
      <c r="D869" s="206">
        <v>30</v>
      </c>
      <c r="E869" s="206">
        <v>4</v>
      </c>
      <c r="F869" s="206">
        <v>18</v>
      </c>
      <c r="G869" s="206">
        <v>3</v>
      </c>
      <c r="H869" s="206">
        <v>1.56</v>
      </c>
      <c r="I869" s="207"/>
    </row>
    <row r="870" spans="1:9">
      <c r="A870" s="206">
        <v>42397.689899999998</v>
      </c>
      <c r="B870" s="206">
        <v>1</v>
      </c>
      <c r="C870" s="206">
        <v>1</v>
      </c>
      <c r="D870" s="206">
        <v>30</v>
      </c>
      <c r="E870" s="206">
        <v>3</v>
      </c>
      <c r="F870" s="206">
        <v>20</v>
      </c>
      <c r="G870" s="206">
        <v>2</v>
      </c>
      <c r="H870" s="206">
        <v>2.48</v>
      </c>
      <c r="I870" s="207"/>
    </row>
    <row r="871" spans="1:9">
      <c r="A871" s="206">
        <v>42397.689899999998</v>
      </c>
      <c r="B871" s="206">
        <v>1</v>
      </c>
      <c r="C871" s="206">
        <v>1</v>
      </c>
      <c r="D871" s="206">
        <v>30</v>
      </c>
      <c r="E871" s="206">
        <v>4</v>
      </c>
      <c r="F871" s="206">
        <v>20</v>
      </c>
      <c r="G871" s="206">
        <v>2</v>
      </c>
      <c r="H871" s="206">
        <v>5.3207773346441316</v>
      </c>
      <c r="I871" s="207"/>
    </row>
    <row r="872" spans="1:9">
      <c r="A872" s="206">
        <v>42397.689899999998</v>
      </c>
      <c r="B872" s="206">
        <v>1</v>
      </c>
      <c r="C872" s="206">
        <v>1</v>
      </c>
      <c r="D872" s="206">
        <v>30</v>
      </c>
      <c r="E872" s="206">
        <v>3</v>
      </c>
      <c r="F872" s="206">
        <v>20</v>
      </c>
      <c r="G872" s="206">
        <v>3</v>
      </c>
      <c r="H872" s="206">
        <v>4.6890790111940301</v>
      </c>
      <c r="I872" s="207"/>
    </row>
    <row r="873" spans="1:9">
      <c r="A873" s="206">
        <v>42397.689899999998</v>
      </c>
      <c r="B873" s="206">
        <v>1</v>
      </c>
      <c r="C873" s="206">
        <v>1</v>
      </c>
      <c r="D873" s="206">
        <v>30</v>
      </c>
      <c r="E873" s="206">
        <v>2</v>
      </c>
      <c r="F873" s="206">
        <v>22</v>
      </c>
      <c r="G873" s="206">
        <v>3</v>
      </c>
      <c r="H873" s="206">
        <v>5.0736824119826389</v>
      </c>
      <c r="I873" s="207"/>
    </row>
    <row r="874" spans="1:9">
      <c r="A874" s="206">
        <v>42397.689899999998</v>
      </c>
      <c r="B874" s="206">
        <v>1</v>
      </c>
      <c r="C874" s="206">
        <v>1</v>
      </c>
      <c r="D874" s="206">
        <v>30</v>
      </c>
      <c r="E874" s="206">
        <v>3</v>
      </c>
      <c r="F874" s="206">
        <v>22</v>
      </c>
      <c r="G874" s="206">
        <v>3</v>
      </c>
      <c r="H874" s="206">
        <v>36.265458128163417</v>
      </c>
      <c r="I874" s="207"/>
    </row>
    <row r="875" spans="1:9">
      <c r="A875" s="206">
        <v>42397.689899999998</v>
      </c>
      <c r="B875" s="206">
        <v>1</v>
      </c>
      <c r="C875" s="206">
        <v>1</v>
      </c>
      <c r="D875" s="206">
        <v>30</v>
      </c>
      <c r="E875" s="206">
        <v>4</v>
      </c>
      <c r="F875" s="206">
        <v>22</v>
      </c>
      <c r="G875" s="206">
        <v>3</v>
      </c>
      <c r="H875" s="206">
        <v>5.05</v>
      </c>
      <c r="I875" s="207"/>
    </row>
    <row r="876" spans="1:9">
      <c r="A876" s="206">
        <v>42397.689899999998</v>
      </c>
      <c r="B876" s="206">
        <v>1</v>
      </c>
      <c r="C876" s="206">
        <v>1</v>
      </c>
      <c r="D876" s="206">
        <v>30</v>
      </c>
      <c r="E876" s="206">
        <v>3</v>
      </c>
      <c r="F876" s="206">
        <v>26</v>
      </c>
      <c r="G876" s="206">
        <v>2</v>
      </c>
      <c r="H876" s="206">
        <v>13.244287854655981</v>
      </c>
      <c r="I876" s="207"/>
    </row>
    <row r="877" spans="1:9">
      <c r="A877" s="206">
        <v>42397.689899999998</v>
      </c>
      <c r="B877" s="206">
        <v>1</v>
      </c>
      <c r="C877" s="206">
        <v>1</v>
      </c>
      <c r="D877" s="206">
        <v>30</v>
      </c>
      <c r="E877" s="206">
        <v>4</v>
      </c>
      <c r="F877" s="206">
        <v>26</v>
      </c>
      <c r="G877" s="206">
        <v>2</v>
      </c>
      <c r="H877" s="206">
        <v>5.0600000000000005</v>
      </c>
      <c r="I877" s="207"/>
    </row>
    <row r="878" spans="1:9">
      <c r="A878" s="206">
        <v>42397.689899999998</v>
      </c>
      <c r="B878" s="206">
        <v>1</v>
      </c>
      <c r="C878" s="206">
        <v>1</v>
      </c>
      <c r="D878" s="206">
        <v>30</v>
      </c>
      <c r="E878" s="206">
        <v>3</v>
      </c>
      <c r="F878" s="206">
        <v>26</v>
      </c>
      <c r="G878" s="206">
        <v>3</v>
      </c>
      <c r="H878" s="206">
        <v>1.77</v>
      </c>
      <c r="I878" s="207"/>
    </row>
    <row r="879" spans="1:9">
      <c r="A879" s="206">
        <v>42397.689899999998</v>
      </c>
      <c r="B879" s="206">
        <v>1</v>
      </c>
      <c r="C879" s="206">
        <v>1</v>
      </c>
      <c r="D879" s="206">
        <v>30</v>
      </c>
      <c r="E879" s="206">
        <v>3</v>
      </c>
      <c r="F879" s="206">
        <v>27</v>
      </c>
      <c r="G879" s="206">
        <v>3</v>
      </c>
      <c r="H879" s="206">
        <v>1.54</v>
      </c>
      <c r="I879" s="207"/>
    </row>
    <row r="880" spans="1:9">
      <c r="A880" s="206">
        <v>42397.689899999998</v>
      </c>
      <c r="B880" s="206">
        <v>1</v>
      </c>
      <c r="C880" s="206">
        <v>1</v>
      </c>
      <c r="D880" s="206">
        <v>30</v>
      </c>
      <c r="E880" s="206">
        <v>3</v>
      </c>
      <c r="F880" s="206">
        <v>30</v>
      </c>
      <c r="G880" s="206">
        <v>2</v>
      </c>
      <c r="H880" s="206">
        <v>6.6880359067043873</v>
      </c>
      <c r="I880" s="207"/>
    </row>
    <row r="881" spans="1:9">
      <c r="A881" s="206">
        <v>42397.689899999998</v>
      </c>
      <c r="B881" s="206">
        <v>1</v>
      </c>
      <c r="C881" s="206">
        <v>1</v>
      </c>
      <c r="D881" s="206">
        <v>30</v>
      </c>
      <c r="E881" s="206">
        <v>3</v>
      </c>
      <c r="F881" s="206">
        <v>30</v>
      </c>
      <c r="G881" s="206">
        <v>3</v>
      </c>
      <c r="H881" s="206">
        <v>6.7374548912366858</v>
      </c>
      <c r="I881" s="207"/>
    </row>
    <row r="882" spans="1:9">
      <c r="A882" s="206">
        <v>42397.689899999998</v>
      </c>
      <c r="B882" s="206">
        <v>1</v>
      </c>
      <c r="C882" s="206">
        <v>1</v>
      </c>
      <c r="D882" s="206">
        <v>30</v>
      </c>
      <c r="E882" s="206">
        <v>2</v>
      </c>
      <c r="F882" s="206">
        <v>37</v>
      </c>
      <c r="G882" s="206">
        <v>3</v>
      </c>
      <c r="H882" s="206">
        <v>5.172520381047236</v>
      </c>
      <c r="I882" s="207"/>
    </row>
    <row r="883" spans="1:9">
      <c r="A883" s="206">
        <v>42397.689899999998</v>
      </c>
      <c r="B883" s="206">
        <v>1</v>
      </c>
      <c r="C883" s="206">
        <v>1</v>
      </c>
      <c r="D883" s="206">
        <v>30</v>
      </c>
      <c r="E883" s="206">
        <v>3</v>
      </c>
      <c r="F883" s="206">
        <v>37</v>
      </c>
      <c r="G883" s="206">
        <v>3</v>
      </c>
      <c r="H883" s="206">
        <v>3.0300000000000002</v>
      </c>
      <c r="I883" s="207"/>
    </row>
    <row r="884" spans="1:9">
      <c r="A884" s="206">
        <v>42397.689899999998</v>
      </c>
      <c r="B884" s="206">
        <v>1</v>
      </c>
      <c r="C884" s="206">
        <v>1</v>
      </c>
      <c r="D884" s="206">
        <v>30</v>
      </c>
      <c r="E884" s="206">
        <v>3</v>
      </c>
      <c r="F884" s="206">
        <v>39</v>
      </c>
      <c r="G884" s="206">
        <v>3</v>
      </c>
      <c r="H884" s="206">
        <v>16.649492017869687</v>
      </c>
      <c r="I884" s="207"/>
    </row>
    <row r="885" spans="1:9">
      <c r="A885" s="206">
        <v>42397.689899999998</v>
      </c>
      <c r="B885" s="206">
        <v>1</v>
      </c>
      <c r="C885" s="206">
        <v>1</v>
      </c>
      <c r="D885" s="206">
        <v>30</v>
      </c>
      <c r="E885" s="206">
        <v>4</v>
      </c>
      <c r="F885" s="206">
        <v>39</v>
      </c>
      <c r="G885" s="206">
        <v>3</v>
      </c>
      <c r="H885" s="206">
        <v>4.5959655615037542</v>
      </c>
      <c r="I885" s="207"/>
    </row>
    <row r="886" spans="1:9">
      <c r="A886" s="206">
        <v>42397.689899999998</v>
      </c>
      <c r="B886" s="206">
        <v>1</v>
      </c>
      <c r="C886" s="206">
        <v>1</v>
      </c>
      <c r="D886" s="206">
        <v>30</v>
      </c>
      <c r="E886" s="206">
        <v>3</v>
      </c>
      <c r="F886" s="206">
        <v>41</v>
      </c>
      <c r="G886" s="206">
        <v>1</v>
      </c>
      <c r="H886" s="206">
        <v>33.079656216058424</v>
      </c>
      <c r="I886" s="207"/>
    </row>
    <row r="887" spans="1:9">
      <c r="A887" s="206">
        <v>42397.689899999998</v>
      </c>
      <c r="B887" s="206">
        <v>1</v>
      </c>
      <c r="C887" s="206">
        <v>1</v>
      </c>
      <c r="D887" s="206">
        <v>30</v>
      </c>
      <c r="E887" s="206">
        <v>2</v>
      </c>
      <c r="F887" s="206">
        <v>42</v>
      </c>
      <c r="G887" s="206">
        <v>3</v>
      </c>
      <c r="H887" s="206">
        <v>8.4</v>
      </c>
      <c r="I887" s="207"/>
    </row>
    <row r="888" spans="1:9">
      <c r="A888" s="206">
        <v>42397.689899999998</v>
      </c>
      <c r="B888" s="206">
        <v>1</v>
      </c>
      <c r="C888" s="206">
        <v>1</v>
      </c>
      <c r="D888" s="206">
        <v>30</v>
      </c>
      <c r="E888" s="206">
        <v>3</v>
      </c>
      <c r="F888" s="206">
        <v>42</v>
      </c>
      <c r="G888" s="206">
        <v>3</v>
      </c>
      <c r="H888" s="206">
        <v>6.7209818963925869</v>
      </c>
      <c r="I888" s="207"/>
    </row>
    <row r="889" spans="1:9">
      <c r="A889" s="206">
        <v>42397.689899999998</v>
      </c>
      <c r="B889" s="206">
        <v>1</v>
      </c>
      <c r="C889" s="206">
        <v>1</v>
      </c>
      <c r="D889" s="206">
        <v>30</v>
      </c>
      <c r="E889" s="206">
        <v>3</v>
      </c>
      <c r="F889" s="206">
        <v>45</v>
      </c>
      <c r="G889" s="206">
        <v>1</v>
      </c>
      <c r="H889" s="206">
        <v>17.988510369756629</v>
      </c>
      <c r="I889" s="207"/>
    </row>
    <row r="890" spans="1:9">
      <c r="A890" s="206">
        <v>42397.689899999998</v>
      </c>
      <c r="B890" s="206">
        <v>1</v>
      </c>
      <c r="C890" s="206">
        <v>1</v>
      </c>
      <c r="D890" s="206">
        <v>30</v>
      </c>
      <c r="E890" s="206">
        <v>3</v>
      </c>
      <c r="F890" s="206">
        <v>48</v>
      </c>
      <c r="G890" s="206">
        <v>2</v>
      </c>
      <c r="H890" s="206">
        <v>7.0669147881186758</v>
      </c>
      <c r="I890" s="207"/>
    </row>
    <row r="891" spans="1:9">
      <c r="A891" s="206">
        <v>42397.689899999998</v>
      </c>
      <c r="B891" s="206">
        <v>1</v>
      </c>
      <c r="C891" s="206">
        <v>1</v>
      </c>
      <c r="D891" s="206">
        <v>30</v>
      </c>
      <c r="E891" s="206">
        <v>4</v>
      </c>
      <c r="F891" s="206">
        <v>54</v>
      </c>
      <c r="G891" s="206">
        <v>1</v>
      </c>
      <c r="H891" s="206">
        <v>3.9535187625838746</v>
      </c>
      <c r="I891" s="207"/>
    </row>
    <row r="892" spans="1:9">
      <c r="A892" s="206">
        <v>42397.689899999998</v>
      </c>
      <c r="B892" s="206">
        <v>1</v>
      </c>
      <c r="C892" s="206">
        <v>1</v>
      </c>
      <c r="D892" s="206">
        <v>30</v>
      </c>
      <c r="E892" s="206">
        <v>3</v>
      </c>
      <c r="F892" s="206">
        <v>56</v>
      </c>
      <c r="G892" s="206">
        <v>3</v>
      </c>
      <c r="H892" s="206">
        <v>16.868346720357867</v>
      </c>
      <c r="I892" s="207"/>
    </row>
    <row r="893" spans="1:9">
      <c r="A893" s="206">
        <v>42397.689899999998</v>
      </c>
      <c r="B893" s="206">
        <v>1</v>
      </c>
      <c r="C893" s="206">
        <v>1</v>
      </c>
      <c r="D893" s="206">
        <v>30</v>
      </c>
      <c r="E893" s="206">
        <v>3</v>
      </c>
      <c r="F893" s="206">
        <v>57</v>
      </c>
      <c r="G893" s="206">
        <v>1</v>
      </c>
      <c r="H893" s="206">
        <v>3.74</v>
      </c>
      <c r="I893" s="207"/>
    </row>
    <row r="894" spans="1:9">
      <c r="A894" s="206">
        <v>42397.689899999998</v>
      </c>
      <c r="B894" s="206">
        <v>1</v>
      </c>
      <c r="C894" s="206">
        <v>1</v>
      </c>
      <c r="D894" s="206">
        <v>30</v>
      </c>
      <c r="E894" s="206">
        <v>2</v>
      </c>
      <c r="F894" s="206">
        <v>57</v>
      </c>
      <c r="G894" s="206">
        <v>3</v>
      </c>
      <c r="H894" s="206">
        <v>37.085204110982801</v>
      </c>
      <c r="I894" s="207"/>
    </row>
    <row r="895" spans="1:9">
      <c r="A895" s="206">
        <v>42397.689899999998</v>
      </c>
      <c r="B895" s="206">
        <v>1</v>
      </c>
      <c r="C895" s="206">
        <v>1</v>
      </c>
      <c r="D895" s="206">
        <v>30</v>
      </c>
      <c r="E895" s="206">
        <v>3</v>
      </c>
      <c r="F895" s="206">
        <v>57</v>
      </c>
      <c r="G895" s="206">
        <v>3</v>
      </c>
      <c r="H895" s="206">
        <v>10.592135684755963</v>
      </c>
      <c r="I895" s="207"/>
    </row>
    <row r="896" spans="1:9">
      <c r="A896" s="206">
        <v>42397.689899999998</v>
      </c>
      <c r="B896" s="206">
        <v>1</v>
      </c>
      <c r="C896" s="206">
        <v>1</v>
      </c>
      <c r="D896" s="206">
        <v>30</v>
      </c>
      <c r="E896" s="206">
        <v>2</v>
      </c>
      <c r="F896" s="206">
        <v>58</v>
      </c>
      <c r="G896" s="206">
        <v>3</v>
      </c>
      <c r="H896" s="206">
        <v>2.75</v>
      </c>
      <c r="I896" s="207"/>
    </row>
    <row r="897" spans="1:9">
      <c r="A897" s="206">
        <v>42397.689899999998</v>
      </c>
      <c r="B897" s="206">
        <v>1</v>
      </c>
      <c r="C897" s="206">
        <v>1</v>
      </c>
      <c r="D897" s="206">
        <v>30</v>
      </c>
      <c r="E897" s="206">
        <v>2</v>
      </c>
      <c r="F897" s="206">
        <v>61</v>
      </c>
      <c r="G897" s="206">
        <v>3</v>
      </c>
      <c r="H897" s="206">
        <v>2.7955564380068432</v>
      </c>
      <c r="I897" s="207"/>
    </row>
    <row r="898" spans="1:9">
      <c r="A898" s="206">
        <v>42397.689899999998</v>
      </c>
      <c r="B898" s="206">
        <v>1</v>
      </c>
      <c r="C898" s="206">
        <v>1</v>
      </c>
      <c r="D898" s="206">
        <v>30</v>
      </c>
      <c r="E898" s="206">
        <v>3</v>
      </c>
      <c r="F898" s="206">
        <v>61</v>
      </c>
      <c r="G898" s="206">
        <v>3</v>
      </c>
      <c r="H898" s="206">
        <v>7.4622666643770641</v>
      </c>
      <c r="I898" s="207"/>
    </row>
    <row r="899" spans="1:9">
      <c r="A899" s="206">
        <v>42397.689899999998</v>
      </c>
      <c r="B899" s="206">
        <v>1</v>
      </c>
      <c r="C899" s="206">
        <v>1</v>
      </c>
      <c r="D899" s="206">
        <v>30</v>
      </c>
      <c r="E899" s="206">
        <v>3</v>
      </c>
      <c r="F899" s="206">
        <v>67</v>
      </c>
      <c r="G899" s="206">
        <v>2</v>
      </c>
      <c r="H899" s="206">
        <v>20.591243555124347</v>
      </c>
      <c r="I899" s="207"/>
    </row>
    <row r="900" spans="1:9">
      <c r="A900" s="206">
        <v>42397.689899999998</v>
      </c>
      <c r="B900" s="206">
        <v>1</v>
      </c>
      <c r="C900" s="206">
        <v>1</v>
      </c>
      <c r="D900" s="206">
        <v>30</v>
      </c>
      <c r="E900" s="206">
        <v>2</v>
      </c>
      <c r="F900" s="206">
        <v>74</v>
      </c>
      <c r="G900" s="206">
        <v>3</v>
      </c>
      <c r="H900" s="206">
        <v>3298.8847587003265</v>
      </c>
      <c r="I900" s="207"/>
    </row>
    <row r="901" spans="1:9">
      <c r="A901" s="206">
        <v>42397.689899999998</v>
      </c>
      <c r="B901" s="206">
        <v>1</v>
      </c>
      <c r="C901" s="206">
        <v>1</v>
      </c>
      <c r="D901" s="206">
        <v>30</v>
      </c>
      <c r="E901" s="206">
        <v>3</v>
      </c>
      <c r="F901" s="206">
        <v>74</v>
      </c>
      <c r="G901" s="206">
        <v>3</v>
      </c>
      <c r="H901" s="206">
        <v>3459.7221332035533</v>
      </c>
      <c r="I901" s="207"/>
    </row>
    <row r="902" spans="1:9">
      <c r="A902" s="206">
        <v>42397.689899999998</v>
      </c>
      <c r="B902" s="206">
        <v>1</v>
      </c>
      <c r="C902" s="206">
        <v>1</v>
      </c>
      <c r="D902" s="206">
        <v>30</v>
      </c>
      <c r="E902" s="206">
        <v>4</v>
      </c>
      <c r="F902" s="206">
        <v>74</v>
      </c>
      <c r="G902" s="206">
        <v>3</v>
      </c>
      <c r="H902" s="206">
        <v>2440.5342366104023</v>
      </c>
      <c r="I902" s="207"/>
    </row>
    <row r="903" spans="1:9">
      <c r="A903" s="206">
        <v>42397.689899999998</v>
      </c>
      <c r="B903" s="206">
        <v>1</v>
      </c>
      <c r="C903" s="206">
        <v>1</v>
      </c>
      <c r="D903" s="206">
        <v>30</v>
      </c>
      <c r="E903" s="206">
        <v>5</v>
      </c>
      <c r="F903" s="206">
        <v>74</v>
      </c>
      <c r="G903" s="206">
        <v>3</v>
      </c>
      <c r="H903" s="206">
        <v>47.176587188810707</v>
      </c>
      <c r="I903" s="207"/>
    </row>
    <row r="904" spans="1:9">
      <c r="A904" s="206"/>
      <c r="B904" s="206"/>
      <c r="C904" s="206"/>
      <c r="D904" s="206"/>
      <c r="E904" s="206"/>
      <c r="F904" s="206"/>
      <c r="G904" s="206"/>
      <c r="H904" s="206"/>
      <c r="I904" s="207"/>
    </row>
    <row r="905" spans="1:9">
      <c r="A905" s="206"/>
      <c r="B905" s="206"/>
      <c r="C905" s="206"/>
      <c r="D905" s="206"/>
      <c r="E905" s="206"/>
      <c r="F905" s="206"/>
      <c r="G905" s="206"/>
      <c r="H905" s="206"/>
      <c r="I905" s="207"/>
    </row>
    <row r="906" spans="1:9">
      <c r="A906" s="206"/>
      <c r="B906" s="206"/>
      <c r="C906" s="206"/>
      <c r="D906" s="206"/>
      <c r="E906" s="206"/>
      <c r="F906" s="206"/>
      <c r="G906" s="206"/>
      <c r="H906" s="206"/>
      <c r="I906" s="207"/>
    </row>
    <row r="907" spans="1:9">
      <c r="A907" s="206"/>
      <c r="B907" s="206"/>
      <c r="C907" s="206"/>
      <c r="D907" s="206"/>
      <c r="E907" s="206"/>
      <c r="F907" s="206"/>
      <c r="G907" s="206"/>
      <c r="H907" s="206"/>
      <c r="I907" s="207"/>
    </row>
    <row r="908" spans="1:9">
      <c r="A908" s="206"/>
      <c r="B908" s="206"/>
      <c r="C908" s="206"/>
      <c r="D908" s="206"/>
      <c r="E908" s="206"/>
      <c r="F908" s="206"/>
      <c r="G908" s="206"/>
      <c r="H908" s="206"/>
      <c r="I908" s="207"/>
    </row>
    <row r="909" spans="1:9">
      <c r="A909" s="206"/>
      <c r="B909" s="206"/>
      <c r="C909" s="206"/>
      <c r="D909" s="206"/>
      <c r="E909" s="206"/>
      <c r="F909" s="206"/>
      <c r="G909" s="206"/>
      <c r="H909" s="206"/>
      <c r="I909" s="207"/>
    </row>
    <row r="910" spans="1:9">
      <c r="A910" s="206"/>
      <c r="B910" s="206"/>
      <c r="C910" s="206"/>
      <c r="D910" s="206"/>
      <c r="E910" s="206"/>
      <c r="F910" s="206"/>
      <c r="G910" s="206"/>
      <c r="H910" s="206"/>
      <c r="I910" s="207"/>
    </row>
    <row r="911" spans="1:9">
      <c r="A911" s="206"/>
      <c r="B911" s="206"/>
      <c r="C911" s="206"/>
      <c r="D911" s="206"/>
      <c r="E911" s="206"/>
      <c r="F911" s="206"/>
      <c r="G911" s="206"/>
      <c r="H911" s="206"/>
      <c r="I911" s="207"/>
    </row>
    <row r="912" spans="1:9">
      <c r="A912" s="206"/>
      <c r="B912" s="206"/>
      <c r="C912" s="206"/>
      <c r="D912" s="206"/>
      <c r="E912" s="206"/>
      <c r="F912" s="206"/>
      <c r="G912" s="206"/>
      <c r="H912" s="206"/>
      <c r="I912" s="207"/>
    </row>
    <row r="913" spans="1:9">
      <c r="A913" s="206"/>
      <c r="B913" s="206"/>
      <c r="C913" s="206"/>
      <c r="D913" s="206"/>
      <c r="E913" s="206"/>
      <c r="F913" s="206"/>
      <c r="G913" s="206"/>
      <c r="H913" s="206"/>
      <c r="I913" s="207"/>
    </row>
    <row r="914" spans="1:9">
      <c r="A914" s="206"/>
      <c r="B914" s="206"/>
      <c r="C914" s="206"/>
      <c r="D914" s="206"/>
      <c r="E914" s="206"/>
      <c r="F914" s="206"/>
      <c r="G914" s="206"/>
      <c r="H914" s="206"/>
      <c r="I914" s="207"/>
    </row>
    <row r="915" spans="1:9">
      <c r="A915" s="206"/>
      <c r="B915" s="206"/>
      <c r="C915" s="206"/>
      <c r="D915" s="206"/>
      <c r="E915" s="206"/>
      <c r="F915" s="206"/>
      <c r="G915" s="206"/>
      <c r="H915" s="206"/>
      <c r="I915" s="207"/>
    </row>
    <row r="916" spans="1:9">
      <c r="A916" s="206"/>
      <c r="B916" s="206"/>
      <c r="C916" s="206"/>
      <c r="D916" s="206"/>
      <c r="E916" s="206"/>
      <c r="F916" s="206"/>
      <c r="G916" s="206"/>
      <c r="H916" s="206"/>
      <c r="I916" s="207"/>
    </row>
    <row r="917" spans="1:9">
      <c r="A917" s="206"/>
      <c r="B917" s="206"/>
      <c r="C917" s="206"/>
      <c r="D917" s="206"/>
      <c r="E917" s="206"/>
      <c r="F917" s="206"/>
      <c r="G917" s="206"/>
      <c r="H917" s="206"/>
      <c r="I917" s="207"/>
    </row>
    <row r="918" spans="1:9">
      <c r="A918" s="206"/>
      <c r="B918" s="206"/>
      <c r="C918" s="206"/>
      <c r="D918" s="206"/>
      <c r="E918" s="206"/>
      <c r="F918" s="206"/>
      <c r="G918" s="206"/>
      <c r="H918" s="206"/>
      <c r="I918" s="207"/>
    </row>
    <row r="919" spans="1:9">
      <c r="A919" s="206"/>
      <c r="B919" s="206"/>
      <c r="C919" s="206"/>
      <c r="D919" s="206"/>
      <c r="E919" s="206"/>
      <c r="F919" s="206"/>
      <c r="G919" s="206"/>
      <c r="H919" s="206"/>
      <c r="I919" s="207"/>
    </row>
    <row r="920" spans="1:9">
      <c r="A920" s="206"/>
      <c r="B920" s="206"/>
      <c r="C920" s="206"/>
      <c r="D920" s="206"/>
      <c r="E920" s="206"/>
      <c r="F920" s="206"/>
      <c r="G920" s="206"/>
      <c r="H920" s="206"/>
      <c r="I920" s="207"/>
    </row>
    <row r="921" spans="1:9">
      <c r="A921" s="206"/>
      <c r="B921" s="206"/>
      <c r="C921" s="206"/>
      <c r="D921" s="206"/>
      <c r="E921" s="206"/>
      <c r="F921" s="206"/>
      <c r="G921" s="206"/>
      <c r="H921" s="206"/>
      <c r="I921" s="207"/>
    </row>
    <row r="922" spans="1:9">
      <c r="A922" s="206"/>
      <c r="B922" s="206"/>
      <c r="C922" s="206"/>
      <c r="D922" s="206"/>
      <c r="E922" s="206"/>
      <c r="F922" s="206"/>
      <c r="G922" s="206"/>
      <c r="H922" s="206"/>
      <c r="I922" s="207"/>
    </row>
    <row r="923" spans="1:9">
      <c r="A923" s="206"/>
      <c r="B923" s="206"/>
      <c r="C923" s="206"/>
      <c r="D923" s="206"/>
      <c r="E923" s="206"/>
      <c r="F923" s="206"/>
      <c r="G923" s="206"/>
      <c r="H923" s="206"/>
      <c r="I923" s="207"/>
    </row>
    <row r="924" spans="1:9">
      <c r="A924" s="206"/>
      <c r="B924" s="206"/>
      <c r="C924" s="206"/>
      <c r="D924" s="206"/>
      <c r="E924" s="206"/>
      <c r="F924" s="206"/>
      <c r="G924" s="206"/>
      <c r="H924" s="206"/>
      <c r="I924" s="207"/>
    </row>
    <row r="925" spans="1:9">
      <c r="A925" s="206"/>
      <c r="B925" s="206"/>
      <c r="C925" s="206"/>
      <c r="D925" s="206"/>
      <c r="E925" s="206"/>
      <c r="F925" s="206"/>
      <c r="G925" s="206"/>
      <c r="H925" s="206"/>
      <c r="I925" s="207"/>
    </row>
    <row r="926" spans="1:9">
      <c r="A926" s="206"/>
      <c r="B926" s="206"/>
      <c r="C926" s="206"/>
      <c r="D926" s="206"/>
      <c r="E926" s="206"/>
      <c r="F926" s="206"/>
      <c r="G926" s="206"/>
      <c r="H926" s="206"/>
      <c r="I926" s="207"/>
    </row>
    <row r="927" spans="1:9">
      <c r="A927" s="206"/>
      <c r="B927" s="206"/>
      <c r="C927" s="206"/>
      <c r="D927" s="206"/>
      <c r="E927" s="206"/>
      <c r="F927" s="206"/>
      <c r="G927" s="206"/>
      <c r="H927" s="206"/>
      <c r="I927" s="207"/>
    </row>
    <row r="928" spans="1:9">
      <c r="A928" s="206"/>
      <c r="B928" s="206"/>
      <c r="C928" s="206"/>
      <c r="D928" s="206"/>
      <c r="E928" s="206"/>
      <c r="F928" s="206"/>
      <c r="G928" s="206"/>
      <c r="H928" s="206"/>
      <c r="I928" s="207"/>
    </row>
    <row r="929" spans="1:9">
      <c r="A929" s="206"/>
      <c r="B929" s="206"/>
      <c r="C929" s="206"/>
      <c r="D929" s="206"/>
      <c r="E929" s="206"/>
      <c r="F929" s="206"/>
      <c r="G929" s="206"/>
      <c r="H929" s="206"/>
      <c r="I929" s="207"/>
    </row>
    <row r="930" spans="1:9">
      <c r="A930" s="206"/>
      <c r="B930" s="206"/>
      <c r="C930" s="206"/>
      <c r="D930" s="206"/>
      <c r="E930" s="206"/>
      <c r="F930" s="206"/>
      <c r="G930" s="206"/>
      <c r="H930" s="206"/>
      <c r="I930" s="207"/>
    </row>
    <row r="931" spans="1:9">
      <c r="A931" s="206"/>
      <c r="B931" s="206"/>
      <c r="C931" s="206"/>
      <c r="D931" s="206"/>
      <c r="E931" s="206"/>
      <c r="F931" s="206"/>
      <c r="G931" s="206"/>
      <c r="H931" s="206"/>
      <c r="I931" s="207"/>
    </row>
    <row r="932" spans="1:9">
      <c r="A932" s="206"/>
      <c r="B932" s="206"/>
      <c r="C932" s="206"/>
      <c r="D932" s="206"/>
      <c r="E932" s="206"/>
      <c r="F932" s="206"/>
      <c r="G932" s="206"/>
      <c r="H932" s="206"/>
      <c r="I932" s="207"/>
    </row>
    <row r="933" spans="1:9">
      <c r="A933" s="206"/>
      <c r="B933" s="206"/>
      <c r="C933" s="206"/>
      <c r="D933" s="206"/>
      <c r="E933" s="206"/>
      <c r="F933" s="206"/>
      <c r="G933" s="206"/>
      <c r="H933" s="206"/>
      <c r="I933" s="207"/>
    </row>
    <row r="934" spans="1:9">
      <c r="A934" s="206"/>
      <c r="B934" s="206"/>
      <c r="C934" s="206"/>
      <c r="D934" s="206"/>
      <c r="E934" s="206"/>
      <c r="F934" s="206"/>
      <c r="G934" s="206"/>
      <c r="H934" s="206"/>
      <c r="I934" s="207"/>
    </row>
    <row r="935" spans="1:9">
      <c r="A935" s="206"/>
      <c r="B935" s="206"/>
      <c r="C935" s="206"/>
      <c r="D935" s="206"/>
      <c r="E935" s="206"/>
      <c r="F935" s="206"/>
      <c r="G935" s="206"/>
      <c r="H935" s="206"/>
      <c r="I935" s="207"/>
    </row>
    <row r="936" spans="1:9">
      <c r="A936" s="206"/>
      <c r="B936" s="206"/>
      <c r="C936" s="206"/>
      <c r="D936" s="206"/>
      <c r="E936" s="206"/>
      <c r="F936" s="206"/>
      <c r="G936" s="206"/>
      <c r="H936" s="206"/>
      <c r="I936" s="207"/>
    </row>
    <row r="937" spans="1:9">
      <c r="A937" s="206"/>
      <c r="B937" s="206"/>
      <c r="C937" s="206"/>
      <c r="D937" s="206"/>
      <c r="E937" s="206"/>
      <c r="F937" s="206"/>
      <c r="G937" s="206"/>
      <c r="H937" s="206"/>
      <c r="I937" s="207"/>
    </row>
    <row r="938" spans="1:9">
      <c r="A938" s="206"/>
      <c r="B938" s="206"/>
      <c r="C938" s="206"/>
      <c r="D938" s="206"/>
      <c r="E938" s="206"/>
      <c r="F938" s="206"/>
      <c r="G938" s="206"/>
      <c r="H938" s="206"/>
      <c r="I938" s="207"/>
    </row>
    <row r="939" spans="1:9">
      <c r="A939" s="206"/>
      <c r="B939" s="206"/>
      <c r="C939" s="206"/>
      <c r="D939" s="206"/>
      <c r="E939" s="206"/>
      <c r="F939" s="206"/>
      <c r="G939" s="206"/>
      <c r="H939" s="206"/>
      <c r="I939" s="207"/>
    </row>
    <row r="940" spans="1:9">
      <c r="A940" s="206"/>
      <c r="B940" s="206"/>
      <c r="C940" s="206"/>
      <c r="D940" s="206"/>
      <c r="E940" s="206"/>
      <c r="F940" s="206"/>
      <c r="G940" s="206"/>
      <c r="H940" s="206"/>
      <c r="I940" s="207"/>
    </row>
    <row r="941" spans="1:9">
      <c r="A941" s="206"/>
      <c r="B941" s="206"/>
      <c r="C941" s="206"/>
      <c r="D941" s="206"/>
      <c r="E941" s="206"/>
      <c r="F941" s="206"/>
      <c r="G941" s="206"/>
      <c r="H941" s="206"/>
      <c r="I941" s="207"/>
    </row>
    <row r="942" spans="1:9">
      <c r="A942" s="206"/>
      <c r="B942" s="206"/>
      <c r="C942" s="206"/>
      <c r="D942" s="206"/>
      <c r="E942" s="206"/>
      <c r="F942" s="206"/>
      <c r="G942" s="206"/>
      <c r="H942" s="206"/>
      <c r="I942" s="207"/>
    </row>
    <row r="943" spans="1:9">
      <c r="A943" s="206"/>
      <c r="B943" s="206"/>
      <c r="C943" s="206"/>
      <c r="D943" s="206"/>
      <c r="E943" s="206"/>
      <c r="F943" s="206"/>
      <c r="G943" s="206"/>
      <c r="H943" s="206"/>
      <c r="I943" s="207"/>
    </row>
    <row r="944" spans="1:9">
      <c r="A944" s="206"/>
      <c r="B944" s="206"/>
      <c r="C944" s="206"/>
      <c r="D944" s="206"/>
      <c r="E944" s="206"/>
      <c r="F944" s="206"/>
      <c r="G944" s="206"/>
      <c r="H944" s="206"/>
      <c r="I944" s="207"/>
    </row>
    <row r="945" spans="1:9">
      <c r="A945" s="206"/>
      <c r="B945" s="206"/>
      <c r="C945" s="206"/>
      <c r="D945" s="206"/>
      <c r="E945" s="206"/>
      <c r="F945" s="206"/>
      <c r="G945" s="206"/>
      <c r="H945" s="206"/>
      <c r="I945" s="207"/>
    </row>
    <row r="946" spans="1:9">
      <c r="A946" s="206"/>
      <c r="B946" s="206"/>
      <c r="C946" s="206"/>
      <c r="D946" s="206"/>
      <c r="E946" s="206"/>
      <c r="F946" s="206"/>
      <c r="G946" s="206"/>
      <c r="H946" s="206"/>
      <c r="I946" s="207"/>
    </row>
    <row r="947" spans="1:9">
      <c r="A947" s="206"/>
      <c r="B947" s="206"/>
      <c r="C947" s="206"/>
      <c r="D947" s="206"/>
      <c r="E947" s="206"/>
      <c r="F947" s="206"/>
      <c r="G947" s="206"/>
      <c r="H947" s="206"/>
      <c r="I947" s="207"/>
    </row>
    <row r="948" spans="1:9">
      <c r="A948" s="206"/>
      <c r="B948" s="206"/>
      <c r="C948" s="206"/>
      <c r="D948" s="206"/>
      <c r="E948" s="206"/>
      <c r="F948" s="206"/>
      <c r="G948" s="206"/>
      <c r="H948" s="206"/>
      <c r="I948" s="207"/>
    </row>
    <row r="949" spans="1:9">
      <c r="A949" s="206"/>
      <c r="B949" s="206"/>
      <c r="C949" s="206"/>
      <c r="D949" s="206"/>
      <c r="E949" s="206"/>
      <c r="F949" s="206"/>
      <c r="G949" s="206"/>
      <c r="H949" s="206"/>
      <c r="I949" s="207"/>
    </row>
    <row r="950" spans="1:9">
      <c r="A950" s="206"/>
      <c r="B950" s="206"/>
      <c r="C950" s="206"/>
      <c r="D950" s="206"/>
      <c r="E950" s="206"/>
      <c r="F950" s="206"/>
      <c r="G950" s="206"/>
      <c r="H950" s="206"/>
      <c r="I950" s="207"/>
    </row>
    <row r="951" spans="1:9">
      <c r="A951" s="206"/>
      <c r="B951" s="206"/>
      <c r="C951" s="206"/>
      <c r="D951" s="206"/>
      <c r="E951" s="206"/>
      <c r="F951" s="206"/>
      <c r="G951" s="206"/>
      <c r="H951" s="206"/>
      <c r="I951" s="207"/>
    </row>
  </sheetData>
  <autoFilter ref="A1:I951" xr:uid="{00000000-0009-0000-0000-000012000000}"/>
  <sortState xmlns:xlrd2="http://schemas.microsoft.com/office/spreadsheetml/2017/richdata2" ref="A2:I951">
    <sortCondition ref="D2"/>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30"/>
  <dimension ref="A1:W32"/>
  <sheetViews>
    <sheetView topLeftCell="A55" workbookViewId="0">
      <selection activeCell="H16" sqref="H16"/>
    </sheetView>
  </sheetViews>
  <sheetFormatPr defaultRowHeight="14.4"/>
  <cols>
    <col min="2" max="3" width="10.5546875" bestFit="1" customWidth="1"/>
    <col min="7" max="7" width="9.109375" bestFit="1" customWidth="1"/>
    <col min="13" max="13" width="9.109375" bestFit="1" customWidth="1"/>
  </cols>
  <sheetData>
    <row r="1" spans="1:23">
      <c r="A1" s="73" t="s">
        <v>1038</v>
      </c>
    </row>
    <row r="2" spans="1:23">
      <c r="A2" s="135" t="s">
        <v>134</v>
      </c>
      <c r="B2" s="135" t="s">
        <v>1045</v>
      </c>
      <c r="C2" s="135" t="s">
        <v>1046</v>
      </c>
      <c r="D2" s="135" t="s">
        <v>1047</v>
      </c>
      <c r="E2" s="135" t="s">
        <v>1048</v>
      </c>
      <c r="F2" s="135" t="s">
        <v>1049</v>
      </c>
      <c r="G2" s="135" t="s">
        <v>406</v>
      </c>
      <c r="H2" s="135" t="s">
        <v>1031</v>
      </c>
      <c r="I2" s="135" t="s">
        <v>1050</v>
      </c>
      <c r="J2" s="135" t="s">
        <v>1059</v>
      </c>
      <c r="K2" s="135" t="s">
        <v>1051</v>
      </c>
      <c r="L2" s="135" t="s">
        <v>1052</v>
      </c>
      <c r="M2" s="135" t="s">
        <v>1053</v>
      </c>
      <c r="N2" s="135" t="s">
        <v>1054</v>
      </c>
      <c r="O2" s="135" t="s">
        <v>1055</v>
      </c>
      <c r="P2" s="135" t="s">
        <v>1056</v>
      </c>
      <c r="Q2" s="135" t="s">
        <v>1033</v>
      </c>
      <c r="R2" s="135" t="s">
        <v>1057</v>
      </c>
      <c r="S2" s="135" t="s">
        <v>1043</v>
      </c>
      <c r="T2" s="135" t="s">
        <v>1058</v>
      </c>
      <c r="U2" s="135" t="s">
        <v>133</v>
      </c>
    </row>
    <row r="3" spans="1:23">
      <c r="A3" s="2">
        <v>67</v>
      </c>
      <c r="B3" s="118"/>
      <c r="C3" s="118">
        <v>5.2009999999999999E-3</v>
      </c>
      <c r="D3" s="118">
        <v>3.3330000000000005E-2</v>
      </c>
      <c r="E3" s="118">
        <v>0.49627899999999997</v>
      </c>
      <c r="F3" s="118">
        <v>1.5702000000000001E-2</v>
      </c>
      <c r="G3" s="118">
        <v>1.9767E-2</v>
      </c>
      <c r="H3" s="118">
        <v>143.35269200000002</v>
      </c>
      <c r="I3" s="118">
        <v>19.551016999999998</v>
      </c>
      <c r="J3" s="118">
        <v>49.391430999999997</v>
      </c>
      <c r="K3" s="118">
        <v>8.8912890000000004</v>
      </c>
      <c r="L3" s="118">
        <v>8.0900000000000004E-4</v>
      </c>
      <c r="M3" s="118">
        <v>11.424065999999998</v>
      </c>
      <c r="N3" s="118">
        <v>2.8957850000000001</v>
      </c>
      <c r="O3" s="118">
        <v>17.728618000000001</v>
      </c>
      <c r="P3" s="118">
        <v>1917.2821220000001</v>
      </c>
      <c r="Q3" s="118">
        <v>194.60315299999996</v>
      </c>
      <c r="R3" s="118">
        <v>1.1705490000000001</v>
      </c>
      <c r="S3" s="118">
        <v>7.3579999999999991E-3</v>
      </c>
      <c r="T3" s="118">
        <v>10.130832999999999</v>
      </c>
      <c r="U3" s="120">
        <v>2377.0000010000003</v>
      </c>
    </row>
    <row r="4" spans="1:23">
      <c r="A4" s="2">
        <v>69</v>
      </c>
      <c r="B4" s="118">
        <v>8.9718009999999992</v>
      </c>
      <c r="C4" s="172">
        <v>0.8058590000000001</v>
      </c>
      <c r="D4" s="118"/>
      <c r="E4" s="172">
        <v>1.7814159999999999</v>
      </c>
      <c r="F4" s="118"/>
      <c r="G4" s="118"/>
      <c r="H4" s="169">
        <v>13.387512000000001</v>
      </c>
      <c r="I4" s="169">
        <v>4.2176289999999996</v>
      </c>
      <c r="J4" s="118"/>
      <c r="K4" s="118"/>
      <c r="L4" s="118"/>
      <c r="M4" s="169">
        <v>0.57889200000000007</v>
      </c>
      <c r="N4" s="169"/>
      <c r="O4" s="169">
        <v>7.3704419999999997</v>
      </c>
      <c r="P4" s="169">
        <v>3028.3603079999998</v>
      </c>
      <c r="Q4" s="169">
        <v>79.157299999999992</v>
      </c>
      <c r="R4" s="118"/>
      <c r="S4" s="118"/>
      <c r="T4" s="169">
        <v>0.368842</v>
      </c>
      <c r="U4" s="118">
        <v>3145.0000009999994</v>
      </c>
    </row>
    <row r="5" spans="1:23">
      <c r="A5" s="2">
        <v>71</v>
      </c>
      <c r="B5" s="118"/>
      <c r="C5" s="172">
        <v>78.31570099999999</v>
      </c>
      <c r="D5" s="118"/>
      <c r="E5" s="172">
        <v>24.657217999999997</v>
      </c>
      <c r="F5" s="118"/>
      <c r="G5" s="118"/>
      <c r="H5" s="169">
        <v>881.170343</v>
      </c>
      <c r="I5" s="169">
        <v>2.6103730000000001</v>
      </c>
      <c r="J5" s="172">
        <v>121.42405699999999</v>
      </c>
      <c r="K5" s="118"/>
      <c r="L5" s="118"/>
      <c r="M5" s="169">
        <v>22.305055000000003</v>
      </c>
      <c r="N5" s="169"/>
      <c r="O5" s="169">
        <v>120.532944</v>
      </c>
      <c r="P5" s="169">
        <v>862.46206799999993</v>
      </c>
      <c r="Q5" s="169">
        <v>19.960186</v>
      </c>
      <c r="R5" s="118"/>
      <c r="S5" s="118"/>
      <c r="T5" s="169">
        <v>11.562053000000001</v>
      </c>
      <c r="U5" s="118">
        <v>2144.9999979999998</v>
      </c>
    </row>
    <row r="6" spans="1:23">
      <c r="O6" s="73" t="s">
        <v>1375</v>
      </c>
    </row>
    <row r="7" spans="1:23">
      <c r="O7" s="135" t="s">
        <v>134</v>
      </c>
      <c r="P7" s="135">
        <v>6</v>
      </c>
      <c r="Q7" s="135">
        <v>10</v>
      </c>
      <c r="R7" s="135">
        <v>11</v>
      </c>
      <c r="S7" s="135">
        <v>13</v>
      </c>
      <c r="T7" s="135">
        <v>14</v>
      </c>
      <c r="U7" s="135">
        <v>16</v>
      </c>
      <c r="V7" s="135">
        <v>17</v>
      </c>
      <c r="W7" s="135">
        <v>33</v>
      </c>
    </row>
    <row r="8" spans="1:23">
      <c r="A8" s="73" t="s">
        <v>1044</v>
      </c>
      <c r="O8" s="2">
        <v>67</v>
      </c>
      <c r="P8" s="178">
        <v>4.0461702970320292</v>
      </c>
      <c r="Q8" s="178">
        <v>22.37393500949829</v>
      </c>
      <c r="R8" s="178">
        <v>176.50153614231428</v>
      </c>
      <c r="S8" s="178">
        <v>1500.9402555162108</v>
      </c>
      <c r="T8" s="178">
        <v>170.88165901113561</v>
      </c>
      <c r="U8" s="178">
        <v>476.12317231428005</v>
      </c>
      <c r="V8" s="178">
        <v>10.286459153767309</v>
      </c>
      <c r="W8" s="178">
        <v>15.84681255576151</v>
      </c>
    </row>
    <row r="9" spans="1:23">
      <c r="A9" s="135" t="s">
        <v>134</v>
      </c>
      <c r="B9" s="135" t="s">
        <v>1050</v>
      </c>
      <c r="C9" s="135" t="s">
        <v>1053</v>
      </c>
      <c r="D9" s="135" t="s">
        <v>1055</v>
      </c>
      <c r="E9" s="135" t="s">
        <v>1031</v>
      </c>
      <c r="F9" s="135" t="s">
        <v>1058</v>
      </c>
      <c r="G9" s="135" t="s">
        <v>1056</v>
      </c>
      <c r="H9" s="135" t="s">
        <v>1033</v>
      </c>
      <c r="I9" s="135" t="s">
        <v>1048</v>
      </c>
      <c r="J9" s="135" t="s">
        <v>1049</v>
      </c>
      <c r="K9" s="135" t="s">
        <v>1046</v>
      </c>
      <c r="L9" s="135" t="s">
        <v>1045</v>
      </c>
      <c r="M9" s="135" t="s">
        <v>133</v>
      </c>
      <c r="O9" s="2">
        <v>70</v>
      </c>
      <c r="P9" s="178"/>
      <c r="Q9" s="178"/>
      <c r="R9" s="178">
        <v>25.131725328808272</v>
      </c>
      <c r="S9" s="178">
        <v>1954.1020661640946</v>
      </c>
      <c r="T9" s="178">
        <v>49.101958499754176</v>
      </c>
      <c r="U9" s="178">
        <v>114.94972414175236</v>
      </c>
      <c r="V9" s="178">
        <v>0.71452586559039899</v>
      </c>
      <c r="W9" s="178"/>
    </row>
    <row r="10" spans="1:23">
      <c r="A10" s="2">
        <v>67</v>
      </c>
      <c r="B10" s="164"/>
      <c r="C10" s="164"/>
      <c r="D10" s="164"/>
      <c r="E10" s="164">
        <v>82.551101145173206</v>
      </c>
      <c r="F10" s="164"/>
      <c r="G10" s="164">
        <v>1562.8893762522725</v>
      </c>
      <c r="H10" s="164">
        <v>481.21603263390466</v>
      </c>
      <c r="I10" s="164">
        <v>247.36686721759213</v>
      </c>
      <c r="J10" s="164">
        <v>2.976622751057961</v>
      </c>
      <c r="K10" s="164"/>
      <c r="L10" s="164"/>
      <c r="M10" s="3">
        <v>2377.0000000000005</v>
      </c>
      <c r="O10" s="137"/>
      <c r="P10" s="179"/>
      <c r="Q10" s="179"/>
      <c r="R10" s="179"/>
      <c r="S10" s="179"/>
      <c r="T10" s="179"/>
      <c r="U10" s="179"/>
      <c r="V10" s="179"/>
      <c r="W10" s="179"/>
    </row>
    <row r="11" spans="1:23">
      <c r="A11" s="2">
        <v>68</v>
      </c>
      <c r="B11" s="164">
        <v>5.35091329928939</v>
      </c>
      <c r="C11" s="165">
        <v>7.0775774834786101E-2</v>
      </c>
      <c r="D11" s="165">
        <v>0.46715099992296899</v>
      </c>
      <c r="E11" s="164">
        <v>1.2575558083673271</v>
      </c>
      <c r="F11" s="165">
        <v>0.14627329134612241</v>
      </c>
      <c r="G11" s="164">
        <v>2912.9052137620693</v>
      </c>
      <c r="H11" s="164">
        <v>101.5028727347577</v>
      </c>
      <c r="I11" s="164">
        <v>112.4589923190851</v>
      </c>
      <c r="J11" s="164"/>
      <c r="K11" s="164">
        <v>0.54758128364566405</v>
      </c>
      <c r="L11" s="164">
        <v>8.2926707266876196</v>
      </c>
      <c r="M11" s="3">
        <v>3143.0000000000059</v>
      </c>
    </row>
    <row r="12" spans="1:23">
      <c r="A12" s="2">
        <v>71</v>
      </c>
      <c r="B12" s="164"/>
      <c r="C12" s="164"/>
      <c r="D12" s="164"/>
      <c r="E12" s="164">
        <v>23.1088161104981</v>
      </c>
      <c r="F12" s="164"/>
      <c r="G12" s="164">
        <v>1960.1039493598525</v>
      </c>
      <c r="H12" s="164">
        <v>54.902168253610377</v>
      </c>
      <c r="I12" s="164">
        <v>105.02787075173964</v>
      </c>
      <c r="J12" s="164">
        <v>0.85719552430027801</v>
      </c>
      <c r="K12" s="164"/>
      <c r="L12" s="164"/>
      <c r="M12" s="3">
        <v>2144.0000000000009</v>
      </c>
    </row>
    <row r="13" spans="1:23">
      <c r="A13" s="2"/>
      <c r="B13" s="164"/>
      <c r="C13" s="164"/>
      <c r="D13" s="164"/>
      <c r="E13" s="164"/>
      <c r="F13" s="164"/>
      <c r="G13" s="164"/>
      <c r="H13" s="164"/>
      <c r="I13" s="164"/>
      <c r="J13" s="164"/>
      <c r="K13" s="164"/>
      <c r="L13" s="164"/>
      <c r="M13" s="3"/>
      <c r="Q13" s="2"/>
      <c r="R13" s="120"/>
      <c r="S13" s="120"/>
      <c r="T13" s="120"/>
      <c r="U13" s="178"/>
    </row>
    <row r="14" spans="1:23">
      <c r="A14" s="73" t="s">
        <v>888</v>
      </c>
      <c r="B14" s="164"/>
      <c r="C14" s="164"/>
      <c r="D14" s="164"/>
      <c r="E14" s="164"/>
      <c r="F14" s="73" t="s">
        <v>889</v>
      </c>
      <c r="G14" s="164"/>
      <c r="H14" s="164"/>
      <c r="I14" s="164"/>
      <c r="J14" s="164"/>
      <c r="K14" s="73" t="s">
        <v>1062</v>
      </c>
      <c r="L14" s="164"/>
      <c r="M14" s="164" t="s">
        <v>1372</v>
      </c>
      <c r="N14" t="s">
        <v>1373</v>
      </c>
      <c r="Q14" s="2"/>
      <c r="R14" s="120"/>
      <c r="S14" s="120"/>
      <c r="T14" s="120"/>
      <c r="U14" s="178"/>
    </row>
    <row r="15" spans="1:23">
      <c r="A15" s="73" t="s">
        <v>227</v>
      </c>
      <c r="B15" s="168" t="s">
        <v>1038</v>
      </c>
      <c r="C15" s="168" t="s">
        <v>1060</v>
      </c>
      <c r="E15" s="73"/>
      <c r="F15" s="73" t="s">
        <v>227</v>
      </c>
      <c r="G15" s="73" t="s">
        <v>1038</v>
      </c>
      <c r="H15" s="205" t="s">
        <v>1060</v>
      </c>
      <c r="I15" s="205"/>
      <c r="J15" s="73"/>
      <c r="K15" s="73" t="s">
        <v>227</v>
      </c>
      <c r="L15" s="73" t="s">
        <v>1038</v>
      </c>
      <c r="M15" s="73" t="s">
        <v>1060</v>
      </c>
      <c r="N15" s="73"/>
      <c r="Q15" s="2"/>
      <c r="R15" s="120"/>
      <c r="S15" s="120"/>
      <c r="T15" s="120"/>
      <c r="U15" s="178"/>
    </row>
    <row r="16" spans="1:23">
      <c r="A16" t="s">
        <v>1050</v>
      </c>
      <c r="B16" s="166">
        <v>4.2176289999999996</v>
      </c>
      <c r="C16" s="166">
        <v>5.35091329928939</v>
      </c>
      <c r="F16" t="s">
        <v>1050</v>
      </c>
      <c r="G16" s="170">
        <v>2.6103730000000001</v>
      </c>
      <c r="K16" t="s">
        <v>1050</v>
      </c>
      <c r="L16" s="120">
        <v>19.551016999999998</v>
      </c>
      <c r="Q16" s="2"/>
      <c r="R16" s="120"/>
      <c r="S16" s="120"/>
      <c r="T16" s="120"/>
      <c r="U16" s="178"/>
    </row>
    <row r="17" spans="1:21">
      <c r="A17" t="s">
        <v>1061</v>
      </c>
      <c r="B17" s="166">
        <v>0.57889200000000007</v>
      </c>
      <c r="C17" s="166">
        <v>7.0775774834786101E-2</v>
      </c>
      <c r="F17" t="s">
        <v>1061</v>
      </c>
      <c r="G17" s="170">
        <v>22.305055000000003</v>
      </c>
      <c r="K17" t="s">
        <v>1065</v>
      </c>
      <c r="L17" s="120">
        <v>8.8912890000000004</v>
      </c>
      <c r="Q17" s="2"/>
      <c r="R17" s="120"/>
      <c r="S17" s="120"/>
      <c r="T17" s="120"/>
      <c r="U17" s="178"/>
    </row>
    <row r="18" spans="1:21">
      <c r="A18" t="s">
        <v>1055</v>
      </c>
      <c r="B18" s="166">
        <v>7.3704419999999997</v>
      </c>
      <c r="C18" s="166">
        <v>0.46715099992296899</v>
      </c>
      <c r="F18" t="s">
        <v>1055</v>
      </c>
      <c r="G18" s="170">
        <v>120.532944</v>
      </c>
      <c r="K18" t="s">
        <v>1061</v>
      </c>
      <c r="L18" s="120">
        <v>11.42</v>
      </c>
      <c r="M18">
        <v>4</v>
      </c>
      <c r="Q18" s="2"/>
      <c r="R18" s="120"/>
      <c r="S18" s="120"/>
      <c r="T18" s="120"/>
      <c r="U18" s="178"/>
    </row>
    <row r="19" spans="1:21">
      <c r="A19" t="s">
        <v>1031</v>
      </c>
      <c r="B19" s="166">
        <v>13.387512000000001</v>
      </c>
      <c r="C19" s="166">
        <v>1.2575558083673271</v>
      </c>
      <c r="F19" t="s">
        <v>1031</v>
      </c>
      <c r="G19" s="170">
        <v>881.170343</v>
      </c>
      <c r="H19">
        <v>25</v>
      </c>
      <c r="K19" t="s">
        <v>1057</v>
      </c>
      <c r="L19" s="120">
        <v>1.17</v>
      </c>
      <c r="Q19" s="2"/>
      <c r="R19" s="120"/>
      <c r="S19" s="120"/>
      <c r="T19" s="120"/>
      <c r="U19" s="178"/>
    </row>
    <row r="20" spans="1:21">
      <c r="A20" t="s">
        <v>1058</v>
      </c>
      <c r="B20" s="166">
        <v>0.37</v>
      </c>
      <c r="C20" s="166">
        <v>0.14627329134612241</v>
      </c>
      <c r="F20" t="s">
        <v>1058</v>
      </c>
      <c r="G20" s="170">
        <v>11.56</v>
      </c>
      <c r="K20" t="s">
        <v>1054</v>
      </c>
      <c r="L20" s="120">
        <v>2.8957850000000001</v>
      </c>
      <c r="Q20" s="2"/>
      <c r="R20" s="120"/>
      <c r="S20" s="120"/>
      <c r="T20" s="120"/>
      <c r="U20" s="178"/>
    </row>
    <row r="21" spans="1:21">
      <c r="A21" t="s">
        <v>1056</v>
      </c>
      <c r="B21" s="166">
        <v>3028.3603079999998</v>
      </c>
      <c r="C21" s="166">
        <v>2912.9052137620693</v>
      </c>
      <c r="F21" t="s">
        <v>1056</v>
      </c>
      <c r="G21" s="170">
        <v>862.46206799999993</v>
      </c>
      <c r="H21">
        <v>1954</v>
      </c>
      <c r="K21" t="s">
        <v>1055</v>
      </c>
      <c r="L21" s="120">
        <v>17.728618000000001</v>
      </c>
      <c r="Q21" s="2"/>
      <c r="R21" s="120"/>
      <c r="S21" s="120"/>
      <c r="T21" s="120"/>
      <c r="U21" s="178"/>
    </row>
    <row r="22" spans="1:21">
      <c r="A22" t="s">
        <v>1033</v>
      </c>
      <c r="B22" s="166">
        <v>79.157299999999992</v>
      </c>
      <c r="C22" s="166">
        <v>101.5028727347577</v>
      </c>
      <c r="F22" t="s">
        <v>1033</v>
      </c>
      <c r="G22" s="171">
        <v>19.960186</v>
      </c>
      <c r="H22">
        <v>49.1</v>
      </c>
      <c r="K22" t="s">
        <v>1305</v>
      </c>
      <c r="L22" s="120">
        <v>0</v>
      </c>
      <c r="M22">
        <v>22.4</v>
      </c>
    </row>
    <row r="23" spans="1:21">
      <c r="A23" t="s">
        <v>1048</v>
      </c>
      <c r="B23" s="166">
        <v>1.7814159999999999</v>
      </c>
      <c r="C23" s="166">
        <v>112.4589923190851</v>
      </c>
      <c r="F23" t="s">
        <v>1048</v>
      </c>
      <c r="G23" s="170">
        <v>24.657217999999997</v>
      </c>
      <c r="H23">
        <v>115</v>
      </c>
      <c r="K23" t="s">
        <v>1031</v>
      </c>
      <c r="L23" s="120">
        <v>143.35269200000002</v>
      </c>
      <c r="M23">
        <v>176.6</v>
      </c>
      <c r="Q23" s="2"/>
      <c r="R23" s="120"/>
      <c r="S23" s="120"/>
      <c r="T23" s="120"/>
    </row>
    <row r="24" spans="1:21">
      <c r="A24" t="s">
        <v>1049</v>
      </c>
      <c r="B24" s="166"/>
      <c r="C24" s="166"/>
      <c r="F24" t="s">
        <v>1049</v>
      </c>
      <c r="G24" s="170"/>
      <c r="H24">
        <v>0.7</v>
      </c>
      <c r="K24" t="s">
        <v>1058</v>
      </c>
      <c r="L24" s="120">
        <v>10.130000000000001</v>
      </c>
      <c r="Q24" s="2"/>
      <c r="R24" s="120"/>
      <c r="S24" s="120"/>
      <c r="T24" s="120"/>
    </row>
    <row r="25" spans="1:21">
      <c r="A25" t="s">
        <v>1046</v>
      </c>
      <c r="B25" s="166">
        <v>0.8058590000000001</v>
      </c>
      <c r="C25" s="166">
        <v>0.54758128364566405</v>
      </c>
      <c r="F25" t="s">
        <v>1064</v>
      </c>
      <c r="G25" s="170">
        <v>121.42</v>
      </c>
      <c r="K25" t="s">
        <v>1056</v>
      </c>
      <c r="L25" s="120">
        <v>1917.2821220000001</v>
      </c>
      <c r="M25">
        <v>1501</v>
      </c>
      <c r="Q25" s="2"/>
      <c r="R25" s="120"/>
      <c r="S25" s="120"/>
      <c r="T25" s="120"/>
    </row>
    <row r="26" spans="1:21">
      <c r="A26" t="s">
        <v>1045</v>
      </c>
      <c r="B26" s="173">
        <v>8.9718009999999992</v>
      </c>
      <c r="C26" s="166">
        <v>8.2926707266876196</v>
      </c>
      <c r="F26" t="s">
        <v>1046</v>
      </c>
      <c r="G26" s="170">
        <v>78.31570099999999</v>
      </c>
      <c r="K26" t="s">
        <v>1033</v>
      </c>
      <c r="L26" s="120">
        <v>194.6</v>
      </c>
      <c r="M26">
        <v>171</v>
      </c>
      <c r="Q26" s="2"/>
      <c r="R26" s="120"/>
      <c r="S26" s="120"/>
      <c r="T26" s="120"/>
    </row>
    <row r="27" spans="1:21">
      <c r="B27" s="118"/>
      <c r="F27" t="s">
        <v>1045</v>
      </c>
      <c r="G27" s="170"/>
      <c r="K27" t="s">
        <v>1048</v>
      </c>
      <c r="L27" s="120">
        <v>0.49627899999999997</v>
      </c>
      <c r="M27" s="204">
        <v>476</v>
      </c>
      <c r="Q27" s="2"/>
      <c r="R27" s="120"/>
      <c r="S27" s="120"/>
      <c r="T27" s="120"/>
    </row>
    <row r="28" spans="1:21">
      <c r="G28" s="167"/>
      <c r="K28" t="s">
        <v>1049</v>
      </c>
      <c r="L28" s="120">
        <v>1.5702000000000001E-2</v>
      </c>
      <c r="M28">
        <v>10</v>
      </c>
    </row>
    <row r="29" spans="1:21">
      <c r="K29" t="s">
        <v>1063</v>
      </c>
      <c r="L29" s="120">
        <f>0.02</f>
        <v>0.02</v>
      </c>
    </row>
    <row r="30" spans="1:21">
      <c r="K30" t="s">
        <v>1368</v>
      </c>
      <c r="L30" s="120">
        <v>49.391430999999997</v>
      </c>
      <c r="M30">
        <v>15.8</v>
      </c>
    </row>
    <row r="31" spans="1:21">
      <c r="K31" t="s">
        <v>1046</v>
      </c>
      <c r="L31" s="120">
        <v>0.01</v>
      </c>
    </row>
    <row r="32" spans="1:21">
      <c r="K32" t="s">
        <v>1063</v>
      </c>
      <c r="L32" s="120">
        <v>0</v>
      </c>
      <c r="M32" s="201"/>
    </row>
  </sheetData>
  <pageMargins left="0.7" right="0.7" top="0.75" bottom="0.75" header="0.3" footer="0.3"/>
  <drawing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3:J16"/>
  <sheetViews>
    <sheetView workbookViewId="0">
      <selection activeCell="A12" sqref="A12:J16"/>
    </sheetView>
  </sheetViews>
  <sheetFormatPr defaultRowHeight="14.4"/>
  <cols>
    <col min="1" max="1" width="16.6640625" customWidth="1"/>
    <col min="2" max="2" width="6.44140625" customWidth="1"/>
    <col min="3" max="3" width="4.44140625" customWidth="1"/>
    <col min="4" max="4" width="4.88671875" customWidth="1"/>
    <col min="5" max="7" width="4.109375" customWidth="1"/>
    <col min="8" max="8" width="4.21875" customWidth="1"/>
    <col min="9" max="9" width="8" customWidth="1"/>
    <col min="10" max="10" width="10.77734375" bestFit="1" customWidth="1"/>
  </cols>
  <sheetData>
    <row r="3" spans="1:10">
      <c r="A3" s="1" t="s">
        <v>1230</v>
      </c>
      <c r="B3" s="1" t="s">
        <v>877</v>
      </c>
    </row>
    <row r="4" spans="1:10">
      <c r="A4" s="1" t="s">
        <v>134</v>
      </c>
      <c r="B4" t="s">
        <v>143</v>
      </c>
      <c r="C4" t="s">
        <v>138</v>
      </c>
      <c r="D4" t="s">
        <v>68</v>
      </c>
      <c r="E4" t="s">
        <v>1342</v>
      </c>
      <c r="F4" t="s">
        <v>56</v>
      </c>
      <c r="G4" t="s">
        <v>137</v>
      </c>
      <c r="H4" t="s">
        <v>1343</v>
      </c>
      <c r="I4" t="s">
        <v>1299</v>
      </c>
      <c r="J4" t="s">
        <v>133</v>
      </c>
    </row>
    <row r="5" spans="1:10">
      <c r="A5" s="2" t="s">
        <v>1062</v>
      </c>
      <c r="B5" s="3">
        <v>1</v>
      </c>
      <c r="C5" s="3">
        <v>3</v>
      </c>
      <c r="D5" s="3">
        <v>9</v>
      </c>
      <c r="E5" s="3">
        <v>2</v>
      </c>
      <c r="F5" s="3">
        <v>38</v>
      </c>
      <c r="G5" s="3">
        <v>42</v>
      </c>
      <c r="H5" s="3">
        <v>1</v>
      </c>
      <c r="I5" s="3">
        <v>3</v>
      </c>
      <c r="J5" s="3">
        <v>99</v>
      </c>
    </row>
    <row r="6" spans="1:10">
      <c r="A6" s="2" t="s">
        <v>1229</v>
      </c>
      <c r="B6" s="3"/>
      <c r="C6" s="3"/>
      <c r="D6" s="3">
        <v>1</v>
      </c>
      <c r="E6" s="3"/>
      <c r="F6" s="3">
        <v>10</v>
      </c>
      <c r="G6" s="3">
        <v>8</v>
      </c>
      <c r="H6" s="3"/>
      <c r="I6" s="3"/>
      <c r="J6" s="3">
        <v>19</v>
      </c>
    </row>
    <row r="7" spans="1:10">
      <c r="A7" s="2" t="s">
        <v>889</v>
      </c>
      <c r="B7" s="3">
        <v>2</v>
      </c>
      <c r="C7" s="3">
        <v>1</v>
      </c>
      <c r="D7" s="3">
        <v>9</v>
      </c>
      <c r="E7" s="3"/>
      <c r="F7" s="3">
        <v>379</v>
      </c>
      <c r="G7" s="3">
        <v>17</v>
      </c>
      <c r="H7" s="3"/>
      <c r="I7" s="3"/>
      <c r="J7" s="3">
        <v>408</v>
      </c>
    </row>
    <row r="8" spans="1:10">
      <c r="A8" s="2" t="s">
        <v>133</v>
      </c>
      <c r="B8" s="3">
        <v>3</v>
      </c>
      <c r="C8" s="3">
        <v>4</v>
      </c>
      <c r="D8" s="3">
        <v>19</v>
      </c>
      <c r="E8" s="3">
        <v>2</v>
      </c>
      <c r="F8" s="3">
        <v>427</v>
      </c>
      <c r="G8" s="3">
        <v>67</v>
      </c>
      <c r="H8" s="3">
        <v>1</v>
      </c>
      <c r="I8" s="3">
        <v>3</v>
      </c>
      <c r="J8" s="3">
        <v>526</v>
      </c>
    </row>
    <row r="12" spans="1:10">
      <c r="A12" t="s">
        <v>134</v>
      </c>
      <c r="B12" t="s">
        <v>143</v>
      </c>
      <c r="C12" t="s">
        <v>138</v>
      </c>
      <c r="D12" t="s">
        <v>68</v>
      </c>
      <c r="E12" t="s">
        <v>1342</v>
      </c>
      <c r="F12" t="s">
        <v>56</v>
      </c>
      <c r="G12" t="s">
        <v>137</v>
      </c>
      <c r="H12" t="s">
        <v>1343</v>
      </c>
      <c r="I12" t="s">
        <v>1299</v>
      </c>
      <c r="J12" t="s">
        <v>133</v>
      </c>
    </row>
    <row r="14" spans="1:10">
      <c r="A14" t="s">
        <v>1229</v>
      </c>
      <c r="D14">
        <v>1</v>
      </c>
      <c r="F14">
        <v>10</v>
      </c>
      <c r="G14">
        <v>8</v>
      </c>
      <c r="J14">
        <v>19</v>
      </c>
    </row>
    <row r="15" spans="1:10">
      <c r="A15" t="s">
        <v>889</v>
      </c>
      <c r="B15">
        <v>2</v>
      </c>
      <c r="C15">
        <v>1</v>
      </c>
      <c r="D15">
        <v>9</v>
      </c>
      <c r="F15">
        <v>379</v>
      </c>
      <c r="G15">
        <v>17</v>
      </c>
      <c r="J15">
        <v>408</v>
      </c>
    </row>
    <row r="16" spans="1:10">
      <c r="A16" t="s">
        <v>1062</v>
      </c>
      <c r="B16">
        <v>1</v>
      </c>
      <c r="C16">
        <v>3</v>
      </c>
      <c r="D16">
        <v>9</v>
      </c>
      <c r="E16">
        <v>2</v>
      </c>
      <c r="F16">
        <v>38</v>
      </c>
      <c r="G16">
        <v>42</v>
      </c>
      <c r="H16">
        <v>1</v>
      </c>
      <c r="I16">
        <v>3</v>
      </c>
      <c r="J16">
        <v>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4" tint="0.79998168889431442"/>
  </sheetPr>
  <dimension ref="A1:O534"/>
  <sheetViews>
    <sheetView topLeftCell="A504" workbookViewId="0">
      <selection activeCell="P532" sqref="P532"/>
    </sheetView>
  </sheetViews>
  <sheetFormatPr defaultRowHeight="14.4"/>
  <cols>
    <col min="6" max="6" width="14.6640625" customWidth="1"/>
  </cols>
  <sheetData>
    <row r="1" spans="1:15">
      <c r="A1" s="134" t="s">
        <v>12</v>
      </c>
      <c r="B1" t="s">
        <v>739</v>
      </c>
      <c r="C1" t="s">
        <v>740</v>
      </c>
      <c r="D1" t="s">
        <v>555</v>
      </c>
      <c r="E1" t="s">
        <v>741</v>
      </c>
      <c r="F1" t="s">
        <v>743</v>
      </c>
      <c r="G1" t="s">
        <v>583</v>
      </c>
      <c r="H1" t="s">
        <v>744</v>
      </c>
      <c r="I1" t="s">
        <v>42</v>
      </c>
      <c r="J1" t="s">
        <v>43</v>
      </c>
      <c r="K1" t="s">
        <v>14</v>
      </c>
      <c r="L1" t="s">
        <v>13</v>
      </c>
      <c r="M1" t="s">
        <v>746</v>
      </c>
      <c r="N1" t="s">
        <v>144</v>
      </c>
      <c r="O1" t="s">
        <v>221</v>
      </c>
    </row>
    <row r="2" spans="1:15">
      <c r="A2" s="134">
        <v>1</v>
      </c>
      <c r="B2">
        <v>2005</v>
      </c>
      <c r="C2">
        <v>20050901</v>
      </c>
      <c r="D2">
        <v>23</v>
      </c>
      <c r="E2">
        <v>12</v>
      </c>
      <c r="F2" t="s">
        <v>264</v>
      </c>
      <c r="G2">
        <v>210479</v>
      </c>
      <c r="H2">
        <v>1</v>
      </c>
      <c r="I2" t="s">
        <v>87</v>
      </c>
      <c r="J2" t="s">
        <v>707</v>
      </c>
      <c r="K2">
        <v>2002</v>
      </c>
      <c r="L2">
        <v>3</v>
      </c>
      <c r="M2">
        <v>2003</v>
      </c>
      <c r="N2" t="e">
        <f>VLOOKUP(G2,#REF!,2,FALSE)</f>
        <v>#REF!</v>
      </c>
      <c r="O2" t="s">
        <v>889</v>
      </c>
    </row>
    <row r="3" spans="1:15">
      <c r="A3" s="134">
        <v>1</v>
      </c>
      <c r="B3">
        <v>2005</v>
      </c>
      <c r="C3">
        <v>20050901</v>
      </c>
      <c r="D3">
        <v>23</v>
      </c>
      <c r="E3">
        <v>12</v>
      </c>
      <c r="F3" t="s">
        <v>264</v>
      </c>
      <c r="G3">
        <v>210479</v>
      </c>
      <c r="H3">
        <v>1</v>
      </c>
      <c r="I3" t="s">
        <v>87</v>
      </c>
      <c r="J3" t="s">
        <v>707</v>
      </c>
      <c r="K3">
        <v>2002</v>
      </c>
      <c r="L3">
        <v>3</v>
      </c>
      <c r="M3">
        <v>2003</v>
      </c>
      <c r="N3" t="e">
        <f>VLOOKUP(G3,#REF!,2,FALSE)</f>
        <v>#REF!</v>
      </c>
      <c r="O3" t="s">
        <v>889</v>
      </c>
    </row>
    <row r="4" spans="1:15">
      <c r="A4" s="134">
        <v>1</v>
      </c>
      <c r="B4">
        <v>2006</v>
      </c>
      <c r="C4">
        <v>20060817</v>
      </c>
      <c r="D4">
        <v>23</v>
      </c>
      <c r="E4">
        <v>12</v>
      </c>
      <c r="F4" t="s">
        <v>264</v>
      </c>
      <c r="G4">
        <v>210479</v>
      </c>
      <c r="H4">
        <v>2.37</v>
      </c>
      <c r="I4" t="s">
        <v>87</v>
      </c>
      <c r="J4" t="s">
        <v>707</v>
      </c>
      <c r="K4">
        <v>2002</v>
      </c>
      <c r="L4">
        <v>3</v>
      </c>
      <c r="M4">
        <v>2003</v>
      </c>
      <c r="N4" t="e">
        <f>VLOOKUP(G4,#REF!,2,FALSE)</f>
        <v>#REF!</v>
      </c>
      <c r="O4" t="s">
        <v>889</v>
      </c>
    </row>
    <row r="5" spans="1:15">
      <c r="A5" s="134">
        <v>1</v>
      </c>
      <c r="B5">
        <v>2006</v>
      </c>
      <c r="C5">
        <v>20060817</v>
      </c>
      <c r="D5">
        <v>23</v>
      </c>
      <c r="E5">
        <v>12</v>
      </c>
      <c r="F5" t="s">
        <v>264</v>
      </c>
      <c r="G5">
        <v>210479</v>
      </c>
      <c r="H5">
        <v>2.37</v>
      </c>
      <c r="I5" t="s">
        <v>87</v>
      </c>
      <c r="J5" t="s">
        <v>707</v>
      </c>
      <c r="K5">
        <v>2002</v>
      </c>
      <c r="L5">
        <v>3</v>
      </c>
      <c r="M5">
        <v>2003</v>
      </c>
      <c r="N5" t="e">
        <f>VLOOKUP(G5,#REF!,2,FALSE)</f>
        <v>#REF!</v>
      </c>
      <c r="O5" t="s">
        <v>889</v>
      </c>
    </row>
    <row r="6" spans="1:15">
      <c r="A6" s="134">
        <v>1</v>
      </c>
      <c r="B6">
        <v>2006</v>
      </c>
      <c r="C6">
        <v>20060830</v>
      </c>
      <c r="D6">
        <v>23</v>
      </c>
      <c r="E6">
        <v>12</v>
      </c>
      <c r="F6" t="s">
        <v>264</v>
      </c>
      <c r="G6">
        <v>210479</v>
      </c>
      <c r="H6">
        <v>0</v>
      </c>
      <c r="I6" t="s">
        <v>87</v>
      </c>
      <c r="J6" t="s">
        <v>707</v>
      </c>
      <c r="K6">
        <v>2002</v>
      </c>
      <c r="L6">
        <v>3</v>
      </c>
      <c r="M6">
        <v>2003</v>
      </c>
      <c r="N6" t="e">
        <f>VLOOKUP(G6,#REF!,2,FALSE)</f>
        <v>#REF!</v>
      </c>
      <c r="O6" t="s">
        <v>889</v>
      </c>
    </row>
    <row r="7" spans="1:15">
      <c r="A7" s="134">
        <v>1</v>
      </c>
      <c r="B7">
        <v>2007</v>
      </c>
      <c r="C7">
        <v>20070816</v>
      </c>
      <c r="D7">
        <v>23</v>
      </c>
      <c r="E7">
        <v>12</v>
      </c>
      <c r="F7" t="s">
        <v>264</v>
      </c>
      <c r="G7">
        <v>210547</v>
      </c>
      <c r="H7">
        <v>1.5</v>
      </c>
      <c r="I7" t="s">
        <v>92</v>
      </c>
      <c r="J7" t="s">
        <v>710</v>
      </c>
      <c r="K7">
        <v>2003</v>
      </c>
      <c r="L7">
        <v>3</v>
      </c>
      <c r="M7">
        <v>2004</v>
      </c>
      <c r="N7" t="e">
        <f>VLOOKUP(G7,#REF!,2,FALSE)</f>
        <v>#REF!</v>
      </c>
      <c r="O7" t="s">
        <v>889</v>
      </c>
    </row>
    <row r="8" spans="1:15">
      <c r="A8" s="134">
        <v>1</v>
      </c>
      <c r="B8">
        <v>2007</v>
      </c>
      <c r="C8">
        <v>20070817</v>
      </c>
      <c r="D8">
        <v>23</v>
      </c>
      <c r="E8">
        <v>12</v>
      </c>
      <c r="F8" t="s">
        <v>264</v>
      </c>
      <c r="G8">
        <v>210547</v>
      </c>
      <c r="H8">
        <v>1.5</v>
      </c>
      <c r="I8" t="s">
        <v>92</v>
      </c>
      <c r="J8" t="s">
        <v>710</v>
      </c>
      <c r="K8">
        <v>2003</v>
      </c>
      <c r="L8">
        <v>3</v>
      </c>
      <c r="M8">
        <v>2004</v>
      </c>
      <c r="N8" t="e">
        <f>VLOOKUP(G8,#REF!,2,FALSE)</f>
        <v>#REF!</v>
      </c>
      <c r="O8" t="s">
        <v>889</v>
      </c>
    </row>
    <row r="9" spans="1:15">
      <c r="A9" s="134">
        <v>1</v>
      </c>
      <c r="B9">
        <v>2006</v>
      </c>
      <c r="C9">
        <v>20060823</v>
      </c>
      <c r="D9">
        <v>23</v>
      </c>
      <c r="E9">
        <v>16</v>
      </c>
      <c r="F9" t="s">
        <v>264</v>
      </c>
      <c r="G9">
        <v>632282</v>
      </c>
      <c r="H9">
        <v>1.82</v>
      </c>
      <c r="I9" t="s">
        <v>1093</v>
      </c>
      <c r="J9" t="s">
        <v>729</v>
      </c>
      <c r="K9">
        <v>2003</v>
      </c>
      <c r="L9">
        <v>3</v>
      </c>
      <c r="M9">
        <v>2004</v>
      </c>
      <c r="N9" t="e">
        <f>VLOOKUP(G9,#REF!,2,FALSE)</f>
        <v>#REF!</v>
      </c>
      <c r="O9" t="s">
        <v>889</v>
      </c>
    </row>
    <row r="10" spans="1:15">
      <c r="A10" s="134">
        <v>1</v>
      </c>
      <c r="B10">
        <v>2006</v>
      </c>
      <c r="C10">
        <v>20060823</v>
      </c>
      <c r="D10">
        <v>23</v>
      </c>
      <c r="E10">
        <v>16</v>
      </c>
      <c r="F10" t="s">
        <v>264</v>
      </c>
      <c r="G10">
        <v>632282</v>
      </c>
      <c r="H10">
        <v>1.82</v>
      </c>
      <c r="I10" t="s">
        <v>1093</v>
      </c>
      <c r="J10" t="s">
        <v>729</v>
      </c>
      <c r="K10">
        <v>2003</v>
      </c>
      <c r="L10">
        <v>3</v>
      </c>
      <c r="M10">
        <v>2004</v>
      </c>
      <c r="N10" t="e">
        <f>VLOOKUP(G10,#REF!,2,FALSE)</f>
        <v>#REF!</v>
      </c>
      <c r="O10" t="s">
        <v>889</v>
      </c>
    </row>
    <row r="11" spans="1:15">
      <c r="A11" s="134">
        <v>1</v>
      </c>
      <c r="B11">
        <v>2006</v>
      </c>
      <c r="C11">
        <v>20060829</v>
      </c>
      <c r="D11">
        <v>23</v>
      </c>
      <c r="E11">
        <v>16</v>
      </c>
      <c r="F11" t="s">
        <v>264</v>
      </c>
      <c r="G11">
        <v>632282</v>
      </c>
      <c r="H11">
        <v>5.87</v>
      </c>
      <c r="I11" t="s">
        <v>1093</v>
      </c>
      <c r="J11" t="s">
        <v>729</v>
      </c>
      <c r="K11">
        <v>2003</v>
      </c>
      <c r="L11">
        <v>3</v>
      </c>
      <c r="M11">
        <v>2004</v>
      </c>
      <c r="N11" t="e">
        <f>VLOOKUP(G11,#REF!,2,FALSE)</f>
        <v>#REF!</v>
      </c>
      <c r="O11" t="s">
        <v>889</v>
      </c>
    </row>
    <row r="12" spans="1:15">
      <c r="A12" s="134">
        <v>1</v>
      </c>
      <c r="B12">
        <v>2006</v>
      </c>
      <c r="C12">
        <v>20060829</v>
      </c>
      <c r="D12">
        <v>23</v>
      </c>
      <c r="E12">
        <v>16</v>
      </c>
      <c r="F12" t="s">
        <v>264</v>
      </c>
      <c r="G12">
        <v>632282</v>
      </c>
      <c r="H12">
        <v>5.87</v>
      </c>
      <c r="I12" t="s">
        <v>1093</v>
      </c>
      <c r="J12" t="s">
        <v>729</v>
      </c>
      <c r="K12">
        <v>2003</v>
      </c>
      <c r="L12">
        <v>3</v>
      </c>
      <c r="M12">
        <v>2004</v>
      </c>
      <c r="N12" t="e">
        <f>VLOOKUP(G12,#REF!,2,FALSE)</f>
        <v>#REF!</v>
      </c>
      <c r="O12" t="s">
        <v>889</v>
      </c>
    </row>
    <row r="13" spans="1:15">
      <c r="A13" s="134">
        <v>1</v>
      </c>
      <c r="B13">
        <v>2006</v>
      </c>
      <c r="C13">
        <v>20060829</v>
      </c>
      <c r="D13">
        <v>23</v>
      </c>
      <c r="E13">
        <v>16</v>
      </c>
      <c r="F13" t="s">
        <v>264</v>
      </c>
      <c r="G13">
        <v>632282</v>
      </c>
      <c r="H13">
        <v>5.87</v>
      </c>
      <c r="I13" t="s">
        <v>1093</v>
      </c>
      <c r="J13" t="s">
        <v>729</v>
      </c>
      <c r="K13">
        <v>2003</v>
      </c>
      <c r="L13">
        <v>3</v>
      </c>
      <c r="M13">
        <v>2004</v>
      </c>
      <c r="N13" t="e">
        <f>VLOOKUP(G13,#REF!,2,FALSE)</f>
        <v>#REF!</v>
      </c>
      <c r="O13" t="s">
        <v>889</v>
      </c>
    </row>
    <row r="14" spans="1:15">
      <c r="A14" s="134">
        <v>1</v>
      </c>
      <c r="B14">
        <v>2006</v>
      </c>
      <c r="C14">
        <v>20060822</v>
      </c>
      <c r="D14">
        <v>23</v>
      </c>
      <c r="E14">
        <v>12</v>
      </c>
      <c r="F14" t="s">
        <v>264</v>
      </c>
      <c r="G14">
        <v>632472</v>
      </c>
      <c r="H14">
        <v>1.82</v>
      </c>
      <c r="I14" t="s">
        <v>79</v>
      </c>
      <c r="J14" t="s">
        <v>720</v>
      </c>
      <c r="K14">
        <v>2003</v>
      </c>
      <c r="L14">
        <v>3</v>
      </c>
      <c r="M14">
        <v>2004</v>
      </c>
      <c r="N14" t="e">
        <f>VLOOKUP(G14,#REF!,2,FALSE)</f>
        <v>#REF!</v>
      </c>
      <c r="O14" t="s">
        <v>889</v>
      </c>
    </row>
    <row r="15" spans="1:15">
      <c r="A15" s="134">
        <v>1</v>
      </c>
      <c r="B15">
        <v>2006</v>
      </c>
      <c r="C15">
        <v>20060822</v>
      </c>
      <c r="D15">
        <v>23</v>
      </c>
      <c r="E15">
        <v>12</v>
      </c>
      <c r="F15" t="s">
        <v>264</v>
      </c>
      <c r="G15">
        <v>632472</v>
      </c>
      <c r="H15">
        <v>1.82</v>
      </c>
      <c r="I15" t="s">
        <v>79</v>
      </c>
      <c r="J15" t="s">
        <v>720</v>
      </c>
      <c r="K15">
        <v>2003</v>
      </c>
      <c r="L15">
        <v>3</v>
      </c>
      <c r="M15">
        <v>2004</v>
      </c>
      <c r="N15" t="e">
        <f>VLOOKUP(G15,#REF!,2,FALSE)</f>
        <v>#REF!</v>
      </c>
      <c r="O15" t="s">
        <v>889</v>
      </c>
    </row>
    <row r="16" spans="1:15">
      <c r="A16" s="134">
        <v>1</v>
      </c>
      <c r="B16">
        <v>2006</v>
      </c>
      <c r="C16">
        <v>20060823</v>
      </c>
      <c r="D16">
        <v>23</v>
      </c>
      <c r="E16">
        <v>12</v>
      </c>
      <c r="F16" t="s">
        <v>264</v>
      </c>
      <c r="G16">
        <v>632472</v>
      </c>
      <c r="H16">
        <v>1.82</v>
      </c>
      <c r="I16" t="s">
        <v>79</v>
      </c>
      <c r="J16" t="s">
        <v>720</v>
      </c>
      <c r="K16">
        <v>2003</v>
      </c>
      <c r="L16">
        <v>3</v>
      </c>
      <c r="M16">
        <v>2004</v>
      </c>
      <c r="N16" t="e">
        <f>VLOOKUP(G16,#REF!,2,FALSE)</f>
        <v>#REF!</v>
      </c>
      <c r="O16" t="s">
        <v>889</v>
      </c>
    </row>
    <row r="17" spans="1:15">
      <c r="A17" s="134">
        <v>1</v>
      </c>
      <c r="B17">
        <v>2007</v>
      </c>
      <c r="C17">
        <v>20070916</v>
      </c>
      <c r="D17">
        <v>23</v>
      </c>
      <c r="E17">
        <v>12</v>
      </c>
      <c r="F17" t="s">
        <v>264</v>
      </c>
      <c r="G17">
        <v>632472</v>
      </c>
      <c r="H17">
        <v>16.190000000000001</v>
      </c>
      <c r="I17" t="s">
        <v>79</v>
      </c>
      <c r="J17" t="s">
        <v>720</v>
      </c>
      <c r="K17">
        <v>2003</v>
      </c>
      <c r="L17">
        <v>3</v>
      </c>
      <c r="M17">
        <v>2004</v>
      </c>
      <c r="N17" t="e">
        <f>VLOOKUP(G17,#REF!,2,FALSE)</f>
        <v>#REF!</v>
      </c>
      <c r="O17" t="s">
        <v>889</v>
      </c>
    </row>
    <row r="18" spans="1:15">
      <c r="A18" s="134">
        <v>1</v>
      </c>
      <c r="B18">
        <v>2007</v>
      </c>
      <c r="C18">
        <v>20070916</v>
      </c>
      <c r="D18">
        <v>23</v>
      </c>
      <c r="E18">
        <v>12</v>
      </c>
      <c r="F18" t="s">
        <v>264</v>
      </c>
      <c r="G18">
        <v>632472</v>
      </c>
      <c r="H18">
        <v>16.190000000000001</v>
      </c>
      <c r="I18" t="s">
        <v>79</v>
      </c>
      <c r="J18" t="s">
        <v>720</v>
      </c>
      <c r="K18">
        <v>2003</v>
      </c>
      <c r="L18">
        <v>3</v>
      </c>
      <c r="M18">
        <v>2004</v>
      </c>
      <c r="N18" t="e">
        <f>VLOOKUP(G18,#REF!,2,FALSE)</f>
        <v>#REF!</v>
      </c>
      <c r="O18" t="s">
        <v>889</v>
      </c>
    </row>
    <row r="19" spans="1:15">
      <c r="A19" s="134">
        <v>1</v>
      </c>
      <c r="B19">
        <v>2007</v>
      </c>
      <c r="C19">
        <v>20070904</v>
      </c>
      <c r="D19">
        <v>23</v>
      </c>
      <c r="E19">
        <v>12</v>
      </c>
      <c r="F19" t="s">
        <v>264</v>
      </c>
      <c r="G19">
        <v>632870</v>
      </c>
      <c r="H19">
        <v>3.79</v>
      </c>
      <c r="I19" t="s">
        <v>79</v>
      </c>
      <c r="J19" t="s">
        <v>729</v>
      </c>
      <c r="K19">
        <v>2004</v>
      </c>
      <c r="L19">
        <v>3</v>
      </c>
      <c r="M19">
        <v>2005</v>
      </c>
      <c r="N19" t="e">
        <f>VLOOKUP(G19,#REF!,2,FALSE)</f>
        <v>#REF!</v>
      </c>
      <c r="O19" t="s">
        <v>889</v>
      </c>
    </row>
    <row r="20" spans="1:15">
      <c r="A20" s="134">
        <v>1</v>
      </c>
      <c r="B20">
        <v>2007</v>
      </c>
      <c r="C20">
        <v>20070916</v>
      </c>
      <c r="D20">
        <v>23</v>
      </c>
      <c r="E20">
        <v>12</v>
      </c>
      <c r="F20" t="s">
        <v>264</v>
      </c>
      <c r="G20">
        <v>632870</v>
      </c>
      <c r="H20">
        <v>16.190000000000001</v>
      </c>
      <c r="I20" t="s">
        <v>79</v>
      </c>
      <c r="J20" t="s">
        <v>729</v>
      </c>
      <c r="K20">
        <v>2004</v>
      </c>
      <c r="L20">
        <v>3</v>
      </c>
      <c r="M20">
        <v>2005</v>
      </c>
      <c r="N20" t="e">
        <f>VLOOKUP(G20,#REF!,2,FALSE)</f>
        <v>#REF!</v>
      </c>
      <c r="O20" t="s">
        <v>889</v>
      </c>
    </row>
    <row r="21" spans="1:15">
      <c r="A21" s="134">
        <v>1</v>
      </c>
      <c r="B21">
        <v>2007</v>
      </c>
      <c r="C21">
        <v>20070916</v>
      </c>
      <c r="D21">
        <v>23</v>
      </c>
      <c r="E21">
        <v>12</v>
      </c>
      <c r="F21" t="s">
        <v>264</v>
      </c>
      <c r="G21">
        <v>632870</v>
      </c>
      <c r="H21">
        <v>16.190000000000001</v>
      </c>
      <c r="I21" t="s">
        <v>79</v>
      </c>
      <c r="J21" t="s">
        <v>729</v>
      </c>
      <c r="K21">
        <v>2004</v>
      </c>
      <c r="L21">
        <v>3</v>
      </c>
      <c r="M21">
        <v>2005</v>
      </c>
      <c r="N21" t="e">
        <f>VLOOKUP(G21,#REF!,2,FALSE)</f>
        <v>#REF!</v>
      </c>
      <c r="O21" t="s">
        <v>889</v>
      </c>
    </row>
    <row r="22" spans="1:15">
      <c r="A22" s="134">
        <v>1</v>
      </c>
      <c r="B22">
        <v>2006</v>
      </c>
      <c r="C22">
        <v>20060817</v>
      </c>
      <c r="D22">
        <v>23</v>
      </c>
      <c r="E22">
        <v>12</v>
      </c>
      <c r="F22" t="s">
        <v>264</v>
      </c>
      <c r="G22">
        <v>632978</v>
      </c>
      <c r="H22">
        <v>2.37</v>
      </c>
      <c r="I22" t="s">
        <v>131</v>
      </c>
      <c r="J22" t="s">
        <v>729</v>
      </c>
      <c r="K22">
        <v>2004</v>
      </c>
      <c r="L22">
        <v>3</v>
      </c>
      <c r="M22">
        <v>2006</v>
      </c>
      <c r="N22" t="e">
        <f>VLOOKUP(G22,#REF!,2,FALSE)</f>
        <v>#REF!</v>
      </c>
      <c r="O22" t="s">
        <v>889</v>
      </c>
    </row>
    <row r="23" spans="1:15">
      <c r="A23" s="134">
        <v>1</v>
      </c>
      <c r="B23">
        <v>2008</v>
      </c>
      <c r="C23">
        <v>20080905</v>
      </c>
      <c r="D23">
        <v>23</v>
      </c>
      <c r="E23">
        <v>16</v>
      </c>
      <c r="F23" t="s">
        <v>264</v>
      </c>
      <c r="G23">
        <v>632978</v>
      </c>
      <c r="H23">
        <v>6.83</v>
      </c>
      <c r="I23" t="s">
        <v>131</v>
      </c>
      <c r="J23" t="s">
        <v>729</v>
      </c>
      <c r="K23">
        <v>2004</v>
      </c>
      <c r="L23">
        <v>3</v>
      </c>
      <c r="M23">
        <v>2006</v>
      </c>
      <c r="N23" t="e">
        <f>VLOOKUP(G23,#REF!,2,FALSE)</f>
        <v>#REF!</v>
      </c>
      <c r="O23" t="s">
        <v>889</v>
      </c>
    </row>
    <row r="24" spans="1:15">
      <c r="A24" s="134">
        <v>1</v>
      </c>
      <c r="B24">
        <v>2007</v>
      </c>
      <c r="C24">
        <v>20070904</v>
      </c>
      <c r="D24">
        <v>23</v>
      </c>
      <c r="E24">
        <v>12</v>
      </c>
      <c r="F24" t="s">
        <v>264</v>
      </c>
      <c r="G24">
        <v>631880</v>
      </c>
      <c r="H24">
        <v>3.79</v>
      </c>
      <c r="I24" t="s">
        <v>79</v>
      </c>
      <c r="J24" t="s">
        <v>720</v>
      </c>
      <c r="K24">
        <v>2003</v>
      </c>
      <c r="L24">
        <v>3</v>
      </c>
      <c r="M24">
        <v>2004</v>
      </c>
      <c r="N24" t="e">
        <f>VLOOKUP(G24,#REF!,2,FALSE)</f>
        <v>#REF!</v>
      </c>
      <c r="O24" t="s">
        <v>889</v>
      </c>
    </row>
    <row r="25" spans="1:15">
      <c r="A25" s="134">
        <v>1</v>
      </c>
      <c r="B25">
        <v>2006</v>
      </c>
      <c r="C25">
        <v>20060823</v>
      </c>
      <c r="D25">
        <v>23</v>
      </c>
      <c r="E25">
        <v>16</v>
      </c>
      <c r="F25" t="s">
        <v>264</v>
      </c>
      <c r="G25">
        <v>631964</v>
      </c>
      <c r="H25">
        <v>1.82</v>
      </c>
      <c r="I25" t="s">
        <v>54</v>
      </c>
      <c r="J25" t="s">
        <v>729</v>
      </c>
      <c r="K25">
        <v>2002</v>
      </c>
      <c r="L25">
        <v>3</v>
      </c>
      <c r="M25">
        <v>2004</v>
      </c>
      <c r="N25" t="e">
        <f>VLOOKUP(G25,#REF!,2,FALSE)</f>
        <v>#REF!</v>
      </c>
      <c r="O25" t="s">
        <v>889</v>
      </c>
    </row>
    <row r="26" spans="1:15">
      <c r="A26" s="134">
        <v>1</v>
      </c>
      <c r="B26">
        <v>2006</v>
      </c>
      <c r="C26">
        <v>20060822</v>
      </c>
      <c r="D26">
        <v>23</v>
      </c>
      <c r="E26">
        <v>12</v>
      </c>
      <c r="F26" t="s">
        <v>264</v>
      </c>
      <c r="G26">
        <v>632277</v>
      </c>
      <c r="H26">
        <v>1.82</v>
      </c>
      <c r="I26" t="s">
        <v>79</v>
      </c>
      <c r="J26" t="s">
        <v>720</v>
      </c>
      <c r="K26">
        <v>2003</v>
      </c>
      <c r="L26">
        <v>3</v>
      </c>
      <c r="M26">
        <v>2004</v>
      </c>
      <c r="N26" t="e">
        <f>VLOOKUP(G26,#REF!,2,FALSE)</f>
        <v>#REF!</v>
      </c>
      <c r="O26" t="s">
        <v>889</v>
      </c>
    </row>
    <row r="27" spans="1:15">
      <c r="A27" s="134">
        <v>1</v>
      </c>
      <c r="B27">
        <v>2006</v>
      </c>
      <c r="C27">
        <v>20060823</v>
      </c>
      <c r="D27">
        <v>23</v>
      </c>
      <c r="E27">
        <v>12</v>
      </c>
      <c r="F27" t="s">
        <v>264</v>
      </c>
      <c r="G27">
        <v>632277</v>
      </c>
      <c r="H27">
        <v>1.82</v>
      </c>
      <c r="I27" t="s">
        <v>79</v>
      </c>
      <c r="J27" t="s">
        <v>720</v>
      </c>
      <c r="K27">
        <v>2003</v>
      </c>
      <c r="L27">
        <v>3</v>
      </c>
      <c r="M27">
        <v>2004</v>
      </c>
      <c r="N27" t="e">
        <f>VLOOKUP(G27,#REF!,2,FALSE)</f>
        <v>#REF!</v>
      </c>
      <c r="O27" t="s">
        <v>889</v>
      </c>
    </row>
    <row r="28" spans="1:15">
      <c r="A28" s="134">
        <v>1</v>
      </c>
      <c r="B28">
        <v>2006</v>
      </c>
      <c r="C28">
        <v>20060823</v>
      </c>
      <c r="D28">
        <v>23</v>
      </c>
      <c r="E28">
        <v>12</v>
      </c>
      <c r="F28" t="s">
        <v>264</v>
      </c>
      <c r="G28">
        <v>632277</v>
      </c>
      <c r="H28">
        <v>1.82</v>
      </c>
      <c r="I28" t="s">
        <v>79</v>
      </c>
      <c r="J28" t="s">
        <v>720</v>
      </c>
      <c r="K28">
        <v>2003</v>
      </c>
      <c r="L28">
        <v>3</v>
      </c>
      <c r="M28">
        <v>2004</v>
      </c>
      <c r="N28" t="e">
        <f>VLOOKUP(G28,#REF!,2,FALSE)</f>
        <v>#REF!</v>
      </c>
      <c r="O28" t="s">
        <v>889</v>
      </c>
    </row>
    <row r="29" spans="1:15">
      <c r="A29" s="134">
        <v>1</v>
      </c>
      <c r="B29">
        <v>2006</v>
      </c>
      <c r="C29">
        <v>20060823</v>
      </c>
      <c r="D29">
        <v>23</v>
      </c>
      <c r="E29">
        <v>12</v>
      </c>
      <c r="F29" t="s">
        <v>264</v>
      </c>
      <c r="G29">
        <v>632277</v>
      </c>
      <c r="H29">
        <v>1.82</v>
      </c>
      <c r="I29" t="s">
        <v>79</v>
      </c>
      <c r="J29" t="s">
        <v>720</v>
      </c>
      <c r="K29">
        <v>2003</v>
      </c>
      <c r="L29">
        <v>3</v>
      </c>
      <c r="M29">
        <v>2004</v>
      </c>
      <c r="N29" t="e">
        <f>VLOOKUP(G29,#REF!,2,FALSE)</f>
        <v>#REF!</v>
      </c>
      <c r="O29" t="s">
        <v>889</v>
      </c>
    </row>
    <row r="30" spans="1:15">
      <c r="A30" s="134">
        <v>1</v>
      </c>
      <c r="B30">
        <v>2006</v>
      </c>
      <c r="C30">
        <v>20060823</v>
      </c>
      <c r="D30">
        <v>23</v>
      </c>
      <c r="E30">
        <v>12</v>
      </c>
      <c r="F30" t="s">
        <v>264</v>
      </c>
      <c r="G30">
        <v>632277</v>
      </c>
      <c r="H30">
        <v>1.82</v>
      </c>
      <c r="I30" t="s">
        <v>79</v>
      </c>
      <c r="J30" t="s">
        <v>720</v>
      </c>
      <c r="K30">
        <v>2003</v>
      </c>
      <c r="L30">
        <v>3</v>
      </c>
      <c r="M30">
        <v>2004</v>
      </c>
      <c r="N30" t="e">
        <f>VLOOKUP(G30,#REF!,2,FALSE)</f>
        <v>#REF!</v>
      </c>
      <c r="O30" t="s">
        <v>889</v>
      </c>
    </row>
    <row r="31" spans="1:15">
      <c r="A31" s="134">
        <v>1</v>
      </c>
      <c r="B31">
        <v>2006</v>
      </c>
      <c r="C31">
        <v>20060823</v>
      </c>
      <c r="D31">
        <v>23</v>
      </c>
      <c r="E31">
        <v>12</v>
      </c>
      <c r="F31" t="s">
        <v>264</v>
      </c>
      <c r="G31">
        <v>632277</v>
      </c>
      <c r="H31">
        <v>1.82</v>
      </c>
      <c r="I31" t="s">
        <v>79</v>
      </c>
      <c r="J31" t="s">
        <v>720</v>
      </c>
      <c r="K31">
        <v>2003</v>
      </c>
      <c r="L31">
        <v>3</v>
      </c>
      <c r="M31">
        <v>2004</v>
      </c>
      <c r="N31" t="e">
        <f>VLOOKUP(G31,#REF!,2,FALSE)</f>
        <v>#REF!</v>
      </c>
      <c r="O31" t="s">
        <v>889</v>
      </c>
    </row>
    <row r="32" spans="1:15">
      <c r="A32" s="134">
        <v>1</v>
      </c>
      <c r="B32">
        <v>2007</v>
      </c>
      <c r="C32">
        <v>20070827</v>
      </c>
      <c r="D32">
        <v>23</v>
      </c>
      <c r="E32">
        <v>12</v>
      </c>
      <c r="F32" t="s">
        <v>264</v>
      </c>
      <c r="G32">
        <v>632277</v>
      </c>
      <c r="H32">
        <v>3.04</v>
      </c>
      <c r="I32" t="s">
        <v>79</v>
      </c>
      <c r="J32" t="s">
        <v>720</v>
      </c>
      <c r="K32">
        <v>2003</v>
      </c>
      <c r="L32">
        <v>3</v>
      </c>
      <c r="M32">
        <v>2004</v>
      </c>
      <c r="N32" t="e">
        <f>VLOOKUP(G32,#REF!,2,FALSE)</f>
        <v>#REF!</v>
      </c>
      <c r="O32" t="s">
        <v>889</v>
      </c>
    </row>
    <row r="33" spans="1:15">
      <c r="A33" s="134">
        <v>1</v>
      </c>
      <c r="B33">
        <v>2007</v>
      </c>
      <c r="C33">
        <v>20070904</v>
      </c>
      <c r="D33">
        <v>23</v>
      </c>
      <c r="E33">
        <v>12</v>
      </c>
      <c r="F33" t="s">
        <v>264</v>
      </c>
      <c r="G33">
        <v>632277</v>
      </c>
      <c r="H33">
        <v>3.79</v>
      </c>
      <c r="I33" t="s">
        <v>79</v>
      </c>
      <c r="J33" t="s">
        <v>720</v>
      </c>
      <c r="K33">
        <v>2003</v>
      </c>
      <c r="L33">
        <v>3</v>
      </c>
      <c r="M33">
        <v>2004</v>
      </c>
      <c r="N33" t="e">
        <f>VLOOKUP(G33,#REF!,2,FALSE)</f>
        <v>#REF!</v>
      </c>
      <c r="O33" t="s">
        <v>889</v>
      </c>
    </row>
    <row r="34" spans="1:15">
      <c r="A34" s="134">
        <v>1</v>
      </c>
      <c r="B34">
        <v>2007</v>
      </c>
      <c r="C34">
        <v>20070916</v>
      </c>
      <c r="D34">
        <v>23</v>
      </c>
      <c r="E34">
        <v>12</v>
      </c>
      <c r="F34" t="s">
        <v>264</v>
      </c>
      <c r="G34">
        <v>632277</v>
      </c>
      <c r="H34">
        <v>16.190000000000001</v>
      </c>
      <c r="I34" t="s">
        <v>79</v>
      </c>
      <c r="J34" t="s">
        <v>720</v>
      </c>
      <c r="K34">
        <v>2003</v>
      </c>
      <c r="L34">
        <v>3</v>
      </c>
      <c r="M34">
        <v>2004</v>
      </c>
      <c r="N34" t="e">
        <f>VLOOKUP(G34,#REF!,2,FALSE)</f>
        <v>#REF!</v>
      </c>
      <c r="O34" t="s">
        <v>889</v>
      </c>
    </row>
    <row r="35" spans="1:15">
      <c r="A35" s="134">
        <v>1</v>
      </c>
      <c r="B35">
        <v>2007</v>
      </c>
      <c r="C35">
        <v>20070904</v>
      </c>
      <c r="D35">
        <v>23</v>
      </c>
      <c r="E35">
        <v>12</v>
      </c>
      <c r="F35" t="s">
        <v>264</v>
      </c>
      <c r="G35">
        <v>632283</v>
      </c>
      <c r="H35">
        <v>3.79</v>
      </c>
      <c r="I35" t="s">
        <v>87</v>
      </c>
      <c r="J35" t="s">
        <v>707</v>
      </c>
      <c r="K35">
        <v>2003</v>
      </c>
      <c r="L35">
        <v>3</v>
      </c>
      <c r="M35">
        <v>2004</v>
      </c>
      <c r="N35" t="e">
        <f>VLOOKUP(G35,#REF!,2,FALSE)</f>
        <v>#REF!</v>
      </c>
      <c r="O35" t="s">
        <v>889</v>
      </c>
    </row>
    <row r="36" spans="1:15">
      <c r="A36" s="134">
        <v>1</v>
      </c>
      <c r="B36">
        <v>2007</v>
      </c>
      <c r="C36">
        <v>20070816</v>
      </c>
      <c r="D36">
        <v>23</v>
      </c>
      <c r="E36">
        <v>12</v>
      </c>
      <c r="F36" t="s">
        <v>264</v>
      </c>
      <c r="G36">
        <v>632973</v>
      </c>
      <c r="H36">
        <v>1.5</v>
      </c>
      <c r="I36" t="s">
        <v>61</v>
      </c>
      <c r="J36" t="s">
        <v>726</v>
      </c>
      <c r="K36">
        <v>2004</v>
      </c>
      <c r="L36">
        <v>3</v>
      </c>
      <c r="M36">
        <v>2005</v>
      </c>
      <c r="N36" t="e">
        <f>VLOOKUP(G36,#REF!,2,FALSE)</f>
        <v>#REF!</v>
      </c>
      <c r="O36" t="s">
        <v>889</v>
      </c>
    </row>
    <row r="37" spans="1:15">
      <c r="A37" s="134">
        <v>1</v>
      </c>
      <c r="B37">
        <v>2007</v>
      </c>
      <c r="C37">
        <v>20070904</v>
      </c>
      <c r="D37">
        <v>23</v>
      </c>
      <c r="E37">
        <v>12</v>
      </c>
      <c r="F37" t="s">
        <v>264</v>
      </c>
      <c r="G37">
        <v>632973</v>
      </c>
      <c r="H37">
        <v>3.79</v>
      </c>
      <c r="I37" t="s">
        <v>61</v>
      </c>
      <c r="J37" t="s">
        <v>726</v>
      </c>
      <c r="K37">
        <v>2004</v>
      </c>
      <c r="L37">
        <v>3</v>
      </c>
      <c r="M37">
        <v>2005</v>
      </c>
      <c r="N37" t="e">
        <f>VLOOKUP(G37,#REF!,2,FALSE)</f>
        <v>#REF!</v>
      </c>
      <c r="O37" t="s">
        <v>889</v>
      </c>
    </row>
    <row r="38" spans="1:15">
      <c r="A38" s="134">
        <v>1</v>
      </c>
      <c r="B38">
        <v>2005</v>
      </c>
      <c r="C38">
        <v>20050906</v>
      </c>
      <c r="D38">
        <v>23</v>
      </c>
      <c r="E38">
        <v>12</v>
      </c>
      <c r="F38" t="s">
        <v>264</v>
      </c>
      <c r="G38">
        <v>631558</v>
      </c>
      <c r="H38">
        <v>1.17</v>
      </c>
      <c r="I38" t="s">
        <v>103</v>
      </c>
      <c r="J38" t="s">
        <v>723</v>
      </c>
      <c r="K38">
        <v>2002</v>
      </c>
      <c r="L38">
        <v>3</v>
      </c>
      <c r="M38">
        <v>2003</v>
      </c>
      <c r="N38" t="e">
        <f>VLOOKUP(G38,#REF!,2,FALSE)</f>
        <v>#REF!</v>
      </c>
      <c r="O38" t="s">
        <v>889</v>
      </c>
    </row>
    <row r="39" spans="1:15">
      <c r="A39" s="134">
        <v>1</v>
      </c>
      <c r="B39">
        <v>2005</v>
      </c>
      <c r="C39">
        <v>20050906</v>
      </c>
      <c r="D39">
        <v>23</v>
      </c>
      <c r="E39">
        <v>12</v>
      </c>
      <c r="F39" t="s">
        <v>264</v>
      </c>
      <c r="G39">
        <v>631558</v>
      </c>
      <c r="H39">
        <v>1.17</v>
      </c>
      <c r="I39" t="s">
        <v>103</v>
      </c>
      <c r="J39" t="s">
        <v>723</v>
      </c>
      <c r="K39">
        <v>2002</v>
      </c>
      <c r="L39">
        <v>3</v>
      </c>
      <c r="M39">
        <v>2003</v>
      </c>
      <c r="N39" t="e">
        <f>VLOOKUP(G39,#REF!,2,FALSE)</f>
        <v>#REF!</v>
      </c>
      <c r="O39" t="s">
        <v>889</v>
      </c>
    </row>
    <row r="40" spans="1:15">
      <c r="A40" s="134">
        <v>1</v>
      </c>
      <c r="B40">
        <v>2005</v>
      </c>
      <c r="C40">
        <v>20050906</v>
      </c>
      <c r="D40">
        <v>23</v>
      </c>
      <c r="E40">
        <v>12</v>
      </c>
      <c r="F40" t="s">
        <v>264</v>
      </c>
      <c r="G40">
        <v>631558</v>
      </c>
      <c r="H40">
        <v>1.17</v>
      </c>
      <c r="I40" t="s">
        <v>103</v>
      </c>
      <c r="J40" t="s">
        <v>723</v>
      </c>
      <c r="K40">
        <v>2002</v>
      </c>
      <c r="L40">
        <v>3</v>
      </c>
      <c r="M40">
        <v>2003</v>
      </c>
      <c r="N40" t="e">
        <f>VLOOKUP(G40,#REF!,2,FALSE)</f>
        <v>#REF!</v>
      </c>
      <c r="O40" t="s">
        <v>889</v>
      </c>
    </row>
    <row r="41" spans="1:15">
      <c r="A41" s="134">
        <v>1</v>
      </c>
      <c r="B41">
        <v>2005</v>
      </c>
      <c r="C41">
        <v>20050906</v>
      </c>
      <c r="D41">
        <v>23</v>
      </c>
      <c r="E41">
        <v>12</v>
      </c>
      <c r="F41" t="s">
        <v>264</v>
      </c>
      <c r="G41">
        <v>631558</v>
      </c>
      <c r="H41">
        <v>1.17</v>
      </c>
      <c r="I41" t="s">
        <v>103</v>
      </c>
      <c r="J41" t="s">
        <v>723</v>
      </c>
      <c r="K41">
        <v>2002</v>
      </c>
      <c r="L41">
        <v>3</v>
      </c>
      <c r="M41">
        <v>2003</v>
      </c>
      <c r="N41" t="e">
        <f>VLOOKUP(G41,#REF!,2,FALSE)</f>
        <v>#REF!</v>
      </c>
      <c r="O41" t="s">
        <v>889</v>
      </c>
    </row>
    <row r="42" spans="1:15">
      <c r="A42" s="134">
        <v>1</v>
      </c>
      <c r="B42">
        <v>2005</v>
      </c>
      <c r="C42">
        <v>20050906</v>
      </c>
      <c r="D42">
        <v>23</v>
      </c>
      <c r="E42">
        <v>12</v>
      </c>
      <c r="F42" t="s">
        <v>264</v>
      </c>
      <c r="G42">
        <v>631558</v>
      </c>
      <c r="H42">
        <v>1.17</v>
      </c>
      <c r="I42" t="s">
        <v>103</v>
      </c>
      <c r="J42" t="s">
        <v>723</v>
      </c>
      <c r="K42">
        <v>2002</v>
      </c>
      <c r="L42">
        <v>3</v>
      </c>
      <c r="M42">
        <v>2003</v>
      </c>
      <c r="N42" t="e">
        <f>VLOOKUP(G42,#REF!,2,FALSE)</f>
        <v>#REF!</v>
      </c>
      <c r="O42" t="s">
        <v>889</v>
      </c>
    </row>
    <row r="43" spans="1:15">
      <c r="A43" s="134">
        <v>1</v>
      </c>
      <c r="B43">
        <v>2005</v>
      </c>
      <c r="C43">
        <v>20050906</v>
      </c>
      <c r="D43">
        <v>23</v>
      </c>
      <c r="E43">
        <v>12</v>
      </c>
      <c r="F43" t="s">
        <v>264</v>
      </c>
      <c r="G43">
        <v>631558</v>
      </c>
      <c r="H43">
        <v>1.17</v>
      </c>
      <c r="I43" t="s">
        <v>103</v>
      </c>
      <c r="J43" t="s">
        <v>723</v>
      </c>
      <c r="K43">
        <v>2002</v>
      </c>
      <c r="L43">
        <v>3</v>
      </c>
      <c r="M43">
        <v>2003</v>
      </c>
      <c r="N43" t="e">
        <f>VLOOKUP(G43,#REF!,2,FALSE)</f>
        <v>#REF!</v>
      </c>
      <c r="O43" t="s">
        <v>889</v>
      </c>
    </row>
    <row r="44" spans="1:15">
      <c r="A44" s="134">
        <v>1</v>
      </c>
      <c r="B44">
        <v>2005</v>
      </c>
      <c r="C44">
        <v>20050906</v>
      </c>
      <c r="D44">
        <v>23</v>
      </c>
      <c r="E44">
        <v>12</v>
      </c>
      <c r="F44" t="s">
        <v>264</v>
      </c>
      <c r="G44">
        <v>631558</v>
      </c>
      <c r="H44">
        <v>1.17</v>
      </c>
      <c r="I44" t="s">
        <v>103</v>
      </c>
      <c r="J44" t="s">
        <v>723</v>
      </c>
      <c r="K44">
        <v>2002</v>
      </c>
      <c r="L44">
        <v>3</v>
      </c>
      <c r="M44">
        <v>2003</v>
      </c>
      <c r="N44" t="e">
        <f>VLOOKUP(G44,#REF!,2,FALSE)</f>
        <v>#REF!</v>
      </c>
      <c r="O44" t="s">
        <v>889</v>
      </c>
    </row>
    <row r="45" spans="1:15">
      <c r="A45" s="134">
        <v>1</v>
      </c>
      <c r="B45">
        <v>2005</v>
      </c>
      <c r="C45">
        <v>20050906</v>
      </c>
      <c r="D45">
        <v>23</v>
      </c>
      <c r="E45">
        <v>12</v>
      </c>
      <c r="F45" t="s">
        <v>264</v>
      </c>
      <c r="G45">
        <v>631558</v>
      </c>
      <c r="H45">
        <v>1.17</v>
      </c>
      <c r="I45" t="s">
        <v>103</v>
      </c>
      <c r="J45" t="s">
        <v>723</v>
      </c>
      <c r="K45">
        <v>2002</v>
      </c>
      <c r="L45">
        <v>3</v>
      </c>
      <c r="M45">
        <v>2003</v>
      </c>
      <c r="N45" t="e">
        <f>VLOOKUP(G45,#REF!,2,FALSE)</f>
        <v>#REF!</v>
      </c>
      <c r="O45" t="s">
        <v>889</v>
      </c>
    </row>
    <row r="46" spans="1:15">
      <c r="A46" s="134">
        <v>1</v>
      </c>
      <c r="B46">
        <v>2005</v>
      </c>
      <c r="C46">
        <v>20050906</v>
      </c>
      <c r="D46">
        <v>23</v>
      </c>
      <c r="E46">
        <v>12</v>
      </c>
      <c r="F46" t="s">
        <v>264</v>
      </c>
      <c r="G46">
        <v>631558</v>
      </c>
      <c r="H46">
        <v>1.17</v>
      </c>
      <c r="I46" t="s">
        <v>103</v>
      </c>
      <c r="J46" t="s">
        <v>723</v>
      </c>
      <c r="K46">
        <v>2002</v>
      </c>
      <c r="L46">
        <v>3</v>
      </c>
      <c r="M46">
        <v>2003</v>
      </c>
      <c r="N46" t="e">
        <f>VLOOKUP(G46,#REF!,2,FALSE)</f>
        <v>#REF!</v>
      </c>
      <c r="O46" t="s">
        <v>889</v>
      </c>
    </row>
    <row r="47" spans="1:15">
      <c r="A47" s="134">
        <v>1</v>
      </c>
      <c r="B47">
        <v>2005</v>
      </c>
      <c r="C47">
        <v>20050906</v>
      </c>
      <c r="D47">
        <v>23</v>
      </c>
      <c r="E47">
        <v>12</v>
      </c>
      <c r="F47" t="s">
        <v>264</v>
      </c>
      <c r="G47">
        <v>631558</v>
      </c>
      <c r="H47">
        <v>1.17</v>
      </c>
      <c r="I47" t="s">
        <v>103</v>
      </c>
      <c r="J47" t="s">
        <v>723</v>
      </c>
      <c r="K47">
        <v>2002</v>
      </c>
      <c r="L47">
        <v>3</v>
      </c>
      <c r="M47">
        <v>2003</v>
      </c>
      <c r="N47" t="e">
        <f>VLOOKUP(G47,#REF!,2,FALSE)</f>
        <v>#REF!</v>
      </c>
      <c r="O47" t="s">
        <v>889</v>
      </c>
    </row>
    <row r="48" spans="1:15">
      <c r="A48" s="134">
        <v>1</v>
      </c>
      <c r="B48">
        <v>2005</v>
      </c>
      <c r="C48">
        <v>20050906</v>
      </c>
      <c r="D48">
        <v>23</v>
      </c>
      <c r="E48">
        <v>12</v>
      </c>
      <c r="F48" t="s">
        <v>264</v>
      </c>
      <c r="G48">
        <v>631558</v>
      </c>
      <c r="H48">
        <v>1.17</v>
      </c>
      <c r="I48" t="s">
        <v>103</v>
      </c>
      <c r="J48" t="s">
        <v>723</v>
      </c>
      <c r="K48">
        <v>2002</v>
      </c>
      <c r="L48">
        <v>3</v>
      </c>
      <c r="M48">
        <v>2003</v>
      </c>
      <c r="N48" t="e">
        <f>VLOOKUP(G48,#REF!,2,FALSE)</f>
        <v>#REF!</v>
      </c>
      <c r="O48" t="s">
        <v>889</v>
      </c>
    </row>
    <row r="49" spans="1:15">
      <c r="A49" s="134">
        <v>1</v>
      </c>
      <c r="B49">
        <v>2005</v>
      </c>
      <c r="C49">
        <v>20050906</v>
      </c>
      <c r="D49">
        <v>23</v>
      </c>
      <c r="E49">
        <v>12</v>
      </c>
      <c r="F49" t="s">
        <v>264</v>
      </c>
      <c r="G49">
        <v>631558</v>
      </c>
      <c r="H49">
        <v>1.17</v>
      </c>
      <c r="I49" t="s">
        <v>103</v>
      </c>
      <c r="J49" t="s">
        <v>723</v>
      </c>
      <c r="K49">
        <v>2002</v>
      </c>
      <c r="L49">
        <v>3</v>
      </c>
      <c r="M49">
        <v>2003</v>
      </c>
      <c r="N49" t="e">
        <f>VLOOKUP(G49,#REF!,2,FALSE)</f>
        <v>#REF!</v>
      </c>
      <c r="O49" t="s">
        <v>889</v>
      </c>
    </row>
    <row r="50" spans="1:15">
      <c r="A50" s="134">
        <v>1</v>
      </c>
      <c r="B50">
        <v>2005</v>
      </c>
      <c r="C50">
        <v>20050908</v>
      </c>
      <c r="D50">
        <v>23</v>
      </c>
      <c r="E50">
        <v>12</v>
      </c>
      <c r="F50" t="s">
        <v>264</v>
      </c>
      <c r="G50">
        <v>631558</v>
      </c>
      <c r="H50">
        <v>1.17</v>
      </c>
      <c r="I50" t="s">
        <v>103</v>
      </c>
      <c r="J50" t="s">
        <v>723</v>
      </c>
      <c r="K50">
        <v>2002</v>
      </c>
      <c r="L50">
        <v>3</v>
      </c>
      <c r="M50">
        <v>2003</v>
      </c>
      <c r="N50" t="e">
        <f>VLOOKUP(G50,#REF!,2,FALSE)</f>
        <v>#REF!</v>
      </c>
      <c r="O50" t="s">
        <v>889</v>
      </c>
    </row>
    <row r="51" spans="1:15">
      <c r="A51" s="134">
        <v>1</v>
      </c>
      <c r="B51">
        <v>2005</v>
      </c>
      <c r="C51">
        <v>20050908</v>
      </c>
      <c r="D51">
        <v>23</v>
      </c>
      <c r="E51">
        <v>12</v>
      </c>
      <c r="F51" t="s">
        <v>264</v>
      </c>
      <c r="G51">
        <v>631558</v>
      </c>
      <c r="H51">
        <v>1.17</v>
      </c>
      <c r="I51" t="s">
        <v>103</v>
      </c>
      <c r="J51" t="s">
        <v>723</v>
      </c>
      <c r="K51">
        <v>2002</v>
      </c>
      <c r="L51">
        <v>3</v>
      </c>
      <c r="M51">
        <v>2003</v>
      </c>
      <c r="N51" t="e">
        <f>VLOOKUP(G51,#REF!,2,FALSE)</f>
        <v>#REF!</v>
      </c>
      <c r="O51" t="s">
        <v>889</v>
      </c>
    </row>
    <row r="52" spans="1:15">
      <c r="A52" s="134">
        <v>1</v>
      </c>
      <c r="B52">
        <v>2005</v>
      </c>
      <c r="C52">
        <v>20050908</v>
      </c>
      <c r="D52">
        <v>23</v>
      </c>
      <c r="E52">
        <v>12</v>
      </c>
      <c r="F52" t="s">
        <v>264</v>
      </c>
      <c r="G52">
        <v>631558</v>
      </c>
      <c r="H52">
        <v>1.17</v>
      </c>
      <c r="I52" t="s">
        <v>103</v>
      </c>
      <c r="J52" t="s">
        <v>723</v>
      </c>
      <c r="K52">
        <v>2002</v>
      </c>
      <c r="L52">
        <v>3</v>
      </c>
      <c r="M52">
        <v>2003</v>
      </c>
      <c r="N52" t="e">
        <f>VLOOKUP(G52,#REF!,2,FALSE)</f>
        <v>#REF!</v>
      </c>
      <c r="O52" t="s">
        <v>889</v>
      </c>
    </row>
    <row r="53" spans="1:15">
      <c r="A53" s="134">
        <v>1</v>
      </c>
      <c r="B53">
        <v>2005</v>
      </c>
      <c r="C53">
        <v>20050908</v>
      </c>
      <c r="D53">
        <v>23</v>
      </c>
      <c r="E53">
        <v>12</v>
      </c>
      <c r="F53" t="s">
        <v>264</v>
      </c>
      <c r="G53">
        <v>631558</v>
      </c>
      <c r="H53">
        <v>1.17</v>
      </c>
      <c r="I53" t="s">
        <v>103</v>
      </c>
      <c r="J53" t="s">
        <v>723</v>
      </c>
      <c r="K53">
        <v>2002</v>
      </c>
      <c r="L53">
        <v>3</v>
      </c>
      <c r="M53">
        <v>2003</v>
      </c>
      <c r="N53" t="e">
        <f>VLOOKUP(G53,#REF!,2,FALSE)</f>
        <v>#REF!</v>
      </c>
      <c r="O53" t="s">
        <v>889</v>
      </c>
    </row>
    <row r="54" spans="1:15">
      <c r="A54" s="134">
        <v>1</v>
      </c>
      <c r="B54">
        <v>2005</v>
      </c>
      <c r="C54">
        <v>20050908</v>
      </c>
      <c r="D54">
        <v>23</v>
      </c>
      <c r="E54">
        <v>12</v>
      </c>
      <c r="F54" t="s">
        <v>264</v>
      </c>
      <c r="G54">
        <v>631558</v>
      </c>
      <c r="H54">
        <v>1.17</v>
      </c>
      <c r="I54" t="s">
        <v>103</v>
      </c>
      <c r="J54" t="s">
        <v>723</v>
      </c>
      <c r="K54">
        <v>2002</v>
      </c>
      <c r="L54">
        <v>3</v>
      </c>
      <c r="M54">
        <v>2003</v>
      </c>
      <c r="N54" t="e">
        <f>VLOOKUP(G54,#REF!,2,FALSE)</f>
        <v>#REF!</v>
      </c>
      <c r="O54" t="s">
        <v>889</v>
      </c>
    </row>
    <row r="55" spans="1:15">
      <c r="A55" s="134">
        <v>1</v>
      </c>
      <c r="B55">
        <v>2005</v>
      </c>
      <c r="C55">
        <v>20050908</v>
      </c>
      <c r="D55">
        <v>23</v>
      </c>
      <c r="E55">
        <v>12</v>
      </c>
      <c r="F55" t="s">
        <v>264</v>
      </c>
      <c r="G55">
        <v>631558</v>
      </c>
      <c r="H55">
        <v>1.17</v>
      </c>
      <c r="I55" t="s">
        <v>103</v>
      </c>
      <c r="J55" t="s">
        <v>723</v>
      </c>
      <c r="K55">
        <v>2002</v>
      </c>
      <c r="L55">
        <v>3</v>
      </c>
      <c r="M55">
        <v>2003</v>
      </c>
      <c r="N55" t="e">
        <f>VLOOKUP(G55,#REF!,2,FALSE)</f>
        <v>#REF!</v>
      </c>
      <c r="O55" t="s">
        <v>889</v>
      </c>
    </row>
    <row r="56" spans="1:15">
      <c r="A56" s="134">
        <v>1</v>
      </c>
      <c r="B56">
        <v>2005</v>
      </c>
      <c r="C56">
        <v>20050908</v>
      </c>
      <c r="D56">
        <v>23</v>
      </c>
      <c r="E56">
        <v>12</v>
      </c>
      <c r="F56" t="s">
        <v>264</v>
      </c>
      <c r="G56">
        <v>631558</v>
      </c>
      <c r="H56">
        <v>1.17</v>
      </c>
      <c r="I56" t="s">
        <v>103</v>
      </c>
      <c r="J56" t="s">
        <v>723</v>
      </c>
      <c r="K56">
        <v>2002</v>
      </c>
      <c r="L56">
        <v>3</v>
      </c>
      <c r="M56">
        <v>2003</v>
      </c>
      <c r="N56" t="e">
        <f>VLOOKUP(G56,#REF!,2,FALSE)</f>
        <v>#REF!</v>
      </c>
      <c r="O56" t="s">
        <v>889</v>
      </c>
    </row>
    <row r="57" spans="1:15">
      <c r="A57" s="134">
        <v>1</v>
      </c>
      <c r="B57">
        <v>2005</v>
      </c>
      <c r="C57">
        <v>20050901</v>
      </c>
      <c r="D57">
        <v>23</v>
      </c>
      <c r="E57">
        <v>12</v>
      </c>
      <c r="F57" t="s">
        <v>264</v>
      </c>
      <c r="G57">
        <v>631558</v>
      </c>
      <c r="H57">
        <v>1</v>
      </c>
      <c r="I57" t="s">
        <v>103</v>
      </c>
      <c r="J57" t="s">
        <v>723</v>
      </c>
      <c r="K57">
        <v>2002</v>
      </c>
      <c r="L57">
        <v>3</v>
      </c>
      <c r="M57">
        <v>2003</v>
      </c>
      <c r="N57" t="e">
        <f>VLOOKUP(G57,#REF!,2,FALSE)</f>
        <v>#REF!</v>
      </c>
      <c r="O57" t="s">
        <v>889</v>
      </c>
    </row>
    <row r="58" spans="1:15">
      <c r="A58" s="134">
        <v>1</v>
      </c>
      <c r="B58">
        <v>2005</v>
      </c>
      <c r="C58">
        <v>20050901</v>
      </c>
      <c r="D58">
        <v>23</v>
      </c>
      <c r="E58">
        <v>12</v>
      </c>
      <c r="F58" t="s">
        <v>264</v>
      </c>
      <c r="G58">
        <v>631558</v>
      </c>
      <c r="H58">
        <v>1</v>
      </c>
      <c r="I58" t="s">
        <v>103</v>
      </c>
      <c r="J58" t="s">
        <v>723</v>
      </c>
      <c r="K58">
        <v>2002</v>
      </c>
      <c r="L58">
        <v>3</v>
      </c>
      <c r="M58">
        <v>2003</v>
      </c>
      <c r="N58" t="e">
        <f>VLOOKUP(G58,#REF!,2,FALSE)</f>
        <v>#REF!</v>
      </c>
      <c r="O58" t="s">
        <v>889</v>
      </c>
    </row>
    <row r="59" spans="1:15">
      <c r="A59" s="134">
        <v>1</v>
      </c>
      <c r="B59">
        <v>2005</v>
      </c>
      <c r="C59">
        <v>20050901</v>
      </c>
      <c r="D59">
        <v>23</v>
      </c>
      <c r="E59">
        <v>12</v>
      </c>
      <c r="F59" t="s">
        <v>264</v>
      </c>
      <c r="G59">
        <v>631558</v>
      </c>
      <c r="H59">
        <v>1</v>
      </c>
      <c r="I59" t="s">
        <v>103</v>
      </c>
      <c r="J59" t="s">
        <v>723</v>
      </c>
      <c r="K59">
        <v>2002</v>
      </c>
      <c r="L59">
        <v>3</v>
      </c>
      <c r="M59">
        <v>2003</v>
      </c>
      <c r="N59" t="e">
        <f>VLOOKUP(G59,#REF!,2,FALSE)</f>
        <v>#REF!</v>
      </c>
      <c r="O59" t="s">
        <v>889</v>
      </c>
    </row>
    <row r="60" spans="1:15">
      <c r="A60" s="134">
        <v>1</v>
      </c>
      <c r="B60">
        <v>2005</v>
      </c>
      <c r="C60">
        <v>20050901</v>
      </c>
      <c r="D60">
        <v>23</v>
      </c>
      <c r="E60">
        <v>12</v>
      </c>
      <c r="F60" t="s">
        <v>264</v>
      </c>
      <c r="G60">
        <v>631558</v>
      </c>
      <c r="H60">
        <v>1</v>
      </c>
      <c r="I60" t="s">
        <v>103</v>
      </c>
      <c r="J60" t="s">
        <v>723</v>
      </c>
      <c r="K60">
        <v>2002</v>
      </c>
      <c r="L60">
        <v>3</v>
      </c>
      <c r="M60">
        <v>2003</v>
      </c>
      <c r="N60" t="e">
        <f>VLOOKUP(G60,#REF!,2,FALSE)</f>
        <v>#REF!</v>
      </c>
      <c r="O60" t="s">
        <v>889</v>
      </c>
    </row>
    <row r="61" spans="1:15">
      <c r="A61" s="134">
        <v>1</v>
      </c>
      <c r="B61">
        <v>2005</v>
      </c>
      <c r="C61">
        <v>20050901</v>
      </c>
      <c r="D61">
        <v>23</v>
      </c>
      <c r="E61">
        <v>12</v>
      </c>
      <c r="F61" t="s">
        <v>264</v>
      </c>
      <c r="G61">
        <v>631558</v>
      </c>
      <c r="H61">
        <v>1</v>
      </c>
      <c r="I61" t="s">
        <v>103</v>
      </c>
      <c r="J61" t="s">
        <v>723</v>
      </c>
      <c r="K61">
        <v>2002</v>
      </c>
      <c r="L61">
        <v>3</v>
      </c>
      <c r="M61">
        <v>2003</v>
      </c>
      <c r="N61" t="e">
        <f>VLOOKUP(G61,#REF!,2,FALSE)</f>
        <v>#REF!</v>
      </c>
      <c r="O61" t="s">
        <v>889</v>
      </c>
    </row>
    <row r="62" spans="1:15">
      <c r="A62" s="134">
        <v>1</v>
      </c>
      <c r="B62">
        <v>2005</v>
      </c>
      <c r="C62">
        <v>20050901</v>
      </c>
      <c r="D62">
        <v>23</v>
      </c>
      <c r="E62">
        <v>12</v>
      </c>
      <c r="F62" t="s">
        <v>264</v>
      </c>
      <c r="G62">
        <v>631558</v>
      </c>
      <c r="H62">
        <v>1</v>
      </c>
      <c r="I62" t="s">
        <v>103</v>
      </c>
      <c r="J62" t="s">
        <v>723</v>
      </c>
      <c r="K62">
        <v>2002</v>
      </c>
      <c r="L62">
        <v>3</v>
      </c>
      <c r="M62">
        <v>2003</v>
      </c>
      <c r="N62" t="e">
        <f>VLOOKUP(G62,#REF!,2,FALSE)</f>
        <v>#REF!</v>
      </c>
      <c r="O62" t="s">
        <v>889</v>
      </c>
    </row>
    <row r="63" spans="1:15">
      <c r="A63" s="134">
        <v>1</v>
      </c>
      <c r="B63">
        <v>2005</v>
      </c>
      <c r="C63">
        <v>20050901</v>
      </c>
      <c r="D63">
        <v>23</v>
      </c>
      <c r="E63">
        <v>12</v>
      </c>
      <c r="F63" t="s">
        <v>264</v>
      </c>
      <c r="G63">
        <v>631558</v>
      </c>
      <c r="H63">
        <v>1</v>
      </c>
      <c r="I63" t="s">
        <v>103</v>
      </c>
      <c r="J63" t="s">
        <v>723</v>
      </c>
      <c r="K63">
        <v>2002</v>
      </c>
      <c r="L63">
        <v>3</v>
      </c>
      <c r="M63">
        <v>2003</v>
      </c>
      <c r="N63" t="e">
        <f>VLOOKUP(G63,#REF!,2,FALSE)</f>
        <v>#REF!</v>
      </c>
      <c r="O63" t="s">
        <v>889</v>
      </c>
    </row>
    <row r="64" spans="1:15">
      <c r="A64" s="134">
        <v>1</v>
      </c>
      <c r="B64">
        <v>2005</v>
      </c>
      <c r="C64">
        <v>20050901</v>
      </c>
      <c r="D64">
        <v>23</v>
      </c>
      <c r="E64">
        <v>12</v>
      </c>
      <c r="F64" t="s">
        <v>264</v>
      </c>
      <c r="G64">
        <v>631558</v>
      </c>
      <c r="H64">
        <v>1</v>
      </c>
      <c r="I64" t="s">
        <v>103</v>
      </c>
      <c r="J64" t="s">
        <v>723</v>
      </c>
      <c r="K64">
        <v>2002</v>
      </c>
      <c r="L64">
        <v>3</v>
      </c>
      <c r="M64">
        <v>2003</v>
      </c>
      <c r="N64" t="e">
        <f>VLOOKUP(G64,#REF!,2,FALSE)</f>
        <v>#REF!</v>
      </c>
      <c r="O64" t="s">
        <v>889</v>
      </c>
    </row>
    <row r="65" spans="1:15">
      <c r="A65" s="134">
        <v>1</v>
      </c>
      <c r="B65">
        <v>2005</v>
      </c>
      <c r="C65">
        <v>20050901</v>
      </c>
      <c r="D65">
        <v>23</v>
      </c>
      <c r="E65">
        <v>12</v>
      </c>
      <c r="F65" t="s">
        <v>264</v>
      </c>
      <c r="G65">
        <v>631558</v>
      </c>
      <c r="H65">
        <v>1</v>
      </c>
      <c r="I65" t="s">
        <v>103</v>
      </c>
      <c r="J65" t="s">
        <v>723</v>
      </c>
      <c r="K65">
        <v>2002</v>
      </c>
      <c r="L65">
        <v>3</v>
      </c>
      <c r="M65">
        <v>2003</v>
      </c>
      <c r="N65" t="e">
        <f>VLOOKUP(G65,#REF!,2,FALSE)</f>
        <v>#REF!</v>
      </c>
      <c r="O65" t="s">
        <v>889</v>
      </c>
    </row>
    <row r="66" spans="1:15">
      <c r="A66" s="134">
        <v>1</v>
      </c>
      <c r="B66">
        <v>2005</v>
      </c>
      <c r="C66">
        <v>20050901</v>
      </c>
      <c r="D66">
        <v>23</v>
      </c>
      <c r="E66">
        <v>12</v>
      </c>
      <c r="F66" t="s">
        <v>264</v>
      </c>
      <c r="G66">
        <v>631558</v>
      </c>
      <c r="H66">
        <v>1</v>
      </c>
      <c r="I66" t="s">
        <v>103</v>
      </c>
      <c r="J66" t="s">
        <v>723</v>
      </c>
      <c r="K66">
        <v>2002</v>
      </c>
      <c r="L66">
        <v>3</v>
      </c>
      <c r="M66">
        <v>2003</v>
      </c>
      <c r="N66" t="e">
        <f>VLOOKUP(G66,#REF!,2,FALSE)</f>
        <v>#REF!</v>
      </c>
      <c r="O66" t="s">
        <v>889</v>
      </c>
    </row>
    <row r="67" spans="1:15">
      <c r="A67" s="134">
        <v>1</v>
      </c>
      <c r="B67">
        <v>2005</v>
      </c>
      <c r="C67">
        <v>20050901</v>
      </c>
      <c r="D67">
        <v>23</v>
      </c>
      <c r="E67">
        <v>12</v>
      </c>
      <c r="F67" t="s">
        <v>264</v>
      </c>
      <c r="G67">
        <v>631558</v>
      </c>
      <c r="H67">
        <v>1</v>
      </c>
      <c r="I67" t="s">
        <v>103</v>
      </c>
      <c r="J67" t="s">
        <v>723</v>
      </c>
      <c r="K67">
        <v>2002</v>
      </c>
      <c r="L67">
        <v>3</v>
      </c>
      <c r="M67">
        <v>2003</v>
      </c>
      <c r="N67" t="e">
        <f>VLOOKUP(G67,#REF!,2,FALSE)</f>
        <v>#REF!</v>
      </c>
      <c r="O67" t="s">
        <v>889</v>
      </c>
    </row>
    <row r="68" spans="1:15">
      <c r="A68" s="134">
        <v>1</v>
      </c>
      <c r="B68">
        <v>2005</v>
      </c>
      <c r="C68">
        <v>20050901</v>
      </c>
      <c r="D68">
        <v>23</v>
      </c>
      <c r="E68">
        <v>12</v>
      </c>
      <c r="F68" t="s">
        <v>264</v>
      </c>
      <c r="G68">
        <v>631558</v>
      </c>
      <c r="H68">
        <v>1</v>
      </c>
      <c r="I68" t="s">
        <v>103</v>
      </c>
      <c r="J68" t="s">
        <v>723</v>
      </c>
      <c r="K68">
        <v>2002</v>
      </c>
      <c r="L68">
        <v>3</v>
      </c>
      <c r="M68">
        <v>2003</v>
      </c>
      <c r="N68" t="e">
        <f>VLOOKUP(G68,#REF!,2,FALSE)</f>
        <v>#REF!</v>
      </c>
      <c r="O68" t="s">
        <v>889</v>
      </c>
    </row>
    <row r="69" spans="1:15">
      <c r="A69" s="134">
        <v>1</v>
      </c>
      <c r="B69">
        <v>2005</v>
      </c>
      <c r="C69">
        <v>20050901</v>
      </c>
      <c r="D69">
        <v>23</v>
      </c>
      <c r="E69">
        <v>12</v>
      </c>
      <c r="F69" t="s">
        <v>264</v>
      </c>
      <c r="G69">
        <v>631558</v>
      </c>
      <c r="H69">
        <v>1</v>
      </c>
      <c r="I69" t="s">
        <v>103</v>
      </c>
      <c r="J69" t="s">
        <v>723</v>
      </c>
      <c r="K69">
        <v>2002</v>
      </c>
      <c r="L69">
        <v>3</v>
      </c>
      <c r="M69">
        <v>2003</v>
      </c>
      <c r="N69" t="e">
        <f>VLOOKUP(G69,#REF!,2,FALSE)</f>
        <v>#REF!</v>
      </c>
      <c r="O69" t="s">
        <v>889</v>
      </c>
    </row>
    <row r="70" spans="1:15">
      <c r="A70" s="134">
        <v>1</v>
      </c>
      <c r="B70">
        <v>2005</v>
      </c>
      <c r="C70">
        <v>20050901</v>
      </c>
      <c r="D70">
        <v>23</v>
      </c>
      <c r="E70">
        <v>12</v>
      </c>
      <c r="F70" t="s">
        <v>264</v>
      </c>
      <c r="G70">
        <v>631558</v>
      </c>
      <c r="H70">
        <v>1</v>
      </c>
      <c r="I70" t="s">
        <v>103</v>
      </c>
      <c r="J70" t="s">
        <v>723</v>
      </c>
      <c r="K70">
        <v>2002</v>
      </c>
      <c r="L70">
        <v>3</v>
      </c>
      <c r="M70">
        <v>2003</v>
      </c>
      <c r="N70" t="e">
        <f>VLOOKUP(G70,#REF!,2,FALSE)</f>
        <v>#REF!</v>
      </c>
      <c r="O70" t="s">
        <v>889</v>
      </c>
    </row>
    <row r="71" spans="1:15">
      <c r="A71" s="134">
        <v>1</v>
      </c>
      <c r="B71">
        <v>2005</v>
      </c>
      <c r="C71">
        <v>20050901</v>
      </c>
      <c r="D71">
        <v>23</v>
      </c>
      <c r="E71">
        <v>12</v>
      </c>
      <c r="F71" t="s">
        <v>264</v>
      </c>
      <c r="G71">
        <v>631558</v>
      </c>
      <c r="H71">
        <v>1</v>
      </c>
      <c r="I71" t="s">
        <v>103</v>
      </c>
      <c r="J71" t="s">
        <v>723</v>
      </c>
      <c r="K71">
        <v>2002</v>
      </c>
      <c r="L71">
        <v>3</v>
      </c>
      <c r="M71">
        <v>2003</v>
      </c>
      <c r="N71" t="e">
        <f>VLOOKUP(G71,#REF!,2,FALSE)</f>
        <v>#REF!</v>
      </c>
      <c r="O71" t="s">
        <v>889</v>
      </c>
    </row>
    <row r="72" spans="1:15">
      <c r="A72" s="134">
        <v>1</v>
      </c>
      <c r="B72">
        <v>2005</v>
      </c>
      <c r="C72">
        <v>20050901</v>
      </c>
      <c r="D72">
        <v>23</v>
      </c>
      <c r="E72">
        <v>12</v>
      </c>
      <c r="F72" t="s">
        <v>264</v>
      </c>
      <c r="G72">
        <v>631558</v>
      </c>
      <c r="H72">
        <v>1</v>
      </c>
      <c r="I72" t="s">
        <v>103</v>
      </c>
      <c r="J72" t="s">
        <v>723</v>
      </c>
      <c r="K72">
        <v>2002</v>
      </c>
      <c r="L72">
        <v>3</v>
      </c>
      <c r="M72">
        <v>2003</v>
      </c>
      <c r="N72" t="e">
        <f>VLOOKUP(G72,#REF!,2,FALSE)</f>
        <v>#REF!</v>
      </c>
      <c r="O72" t="s">
        <v>889</v>
      </c>
    </row>
    <row r="73" spans="1:15">
      <c r="A73" s="134">
        <v>1</v>
      </c>
      <c r="B73">
        <v>2005</v>
      </c>
      <c r="C73">
        <v>20050901</v>
      </c>
      <c r="D73">
        <v>23</v>
      </c>
      <c r="E73">
        <v>12</v>
      </c>
      <c r="F73" t="s">
        <v>264</v>
      </c>
      <c r="G73">
        <v>631558</v>
      </c>
      <c r="H73">
        <v>1</v>
      </c>
      <c r="I73" t="s">
        <v>103</v>
      </c>
      <c r="J73" t="s">
        <v>723</v>
      </c>
      <c r="K73">
        <v>2002</v>
      </c>
      <c r="L73">
        <v>3</v>
      </c>
      <c r="M73">
        <v>2003</v>
      </c>
      <c r="N73" t="e">
        <f>VLOOKUP(G73,#REF!,2,FALSE)</f>
        <v>#REF!</v>
      </c>
      <c r="O73" t="s">
        <v>889</v>
      </c>
    </row>
    <row r="74" spans="1:15">
      <c r="A74" s="134">
        <v>1</v>
      </c>
      <c r="B74">
        <v>2005</v>
      </c>
      <c r="C74">
        <v>20050901</v>
      </c>
      <c r="D74">
        <v>23</v>
      </c>
      <c r="E74">
        <v>12</v>
      </c>
      <c r="F74" t="s">
        <v>264</v>
      </c>
      <c r="G74">
        <v>631558</v>
      </c>
      <c r="H74">
        <v>1</v>
      </c>
      <c r="I74" t="s">
        <v>103</v>
      </c>
      <c r="J74" t="s">
        <v>723</v>
      </c>
      <c r="K74">
        <v>2002</v>
      </c>
      <c r="L74">
        <v>3</v>
      </c>
      <c r="M74">
        <v>2003</v>
      </c>
      <c r="N74" t="e">
        <f>VLOOKUP(G74,#REF!,2,FALSE)</f>
        <v>#REF!</v>
      </c>
      <c r="O74" t="s">
        <v>889</v>
      </c>
    </row>
    <row r="75" spans="1:15">
      <c r="A75" s="134">
        <v>1</v>
      </c>
      <c r="B75">
        <v>2005</v>
      </c>
      <c r="C75">
        <v>20050906</v>
      </c>
      <c r="D75">
        <v>23</v>
      </c>
      <c r="E75">
        <v>12</v>
      </c>
      <c r="F75" t="s">
        <v>264</v>
      </c>
      <c r="G75">
        <v>631558</v>
      </c>
      <c r="H75">
        <v>1.17</v>
      </c>
      <c r="I75" t="s">
        <v>103</v>
      </c>
      <c r="J75" t="s">
        <v>723</v>
      </c>
      <c r="K75">
        <v>2002</v>
      </c>
      <c r="L75">
        <v>3</v>
      </c>
      <c r="M75">
        <v>2003</v>
      </c>
      <c r="N75" t="e">
        <f>VLOOKUP(G75,#REF!,2,FALSE)</f>
        <v>#REF!</v>
      </c>
      <c r="O75" t="s">
        <v>889</v>
      </c>
    </row>
    <row r="76" spans="1:15">
      <c r="A76" s="134">
        <v>1</v>
      </c>
      <c r="B76">
        <v>2005</v>
      </c>
      <c r="C76">
        <v>20050906</v>
      </c>
      <c r="D76">
        <v>23</v>
      </c>
      <c r="E76">
        <v>12</v>
      </c>
      <c r="F76" t="s">
        <v>264</v>
      </c>
      <c r="G76">
        <v>631558</v>
      </c>
      <c r="H76">
        <v>1.17</v>
      </c>
      <c r="I76" t="s">
        <v>103</v>
      </c>
      <c r="J76" t="s">
        <v>723</v>
      </c>
      <c r="K76">
        <v>2002</v>
      </c>
      <c r="L76">
        <v>3</v>
      </c>
      <c r="M76">
        <v>2003</v>
      </c>
      <c r="N76" t="e">
        <f>VLOOKUP(G76,#REF!,2,FALSE)</f>
        <v>#REF!</v>
      </c>
      <c r="O76" t="s">
        <v>889</v>
      </c>
    </row>
    <row r="77" spans="1:15">
      <c r="A77" s="134">
        <v>1</v>
      </c>
      <c r="B77">
        <v>2005</v>
      </c>
      <c r="C77">
        <v>20050906</v>
      </c>
      <c r="D77">
        <v>23</v>
      </c>
      <c r="E77">
        <v>12</v>
      </c>
      <c r="F77" t="s">
        <v>264</v>
      </c>
      <c r="G77">
        <v>631558</v>
      </c>
      <c r="H77">
        <v>1.17</v>
      </c>
      <c r="I77" t="s">
        <v>103</v>
      </c>
      <c r="J77" t="s">
        <v>723</v>
      </c>
      <c r="K77">
        <v>2002</v>
      </c>
      <c r="L77">
        <v>3</v>
      </c>
      <c r="M77">
        <v>2003</v>
      </c>
      <c r="N77" t="e">
        <f>VLOOKUP(G77,#REF!,2,FALSE)</f>
        <v>#REF!</v>
      </c>
      <c r="O77" t="s">
        <v>889</v>
      </c>
    </row>
    <row r="78" spans="1:15">
      <c r="A78" s="134">
        <v>1</v>
      </c>
      <c r="B78">
        <v>2005</v>
      </c>
      <c r="C78">
        <v>20050906</v>
      </c>
      <c r="D78">
        <v>23</v>
      </c>
      <c r="E78">
        <v>12</v>
      </c>
      <c r="F78" t="s">
        <v>264</v>
      </c>
      <c r="G78">
        <v>631558</v>
      </c>
      <c r="H78">
        <v>1.17</v>
      </c>
      <c r="I78" t="s">
        <v>103</v>
      </c>
      <c r="J78" t="s">
        <v>723</v>
      </c>
      <c r="K78">
        <v>2002</v>
      </c>
      <c r="L78">
        <v>3</v>
      </c>
      <c r="M78">
        <v>2003</v>
      </c>
      <c r="N78" t="e">
        <f>VLOOKUP(G78,#REF!,2,FALSE)</f>
        <v>#REF!</v>
      </c>
      <c r="O78" t="s">
        <v>889</v>
      </c>
    </row>
    <row r="79" spans="1:15">
      <c r="A79" s="134">
        <v>1</v>
      </c>
      <c r="B79">
        <v>2005</v>
      </c>
      <c r="C79">
        <v>20050906</v>
      </c>
      <c r="D79">
        <v>23</v>
      </c>
      <c r="E79">
        <v>12</v>
      </c>
      <c r="F79" t="s">
        <v>264</v>
      </c>
      <c r="G79">
        <v>631558</v>
      </c>
      <c r="H79">
        <v>1.17</v>
      </c>
      <c r="I79" t="s">
        <v>103</v>
      </c>
      <c r="J79" t="s">
        <v>723</v>
      </c>
      <c r="K79">
        <v>2002</v>
      </c>
      <c r="L79">
        <v>3</v>
      </c>
      <c r="M79">
        <v>2003</v>
      </c>
      <c r="N79" t="e">
        <f>VLOOKUP(G79,#REF!,2,FALSE)</f>
        <v>#REF!</v>
      </c>
      <c r="O79" t="s">
        <v>889</v>
      </c>
    </row>
    <row r="80" spans="1:15">
      <c r="A80" s="134">
        <v>1</v>
      </c>
      <c r="B80">
        <v>2005</v>
      </c>
      <c r="C80">
        <v>20050906</v>
      </c>
      <c r="D80">
        <v>23</v>
      </c>
      <c r="E80">
        <v>12</v>
      </c>
      <c r="F80" t="s">
        <v>264</v>
      </c>
      <c r="G80">
        <v>631558</v>
      </c>
      <c r="H80">
        <v>1.17</v>
      </c>
      <c r="I80" t="s">
        <v>103</v>
      </c>
      <c r="J80" t="s">
        <v>723</v>
      </c>
      <c r="K80">
        <v>2002</v>
      </c>
      <c r="L80">
        <v>3</v>
      </c>
      <c r="M80">
        <v>2003</v>
      </c>
      <c r="N80" t="e">
        <f>VLOOKUP(G80,#REF!,2,FALSE)</f>
        <v>#REF!</v>
      </c>
      <c r="O80" t="s">
        <v>889</v>
      </c>
    </row>
    <row r="81" spans="1:15">
      <c r="A81" s="134">
        <v>1</v>
      </c>
      <c r="B81">
        <v>2005</v>
      </c>
      <c r="C81">
        <v>20050908</v>
      </c>
      <c r="D81">
        <v>23</v>
      </c>
      <c r="E81">
        <v>12</v>
      </c>
      <c r="F81" t="s">
        <v>264</v>
      </c>
      <c r="G81">
        <v>631558</v>
      </c>
      <c r="H81">
        <v>1.17</v>
      </c>
      <c r="I81" t="s">
        <v>103</v>
      </c>
      <c r="J81" t="s">
        <v>723</v>
      </c>
      <c r="K81">
        <v>2002</v>
      </c>
      <c r="L81">
        <v>3</v>
      </c>
      <c r="M81">
        <v>2003</v>
      </c>
      <c r="N81" t="e">
        <f>VLOOKUP(G81,#REF!,2,FALSE)</f>
        <v>#REF!</v>
      </c>
      <c r="O81" t="s">
        <v>889</v>
      </c>
    </row>
    <row r="82" spans="1:15">
      <c r="A82" s="134">
        <v>1</v>
      </c>
      <c r="B82">
        <v>2005</v>
      </c>
      <c r="C82">
        <v>20050908</v>
      </c>
      <c r="D82">
        <v>23</v>
      </c>
      <c r="E82">
        <v>12</v>
      </c>
      <c r="F82" t="s">
        <v>264</v>
      </c>
      <c r="G82">
        <v>631558</v>
      </c>
      <c r="H82">
        <v>1.17</v>
      </c>
      <c r="I82" t="s">
        <v>103</v>
      </c>
      <c r="J82" t="s">
        <v>723</v>
      </c>
      <c r="K82">
        <v>2002</v>
      </c>
      <c r="L82">
        <v>3</v>
      </c>
      <c r="M82">
        <v>2003</v>
      </c>
      <c r="N82" t="e">
        <f>VLOOKUP(G82,#REF!,2,FALSE)</f>
        <v>#REF!</v>
      </c>
      <c r="O82" t="s">
        <v>889</v>
      </c>
    </row>
    <row r="83" spans="1:15">
      <c r="A83" s="134">
        <v>1</v>
      </c>
      <c r="B83">
        <v>2005</v>
      </c>
      <c r="C83">
        <v>20050908</v>
      </c>
      <c r="D83">
        <v>23</v>
      </c>
      <c r="E83">
        <v>12</v>
      </c>
      <c r="F83" t="s">
        <v>264</v>
      </c>
      <c r="G83">
        <v>631558</v>
      </c>
      <c r="H83">
        <v>1.17</v>
      </c>
      <c r="I83" t="s">
        <v>103</v>
      </c>
      <c r="J83" t="s">
        <v>723</v>
      </c>
      <c r="K83">
        <v>2002</v>
      </c>
      <c r="L83">
        <v>3</v>
      </c>
      <c r="M83">
        <v>2003</v>
      </c>
      <c r="N83" t="e">
        <f>VLOOKUP(G83,#REF!,2,FALSE)</f>
        <v>#REF!</v>
      </c>
      <c r="O83" t="s">
        <v>889</v>
      </c>
    </row>
    <row r="84" spans="1:15">
      <c r="A84" s="134">
        <v>1</v>
      </c>
      <c r="B84">
        <v>2005</v>
      </c>
      <c r="C84">
        <v>20050908</v>
      </c>
      <c r="D84">
        <v>23</v>
      </c>
      <c r="E84">
        <v>12</v>
      </c>
      <c r="F84" t="s">
        <v>264</v>
      </c>
      <c r="G84">
        <v>631558</v>
      </c>
      <c r="H84">
        <v>1.17</v>
      </c>
      <c r="I84" t="s">
        <v>103</v>
      </c>
      <c r="J84" t="s">
        <v>723</v>
      </c>
      <c r="K84">
        <v>2002</v>
      </c>
      <c r="L84">
        <v>3</v>
      </c>
      <c r="M84">
        <v>2003</v>
      </c>
      <c r="N84" t="e">
        <f>VLOOKUP(G84,#REF!,2,FALSE)</f>
        <v>#REF!</v>
      </c>
      <c r="O84" t="s">
        <v>889</v>
      </c>
    </row>
    <row r="85" spans="1:15">
      <c r="A85" s="134">
        <v>1</v>
      </c>
      <c r="B85">
        <v>2005</v>
      </c>
      <c r="C85">
        <v>20050908</v>
      </c>
      <c r="D85">
        <v>23</v>
      </c>
      <c r="E85">
        <v>12</v>
      </c>
      <c r="F85" t="s">
        <v>264</v>
      </c>
      <c r="G85">
        <v>631558</v>
      </c>
      <c r="H85">
        <v>1.17</v>
      </c>
      <c r="I85" t="s">
        <v>103</v>
      </c>
      <c r="J85" t="s">
        <v>723</v>
      </c>
      <c r="K85">
        <v>2002</v>
      </c>
      <c r="L85">
        <v>3</v>
      </c>
      <c r="M85">
        <v>2003</v>
      </c>
      <c r="N85" t="e">
        <f>VLOOKUP(G85,#REF!,2,FALSE)</f>
        <v>#REF!</v>
      </c>
      <c r="O85" t="s">
        <v>889</v>
      </c>
    </row>
    <row r="86" spans="1:15">
      <c r="A86" s="134">
        <v>1</v>
      </c>
      <c r="B86">
        <v>2006</v>
      </c>
      <c r="C86">
        <v>20060817</v>
      </c>
      <c r="D86">
        <v>23</v>
      </c>
      <c r="E86">
        <v>12</v>
      </c>
      <c r="F86" t="s">
        <v>264</v>
      </c>
      <c r="G86">
        <v>631558</v>
      </c>
      <c r="H86">
        <v>2.37</v>
      </c>
      <c r="I86" t="s">
        <v>103</v>
      </c>
      <c r="J86" t="s">
        <v>723</v>
      </c>
      <c r="K86">
        <v>2002</v>
      </c>
      <c r="L86">
        <v>3</v>
      </c>
      <c r="M86">
        <v>2003</v>
      </c>
      <c r="N86" t="e">
        <f>VLOOKUP(G86,#REF!,2,FALSE)</f>
        <v>#REF!</v>
      </c>
      <c r="O86" t="s">
        <v>889</v>
      </c>
    </row>
    <row r="87" spans="1:15">
      <c r="A87" s="134">
        <v>1</v>
      </c>
      <c r="B87">
        <v>2006</v>
      </c>
      <c r="C87">
        <v>20060817</v>
      </c>
      <c r="D87">
        <v>23</v>
      </c>
      <c r="E87">
        <v>12</v>
      </c>
      <c r="F87" t="s">
        <v>264</v>
      </c>
      <c r="G87">
        <v>631558</v>
      </c>
      <c r="H87">
        <v>2.37</v>
      </c>
      <c r="I87" t="s">
        <v>103</v>
      </c>
      <c r="J87" t="s">
        <v>723</v>
      </c>
      <c r="K87">
        <v>2002</v>
      </c>
      <c r="L87">
        <v>3</v>
      </c>
      <c r="M87">
        <v>2003</v>
      </c>
      <c r="N87" t="e">
        <f>VLOOKUP(G87,#REF!,2,FALSE)</f>
        <v>#REF!</v>
      </c>
      <c r="O87" t="s">
        <v>889</v>
      </c>
    </row>
    <row r="88" spans="1:15">
      <c r="A88" s="134">
        <v>1</v>
      </c>
      <c r="B88">
        <v>2006</v>
      </c>
      <c r="C88">
        <v>20060822</v>
      </c>
      <c r="D88">
        <v>23</v>
      </c>
      <c r="E88">
        <v>12</v>
      </c>
      <c r="F88" t="s">
        <v>264</v>
      </c>
      <c r="G88">
        <v>631558</v>
      </c>
      <c r="H88">
        <v>1.82</v>
      </c>
      <c r="I88" t="s">
        <v>103</v>
      </c>
      <c r="J88" t="s">
        <v>723</v>
      </c>
      <c r="K88">
        <v>2002</v>
      </c>
      <c r="L88">
        <v>3</v>
      </c>
      <c r="M88">
        <v>2003</v>
      </c>
      <c r="N88" t="e">
        <f>VLOOKUP(G88,#REF!,2,FALSE)</f>
        <v>#REF!</v>
      </c>
      <c r="O88" t="s">
        <v>889</v>
      </c>
    </row>
    <row r="89" spans="1:15">
      <c r="A89" s="134">
        <v>1</v>
      </c>
      <c r="B89">
        <v>2006</v>
      </c>
      <c r="C89">
        <v>20060822</v>
      </c>
      <c r="D89">
        <v>23</v>
      </c>
      <c r="E89">
        <v>12</v>
      </c>
      <c r="F89" t="s">
        <v>264</v>
      </c>
      <c r="G89">
        <v>631558</v>
      </c>
      <c r="H89">
        <v>1.82</v>
      </c>
      <c r="I89" t="s">
        <v>103</v>
      </c>
      <c r="J89" t="s">
        <v>723</v>
      </c>
      <c r="K89">
        <v>2002</v>
      </c>
      <c r="L89">
        <v>3</v>
      </c>
      <c r="M89">
        <v>2003</v>
      </c>
      <c r="N89" t="e">
        <f>VLOOKUP(G89,#REF!,2,FALSE)</f>
        <v>#REF!</v>
      </c>
      <c r="O89" t="s">
        <v>889</v>
      </c>
    </row>
    <row r="90" spans="1:15">
      <c r="A90" s="134">
        <v>1</v>
      </c>
      <c r="B90">
        <v>2006</v>
      </c>
      <c r="C90">
        <v>20060822</v>
      </c>
      <c r="D90">
        <v>23</v>
      </c>
      <c r="E90">
        <v>12</v>
      </c>
      <c r="F90" t="s">
        <v>264</v>
      </c>
      <c r="G90">
        <v>631558</v>
      </c>
      <c r="H90">
        <v>1.82</v>
      </c>
      <c r="I90" t="s">
        <v>103</v>
      </c>
      <c r="J90" t="s">
        <v>723</v>
      </c>
      <c r="K90">
        <v>2002</v>
      </c>
      <c r="L90">
        <v>3</v>
      </c>
      <c r="M90">
        <v>2003</v>
      </c>
      <c r="N90" t="e">
        <f>VLOOKUP(G90,#REF!,2,FALSE)</f>
        <v>#REF!</v>
      </c>
      <c r="O90" t="s">
        <v>889</v>
      </c>
    </row>
    <row r="91" spans="1:15">
      <c r="A91" s="134">
        <v>1</v>
      </c>
      <c r="B91">
        <v>2006</v>
      </c>
      <c r="C91">
        <v>20060822</v>
      </c>
      <c r="D91">
        <v>23</v>
      </c>
      <c r="E91">
        <v>12</v>
      </c>
      <c r="F91" t="s">
        <v>264</v>
      </c>
      <c r="G91">
        <v>631558</v>
      </c>
      <c r="H91">
        <v>1.82</v>
      </c>
      <c r="I91" t="s">
        <v>103</v>
      </c>
      <c r="J91" t="s">
        <v>723</v>
      </c>
      <c r="K91">
        <v>2002</v>
      </c>
      <c r="L91">
        <v>3</v>
      </c>
      <c r="M91">
        <v>2003</v>
      </c>
      <c r="N91" t="e">
        <f>VLOOKUP(G91,#REF!,2,FALSE)</f>
        <v>#REF!</v>
      </c>
      <c r="O91" t="s">
        <v>889</v>
      </c>
    </row>
    <row r="92" spans="1:15">
      <c r="A92" s="134">
        <v>1</v>
      </c>
      <c r="B92">
        <v>2006</v>
      </c>
      <c r="C92">
        <v>20060822</v>
      </c>
      <c r="D92">
        <v>23</v>
      </c>
      <c r="E92">
        <v>12</v>
      </c>
      <c r="F92" t="s">
        <v>264</v>
      </c>
      <c r="G92">
        <v>631558</v>
      </c>
      <c r="H92">
        <v>1.82</v>
      </c>
      <c r="I92" t="s">
        <v>103</v>
      </c>
      <c r="J92" t="s">
        <v>723</v>
      </c>
      <c r="K92">
        <v>2002</v>
      </c>
      <c r="L92">
        <v>3</v>
      </c>
      <c r="M92">
        <v>2003</v>
      </c>
      <c r="N92" t="e">
        <f>VLOOKUP(G92,#REF!,2,FALSE)</f>
        <v>#REF!</v>
      </c>
      <c r="O92" t="s">
        <v>889</v>
      </c>
    </row>
    <row r="93" spans="1:15">
      <c r="A93" s="134">
        <v>1</v>
      </c>
      <c r="B93">
        <v>2006</v>
      </c>
      <c r="C93">
        <v>20060817</v>
      </c>
      <c r="D93">
        <v>23</v>
      </c>
      <c r="E93">
        <v>12</v>
      </c>
      <c r="F93" t="s">
        <v>264</v>
      </c>
      <c r="G93">
        <v>631558</v>
      </c>
      <c r="H93">
        <v>2.37</v>
      </c>
      <c r="I93" t="s">
        <v>103</v>
      </c>
      <c r="J93" t="s">
        <v>723</v>
      </c>
      <c r="K93">
        <v>2002</v>
      </c>
      <c r="L93">
        <v>3</v>
      </c>
      <c r="M93">
        <v>2003</v>
      </c>
      <c r="N93" t="e">
        <f>VLOOKUP(G93,#REF!,2,FALSE)</f>
        <v>#REF!</v>
      </c>
      <c r="O93" t="s">
        <v>889</v>
      </c>
    </row>
    <row r="94" spans="1:15">
      <c r="A94" s="134">
        <v>1</v>
      </c>
      <c r="B94">
        <v>2006</v>
      </c>
      <c r="C94">
        <v>20060817</v>
      </c>
      <c r="D94">
        <v>23</v>
      </c>
      <c r="E94">
        <v>12</v>
      </c>
      <c r="F94" t="s">
        <v>264</v>
      </c>
      <c r="G94">
        <v>631558</v>
      </c>
      <c r="H94">
        <v>2.37</v>
      </c>
      <c r="I94" t="s">
        <v>103</v>
      </c>
      <c r="J94" t="s">
        <v>723</v>
      </c>
      <c r="K94">
        <v>2002</v>
      </c>
      <c r="L94">
        <v>3</v>
      </c>
      <c r="M94">
        <v>2003</v>
      </c>
      <c r="N94" t="e">
        <f>VLOOKUP(G94,#REF!,2,FALSE)</f>
        <v>#REF!</v>
      </c>
      <c r="O94" t="s">
        <v>889</v>
      </c>
    </row>
    <row r="95" spans="1:15">
      <c r="A95" s="134">
        <v>1</v>
      </c>
      <c r="B95">
        <v>2006</v>
      </c>
      <c r="C95">
        <v>20060817</v>
      </c>
      <c r="D95">
        <v>23</v>
      </c>
      <c r="E95">
        <v>12</v>
      </c>
      <c r="F95" t="s">
        <v>264</v>
      </c>
      <c r="G95">
        <v>631558</v>
      </c>
      <c r="H95">
        <v>2.37</v>
      </c>
      <c r="I95" t="s">
        <v>103</v>
      </c>
      <c r="J95" t="s">
        <v>723</v>
      </c>
      <c r="K95">
        <v>2002</v>
      </c>
      <c r="L95">
        <v>3</v>
      </c>
      <c r="M95">
        <v>2003</v>
      </c>
      <c r="N95" t="e">
        <f>VLOOKUP(G95,#REF!,2,FALSE)</f>
        <v>#REF!</v>
      </c>
      <c r="O95" t="s">
        <v>889</v>
      </c>
    </row>
    <row r="96" spans="1:15">
      <c r="A96" s="134">
        <v>1</v>
      </c>
      <c r="B96">
        <v>2006</v>
      </c>
      <c r="C96">
        <v>20060817</v>
      </c>
      <c r="D96">
        <v>23</v>
      </c>
      <c r="E96">
        <v>12</v>
      </c>
      <c r="F96" t="s">
        <v>264</v>
      </c>
      <c r="G96">
        <v>631558</v>
      </c>
      <c r="H96">
        <v>2.37</v>
      </c>
      <c r="I96" t="s">
        <v>103</v>
      </c>
      <c r="J96" t="s">
        <v>723</v>
      </c>
      <c r="K96">
        <v>2002</v>
      </c>
      <c r="L96">
        <v>3</v>
      </c>
      <c r="M96">
        <v>2003</v>
      </c>
      <c r="N96" t="e">
        <f>VLOOKUP(G96,#REF!,2,FALSE)</f>
        <v>#REF!</v>
      </c>
      <c r="O96" t="s">
        <v>889</v>
      </c>
    </row>
    <row r="97" spans="1:15">
      <c r="A97" s="134">
        <v>1</v>
      </c>
      <c r="B97">
        <v>2006</v>
      </c>
      <c r="C97">
        <v>20060817</v>
      </c>
      <c r="D97">
        <v>23</v>
      </c>
      <c r="E97">
        <v>12</v>
      </c>
      <c r="F97" t="s">
        <v>264</v>
      </c>
      <c r="G97">
        <v>631558</v>
      </c>
      <c r="H97">
        <v>2.37</v>
      </c>
      <c r="I97" t="s">
        <v>103</v>
      </c>
      <c r="J97" t="s">
        <v>723</v>
      </c>
      <c r="K97">
        <v>2002</v>
      </c>
      <c r="L97">
        <v>3</v>
      </c>
      <c r="M97">
        <v>2003</v>
      </c>
      <c r="N97" t="e">
        <f>VLOOKUP(G97,#REF!,2,FALSE)</f>
        <v>#REF!</v>
      </c>
      <c r="O97" t="s">
        <v>889</v>
      </c>
    </row>
    <row r="98" spans="1:15">
      <c r="A98" s="134">
        <v>1</v>
      </c>
      <c r="B98">
        <v>2006</v>
      </c>
      <c r="C98">
        <v>20060817</v>
      </c>
      <c r="D98">
        <v>23</v>
      </c>
      <c r="E98">
        <v>12</v>
      </c>
      <c r="F98" t="s">
        <v>264</v>
      </c>
      <c r="G98">
        <v>631558</v>
      </c>
      <c r="H98">
        <v>2.37</v>
      </c>
      <c r="I98" t="s">
        <v>103</v>
      </c>
      <c r="J98" t="s">
        <v>723</v>
      </c>
      <c r="K98">
        <v>2002</v>
      </c>
      <c r="L98">
        <v>3</v>
      </c>
      <c r="M98">
        <v>2003</v>
      </c>
      <c r="N98" t="e">
        <f>VLOOKUP(G98,#REF!,2,FALSE)</f>
        <v>#REF!</v>
      </c>
      <c r="O98" t="s">
        <v>889</v>
      </c>
    </row>
    <row r="99" spans="1:15">
      <c r="A99" s="134">
        <v>1</v>
      </c>
      <c r="B99">
        <v>2006</v>
      </c>
      <c r="C99">
        <v>20060817</v>
      </c>
      <c r="D99">
        <v>23</v>
      </c>
      <c r="E99">
        <v>12</v>
      </c>
      <c r="F99" t="s">
        <v>264</v>
      </c>
      <c r="G99">
        <v>631558</v>
      </c>
      <c r="H99">
        <v>2.37</v>
      </c>
      <c r="I99" t="s">
        <v>103</v>
      </c>
      <c r="J99" t="s">
        <v>723</v>
      </c>
      <c r="K99">
        <v>2002</v>
      </c>
      <c r="L99">
        <v>3</v>
      </c>
      <c r="M99">
        <v>2003</v>
      </c>
      <c r="N99" t="e">
        <f>VLOOKUP(G99,#REF!,2,FALSE)</f>
        <v>#REF!</v>
      </c>
      <c r="O99" t="s">
        <v>889</v>
      </c>
    </row>
    <row r="100" spans="1:15">
      <c r="A100" s="134">
        <v>1</v>
      </c>
      <c r="B100">
        <v>2006</v>
      </c>
      <c r="C100">
        <v>20060821</v>
      </c>
      <c r="D100">
        <v>23</v>
      </c>
      <c r="E100">
        <v>12</v>
      </c>
      <c r="F100" t="s">
        <v>264</v>
      </c>
      <c r="G100">
        <v>631558</v>
      </c>
      <c r="H100">
        <v>1.82</v>
      </c>
      <c r="I100" t="s">
        <v>103</v>
      </c>
      <c r="J100" t="s">
        <v>723</v>
      </c>
      <c r="K100">
        <v>2002</v>
      </c>
      <c r="L100">
        <v>3</v>
      </c>
      <c r="M100">
        <v>2003</v>
      </c>
      <c r="N100" t="e">
        <f>VLOOKUP(G100,#REF!,2,FALSE)</f>
        <v>#REF!</v>
      </c>
      <c r="O100" t="s">
        <v>889</v>
      </c>
    </row>
    <row r="101" spans="1:15">
      <c r="A101" s="134">
        <v>1</v>
      </c>
      <c r="B101">
        <v>2006</v>
      </c>
      <c r="C101">
        <v>20060821</v>
      </c>
      <c r="D101">
        <v>23</v>
      </c>
      <c r="E101">
        <v>12</v>
      </c>
      <c r="F101" t="s">
        <v>264</v>
      </c>
      <c r="G101">
        <v>631558</v>
      </c>
      <c r="H101">
        <v>1.82</v>
      </c>
      <c r="I101" t="s">
        <v>103</v>
      </c>
      <c r="J101" t="s">
        <v>723</v>
      </c>
      <c r="K101">
        <v>2002</v>
      </c>
      <c r="L101">
        <v>3</v>
      </c>
      <c r="M101">
        <v>2003</v>
      </c>
      <c r="N101" t="e">
        <f>VLOOKUP(G101,#REF!,2,FALSE)</f>
        <v>#REF!</v>
      </c>
      <c r="O101" t="s">
        <v>889</v>
      </c>
    </row>
    <row r="102" spans="1:15">
      <c r="A102" s="134">
        <v>1</v>
      </c>
      <c r="B102">
        <v>2006</v>
      </c>
      <c r="C102">
        <v>20060821</v>
      </c>
      <c r="D102">
        <v>23</v>
      </c>
      <c r="E102">
        <v>12</v>
      </c>
      <c r="F102" t="s">
        <v>264</v>
      </c>
      <c r="G102">
        <v>631558</v>
      </c>
      <c r="H102">
        <v>1.82</v>
      </c>
      <c r="I102" t="s">
        <v>103</v>
      </c>
      <c r="J102" t="s">
        <v>723</v>
      </c>
      <c r="K102">
        <v>2002</v>
      </c>
      <c r="L102">
        <v>3</v>
      </c>
      <c r="M102">
        <v>2003</v>
      </c>
      <c r="N102" t="e">
        <f>VLOOKUP(G102,#REF!,2,FALSE)</f>
        <v>#REF!</v>
      </c>
      <c r="O102" t="s">
        <v>889</v>
      </c>
    </row>
    <row r="103" spans="1:15">
      <c r="A103" s="134">
        <v>1</v>
      </c>
      <c r="B103">
        <v>2006</v>
      </c>
      <c r="C103">
        <v>20060821</v>
      </c>
      <c r="D103">
        <v>23</v>
      </c>
      <c r="E103">
        <v>12</v>
      </c>
      <c r="F103" t="s">
        <v>264</v>
      </c>
      <c r="G103">
        <v>631558</v>
      </c>
      <c r="H103">
        <v>1.82</v>
      </c>
      <c r="I103" t="s">
        <v>103</v>
      </c>
      <c r="J103" t="s">
        <v>723</v>
      </c>
      <c r="K103">
        <v>2002</v>
      </c>
      <c r="L103">
        <v>3</v>
      </c>
      <c r="M103">
        <v>2003</v>
      </c>
      <c r="N103" t="e">
        <f>VLOOKUP(G103,#REF!,2,FALSE)</f>
        <v>#REF!</v>
      </c>
      <c r="O103" t="s">
        <v>889</v>
      </c>
    </row>
    <row r="104" spans="1:15">
      <c r="A104" s="134">
        <v>1</v>
      </c>
      <c r="B104">
        <v>2006</v>
      </c>
      <c r="C104">
        <v>20060822</v>
      </c>
      <c r="D104">
        <v>23</v>
      </c>
      <c r="E104">
        <v>12</v>
      </c>
      <c r="F104" t="s">
        <v>264</v>
      </c>
      <c r="G104">
        <v>631558</v>
      </c>
      <c r="H104">
        <v>1.82</v>
      </c>
      <c r="I104" t="s">
        <v>103</v>
      </c>
      <c r="J104" t="s">
        <v>723</v>
      </c>
      <c r="K104">
        <v>2002</v>
      </c>
      <c r="L104">
        <v>3</v>
      </c>
      <c r="M104">
        <v>2003</v>
      </c>
      <c r="N104" t="e">
        <f>VLOOKUP(G104,#REF!,2,FALSE)</f>
        <v>#REF!</v>
      </c>
      <c r="O104" t="s">
        <v>889</v>
      </c>
    </row>
    <row r="105" spans="1:15">
      <c r="A105" s="134">
        <v>1</v>
      </c>
      <c r="B105">
        <v>2006</v>
      </c>
      <c r="C105">
        <v>20060822</v>
      </c>
      <c r="D105">
        <v>23</v>
      </c>
      <c r="E105">
        <v>12</v>
      </c>
      <c r="F105" t="s">
        <v>264</v>
      </c>
      <c r="G105">
        <v>631558</v>
      </c>
      <c r="H105">
        <v>1.82</v>
      </c>
      <c r="I105" t="s">
        <v>103</v>
      </c>
      <c r="J105" t="s">
        <v>723</v>
      </c>
      <c r="K105">
        <v>2002</v>
      </c>
      <c r="L105">
        <v>3</v>
      </c>
      <c r="M105">
        <v>2003</v>
      </c>
      <c r="N105" t="e">
        <f>VLOOKUP(G105,#REF!,2,FALSE)</f>
        <v>#REF!</v>
      </c>
      <c r="O105" t="s">
        <v>889</v>
      </c>
    </row>
    <row r="106" spans="1:15">
      <c r="A106" s="134">
        <v>1</v>
      </c>
      <c r="B106">
        <v>2006</v>
      </c>
      <c r="C106">
        <v>20060830</v>
      </c>
      <c r="D106">
        <v>23</v>
      </c>
      <c r="E106">
        <v>12</v>
      </c>
      <c r="F106" t="s">
        <v>264</v>
      </c>
      <c r="G106">
        <v>631558</v>
      </c>
      <c r="H106">
        <v>0</v>
      </c>
      <c r="I106" t="s">
        <v>103</v>
      </c>
      <c r="J106" t="s">
        <v>723</v>
      </c>
      <c r="K106">
        <v>2002</v>
      </c>
      <c r="L106">
        <v>3</v>
      </c>
      <c r="M106">
        <v>2003</v>
      </c>
      <c r="N106" t="e">
        <f>VLOOKUP(G106,#REF!,2,FALSE)</f>
        <v>#REF!</v>
      </c>
      <c r="O106" t="s">
        <v>889</v>
      </c>
    </row>
    <row r="107" spans="1:15">
      <c r="A107" s="134">
        <v>1</v>
      </c>
      <c r="B107">
        <v>2007</v>
      </c>
      <c r="C107">
        <v>20070815</v>
      </c>
      <c r="D107">
        <v>23</v>
      </c>
      <c r="E107">
        <v>12</v>
      </c>
      <c r="F107" t="s">
        <v>264</v>
      </c>
      <c r="G107">
        <v>631558</v>
      </c>
      <c r="H107">
        <v>1.5</v>
      </c>
      <c r="I107" t="s">
        <v>103</v>
      </c>
      <c r="J107" t="s">
        <v>723</v>
      </c>
      <c r="K107">
        <v>2002</v>
      </c>
      <c r="L107">
        <v>3</v>
      </c>
      <c r="M107">
        <v>2003</v>
      </c>
      <c r="N107" t="e">
        <f>VLOOKUP(G107,#REF!,2,FALSE)</f>
        <v>#REF!</v>
      </c>
      <c r="O107" t="s">
        <v>889</v>
      </c>
    </row>
    <row r="108" spans="1:15">
      <c r="A108" s="134">
        <v>1</v>
      </c>
      <c r="B108">
        <v>2007</v>
      </c>
      <c r="C108">
        <v>20070817</v>
      </c>
      <c r="D108">
        <v>23</v>
      </c>
      <c r="E108">
        <v>12</v>
      </c>
      <c r="F108" t="s">
        <v>264</v>
      </c>
      <c r="G108">
        <v>631558</v>
      </c>
      <c r="H108">
        <v>1.5</v>
      </c>
      <c r="I108" t="s">
        <v>103</v>
      </c>
      <c r="J108" t="s">
        <v>723</v>
      </c>
      <c r="K108">
        <v>2002</v>
      </c>
      <c r="L108">
        <v>3</v>
      </c>
      <c r="M108">
        <v>2003</v>
      </c>
      <c r="N108" t="e">
        <f>VLOOKUP(G108,#REF!,2,FALSE)</f>
        <v>#REF!</v>
      </c>
      <c r="O108" t="s">
        <v>889</v>
      </c>
    </row>
    <row r="109" spans="1:15">
      <c r="A109" s="134">
        <v>1</v>
      </c>
      <c r="B109">
        <v>2005</v>
      </c>
      <c r="C109">
        <v>20050906</v>
      </c>
      <c r="D109">
        <v>23</v>
      </c>
      <c r="E109">
        <v>12</v>
      </c>
      <c r="F109" t="s">
        <v>264</v>
      </c>
      <c r="G109">
        <v>631798</v>
      </c>
      <c r="H109">
        <v>1.17</v>
      </c>
      <c r="I109" t="s">
        <v>61</v>
      </c>
      <c r="J109" t="s">
        <v>726</v>
      </c>
      <c r="K109">
        <v>2002</v>
      </c>
      <c r="L109">
        <v>3</v>
      </c>
      <c r="M109">
        <v>2004</v>
      </c>
      <c r="N109" t="e">
        <f>VLOOKUP(G109,#REF!,2,FALSE)</f>
        <v>#REF!</v>
      </c>
      <c r="O109" t="s">
        <v>889</v>
      </c>
    </row>
    <row r="110" spans="1:15">
      <c r="A110" s="134">
        <v>1</v>
      </c>
      <c r="B110">
        <v>2005</v>
      </c>
      <c r="C110">
        <v>20050908</v>
      </c>
      <c r="D110">
        <v>23</v>
      </c>
      <c r="E110">
        <v>12</v>
      </c>
      <c r="F110" t="s">
        <v>264</v>
      </c>
      <c r="G110">
        <v>631867</v>
      </c>
      <c r="H110">
        <v>1.17</v>
      </c>
      <c r="I110" t="s">
        <v>130</v>
      </c>
      <c r="J110" t="s">
        <v>729</v>
      </c>
      <c r="K110">
        <v>2002</v>
      </c>
      <c r="L110">
        <v>3</v>
      </c>
      <c r="M110">
        <v>2004</v>
      </c>
      <c r="N110" t="e">
        <f>VLOOKUP(G110,#REF!,2,FALSE)</f>
        <v>#REF!</v>
      </c>
      <c r="O110" t="s">
        <v>889</v>
      </c>
    </row>
    <row r="111" spans="1:15">
      <c r="A111" s="134">
        <v>1</v>
      </c>
      <c r="B111">
        <v>2006</v>
      </c>
      <c r="C111">
        <v>20060823</v>
      </c>
      <c r="D111">
        <v>23</v>
      </c>
      <c r="E111">
        <v>12</v>
      </c>
      <c r="F111" t="s">
        <v>264</v>
      </c>
      <c r="G111">
        <v>631867</v>
      </c>
      <c r="H111">
        <v>1.82</v>
      </c>
      <c r="I111" t="s">
        <v>130</v>
      </c>
      <c r="J111" t="s">
        <v>729</v>
      </c>
      <c r="K111">
        <v>2002</v>
      </c>
      <c r="L111">
        <v>3</v>
      </c>
      <c r="M111">
        <v>2004</v>
      </c>
      <c r="N111" t="e">
        <f>VLOOKUP(G111,#REF!,2,FALSE)</f>
        <v>#REF!</v>
      </c>
      <c r="O111" t="s">
        <v>889</v>
      </c>
    </row>
    <row r="112" spans="1:15">
      <c r="A112" s="134">
        <v>1</v>
      </c>
      <c r="B112">
        <v>2007</v>
      </c>
      <c r="C112">
        <v>20070827</v>
      </c>
      <c r="D112">
        <v>23</v>
      </c>
      <c r="E112">
        <v>12</v>
      </c>
      <c r="F112" t="s">
        <v>264</v>
      </c>
      <c r="G112">
        <v>632871</v>
      </c>
      <c r="H112">
        <v>3.04</v>
      </c>
      <c r="I112" t="s">
        <v>79</v>
      </c>
      <c r="J112" t="s">
        <v>720</v>
      </c>
      <c r="K112">
        <v>2004</v>
      </c>
      <c r="L112">
        <v>3</v>
      </c>
      <c r="M112">
        <v>2005</v>
      </c>
      <c r="N112" t="e">
        <f>VLOOKUP(G112,#REF!,2,FALSE)</f>
        <v>#REF!</v>
      </c>
      <c r="O112" t="s">
        <v>889</v>
      </c>
    </row>
    <row r="113" spans="1:15">
      <c r="A113" s="134">
        <v>1</v>
      </c>
      <c r="B113">
        <v>2007</v>
      </c>
      <c r="C113">
        <v>20070827</v>
      </c>
      <c r="D113">
        <v>23</v>
      </c>
      <c r="E113">
        <v>12</v>
      </c>
      <c r="F113" t="s">
        <v>264</v>
      </c>
      <c r="G113">
        <v>632871</v>
      </c>
      <c r="H113">
        <v>3.04</v>
      </c>
      <c r="I113" t="s">
        <v>79</v>
      </c>
      <c r="J113" t="s">
        <v>720</v>
      </c>
      <c r="K113">
        <v>2004</v>
      </c>
      <c r="L113">
        <v>3</v>
      </c>
      <c r="M113">
        <v>2005</v>
      </c>
      <c r="N113" t="e">
        <f>VLOOKUP(G113,#REF!,2,FALSE)</f>
        <v>#REF!</v>
      </c>
      <c r="O113" t="s">
        <v>889</v>
      </c>
    </row>
    <row r="114" spans="1:15">
      <c r="A114" s="134">
        <v>1</v>
      </c>
      <c r="B114">
        <v>2007</v>
      </c>
      <c r="C114">
        <v>20070827</v>
      </c>
      <c r="D114">
        <v>23</v>
      </c>
      <c r="E114">
        <v>12</v>
      </c>
      <c r="F114" t="s">
        <v>264</v>
      </c>
      <c r="G114">
        <v>632871</v>
      </c>
      <c r="H114">
        <v>3.04</v>
      </c>
      <c r="I114" t="s">
        <v>79</v>
      </c>
      <c r="J114" t="s">
        <v>720</v>
      </c>
      <c r="K114">
        <v>2004</v>
      </c>
      <c r="L114">
        <v>3</v>
      </c>
      <c r="M114">
        <v>2005</v>
      </c>
      <c r="N114" t="e">
        <f>VLOOKUP(G114,#REF!,2,FALSE)</f>
        <v>#REF!</v>
      </c>
      <c r="O114" t="s">
        <v>889</v>
      </c>
    </row>
    <row r="115" spans="1:15">
      <c r="A115" s="134">
        <v>1</v>
      </c>
      <c r="B115">
        <v>2007</v>
      </c>
      <c r="C115">
        <v>20070904</v>
      </c>
      <c r="D115">
        <v>23</v>
      </c>
      <c r="E115">
        <v>12</v>
      </c>
      <c r="F115" t="s">
        <v>264</v>
      </c>
      <c r="G115">
        <v>632871</v>
      </c>
      <c r="H115">
        <v>3.79</v>
      </c>
      <c r="I115" t="s">
        <v>79</v>
      </c>
      <c r="J115" t="s">
        <v>720</v>
      </c>
      <c r="K115">
        <v>2004</v>
      </c>
      <c r="L115">
        <v>3</v>
      </c>
      <c r="M115">
        <v>2005</v>
      </c>
      <c r="N115" t="e">
        <f>VLOOKUP(G115,#REF!,2,FALSE)</f>
        <v>#REF!</v>
      </c>
      <c r="O115" t="s">
        <v>889</v>
      </c>
    </row>
    <row r="116" spans="1:15">
      <c r="A116" s="134">
        <v>1</v>
      </c>
      <c r="B116">
        <v>2007</v>
      </c>
      <c r="C116">
        <v>20070916</v>
      </c>
      <c r="D116">
        <v>23</v>
      </c>
      <c r="E116">
        <v>12</v>
      </c>
      <c r="F116" t="s">
        <v>264</v>
      </c>
      <c r="G116">
        <v>632871</v>
      </c>
      <c r="H116">
        <v>16.190000000000001</v>
      </c>
      <c r="I116" t="s">
        <v>79</v>
      </c>
      <c r="J116" t="s">
        <v>720</v>
      </c>
      <c r="K116">
        <v>2004</v>
      </c>
      <c r="L116">
        <v>3</v>
      </c>
      <c r="M116">
        <v>2005</v>
      </c>
      <c r="N116" t="e">
        <f>VLOOKUP(G116,#REF!,2,FALSE)</f>
        <v>#REF!</v>
      </c>
      <c r="O116" t="s">
        <v>889</v>
      </c>
    </row>
    <row r="117" spans="1:15">
      <c r="A117" s="134">
        <v>1</v>
      </c>
      <c r="B117">
        <v>2006</v>
      </c>
      <c r="C117">
        <v>20060829</v>
      </c>
      <c r="D117">
        <v>23</v>
      </c>
      <c r="E117">
        <v>16</v>
      </c>
      <c r="F117" t="s">
        <v>264</v>
      </c>
      <c r="G117">
        <v>633089</v>
      </c>
      <c r="H117">
        <v>5.87</v>
      </c>
      <c r="I117" t="s">
        <v>1093</v>
      </c>
      <c r="J117" t="s">
        <v>729</v>
      </c>
      <c r="K117">
        <v>2004</v>
      </c>
      <c r="L117">
        <v>3</v>
      </c>
      <c r="M117">
        <v>2006</v>
      </c>
      <c r="N117" t="e">
        <f>VLOOKUP(G117,#REF!,2,FALSE)</f>
        <v>#REF!</v>
      </c>
      <c r="O117" t="s">
        <v>889</v>
      </c>
    </row>
    <row r="118" spans="1:15">
      <c r="A118" s="134">
        <v>1</v>
      </c>
      <c r="B118">
        <v>2007</v>
      </c>
      <c r="C118">
        <v>20070828</v>
      </c>
      <c r="D118">
        <v>23</v>
      </c>
      <c r="E118">
        <v>12</v>
      </c>
      <c r="F118" t="s">
        <v>264</v>
      </c>
      <c r="G118">
        <v>210592</v>
      </c>
      <c r="H118">
        <v>3.04</v>
      </c>
      <c r="I118" t="s">
        <v>87</v>
      </c>
      <c r="J118" t="s">
        <v>707</v>
      </c>
      <c r="K118">
        <v>2004</v>
      </c>
      <c r="L118">
        <v>3</v>
      </c>
      <c r="M118">
        <v>2005</v>
      </c>
      <c r="N118" t="e">
        <f>VLOOKUP(G118,#REF!,2,FALSE)</f>
        <v>#REF!</v>
      </c>
      <c r="O118" t="s">
        <v>889</v>
      </c>
    </row>
    <row r="119" spans="1:15">
      <c r="A119" s="134">
        <v>1</v>
      </c>
      <c r="B119">
        <v>2005</v>
      </c>
      <c r="C119">
        <v>20050901</v>
      </c>
      <c r="D119">
        <v>23</v>
      </c>
      <c r="E119">
        <v>12</v>
      </c>
      <c r="F119" t="s">
        <v>264</v>
      </c>
      <c r="G119">
        <v>631781</v>
      </c>
      <c r="H119">
        <v>1</v>
      </c>
      <c r="I119" t="s">
        <v>1093</v>
      </c>
      <c r="J119" t="s">
        <v>729</v>
      </c>
      <c r="K119">
        <v>2002</v>
      </c>
      <c r="L119">
        <v>3</v>
      </c>
      <c r="M119">
        <v>2003</v>
      </c>
      <c r="N119" t="e">
        <f>VLOOKUP(G119,#REF!,2,FALSE)</f>
        <v>#REF!</v>
      </c>
      <c r="O119" t="s">
        <v>889</v>
      </c>
    </row>
    <row r="120" spans="1:15">
      <c r="A120" s="134">
        <v>1</v>
      </c>
      <c r="B120">
        <v>2006</v>
      </c>
      <c r="C120">
        <v>20060823</v>
      </c>
      <c r="D120">
        <v>23</v>
      </c>
      <c r="E120">
        <v>16</v>
      </c>
      <c r="F120" t="s">
        <v>264</v>
      </c>
      <c r="G120">
        <v>631781</v>
      </c>
      <c r="H120">
        <v>1.82</v>
      </c>
      <c r="I120" t="s">
        <v>1093</v>
      </c>
      <c r="J120" t="s">
        <v>729</v>
      </c>
      <c r="K120">
        <v>2002</v>
      </c>
      <c r="L120">
        <v>3</v>
      </c>
      <c r="M120">
        <v>2003</v>
      </c>
      <c r="N120" t="e">
        <f>VLOOKUP(G120,#REF!,2,FALSE)</f>
        <v>#REF!</v>
      </c>
      <c r="O120" t="s">
        <v>889</v>
      </c>
    </row>
    <row r="121" spans="1:15">
      <c r="A121" s="134">
        <v>1</v>
      </c>
      <c r="B121">
        <v>2006</v>
      </c>
      <c r="C121">
        <v>20060823</v>
      </c>
      <c r="D121">
        <v>23</v>
      </c>
      <c r="E121">
        <v>16</v>
      </c>
      <c r="F121" t="s">
        <v>264</v>
      </c>
      <c r="G121">
        <v>631781</v>
      </c>
      <c r="H121">
        <v>1.82</v>
      </c>
      <c r="I121" t="s">
        <v>1093</v>
      </c>
      <c r="J121" t="s">
        <v>729</v>
      </c>
      <c r="K121">
        <v>2002</v>
      </c>
      <c r="L121">
        <v>3</v>
      </c>
      <c r="M121">
        <v>2003</v>
      </c>
      <c r="N121" t="e">
        <f>VLOOKUP(G121,#REF!,2,FALSE)</f>
        <v>#REF!</v>
      </c>
      <c r="O121" t="s">
        <v>889</v>
      </c>
    </row>
    <row r="122" spans="1:15">
      <c r="A122" s="134">
        <v>1</v>
      </c>
      <c r="B122">
        <v>2006</v>
      </c>
      <c r="C122">
        <v>20060823</v>
      </c>
      <c r="D122">
        <v>23</v>
      </c>
      <c r="E122">
        <v>16</v>
      </c>
      <c r="F122" t="s">
        <v>264</v>
      </c>
      <c r="G122">
        <v>631781</v>
      </c>
      <c r="H122">
        <v>1.82</v>
      </c>
      <c r="I122" t="s">
        <v>1093</v>
      </c>
      <c r="J122" t="s">
        <v>729</v>
      </c>
      <c r="K122">
        <v>2002</v>
      </c>
      <c r="L122">
        <v>3</v>
      </c>
      <c r="M122">
        <v>2003</v>
      </c>
      <c r="N122" t="e">
        <f>VLOOKUP(G122,#REF!,2,FALSE)</f>
        <v>#REF!</v>
      </c>
      <c r="O122" t="s">
        <v>889</v>
      </c>
    </row>
    <row r="123" spans="1:15">
      <c r="A123" s="134">
        <v>1</v>
      </c>
      <c r="B123">
        <v>2006</v>
      </c>
      <c r="C123">
        <v>20060823</v>
      </c>
      <c r="D123">
        <v>23</v>
      </c>
      <c r="E123">
        <v>16</v>
      </c>
      <c r="F123" t="s">
        <v>264</v>
      </c>
      <c r="G123">
        <v>631781</v>
      </c>
      <c r="H123">
        <v>1.82</v>
      </c>
      <c r="I123" t="s">
        <v>1093</v>
      </c>
      <c r="J123" t="s">
        <v>729</v>
      </c>
      <c r="K123">
        <v>2002</v>
      </c>
      <c r="L123">
        <v>3</v>
      </c>
      <c r="M123">
        <v>2003</v>
      </c>
      <c r="N123" t="e">
        <f>VLOOKUP(G123,#REF!,2,FALSE)</f>
        <v>#REF!</v>
      </c>
      <c r="O123" t="s">
        <v>889</v>
      </c>
    </row>
    <row r="124" spans="1:15">
      <c r="A124" s="134">
        <v>1</v>
      </c>
      <c r="B124">
        <v>2007</v>
      </c>
      <c r="C124">
        <v>20070827</v>
      </c>
      <c r="D124">
        <v>23</v>
      </c>
      <c r="E124">
        <v>12</v>
      </c>
      <c r="F124" t="s">
        <v>264</v>
      </c>
      <c r="G124">
        <v>631879</v>
      </c>
      <c r="H124">
        <v>3.04</v>
      </c>
      <c r="I124" t="s">
        <v>79</v>
      </c>
      <c r="J124" t="s">
        <v>720</v>
      </c>
      <c r="K124">
        <v>2003</v>
      </c>
      <c r="L124">
        <v>3</v>
      </c>
      <c r="M124">
        <v>2004</v>
      </c>
      <c r="N124" t="e">
        <f>VLOOKUP(G124,#REF!,2,FALSE)</f>
        <v>#REF!</v>
      </c>
      <c r="O124" t="s">
        <v>889</v>
      </c>
    </row>
    <row r="125" spans="1:15">
      <c r="A125" s="134">
        <v>1</v>
      </c>
      <c r="B125">
        <v>2007</v>
      </c>
      <c r="C125">
        <v>20070916</v>
      </c>
      <c r="D125">
        <v>23</v>
      </c>
      <c r="E125">
        <v>12</v>
      </c>
      <c r="F125" t="s">
        <v>264</v>
      </c>
      <c r="G125">
        <v>631879</v>
      </c>
      <c r="H125">
        <v>16.190000000000001</v>
      </c>
      <c r="I125" t="s">
        <v>79</v>
      </c>
      <c r="J125" t="s">
        <v>720</v>
      </c>
      <c r="K125">
        <v>2003</v>
      </c>
      <c r="L125">
        <v>3</v>
      </c>
      <c r="M125">
        <v>2004</v>
      </c>
      <c r="N125" t="e">
        <f>VLOOKUP(G125,#REF!,2,FALSE)</f>
        <v>#REF!</v>
      </c>
      <c r="O125" t="s">
        <v>889</v>
      </c>
    </row>
    <row r="126" spans="1:15">
      <c r="A126" s="134">
        <v>1</v>
      </c>
      <c r="B126">
        <v>2005</v>
      </c>
      <c r="C126">
        <v>20050906</v>
      </c>
      <c r="D126">
        <v>23</v>
      </c>
      <c r="E126">
        <v>12</v>
      </c>
      <c r="F126" t="s">
        <v>264</v>
      </c>
      <c r="G126">
        <v>632284</v>
      </c>
      <c r="H126">
        <v>1.17</v>
      </c>
      <c r="I126" t="s">
        <v>103</v>
      </c>
      <c r="J126" t="s">
        <v>723</v>
      </c>
      <c r="K126">
        <v>2003</v>
      </c>
      <c r="L126">
        <v>3</v>
      </c>
      <c r="M126">
        <v>2004</v>
      </c>
      <c r="N126" t="e">
        <f>VLOOKUP(G126,#REF!,2,FALSE)</f>
        <v>#REF!</v>
      </c>
      <c r="O126" t="s">
        <v>889</v>
      </c>
    </row>
    <row r="127" spans="1:15">
      <c r="A127" s="134">
        <v>1</v>
      </c>
      <c r="B127">
        <v>2005</v>
      </c>
      <c r="C127">
        <v>20050906</v>
      </c>
      <c r="D127">
        <v>23</v>
      </c>
      <c r="E127">
        <v>12</v>
      </c>
      <c r="F127" t="s">
        <v>264</v>
      </c>
      <c r="G127">
        <v>632284</v>
      </c>
      <c r="H127">
        <v>1.17</v>
      </c>
      <c r="I127" t="s">
        <v>103</v>
      </c>
      <c r="J127" t="s">
        <v>723</v>
      </c>
      <c r="K127">
        <v>2003</v>
      </c>
      <c r="L127">
        <v>3</v>
      </c>
      <c r="M127">
        <v>2004</v>
      </c>
      <c r="N127" t="e">
        <f>VLOOKUP(G127,#REF!,2,FALSE)</f>
        <v>#REF!</v>
      </c>
      <c r="O127" t="s">
        <v>889</v>
      </c>
    </row>
    <row r="128" spans="1:15">
      <c r="A128" s="134">
        <v>1</v>
      </c>
      <c r="B128">
        <v>2005</v>
      </c>
      <c r="C128">
        <v>20050906</v>
      </c>
      <c r="D128">
        <v>23</v>
      </c>
      <c r="E128">
        <v>12</v>
      </c>
      <c r="F128" t="s">
        <v>264</v>
      </c>
      <c r="G128">
        <v>632284</v>
      </c>
      <c r="H128">
        <v>1.17</v>
      </c>
      <c r="I128" t="s">
        <v>103</v>
      </c>
      <c r="J128" t="s">
        <v>723</v>
      </c>
      <c r="K128">
        <v>2003</v>
      </c>
      <c r="L128">
        <v>3</v>
      </c>
      <c r="M128">
        <v>2004</v>
      </c>
      <c r="N128" t="e">
        <f>VLOOKUP(G128,#REF!,2,FALSE)</f>
        <v>#REF!</v>
      </c>
      <c r="O128" t="s">
        <v>889</v>
      </c>
    </row>
    <row r="129" spans="1:15">
      <c r="A129" s="134">
        <v>1</v>
      </c>
      <c r="B129">
        <v>2005</v>
      </c>
      <c r="C129">
        <v>20050906</v>
      </c>
      <c r="D129">
        <v>23</v>
      </c>
      <c r="E129">
        <v>12</v>
      </c>
      <c r="F129" t="s">
        <v>264</v>
      </c>
      <c r="G129">
        <v>632284</v>
      </c>
      <c r="H129">
        <v>1.17</v>
      </c>
      <c r="I129" t="s">
        <v>103</v>
      </c>
      <c r="J129" t="s">
        <v>723</v>
      </c>
      <c r="K129">
        <v>2003</v>
      </c>
      <c r="L129">
        <v>3</v>
      </c>
      <c r="M129">
        <v>2004</v>
      </c>
      <c r="N129" t="e">
        <f>VLOOKUP(G129,#REF!,2,FALSE)</f>
        <v>#REF!</v>
      </c>
      <c r="O129" t="s">
        <v>889</v>
      </c>
    </row>
    <row r="130" spans="1:15">
      <c r="A130" s="134">
        <v>1</v>
      </c>
      <c r="B130">
        <v>2005</v>
      </c>
      <c r="C130">
        <v>20050906</v>
      </c>
      <c r="D130">
        <v>23</v>
      </c>
      <c r="E130">
        <v>12</v>
      </c>
      <c r="F130" t="s">
        <v>264</v>
      </c>
      <c r="G130">
        <v>632284</v>
      </c>
      <c r="H130">
        <v>1.17</v>
      </c>
      <c r="I130" t="s">
        <v>103</v>
      </c>
      <c r="J130" t="s">
        <v>723</v>
      </c>
      <c r="K130">
        <v>2003</v>
      </c>
      <c r="L130">
        <v>3</v>
      </c>
      <c r="M130">
        <v>2004</v>
      </c>
      <c r="N130" t="e">
        <f>VLOOKUP(G130,#REF!,2,FALSE)</f>
        <v>#REF!</v>
      </c>
      <c r="O130" t="s">
        <v>889</v>
      </c>
    </row>
    <row r="131" spans="1:15">
      <c r="A131" s="134">
        <v>1</v>
      </c>
      <c r="B131">
        <v>2005</v>
      </c>
      <c r="C131">
        <v>20050906</v>
      </c>
      <c r="D131">
        <v>23</v>
      </c>
      <c r="E131">
        <v>12</v>
      </c>
      <c r="F131" t="s">
        <v>264</v>
      </c>
      <c r="G131">
        <v>632284</v>
      </c>
      <c r="H131">
        <v>1.17</v>
      </c>
      <c r="I131" t="s">
        <v>103</v>
      </c>
      <c r="J131" t="s">
        <v>723</v>
      </c>
      <c r="K131">
        <v>2003</v>
      </c>
      <c r="L131">
        <v>3</v>
      </c>
      <c r="M131">
        <v>2004</v>
      </c>
      <c r="N131" t="e">
        <f>VLOOKUP(G131,#REF!,2,FALSE)</f>
        <v>#REF!</v>
      </c>
      <c r="O131" t="s">
        <v>889</v>
      </c>
    </row>
    <row r="132" spans="1:15">
      <c r="A132" s="134">
        <v>1</v>
      </c>
      <c r="B132">
        <v>2005</v>
      </c>
      <c r="C132">
        <v>20050906</v>
      </c>
      <c r="D132">
        <v>23</v>
      </c>
      <c r="E132">
        <v>12</v>
      </c>
      <c r="F132" t="s">
        <v>264</v>
      </c>
      <c r="G132">
        <v>632284</v>
      </c>
      <c r="H132">
        <v>1.17</v>
      </c>
      <c r="I132" t="s">
        <v>103</v>
      </c>
      <c r="J132" t="s">
        <v>723</v>
      </c>
      <c r="K132">
        <v>2003</v>
      </c>
      <c r="L132">
        <v>3</v>
      </c>
      <c r="M132">
        <v>2004</v>
      </c>
      <c r="N132" t="e">
        <f>VLOOKUP(G132,#REF!,2,FALSE)</f>
        <v>#REF!</v>
      </c>
      <c r="O132" t="s">
        <v>889</v>
      </c>
    </row>
    <row r="133" spans="1:15">
      <c r="A133" s="134">
        <v>1</v>
      </c>
      <c r="B133">
        <v>2005</v>
      </c>
      <c r="C133">
        <v>20050906</v>
      </c>
      <c r="D133">
        <v>23</v>
      </c>
      <c r="E133">
        <v>12</v>
      </c>
      <c r="F133" t="s">
        <v>264</v>
      </c>
      <c r="G133">
        <v>632284</v>
      </c>
      <c r="H133">
        <v>1.17</v>
      </c>
      <c r="I133" t="s">
        <v>103</v>
      </c>
      <c r="J133" t="s">
        <v>723</v>
      </c>
      <c r="K133">
        <v>2003</v>
      </c>
      <c r="L133">
        <v>3</v>
      </c>
      <c r="M133">
        <v>2004</v>
      </c>
      <c r="N133" t="e">
        <f>VLOOKUP(G133,#REF!,2,FALSE)</f>
        <v>#REF!</v>
      </c>
      <c r="O133" t="s">
        <v>889</v>
      </c>
    </row>
    <row r="134" spans="1:15">
      <c r="A134" s="134">
        <v>1</v>
      </c>
      <c r="B134">
        <v>2005</v>
      </c>
      <c r="C134">
        <v>20050816</v>
      </c>
      <c r="D134">
        <v>23</v>
      </c>
      <c r="E134">
        <v>17</v>
      </c>
      <c r="F134" t="s">
        <v>264</v>
      </c>
      <c r="G134">
        <v>632284</v>
      </c>
      <c r="H134">
        <v>8.8000000000000007</v>
      </c>
      <c r="I134" t="s">
        <v>103</v>
      </c>
      <c r="J134" t="s">
        <v>723</v>
      </c>
      <c r="K134">
        <v>2003</v>
      </c>
      <c r="L134">
        <v>3</v>
      </c>
      <c r="M134">
        <v>2004</v>
      </c>
      <c r="N134" t="e">
        <f>VLOOKUP(G134,#REF!,2,FALSE)</f>
        <v>#REF!</v>
      </c>
      <c r="O134" t="s">
        <v>889</v>
      </c>
    </row>
    <row r="135" spans="1:15">
      <c r="A135" s="134">
        <v>1</v>
      </c>
      <c r="B135">
        <v>2005</v>
      </c>
      <c r="C135">
        <v>20050901</v>
      </c>
      <c r="D135">
        <v>23</v>
      </c>
      <c r="E135">
        <v>12</v>
      </c>
      <c r="F135" t="s">
        <v>264</v>
      </c>
      <c r="G135">
        <v>632284</v>
      </c>
      <c r="H135">
        <v>1</v>
      </c>
      <c r="I135" t="s">
        <v>103</v>
      </c>
      <c r="J135" t="s">
        <v>723</v>
      </c>
      <c r="K135">
        <v>2003</v>
      </c>
      <c r="L135">
        <v>3</v>
      </c>
      <c r="M135">
        <v>2004</v>
      </c>
      <c r="N135" t="e">
        <f>VLOOKUP(G135,#REF!,2,FALSE)</f>
        <v>#REF!</v>
      </c>
      <c r="O135" t="s">
        <v>889</v>
      </c>
    </row>
    <row r="136" spans="1:15">
      <c r="A136" s="134">
        <v>1</v>
      </c>
      <c r="B136">
        <v>2005</v>
      </c>
      <c r="C136">
        <v>20050901</v>
      </c>
      <c r="D136">
        <v>23</v>
      </c>
      <c r="E136">
        <v>12</v>
      </c>
      <c r="F136" t="s">
        <v>264</v>
      </c>
      <c r="G136">
        <v>632284</v>
      </c>
      <c r="H136">
        <v>1</v>
      </c>
      <c r="I136" t="s">
        <v>103</v>
      </c>
      <c r="J136" t="s">
        <v>723</v>
      </c>
      <c r="K136">
        <v>2003</v>
      </c>
      <c r="L136">
        <v>3</v>
      </c>
      <c r="M136">
        <v>2004</v>
      </c>
      <c r="N136" t="e">
        <f>VLOOKUP(G136,#REF!,2,FALSE)</f>
        <v>#REF!</v>
      </c>
      <c r="O136" t="s">
        <v>889</v>
      </c>
    </row>
    <row r="137" spans="1:15">
      <c r="A137" s="134">
        <v>1</v>
      </c>
      <c r="B137">
        <v>2005</v>
      </c>
      <c r="C137">
        <v>20050901</v>
      </c>
      <c r="D137">
        <v>23</v>
      </c>
      <c r="E137">
        <v>12</v>
      </c>
      <c r="F137" t="s">
        <v>264</v>
      </c>
      <c r="G137">
        <v>632284</v>
      </c>
      <c r="H137">
        <v>1</v>
      </c>
      <c r="I137" t="s">
        <v>103</v>
      </c>
      <c r="J137" t="s">
        <v>723</v>
      </c>
      <c r="K137">
        <v>2003</v>
      </c>
      <c r="L137">
        <v>3</v>
      </c>
      <c r="M137">
        <v>2004</v>
      </c>
      <c r="N137" t="e">
        <f>VLOOKUP(G137,#REF!,2,FALSE)</f>
        <v>#REF!</v>
      </c>
      <c r="O137" t="s">
        <v>889</v>
      </c>
    </row>
    <row r="138" spans="1:15">
      <c r="A138" s="134">
        <v>1</v>
      </c>
      <c r="B138">
        <v>2005</v>
      </c>
      <c r="C138">
        <v>20050901</v>
      </c>
      <c r="D138">
        <v>23</v>
      </c>
      <c r="E138">
        <v>12</v>
      </c>
      <c r="F138" t="s">
        <v>264</v>
      </c>
      <c r="G138">
        <v>632284</v>
      </c>
      <c r="H138">
        <v>1</v>
      </c>
      <c r="I138" t="s">
        <v>103</v>
      </c>
      <c r="J138" t="s">
        <v>723</v>
      </c>
      <c r="K138">
        <v>2003</v>
      </c>
      <c r="L138">
        <v>3</v>
      </c>
      <c r="M138">
        <v>2004</v>
      </c>
      <c r="N138" t="e">
        <f>VLOOKUP(G138,#REF!,2,FALSE)</f>
        <v>#REF!</v>
      </c>
      <c r="O138" t="s">
        <v>889</v>
      </c>
    </row>
    <row r="139" spans="1:15">
      <c r="A139" s="134">
        <v>1</v>
      </c>
      <c r="B139">
        <v>2005</v>
      </c>
      <c r="C139">
        <v>20050901</v>
      </c>
      <c r="D139">
        <v>23</v>
      </c>
      <c r="E139">
        <v>12</v>
      </c>
      <c r="F139" t="s">
        <v>264</v>
      </c>
      <c r="G139">
        <v>632284</v>
      </c>
      <c r="H139">
        <v>1</v>
      </c>
      <c r="I139" t="s">
        <v>103</v>
      </c>
      <c r="J139" t="s">
        <v>723</v>
      </c>
      <c r="K139">
        <v>2003</v>
      </c>
      <c r="L139">
        <v>3</v>
      </c>
      <c r="M139">
        <v>2004</v>
      </c>
      <c r="N139" t="e">
        <f>VLOOKUP(G139,#REF!,2,FALSE)</f>
        <v>#REF!</v>
      </c>
      <c r="O139" t="s">
        <v>889</v>
      </c>
    </row>
    <row r="140" spans="1:15">
      <c r="A140" s="134">
        <v>1</v>
      </c>
      <c r="B140">
        <v>2005</v>
      </c>
      <c r="C140">
        <v>20050901</v>
      </c>
      <c r="D140">
        <v>23</v>
      </c>
      <c r="E140">
        <v>12</v>
      </c>
      <c r="F140" t="s">
        <v>264</v>
      </c>
      <c r="G140">
        <v>632284</v>
      </c>
      <c r="H140">
        <v>1</v>
      </c>
      <c r="I140" t="s">
        <v>103</v>
      </c>
      <c r="J140" t="s">
        <v>723</v>
      </c>
      <c r="K140">
        <v>2003</v>
      </c>
      <c r="L140">
        <v>3</v>
      </c>
      <c r="M140">
        <v>2004</v>
      </c>
      <c r="N140" t="e">
        <f>VLOOKUP(G140,#REF!,2,FALSE)</f>
        <v>#REF!</v>
      </c>
      <c r="O140" t="s">
        <v>889</v>
      </c>
    </row>
    <row r="141" spans="1:15">
      <c r="A141" s="134">
        <v>1</v>
      </c>
      <c r="B141">
        <v>2005</v>
      </c>
      <c r="C141">
        <v>20050901</v>
      </c>
      <c r="D141">
        <v>23</v>
      </c>
      <c r="E141">
        <v>12</v>
      </c>
      <c r="F141" t="s">
        <v>264</v>
      </c>
      <c r="G141">
        <v>632284</v>
      </c>
      <c r="H141">
        <v>1</v>
      </c>
      <c r="I141" t="s">
        <v>103</v>
      </c>
      <c r="J141" t="s">
        <v>723</v>
      </c>
      <c r="K141">
        <v>2003</v>
      </c>
      <c r="L141">
        <v>3</v>
      </c>
      <c r="M141">
        <v>2004</v>
      </c>
      <c r="N141" t="e">
        <f>VLOOKUP(G141,#REF!,2,FALSE)</f>
        <v>#REF!</v>
      </c>
      <c r="O141" t="s">
        <v>889</v>
      </c>
    </row>
    <row r="142" spans="1:15">
      <c r="A142" s="134">
        <v>1</v>
      </c>
      <c r="B142">
        <v>2005</v>
      </c>
      <c r="C142">
        <v>20050906</v>
      </c>
      <c r="D142">
        <v>23</v>
      </c>
      <c r="E142">
        <v>12</v>
      </c>
      <c r="F142" t="s">
        <v>264</v>
      </c>
      <c r="G142">
        <v>632284</v>
      </c>
      <c r="H142">
        <v>1.17</v>
      </c>
      <c r="I142" t="s">
        <v>103</v>
      </c>
      <c r="J142" t="s">
        <v>723</v>
      </c>
      <c r="K142">
        <v>2003</v>
      </c>
      <c r="L142">
        <v>3</v>
      </c>
      <c r="M142">
        <v>2004</v>
      </c>
      <c r="N142" t="e">
        <f>VLOOKUP(G142,#REF!,2,FALSE)</f>
        <v>#REF!</v>
      </c>
      <c r="O142" t="s">
        <v>889</v>
      </c>
    </row>
    <row r="143" spans="1:15">
      <c r="A143" s="134">
        <v>1</v>
      </c>
      <c r="B143">
        <v>2006</v>
      </c>
      <c r="C143">
        <v>20060817</v>
      </c>
      <c r="D143">
        <v>23</v>
      </c>
      <c r="E143">
        <v>12</v>
      </c>
      <c r="F143" t="s">
        <v>264</v>
      </c>
      <c r="G143">
        <v>632284</v>
      </c>
      <c r="H143">
        <v>2.37</v>
      </c>
      <c r="I143" t="s">
        <v>103</v>
      </c>
      <c r="J143" t="s">
        <v>723</v>
      </c>
      <c r="K143">
        <v>2003</v>
      </c>
      <c r="L143">
        <v>3</v>
      </c>
      <c r="M143">
        <v>2004</v>
      </c>
      <c r="N143" t="e">
        <f>VLOOKUP(G143,#REF!,2,FALSE)</f>
        <v>#REF!</v>
      </c>
      <c r="O143" t="s">
        <v>889</v>
      </c>
    </row>
    <row r="144" spans="1:15">
      <c r="A144" s="134">
        <v>1</v>
      </c>
      <c r="B144">
        <v>2006</v>
      </c>
      <c r="C144">
        <v>20060817</v>
      </c>
      <c r="D144">
        <v>23</v>
      </c>
      <c r="E144">
        <v>12</v>
      </c>
      <c r="F144" t="s">
        <v>264</v>
      </c>
      <c r="G144">
        <v>632284</v>
      </c>
      <c r="H144">
        <v>2.37</v>
      </c>
      <c r="I144" t="s">
        <v>103</v>
      </c>
      <c r="J144" t="s">
        <v>723</v>
      </c>
      <c r="K144">
        <v>2003</v>
      </c>
      <c r="L144">
        <v>3</v>
      </c>
      <c r="M144">
        <v>2004</v>
      </c>
      <c r="N144" t="e">
        <f>VLOOKUP(G144,#REF!,2,FALSE)</f>
        <v>#REF!</v>
      </c>
      <c r="O144" t="s">
        <v>889</v>
      </c>
    </row>
    <row r="145" spans="1:15">
      <c r="A145" s="134">
        <v>1</v>
      </c>
      <c r="B145">
        <v>2006</v>
      </c>
      <c r="C145">
        <v>20060817</v>
      </c>
      <c r="D145">
        <v>23</v>
      </c>
      <c r="E145">
        <v>12</v>
      </c>
      <c r="F145" t="s">
        <v>264</v>
      </c>
      <c r="G145">
        <v>632284</v>
      </c>
      <c r="H145">
        <v>2.37</v>
      </c>
      <c r="I145" t="s">
        <v>103</v>
      </c>
      <c r="J145" t="s">
        <v>723</v>
      </c>
      <c r="K145">
        <v>2003</v>
      </c>
      <c r="L145">
        <v>3</v>
      </c>
      <c r="M145">
        <v>2004</v>
      </c>
      <c r="N145" t="e">
        <f>VLOOKUP(G145,#REF!,2,FALSE)</f>
        <v>#REF!</v>
      </c>
      <c r="O145" t="s">
        <v>889</v>
      </c>
    </row>
    <row r="146" spans="1:15">
      <c r="A146" s="134">
        <v>1</v>
      </c>
      <c r="B146">
        <v>2006</v>
      </c>
      <c r="C146">
        <v>20060817</v>
      </c>
      <c r="D146">
        <v>23</v>
      </c>
      <c r="E146">
        <v>12</v>
      </c>
      <c r="F146" t="s">
        <v>264</v>
      </c>
      <c r="G146">
        <v>632284</v>
      </c>
      <c r="H146">
        <v>2.37</v>
      </c>
      <c r="I146" t="s">
        <v>103</v>
      </c>
      <c r="J146" t="s">
        <v>723</v>
      </c>
      <c r="K146">
        <v>2003</v>
      </c>
      <c r="L146">
        <v>3</v>
      </c>
      <c r="M146">
        <v>2004</v>
      </c>
      <c r="N146" t="e">
        <f>VLOOKUP(G146,#REF!,2,FALSE)</f>
        <v>#REF!</v>
      </c>
      <c r="O146" t="s">
        <v>889</v>
      </c>
    </row>
    <row r="147" spans="1:15">
      <c r="A147" s="134">
        <v>1</v>
      </c>
      <c r="B147">
        <v>2006</v>
      </c>
      <c r="C147">
        <v>20060817</v>
      </c>
      <c r="D147">
        <v>23</v>
      </c>
      <c r="E147">
        <v>12</v>
      </c>
      <c r="F147" t="s">
        <v>264</v>
      </c>
      <c r="G147">
        <v>632284</v>
      </c>
      <c r="H147">
        <v>2.37</v>
      </c>
      <c r="I147" t="s">
        <v>103</v>
      </c>
      <c r="J147" t="s">
        <v>723</v>
      </c>
      <c r="K147">
        <v>2003</v>
      </c>
      <c r="L147">
        <v>3</v>
      </c>
      <c r="M147">
        <v>2004</v>
      </c>
      <c r="N147" t="e">
        <f>VLOOKUP(G147,#REF!,2,FALSE)</f>
        <v>#REF!</v>
      </c>
      <c r="O147" t="s">
        <v>889</v>
      </c>
    </row>
    <row r="148" spans="1:15">
      <c r="A148" s="134">
        <v>1</v>
      </c>
      <c r="B148">
        <v>2006</v>
      </c>
      <c r="C148">
        <v>20060817</v>
      </c>
      <c r="D148">
        <v>23</v>
      </c>
      <c r="E148">
        <v>12</v>
      </c>
      <c r="F148" t="s">
        <v>264</v>
      </c>
      <c r="G148">
        <v>632284</v>
      </c>
      <c r="H148">
        <v>2.37</v>
      </c>
      <c r="I148" t="s">
        <v>103</v>
      </c>
      <c r="J148" t="s">
        <v>723</v>
      </c>
      <c r="K148">
        <v>2003</v>
      </c>
      <c r="L148">
        <v>3</v>
      </c>
      <c r="M148">
        <v>2004</v>
      </c>
      <c r="N148" t="e">
        <f>VLOOKUP(G148,#REF!,2,FALSE)</f>
        <v>#REF!</v>
      </c>
      <c r="O148" t="s">
        <v>889</v>
      </c>
    </row>
    <row r="149" spans="1:15">
      <c r="A149" s="134">
        <v>1</v>
      </c>
      <c r="B149">
        <v>2006</v>
      </c>
      <c r="C149">
        <v>20060817</v>
      </c>
      <c r="D149">
        <v>23</v>
      </c>
      <c r="E149">
        <v>12</v>
      </c>
      <c r="F149" t="s">
        <v>264</v>
      </c>
      <c r="G149">
        <v>632284</v>
      </c>
      <c r="H149">
        <v>2.37</v>
      </c>
      <c r="I149" t="s">
        <v>103</v>
      </c>
      <c r="J149" t="s">
        <v>723</v>
      </c>
      <c r="K149">
        <v>2003</v>
      </c>
      <c r="L149">
        <v>3</v>
      </c>
      <c r="M149">
        <v>2004</v>
      </c>
      <c r="N149" t="e">
        <f>VLOOKUP(G149,#REF!,2,FALSE)</f>
        <v>#REF!</v>
      </c>
      <c r="O149" t="s">
        <v>889</v>
      </c>
    </row>
    <row r="150" spans="1:15">
      <c r="A150" s="134">
        <v>1</v>
      </c>
      <c r="B150">
        <v>2006</v>
      </c>
      <c r="C150">
        <v>20060817</v>
      </c>
      <c r="D150">
        <v>23</v>
      </c>
      <c r="E150">
        <v>12</v>
      </c>
      <c r="F150" t="s">
        <v>264</v>
      </c>
      <c r="G150">
        <v>632284</v>
      </c>
      <c r="H150">
        <v>2.37</v>
      </c>
      <c r="I150" t="s">
        <v>103</v>
      </c>
      <c r="J150" t="s">
        <v>723</v>
      </c>
      <c r="K150">
        <v>2003</v>
      </c>
      <c r="L150">
        <v>3</v>
      </c>
      <c r="M150">
        <v>2004</v>
      </c>
      <c r="N150" t="e">
        <f>VLOOKUP(G150,#REF!,2,FALSE)</f>
        <v>#REF!</v>
      </c>
      <c r="O150" t="s">
        <v>889</v>
      </c>
    </row>
    <row r="151" spans="1:15">
      <c r="A151" s="134">
        <v>1</v>
      </c>
      <c r="B151">
        <v>2006</v>
      </c>
      <c r="C151">
        <v>20060817</v>
      </c>
      <c r="D151">
        <v>23</v>
      </c>
      <c r="E151">
        <v>12</v>
      </c>
      <c r="F151" t="s">
        <v>264</v>
      </c>
      <c r="G151">
        <v>632284</v>
      </c>
      <c r="H151">
        <v>2.37</v>
      </c>
      <c r="I151" t="s">
        <v>103</v>
      </c>
      <c r="J151" t="s">
        <v>723</v>
      </c>
      <c r="K151">
        <v>2003</v>
      </c>
      <c r="L151">
        <v>3</v>
      </c>
      <c r="M151">
        <v>2004</v>
      </c>
      <c r="N151" t="e">
        <f>VLOOKUP(G151,#REF!,2,FALSE)</f>
        <v>#REF!</v>
      </c>
      <c r="O151" t="s">
        <v>889</v>
      </c>
    </row>
    <row r="152" spans="1:15">
      <c r="A152" s="134">
        <v>1</v>
      </c>
      <c r="B152">
        <v>2006</v>
      </c>
      <c r="C152">
        <v>20060817</v>
      </c>
      <c r="D152">
        <v>23</v>
      </c>
      <c r="E152">
        <v>12</v>
      </c>
      <c r="F152" t="s">
        <v>264</v>
      </c>
      <c r="G152">
        <v>632284</v>
      </c>
      <c r="H152">
        <v>2.37</v>
      </c>
      <c r="I152" t="s">
        <v>103</v>
      </c>
      <c r="J152" t="s">
        <v>723</v>
      </c>
      <c r="K152">
        <v>2003</v>
      </c>
      <c r="L152">
        <v>3</v>
      </c>
      <c r="M152">
        <v>2004</v>
      </c>
      <c r="N152" t="e">
        <f>VLOOKUP(G152,#REF!,2,FALSE)</f>
        <v>#REF!</v>
      </c>
      <c r="O152" t="s">
        <v>889</v>
      </c>
    </row>
    <row r="153" spans="1:15">
      <c r="A153" s="134">
        <v>1</v>
      </c>
      <c r="B153">
        <v>2006</v>
      </c>
      <c r="C153">
        <v>20060817</v>
      </c>
      <c r="D153">
        <v>23</v>
      </c>
      <c r="E153">
        <v>12</v>
      </c>
      <c r="F153" t="s">
        <v>264</v>
      </c>
      <c r="G153">
        <v>632284</v>
      </c>
      <c r="H153">
        <v>2.37</v>
      </c>
      <c r="I153" t="s">
        <v>103</v>
      </c>
      <c r="J153" t="s">
        <v>723</v>
      </c>
      <c r="K153">
        <v>2003</v>
      </c>
      <c r="L153">
        <v>3</v>
      </c>
      <c r="M153">
        <v>2004</v>
      </c>
      <c r="N153" t="e">
        <f>VLOOKUP(G153,#REF!,2,FALSE)</f>
        <v>#REF!</v>
      </c>
      <c r="O153" t="s">
        <v>889</v>
      </c>
    </row>
    <row r="154" spans="1:15">
      <c r="A154" s="134">
        <v>1</v>
      </c>
      <c r="B154">
        <v>2006</v>
      </c>
      <c r="C154">
        <v>20060817</v>
      </c>
      <c r="D154">
        <v>23</v>
      </c>
      <c r="E154">
        <v>12</v>
      </c>
      <c r="F154" t="s">
        <v>264</v>
      </c>
      <c r="G154">
        <v>632284</v>
      </c>
      <c r="H154">
        <v>2.37</v>
      </c>
      <c r="I154" t="s">
        <v>103</v>
      </c>
      <c r="J154" t="s">
        <v>723</v>
      </c>
      <c r="K154">
        <v>2003</v>
      </c>
      <c r="L154">
        <v>3</v>
      </c>
      <c r="M154">
        <v>2004</v>
      </c>
      <c r="N154" t="e">
        <f>VLOOKUP(G154,#REF!,2,FALSE)</f>
        <v>#REF!</v>
      </c>
      <c r="O154" t="s">
        <v>889</v>
      </c>
    </row>
    <row r="155" spans="1:15">
      <c r="A155" s="134">
        <v>1</v>
      </c>
      <c r="B155">
        <v>2006</v>
      </c>
      <c r="C155">
        <v>20060817</v>
      </c>
      <c r="D155">
        <v>23</v>
      </c>
      <c r="E155">
        <v>12</v>
      </c>
      <c r="F155" t="s">
        <v>264</v>
      </c>
      <c r="G155">
        <v>632284</v>
      </c>
      <c r="H155">
        <v>2.37</v>
      </c>
      <c r="I155" t="s">
        <v>103</v>
      </c>
      <c r="J155" t="s">
        <v>723</v>
      </c>
      <c r="K155">
        <v>2003</v>
      </c>
      <c r="L155">
        <v>3</v>
      </c>
      <c r="M155">
        <v>2004</v>
      </c>
      <c r="N155" t="e">
        <f>VLOOKUP(G155,#REF!,2,FALSE)</f>
        <v>#REF!</v>
      </c>
      <c r="O155" t="s">
        <v>889</v>
      </c>
    </row>
    <row r="156" spans="1:15">
      <c r="A156" s="134">
        <v>1</v>
      </c>
      <c r="B156">
        <v>2006</v>
      </c>
      <c r="C156">
        <v>20060817</v>
      </c>
      <c r="D156">
        <v>23</v>
      </c>
      <c r="E156">
        <v>12</v>
      </c>
      <c r="F156" t="s">
        <v>264</v>
      </c>
      <c r="G156">
        <v>632284</v>
      </c>
      <c r="H156">
        <v>2.37</v>
      </c>
      <c r="I156" t="s">
        <v>103</v>
      </c>
      <c r="J156" t="s">
        <v>723</v>
      </c>
      <c r="K156">
        <v>2003</v>
      </c>
      <c r="L156">
        <v>3</v>
      </c>
      <c r="M156">
        <v>2004</v>
      </c>
      <c r="N156" t="e">
        <f>VLOOKUP(G156,#REF!,2,FALSE)</f>
        <v>#REF!</v>
      </c>
      <c r="O156" t="s">
        <v>889</v>
      </c>
    </row>
    <row r="157" spans="1:15">
      <c r="A157" s="134">
        <v>1</v>
      </c>
      <c r="B157">
        <v>2006</v>
      </c>
      <c r="C157">
        <v>20060817</v>
      </c>
      <c r="D157">
        <v>23</v>
      </c>
      <c r="E157">
        <v>12</v>
      </c>
      <c r="F157" t="s">
        <v>264</v>
      </c>
      <c r="G157">
        <v>632284</v>
      </c>
      <c r="H157">
        <v>2.37</v>
      </c>
      <c r="I157" t="s">
        <v>103</v>
      </c>
      <c r="J157" t="s">
        <v>723</v>
      </c>
      <c r="K157">
        <v>2003</v>
      </c>
      <c r="L157">
        <v>3</v>
      </c>
      <c r="M157">
        <v>2004</v>
      </c>
      <c r="N157" t="e">
        <f>VLOOKUP(G157,#REF!,2,FALSE)</f>
        <v>#REF!</v>
      </c>
      <c r="O157" t="s">
        <v>889</v>
      </c>
    </row>
    <row r="158" spans="1:15">
      <c r="A158" s="134">
        <v>1</v>
      </c>
      <c r="B158">
        <v>2006</v>
      </c>
      <c r="C158">
        <v>20060817</v>
      </c>
      <c r="D158">
        <v>23</v>
      </c>
      <c r="E158">
        <v>12</v>
      </c>
      <c r="F158" t="s">
        <v>264</v>
      </c>
      <c r="G158">
        <v>632284</v>
      </c>
      <c r="H158">
        <v>2.37</v>
      </c>
      <c r="I158" t="s">
        <v>103</v>
      </c>
      <c r="J158" t="s">
        <v>723</v>
      </c>
      <c r="K158">
        <v>2003</v>
      </c>
      <c r="L158">
        <v>3</v>
      </c>
      <c r="M158">
        <v>2004</v>
      </c>
      <c r="N158" t="e">
        <f>VLOOKUP(G158,#REF!,2,FALSE)</f>
        <v>#REF!</v>
      </c>
      <c r="O158" t="s">
        <v>889</v>
      </c>
    </row>
    <row r="159" spans="1:15">
      <c r="A159" s="134">
        <v>1</v>
      </c>
      <c r="B159">
        <v>2006</v>
      </c>
      <c r="C159">
        <v>20060817</v>
      </c>
      <c r="D159">
        <v>23</v>
      </c>
      <c r="E159">
        <v>12</v>
      </c>
      <c r="F159" t="s">
        <v>264</v>
      </c>
      <c r="G159">
        <v>632284</v>
      </c>
      <c r="H159">
        <v>2.37</v>
      </c>
      <c r="I159" t="s">
        <v>103</v>
      </c>
      <c r="J159" t="s">
        <v>723</v>
      </c>
      <c r="K159">
        <v>2003</v>
      </c>
      <c r="L159">
        <v>3</v>
      </c>
      <c r="M159">
        <v>2004</v>
      </c>
      <c r="N159" t="e">
        <f>VLOOKUP(G159,#REF!,2,FALSE)</f>
        <v>#REF!</v>
      </c>
      <c r="O159" t="s">
        <v>889</v>
      </c>
    </row>
    <row r="160" spans="1:15">
      <c r="A160" s="134">
        <v>1</v>
      </c>
      <c r="B160">
        <v>2006</v>
      </c>
      <c r="C160">
        <v>20060817</v>
      </c>
      <c r="D160">
        <v>23</v>
      </c>
      <c r="E160">
        <v>12</v>
      </c>
      <c r="F160" t="s">
        <v>264</v>
      </c>
      <c r="G160">
        <v>632284</v>
      </c>
      <c r="H160">
        <v>2.37</v>
      </c>
      <c r="I160" t="s">
        <v>103</v>
      </c>
      <c r="J160" t="s">
        <v>723</v>
      </c>
      <c r="K160">
        <v>2003</v>
      </c>
      <c r="L160">
        <v>3</v>
      </c>
      <c r="M160">
        <v>2004</v>
      </c>
      <c r="N160" t="e">
        <f>VLOOKUP(G160,#REF!,2,FALSE)</f>
        <v>#REF!</v>
      </c>
      <c r="O160" t="s">
        <v>889</v>
      </c>
    </row>
    <row r="161" spans="1:15">
      <c r="A161" s="134">
        <v>1</v>
      </c>
      <c r="B161">
        <v>2006</v>
      </c>
      <c r="C161">
        <v>20060822</v>
      </c>
      <c r="D161">
        <v>23</v>
      </c>
      <c r="E161">
        <v>12</v>
      </c>
      <c r="F161" t="s">
        <v>264</v>
      </c>
      <c r="G161">
        <v>632284</v>
      </c>
      <c r="H161">
        <v>1.82</v>
      </c>
      <c r="I161" t="s">
        <v>103</v>
      </c>
      <c r="J161" t="s">
        <v>723</v>
      </c>
      <c r="K161">
        <v>2003</v>
      </c>
      <c r="L161">
        <v>3</v>
      </c>
      <c r="M161">
        <v>2004</v>
      </c>
      <c r="N161" t="e">
        <f>VLOOKUP(G161,#REF!,2,FALSE)</f>
        <v>#REF!</v>
      </c>
      <c r="O161" t="s">
        <v>889</v>
      </c>
    </row>
    <row r="162" spans="1:15">
      <c r="A162" s="134">
        <v>1</v>
      </c>
      <c r="B162">
        <v>2006</v>
      </c>
      <c r="C162">
        <v>20060822</v>
      </c>
      <c r="D162">
        <v>23</v>
      </c>
      <c r="E162">
        <v>12</v>
      </c>
      <c r="F162" t="s">
        <v>264</v>
      </c>
      <c r="G162">
        <v>632284</v>
      </c>
      <c r="H162">
        <v>1.82</v>
      </c>
      <c r="I162" t="s">
        <v>103</v>
      </c>
      <c r="J162" t="s">
        <v>723</v>
      </c>
      <c r="K162">
        <v>2003</v>
      </c>
      <c r="L162">
        <v>3</v>
      </c>
      <c r="M162">
        <v>2004</v>
      </c>
      <c r="N162" t="e">
        <f>VLOOKUP(G162,#REF!,2,FALSE)</f>
        <v>#REF!</v>
      </c>
      <c r="O162" t="s">
        <v>889</v>
      </c>
    </row>
    <row r="163" spans="1:15">
      <c r="A163" s="134">
        <v>1</v>
      </c>
      <c r="B163">
        <v>2006</v>
      </c>
      <c r="C163">
        <v>20060822</v>
      </c>
      <c r="D163">
        <v>23</v>
      </c>
      <c r="E163">
        <v>12</v>
      </c>
      <c r="F163" t="s">
        <v>264</v>
      </c>
      <c r="G163">
        <v>632284</v>
      </c>
      <c r="H163">
        <v>1.82</v>
      </c>
      <c r="I163" t="s">
        <v>103</v>
      </c>
      <c r="J163" t="s">
        <v>723</v>
      </c>
      <c r="K163">
        <v>2003</v>
      </c>
      <c r="L163">
        <v>3</v>
      </c>
      <c r="M163">
        <v>2004</v>
      </c>
      <c r="N163" t="e">
        <f>VLOOKUP(G163,#REF!,2,FALSE)</f>
        <v>#REF!</v>
      </c>
      <c r="O163" t="s">
        <v>889</v>
      </c>
    </row>
    <row r="164" spans="1:15">
      <c r="A164" s="134">
        <v>1</v>
      </c>
      <c r="B164">
        <v>2006</v>
      </c>
      <c r="C164">
        <v>20060822</v>
      </c>
      <c r="D164">
        <v>23</v>
      </c>
      <c r="E164">
        <v>12</v>
      </c>
      <c r="F164" t="s">
        <v>264</v>
      </c>
      <c r="G164">
        <v>632284</v>
      </c>
      <c r="H164">
        <v>1.82</v>
      </c>
      <c r="I164" t="s">
        <v>103</v>
      </c>
      <c r="J164" t="s">
        <v>723</v>
      </c>
      <c r="K164">
        <v>2003</v>
      </c>
      <c r="L164">
        <v>3</v>
      </c>
      <c r="M164">
        <v>2004</v>
      </c>
      <c r="N164" t="e">
        <f>VLOOKUP(G164,#REF!,2,FALSE)</f>
        <v>#REF!</v>
      </c>
      <c r="O164" t="s">
        <v>889</v>
      </c>
    </row>
    <row r="165" spans="1:15">
      <c r="A165" s="134">
        <v>1</v>
      </c>
      <c r="B165">
        <v>2006</v>
      </c>
      <c r="C165">
        <v>20060822</v>
      </c>
      <c r="D165">
        <v>23</v>
      </c>
      <c r="E165">
        <v>12</v>
      </c>
      <c r="F165" t="s">
        <v>264</v>
      </c>
      <c r="G165">
        <v>632284</v>
      </c>
      <c r="H165">
        <v>1.82</v>
      </c>
      <c r="I165" t="s">
        <v>103</v>
      </c>
      <c r="J165" t="s">
        <v>723</v>
      </c>
      <c r="K165">
        <v>2003</v>
      </c>
      <c r="L165">
        <v>3</v>
      </c>
      <c r="M165">
        <v>2004</v>
      </c>
      <c r="N165" t="e">
        <f>VLOOKUP(G165,#REF!,2,FALSE)</f>
        <v>#REF!</v>
      </c>
      <c r="O165" t="s">
        <v>889</v>
      </c>
    </row>
    <row r="166" spans="1:15">
      <c r="A166" s="134">
        <v>1</v>
      </c>
      <c r="B166">
        <v>2006</v>
      </c>
      <c r="C166">
        <v>20060822</v>
      </c>
      <c r="D166">
        <v>23</v>
      </c>
      <c r="E166">
        <v>12</v>
      </c>
      <c r="F166" t="s">
        <v>264</v>
      </c>
      <c r="G166">
        <v>632284</v>
      </c>
      <c r="H166">
        <v>1.82</v>
      </c>
      <c r="I166" t="s">
        <v>103</v>
      </c>
      <c r="J166" t="s">
        <v>723</v>
      </c>
      <c r="K166">
        <v>2003</v>
      </c>
      <c r="L166">
        <v>3</v>
      </c>
      <c r="M166">
        <v>2004</v>
      </c>
      <c r="N166" t="e">
        <f>VLOOKUP(G166,#REF!,2,FALSE)</f>
        <v>#REF!</v>
      </c>
      <c r="O166" t="s">
        <v>889</v>
      </c>
    </row>
    <row r="167" spans="1:15">
      <c r="A167" s="134">
        <v>1</v>
      </c>
      <c r="B167">
        <v>2006</v>
      </c>
      <c r="C167">
        <v>20060822</v>
      </c>
      <c r="D167">
        <v>23</v>
      </c>
      <c r="E167">
        <v>12</v>
      </c>
      <c r="F167" t="s">
        <v>264</v>
      </c>
      <c r="G167">
        <v>632284</v>
      </c>
      <c r="H167">
        <v>1.82</v>
      </c>
      <c r="I167" t="s">
        <v>103</v>
      </c>
      <c r="J167" t="s">
        <v>723</v>
      </c>
      <c r="K167">
        <v>2003</v>
      </c>
      <c r="L167">
        <v>3</v>
      </c>
      <c r="M167">
        <v>2004</v>
      </c>
      <c r="N167" t="e">
        <f>VLOOKUP(G167,#REF!,2,FALSE)</f>
        <v>#REF!</v>
      </c>
      <c r="O167" t="s">
        <v>889</v>
      </c>
    </row>
    <row r="168" spans="1:15">
      <c r="A168" s="134">
        <v>1</v>
      </c>
      <c r="B168">
        <v>2006</v>
      </c>
      <c r="C168">
        <v>20060822</v>
      </c>
      <c r="D168">
        <v>23</v>
      </c>
      <c r="E168">
        <v>12</v>
      </c>
      <c r="F168" t="s">
        <v>264</v>
      </c>
      <c r="G168">
        <v>632284</v>
      </c>
      <c r="H168">
        <v>1.82</v>
      </c>
      <c r="I168" t="s">
        <v>103</v>
      </c>
      <c r="J168" t="s">
        <v>723</v>
      </c>
      <c r="K168">
        <v>2003</v>
      </c>
      <c r="L168">
        <v>3</v>
      </c>
      <c r="M168">
        <v>2004</v>
      </c>
      <c r="N168" t="e">
        <f>VLOOKUP(G168,#REF!,2,FALSE)</f>
        <v>#REF!</v>
      </c>
      <c r="O168" t="s">
        <v>889</v>
      </c>
    </row>
    <row r="169" spans="1:15">
      <c r="A169" s="134">
        <v>1</v>
      </c>
      <c r="B169">
        <v>2006</v>
      </c>
      <c r="C169">
        <v>20060822</v>
      </c>
      <c r="D169">
        <v>23</v>
      </c>
      <c r="E169">
        <v>12</v>
      </c>
      <c r="F169" t="s">
        <v>264</v>
      </c>
      <c r="G169">
        <v>632284</v>
      </c>
      <c r="H169">
        <v>1.82</v>
      </c>
      <c r="I169" t="s">
        <v>103</v>
      </c>
      <c r="J169" t="s">
        <v>723</v>
      </c>
      <c r="K169">
        <v>2003</v>
      </c>
      <c r="L169">
        <v>3</v>
      </c>
      <c r="M169">
        <v>2004</v>
      </c>
      <c r="N169" t="e">
        <f>VLOOKUP(G169,#REF!,2,FALSE)</f>
        <v>#REF!</v>
      </c>
      <c r="O169" t="s">
        <v>889</v>
      </c>
    </row>
    <row r="170" spans="1:15">
      <c r="A170" s="134">
        <v>1</v>
      </c>
      <c r="B170">
        <v>2006</v>
      </c>
      <c r="C170">
        <v>20060822</v>
      </c>
      <c r="D170">
        <v>23</v>
      </c>
      <c r="E170">
        <v>12</v>
      </c>
      <c r="F170" t="s">
        <v>264</v>
      </c>
      <c r="G170">
        <v>632284</v>
      </c>
      <c r="H170">
        <v>1.82</v>
      </c>
      <c r="I170" t="s">
        <v>103</v>
      </c>
      <c r="J170" t="s">
        <v>723</v>
      </c>
      <c r="K170">
        <v>2003</v>
      </c>
      <c r="L170">
        <v>3</v>
      </c>
      <c r="M170">
        <v>2004</v>
      </c>
      <c r="N170" t="e">
        <f>VLOOKUP(G170,#REF!,2,FALSE)</f>
        <v>#REF!</v>
      </c>
      <c r="O170" t="s">
        <v>889</v>
      </c>
    </row>
    <row r="171" spans="1:15">
      <c r="A171" s="134">
        <v>1</v>
      </c>
      <c r="B171">
        <v>2006</v>
      </c>
      <c r="C171">
        <v>20060822</v>
      </c>
      <c r="D171">
        <v>23</v>
      </c>
      <c r="E171">
        <v>12</v>
      </c>
      <c r="F171" t="s">
        <v>264</v>
      </c>
      <c r="G171">
        <v>632284</v>
      </c>
      <c r="H171">
        <v>1.82</v>
      </c>
      <c r="I171" t="s">
        <v>103</v>
      </c>
      <c r="J171" t="s">
        <v>723</v>
      </c>
      <c r="K171">
        <v>2003</v>
      </c>
      <c r="L171">
        <v>3</v>
      </c>
      <c r="M171">
        <v>2004</v>
      </c>
      <c r="N171" t="e">
        <f>VLOOKUP(G171,#REF!,2,FALSE)</f>
        <v>#REF!</v>
      </c>
      <c r="O171" t="s">
        <v>889</v>
      </c>
    </row>
    <row r="172" spans="1:15">
      <c r="A172" s="134">
        <v>1</v>
      </c>
      <c r="B172">
        <v>2006</v>
      </c>
      <c r="C172">
        <v>20060822</v>
      </c>
      <c r="D172">
        <v>23</v>
      </c>
      <c r="E172">
        <v>12</v>
      </c>
      <c r="F172" t="s">
        <v>264</v>
      </c>
      <c r="G172">
        <v>632284</v>
      </c>
      <c r="H172">
        <v>1.82</v>
      </c>
      <c r="I172" t="s">
        <v>103</v>
      </c>
      <c r="J172" t="s">
        <v>723</v>
      </c>
      <c r="K172">
        <v>2003</v>
      </c>
      <c r="L172">
        <v>3</v>
      </c>
      <c r="M172">
        <v>2004</v>
      </c>
      <c r="N172" t="e">
        <f>VLOOKUP(G172,#REF!,2,FALSE)</f>
        <v>#REF!</v>
      </c>
      <c r="O172" t="s">
        <v>889</v>
      </c>
    </row>
    <row r="173" spans="1:15">
      <c r="A173" s="134">
        <v>1</v>
      </c>
      <c r="B173">
        <v>2006</v>
      </c>
      <c r="C173">
        <v>20060822</v>
      </c>
      <c r="D173">
        <v>23</v>
      </c>
      <c r="E173">
        <v>12</v>
      </c>
      <c r="F173" t="s">
        <v>264</v>
      </c>
      <c r="G173">
        <v>632284</v>
      </c>
      <c r="H173">
        <v>1.82</v>
      </c>
      <c r="I173" t="s">
        <v>103</v>
      </c>
      <c r="J173" t="s">
        <v>723</v>
      </c>
      <c r="K173">
        <v>2003</v>
      </c>
      <c r="L173">
        <v>3</v>
      </c>
      <c r="M173">
        <v>2004</v>
      </c>
      <c r="N173" t="e">
        <f>VLOOKUP(G173,#REF!,2,FALSE)</f>
        <v>#REF!</v>
      </c>
      <c r="O173" t="s">
        <v>889</v>
      </c>
    </row>
    <row r="174" spans="1:15">
      <c r="A174" s="134">
        <v>1</v>
      </c>
      <c r="B174">
        <v>2006</v>
      </c>
      <c r="C174">
        <v>20060822</v>
      </c>
      <c r="D174">
        <v>23</v>
      </c>
      <c r="E174">
        <v>12</v>
      </c>
      <c r="F174" t="s">
        <v>264</v>
      </c>
      <c r="G174">
        <v>632284</v>
      </c>
      <c r="H174">
        <v>1.82</v>
      </c>
      <c r="I174" t="s">
        <v>103</v>
      </c>
      <c r="J174" t="s">
        <v>723</v>
      </c>
      <c r="K174">
        <v>2003</v>
      </c>
      <c r="L174">
        <v>3</v>
      </c>
      <c r="M174">
        <v>2004</v>
      </c>
      <c r="N174" t="e">
        <f>VLOOKUP(G174,#REF!,2,FALSE)</f>
        <v>#REF!</v>
      </c>
      <c r="O174" t="s">
        <v>889</v>
      </c>
    </row>
    <row r="175" spans="1:15">
      <c r="A175" s="134">
        <v>1</v>
      </c>
      <c r="B175">
        <v>2006</v>
      </c>
      <c r="C175">
        <v>20060822</v>
      </c>
      <c r="D175">
        <v>23</v>
      </c>
      <c r="E175">
        <v>12</v>
      </c>
      <c r="F175" t="s">
        <v>264</v>
      </c>
      <c r="G175">
        <v>632284</v>
      </c>
      <c r="H175">
        <v>1.82</v>
      </c>
      <c r="I175" t="s">
        <v>103</v>
      </c>
      <c r="J175" t="s">
        <v>723</v>
      </c>
      <c r="K175">
        <v>2003</v>
      </c>
      <c r="L175">
        <v>3</v>
      </c>
      <c r="M175">
        <v>2004</v>
      </c>
      <c r="N175" t="e">
        <f>VLOOKUP(G175,#REF!,2,FALSE)</f>
        <v>#REF!</v>
      </c>
      <c r="O175" t="s">
        <v>889</v>
      </c>
    </row>
    <row r="176" spans="1:15">
      <c r="A176" s="134">
        <v>1</v>
      </c>
      <c r="B176">
        <v>2006</v>
      </c>
      <c r="C176">
        <v>20060822</v>
      </c>
      <c r="D176">
        <v>23</v>
      </c>
      <c r="E176">
        <v>12</v>
      </c>
      <c r="F176" t="s">
        <v>264</v>
      </c>
      <c r="G176">
        <v>632284</v>
      </c>
      <c r="H176">
        <v>1.82</v>
      </c>
      <c r="I176" t="s">
        <v>103</v>
      </c>
      <c r="J176" t="s">
        <v>723</v>
      </c>
      <c r="K176">
        <v>2003</v>
      </c>
      <c r="L176">
        <v>3</v>
      </c>
      <c r="M176">
        <v>2004</v>
      </c>
      <c r="N176" t="e">
        <f>VLOOKUP(G176,#REF!,2,FALSE)</f>
        <v>#REF!</v>
      </c>
      <c r="O176" t="s">
        <v>889</v>
      </c>
    </row>
    <row r="177" spans="1:15">
      <c r="A177" s="134">
        <v>1</v>
      </c>
      <c r="B177">
        <v>2006</v>
      </c>
      <c r="C177">
        <v>20060822</v>
      </c>
      <c r="D177">
        <v>23</v>
      </c>
      <c r="E177">
        <v>12</v>
      </c>
      <c r="F177" t="s">
        <v>264</v>
      </c>
      <c r="G177">
        <v>632284</v>
      </c>
      <c r="H177">
        <v>1.82</v>
      </c>
      <c r="I177" t="s">
        <v>103</v>
      </c>
      <c r="J177" t="s">
        <v>723</v>
      </c>
      <c r="K177">
        <v>2003</v>
      </c>
      <c r="L177">
        <v>3</v>
      </c>
      <c r="M177">
        <v>2004</v>
      </c>
      <c r="N177" t="e">
        <f>VLOOKUP(G177,#REF!,2,FALSE)</f>
        <v>#REF!</v>
      </c>
      <c r="O177" t="s">
        <v>889</v>
      </c>
    </row>
    <row r="178" spans="1:15">
      <c r="A178" s="134">
        <v>1</v>
      </c>
      <c r="B178">
        <v>2006</v>
      </c>
      <c r="C178">
        <v>20060822</v>
      </c>
      <c r="D178">
        <v>23</v>
      </c>
      <c r="E178">
        <v>12</v>
      </c>
      <c r="F178" t="s">
        <v>264</v>
      </c>
      <c r="G178">
        <v>632284</v>
      </c>
      <c r="H178">
        <v>1.82</v>
      </c>
      <c r="I178" t="s">
        <v>103</v>
      </c>
      <c r="J178" t="s">
        <v>723</v>
      </c>
      <c r="K178">
        <v>2003</v>
      </c>
      <c r="L178">
        <v>3</v>
      </c>
      <c r="M178">
        <v>2004</v>
      </c>
      <c r="N178" t="e">
        <f>VLOOKUP(G178,#REF!,2,FALSE)</f>
        <v>#REF!</v>
      </c>
      <c r="O178" t="s">
        <v>889</v>
      </c>
    </row>
    <row r="179" spans="1:15">
      <c r="A179" s="134">
        <v>1</v>
      </c>
      <c r="B179">
        <v>2006</v>
      </c>
      <c r="C179">
        <v>20060822</v>
      </c>
      <c r="D179">
        <v>23</v>
      </c>
      <c r="E179">
        <v>12</v>
      </c>
      <c r="F179" t="s">
        <v>264</v>
      </c>
      <c r="G179">
        <v>632284</v>
      </c>
      <c r="H179">
        <v>1.82</v>
      </c>
      <c r="I179" t="s">
        <v>103</v>
      </c>
      <c r="J179" t="s">
        <v>723</v>
      </c>
      <c r="K179">
        <v>2003</v>
      </c>
      <c r="L179">
        <v>3</v>
      </c>
      <c r="M179">
        <v>2004</v>
      </c>
      <c r="N179" t="e">
        <f>VLOOKUP(G179,#REF!,2,FALSE)</f>
        <v>#REF!</v>
      </c>
      <c r="O179" t="s">
        <v>889</v>
      </c>
    </row>
    <row r="180" spans="1:15">
      <c r="A180" s="134">
        <v>1</v>
      </c>
      <c r="B180">
        <v>2006</v>
      </c>
      <c r="C180">
        <v>20060817</v>
      </c>
      <c r="D180">
        <v>23</v>
      </c>
      <c r="E180">
        <v>12</v>
      </c>
      <c r="F180" t="s">
        <v>264</v>
      </c>
      <c r="G180">
        <v>632284</v>
      </c>
      <c r="H180">
        <v>2.37</v>
      </c>
      <c r="I180" t="s">
        <v>103</v>
      </c>
      <c r="J180" t="s">
        <v>723</v>
      </c>
      <c r="K180">
        <v>2003</v>
      </c>
      <c r="L180">
        <v>3</v>
      </c>
      <c r="M180">
        <v>2004</v>
      </c>
      <c r="N180" t="e">
        <f>VLOOKUP(G180,#REF!,2,FALSE)</f>
        <v>#REF!</v>
      </c>
      <c r="O180" t="s">
        <v>889</v>
      </c>
    </row>
    <row r="181" spans="1:15">
      <c r="A181" s="134">
        <v>1</v>
      </c>
      <c r="B181">
        <v>2006</v>
      </c>
      <c r="C181">
        <v>20060817</v>
      </c>
      <c r="D181">
        <v>23</v>
      </c>
      <c r="E181">
        <v>12</v>
      </c>
      <c r="F181" t="s">
        <v>264</v>
      </c>
      <c r="G181">
        <v>632284</v>
      </c>
      <c r="H181">
        <v>2.37</v>
      </c>
      <c r="I181" t="s">
        <v>103</v>
      </c>
      <c r="J181" t="s">
        <v>723</v>
      </c>
      <c r="K181">
        <v>2003</v>
      </c>
      <c r="L181">
        <v>3</v>
      </c>
      <c r="M181">
        <v>2004</v>
      </c>
      <c r="N181" t="e">
        <f>VLOOKUP(G181,#REF!,2,FALSE)</f>
        <v>#REF!</v>
      </c>
      <c r="O181" t="s">
        <v>889</v>
      </c>
    </row>
    <row r="182" spans="1:15">
      <c r="A182" s="134">
        <v>1</v>
      </c>
      <c r="B182">
        <v>2006</v>
      </c>
      <c r="C182">
        <v>20060817</v>
      </c>
      <c r="D182">
        <v>23</v>
      </c>
      <c r="E182">
        <v>12</v>
      </c>
      <c r="F182" t="s">
        <v>264</v>
      </c>
      <c r="G182">
        <v>632284</v>
      </c>
      <c r="H182">
        <v>2.37</v>
      </c>
      <c r="I182" t="s">
        <v>103</v>
      </c>
      <c r="J182" t="s">
        <v>723</v>
      </c>
      <c r="K182">
        <v>2003</v>
      </c>
      <c r="L182">
        <v>3</v>
      </c>
      <c r="M182">
        <v>2004</v>
      </c>
      <c r="N182" t="e">
        <f>VLOOKUP(G182,#REF!,2,FALSE)</f>
        <v>#REF!</v>
      </c>
      <c r="O182" t="s">
        <v>889</v>
      </c>
    </row>
    <row r="183" spans="1:15">
      <c r="A183" s="134">
        <v>1</v>
      </c>
      <c r="B183">
        <v>2006</v>
      </c>
      <c r="C183">
        <v>20060817</v>
      </c>
      <c r="D183">
        <v>23</v>
      </c>
      <c r="E183">
        <v>12</v>
      </c>
      <c r="F183" t="s">
        <v>264</v>
      </c>
      <c r="G183">
        <v>632284</v>
      </c>
      <c r="H183">
        <v>2.37</v>
      </c>
      <c r="I183" t="s">
        <v>103</v>
      </c>
      <c r="J183" t="s">
        <v>723</v>
      </c>
      <c r="K183">
        <v>2003</v>
      </c>
      <c r="L183">
        <v>3</v>
      </c>
      <c r="M183">
        <v>2004</v>
      </c>
      <c r="N183" t="e">
        <f>VLOOKUP(G183,#REF!,2,FALSE)</f>
        <v>#REF!</v>
      </c>
      <c r="O183" t="s">
        <v>889</v>
      </c>
    </row>
    <row r="184" spans="1:15">
      <c r="A184" s="134">
        <v>1</v>
      </c>
      <c r="B184">
        <v>2006</v>
      </c>
      <c r="C184">
        <v>20060817</v>
      </c>
      <c r="D184">
        <v>23</v>
      </c>
      <c r="E184">
        <v>12</v>
      </c>
      <c r="F184" t="s">
        <v>264</v>
      </c>
      <c r="G184">
        <v>632284</v>
      </c>
      <c r="H184">
        <v>2.37</v>
      </c>
      <c r="I184" t="s">
        <v>103</v>
      </c>
      <c r="J184" t="s">
        <v>723</v>
      </c>
      <c r="K184">
        <v>2003</v>
      </c>
      <c r="L184">
        <v>3</v>
      </c>
      <c r="M184">
        <v>2004</v>
      </c>
      <c r="N184" t="e">
        <f>VLOOKUP(G184,#REF!,2,FALSE)</f>
        <v>#REF!</v>
      </c>
      <c r="O184" t="s">
        <v>889</v>
      </c>
    </row>
    <row r="185" spans="1:15">
      <c r="A185" s="134">
        <v>1</v>
      </c>
      <c r="B185">
        <v>2006</v>
      </c>
      <c r="C185">
        <v>20060817</v>
      </c>
      <c r="D185">
        <v>23</v>
      </c>
      <c r="E185">
        <v>12</v>
      </c>
      <c r="F185" t="s">
        <v>264</v>
      </c>
      <c r="G185">
        <v>632284</v>
      </c>
      <c r="H185">
        <v>2.37</v>
      </c>
      <c r="I185" t="s">
        <v>103</v>
      </c>
      <c r="J185" t="s">
        <v>723</v>
      </c>
      <c r="K185">
        <v>2003</v>
      </c>
      <c r="L185">
        <v>3</v>
      </c>
      <c r="M185">
        <v>2004</v>
      </c>
      <c r="N185" t="e">
        <f>VLOOKUP(G185,#REF!,2,FALSE)</f>
        <v>#REF!</v>
      </c>
      <c r="O185" t="s">
        <v>889</v>
      </c>
    </row>
    <row r="186" spans="1:15">
      <c r="A186" s="134">
        <v>1</v>
      </c>
      <c r="B186">
        <v>2006</v>
      </c>
      <c r="C186">
        <v>20060817</v>
      </c>
      <c r="D186">
        <v>23</v>
      </c>
      <c r="E186">
        <v>12</v>
      </c>
      <c r="F186" t="s">
        <v>264</v>
      </c>
      <c r="G186">
        <v>632284</v>
      </c>
      <c r="H186">
        <v>2.37</v>
      </c>
      <c r="I186" t="s">
        <v>103</v>
      </c>
      <c r="J186" t="s">
        <v>723</v>
      </c>
      <c r="K186">
        <v>2003</v>
      </c>
      <c r="L186">
        <v>3</v>
      </c>
      <c r="M186">
        <v>2004</v>
      </c>
      <c r="N186" t="e">
        <f>VLOOKUP(G186,#REF!,2,FALSE)</f>
        <v>#REF!</v>
      </c>
      <c r="O186" t="s">
        <v>889</v>
      </c>
    </row>
    <row r="187" spans="1:15">
      <c r="A187" s="134">
        <v>1</v>
      </c>
      <c r="B187">
        <v>2006</v>
      </c>
      <c r="C187">
        <v>20060817</v>
      </c>
      <c r="D187">
        <v>23</v>
      </c>
      <c r="E187">
        <v>12</v>
      </c>
      <c r="F187" t="s">
        <v>264</v>
      </c>
      <c r="G187">
        <v>632284</v>
      </c>
      <c r="H187">
        <v>2.37</v>
      </c>
      <c r="I187" t="s">
        <v>103</v>
      </c>
      <c r="J187" t="s">
        <v>723</v>
      </c>
      <c r="K187">
        <v>2003</v>
      </c>
      <c r="L187">
        <v>3</v>
      </c>
      <c r="M187">
        <v>2004</v>
      </c>
      <c r="N187" t="e">
        <f>VLOOKUP(G187,#REF!,2,FALSE)</f>
        <v>#REF!</v>
      </c>
      <c r="O187" t="s">
        <v>889</v>
      </c>
    </row>
    <row r="188" spans="1:15">
      <c r="A188" s="134">
        <v>1</v>
      </c>
      <c r="B188">
        <v>2006</v>
      </c>
      <c r="C188">
        <v>20060817</v>
      </c>
      <c r="D188">
        <v>23</v>
      </c>
      <c r="E188">
        <v>12</v>
      </c>
      <c r="F188" t="s">
        <v>264</v>
      </c>
      <c r="G188">
        <v>632284</v>
      </c>
      <c r="H188">
        <v>2.37</v>
      </c>
      <c r="I188" t="s">
        <v>103</v>
      </c>
      <c r="J188" t="s">
        <v>723</v>
      </c>
      <c r="K188">
        <v>2003</v>
      </c>
      <c r="L188">
        <v>3</v>
      </c>
      <c r="M188">
        <v>2004</v>
      </c>
      <c r="N188" t="e">
        <f>VLOOKUP(G188,#REF!,2,FALSE)</f>
        <v>#REF!</v>
      </c>
      <c r="O188" t="s">
        <v>889</v>
      </c>
    </row>
    <row r="189" spans="1:15">
      <c r="A189" s="134">
        <v>1</v>
      </c>
      <c r="B189">
        <v>2006</v>
      </c>
      <c r="C189">
        <v>20060817</v>
      </c>
      <c r="D189">
        <v>23</v>
      </c>
      <c r="E189">
        <v>12</v>
      </c>
      <c r="F189" t="s">
        <v>264</v>
      </c>
      <c r="G189">
        <v>632284</v>
      </c>
      <c r="H189">
        <v>2.37</v>
      </c>
      <c r="I189" t="s">
        <v>103</v>
      </c>
      <c r="J189" t="s">
        <v>723</v>
      </c>
      <c r="K189">
        <v>2003</v>
      </c>
      <c r="L189">
        <v>3</v>
      </c>
      <c r="M189">
        <v>2004</v>
      </c>
      <c r="N189" t="e">
        <f>VLOOKUP(G189,#REF!,2,FALSE)</f>
        <v>#REF!</v>
      </c>
      <c r="O189" t="s">
        <v>889</v>
      </c>
    </row>
    <row r="190" spans="1:15">
      <c r="A190" s="134">
        <v>1</v>
      </c>
      <c r="B190">
        <v>2006</v>
      </c>
      <c r="C190">
        <v>20060817</v>
      </c>
      <c r="D190">
        <v>23</v>
      </c>
      <c r="E190">
        <v>12</v>
      </c>
      <c r="F190" t="s">
        <v>264</v>
      </c>
      <c r="G190">
        <v>632284</v>
      </c>
      <c r="H190">
        <v>2.37</v>
      </c>
      <c r="I190" t="s">
        <v>103</v>
      </c>
      <c r="J190" t="s">
        <v>723</v>
      </c>
      <c r="K190">
        <v>2003</v>
      </c>
      <c r="L190">
        <v>3</v>
      </c>
      <c r="M190">
        <v>2004</v>
      </c>
      <c r="N190" t="e">
        <f>VLOOKUP(G190,#REF!,2,FALSE)</f>
        <v>#REF!</v>
      </c>
      <c r="O190" t="s">
        <v>889</v>
      </c>
    </row>
    <row r="191" spans="1:15">
      <c r="A191" s="134">
        <v>1</v>
      </c>
      <c r="B191">
        <v>2006</v>
      </c>
      <c r="C191">
        <v>20060817</v>
      </c>
      <c r="D191">
        <v>23</v>
      </c>
      <c r="E191">
        <v>12</v>
      </c>
      <c r="F191" t="s">
        <v>264</v>
      </c>
      <c r="G191">
        <v>632284</v>
      </c>
      <c r="H191">
        <v>2.37</v>
      </c>
      <c r="I191" t="s">
        <v>103</v>
      </c>
      <c r="J191" t="s">
        <v>723</v>
      </c>
      <c r="K191">
        <v>2003</v>
      </c>
      <c r="L191">
        <v>3</v>
      </c>
      <c r="M191">
        <v>2004</v>
      </c>
      <c r="N191" t="e">
        <f>VLOOKUP(G191,#REF!,2,FALSE)</f>
        <v>#REF!</v>
      </c>
      <c r="O191" t="s">
        <v>889</v>
      </c>
    </row>
    <row r="192" spans="1:15">
      <c r="A192" s="134">
        <v>1</v>
      </c>
      <c r="B192">
        <v>2006</v>
      </c>
      <c r="C192">
        <v>20060817</v>
      </c>
      <c r="D192">
        <v>23</v>
      </c>
      <c r="E192">
        <v>12</v>
      </c>
      <c r="F192" t="s">
        <v>264</v>
      </c>
      <c r="G192">
        <v>632284</v>
      </c>
      <c r="H192">
        <v>2.37</v>
      </c>
      <c r="I192" t="s">
        <v>103</v>
      </c>
      <c r="J192" t="s">
        <v>723</v>
      </c>
      <c r="K192">
        <v>2003</v>
      </c>
      <c r="L192">
        <v>3</v>
      </c>
      <c r="M192">
        <v>2004</v>
      </c>
      <c r="N192" t="e">
        <f>VLOOKUP(G192,#REF!,2,FALSE)</f>
        <v>#REF!</v>
      </c>
      <c r="O192" t="s">
        <v>889</v>
      </c>
    </row>
    <row r="193" spans="1:15">
      <c r="A193" s="134">
        <v>1</v>
      </c>
      <c r="B193">
        <v>2006</v>
      </c>
      <c r="C193">
        <v>20060817</v>
      </c>
      <c r="D193">
        <v>23</v>
      </c>
      <c r="E193">
        <v>12</v>
      </c>
      <c r="F193" t="s">
        <v>264</v>
      </c>
      <c r="G193">
        <v>632284</v>
      </c>
      <c r="H193">
        <v>2.37</v>
      </c>
      <c r="I193" t="s">
        <v>103</v>
      </c>
      <c r="J193" t="s">
        <v>723</v>
      </c>
      <c r="K193">
        <v>2003</v>
      </c>
      <c r="L193">
        <v>3</v>
      </c>
      <c r="M193">
        <v>2004</v>
      </c>
      <c r="N193" t="e">
        <f>VLOOKUP(G193,#REF!,2,FALSE)</f>
        <v>#REF!</v>
      </c>
      <c r="O193" t="s">
        <v>889</v>
      </c>
    </row>
    <row r="194" spans="1:15">
      <c r="A194" s="134">
        <v>1</v>
      </c>
      <c r="B194">
        <v>2006</v>
      </c>
      <c r="C194">
        <v>20060817</v>
      </c>
      <c r="D194">
        <v>23</v>
      </c>
      <c r="E194">
        <v>12</v>
      </c>
      <c r="F194" t="s">
        <v>264</v>
      </c>
      <c r="G194">
        <v>632284</v>
      </c>
      <c r="H194">
        <v>2.37</v>
      </c>
      <c r="I194" t="s">
        <v>103</v>
      </c>
      <c r="J194" t="s">
        <v>723</v>
      </c>
      <c r="K194">
        <v>2003</v>
      </c>
      <c r="L194">
        <v>3</v>
      </c>
      <c r="M194">
        <v>2004</v>
      </c>
      <c r="N194" t="e">
        <f>VLOOKUP(G194,#REF!,2,FALSE)</f>
        <v>#REF!</v>
      </c>
      <c r="O194" t="s">
        <v>889</v>
      </c>
    </row>
    <row r="195" spans="1:15">
      <c r="A195" s="134">
        <v>1</v>
      </c>
      <c r="B195">
        <v>2006</v>
      </c>
      <c r="C195">
        <v>20060817</v>
      </c>
      <c r="D195">
        <v>23</v>
      </c>
      <c r="E195">
        <v>12</v>
      </c>
      <c r="F195" t="s">
        <v>264</v>
      </c>
      <c r="G195">
        <v>632284</v>
      </c>
      <c r="H195">
        <v>2.37</v>
      </c>
      <c r="I195" t="s">
        <v>103</v>
      </c>
      <c r="J195" t="s">
        <v>723</v>
      </c>
      <c r="K195">
        <v>2003</v>
      </c>
      <c r="L195">
        <v>3</v>
      </c>
      <c r="M195">
        <v>2004</v>
      </c>
      <c r="N195" t="e">
        <f>VLOOKUP(G195,#REF!,2,FALSE)</f>
        <v>#REF!</v>
      </c>
      <c r="O195" t="s">
        <v>889</v>
      </c>
    </row>
    <row r="196" spans="1:15">
      <c r="A196" s="134">
        <v>1</v>
      </c>
      <c r="B196">
        <v>2006</v>
      </c>
      <c r="C196">
        <v>20060817</v>
      </c>
      <c r="D196">
        <v>23</v>
      </c>
      <c r="E196">
        <v>12</v>
      </c>
      <c r="F196" t="s">
        <v>264</v>
      </c>
      <c r="G196">
        <v>632284</v>
      </c>
      <c r="H196">
        <v>2.37</v>
      </c>
      <c r="I196" t="s">
        <v>103</v>
      </c>
      <c r="J196" t="s">
        <v>723</v>
      </c>
      <c r="K196">
        <v>2003</v>
      </c>
      <c r="L196">
        <v>3</v>
      </c>
      <c r="M196">
        <v>2004</v>
      </c>
      <c r="N196" t="e">
        <f>VLOOKUP(G196,#REF!,2,FALSE)</f>
        <v>#REF!</v>
      </c>
      <c r="O196" t="s">
        <v>889</v>
      </c>
    </row>
    <row r="197" spans="1:15">
      <c r="A197" s="134">
        <v>1</v>
      </c>
      <c r="B197">
        <v>2006</v>
      </c>
      <c r="C197">
        <v>20060817</v>
      </c>
      <c r="D197">
        <v>23</v>
      </c>
      <c r="E197">
        <v>12</v>
      </c>
      <c r="F197" t="s">
        <v>264</v>
      </c>
      <c r="G197">
        <v>632284</v>
      </c>
      <c r="H197">
        <v>2.37</v>
      </c>
      <c r="I197" t="s">
        <v>103</v>
      </c>
      <c r="J197" t="s">
        <v>723</v>
      </c>
      <c r="K197">
        <v>2003</v>
      </c>
      <c r="L197">
        <v>3</v>
      </c>
      <c r="M197">
        <v>2004</v>
      </c>
      <c r="N197" t="e">
        <f>VLOOKUP(G197,#REF!,2,FALSE)</f>
        <v>#REF!</v>
      </c>
      <c r="O197" t="s">
        <v>889</v>
      </c>
    </row>
    <row r="198" spans="1:15">
      <c r="A198" s="134">
        <v>1</v>
      </c>
      <c r="B198">
        <v>2006</v>
      </c>
      <c r="C198">
        <v>20060817</v>
      </c>
      <c r="D198">
        <v>23</v>
      </c>
      <c r="E198">
        <v>12</v>
      </c>
      <c r="F198" t="s">
        <v>264</v>
      </c>
      <c r="G198">
        <v>632284</v>
      </c>
      <c r="H198">
        <v>2.37</v>
      </c>
      <c r="I198" t="s">
        <v>103</v>
      </c>
      <c r="J198" t="s">
        <v>723</v>
      </c>
      <c r="K198">
        <v>2003</v>
      </c>
      <c r="L198">
        <v>3</v>
      </c>
      <c r="M198">
        <v>2004</v>
      </c>
      <c r="N198" t="e">
        <f>VLOOKUP(G198,#REF!,2,FALSE)</f>
        <v>#REF!</v>
      </c>
      <c r="O198" t="s">
        <v>889</v>
      </c>
    </row>
    <row r="199" spans="1:15">
      <c r="A199" s="134">
        <v>1</v>
      </c>
      <c r="B199">
        <v>2006</v>
      </c>
      <c r="C199">
        <v>20060817</v>
      </c>
      <c r="D199">
        <v>23</v>
      </c>
      <c r="E199">
        <v>12</v>
      </c>
      <c r="F199" t="s">
        <v>264</v>
      </c>
      <c r="G199">
        <v>632284</v>
      </c>
      <c r="H199">
        <v>2.37</v>
      </c>
      <c r="I199" t="s">
        <v>103</v>
      </c>
      <c r="J199" t="s">
        <v>723</v>
      </c>
      <c r="K199">
        <v>2003</v>
      </c>
      <c r="L199">
        <v>3</v>
      </c>
      <c r="M199">
        <v>2004</v>
      </c>
      <c r="N199" t="e">
        <f>VLOOKUP(G199,#REF!,2,FALSE)</f>
        <v>#REF!</v>
      </c>
      <c r="O199" t="s">
        <v>889</v>
      </c>
    </row>
    <row r="200" spans="1:15">
      <c r="A200" s="134">
        <v>1</v>
      </c>
      <c r="B200">
        <v>2006</v>
      </c>
      <c r="C200">
        <v>20060817</v>
      </c>
      <c r="D200">
        <v>23</v>
      </c>
      <c r="E200">
        <v>12</v>
      </c>
      <c r="F200" t="s">
        <v>264</v>
      </c>
      <c r="G200">
        <v>632284</v>
      </c>
      <c r="H200">
        <v>2.37</v>
      </c>
      <c r="I200" t="s">
        <v>103</v>
      </c>
      <c r="J200" t="s">
        <v>723</v>
      </c>
      <c r="K200">
        <v>2003</v>
      </c>
      <c r="L200">
        <v>3</v>
      </c>
      <c r="M200">
        <v>2004</v>
      </c>
      <c r="N200" t="e">
        <f>VLOOKUP(G200,#REF!,2,FALSE)</f>
        <v>#REF!</v>
      </c>
      <c r="O200" t="s">
        <v>889</v>
      </c>
    </row>
    <row r="201" spans="1:15">
      <c r="A201" s="134">
        <v>1</v>
      </c>
      <c r="B201">
        <v>2006</v>
      </c>
      <c r="C201">
        <v>20060821</v>
      </c>
      <c r="D201">
        <v>23</v>
      </c>
      <c r="E201">
        <v>12</v>
      </c>
      <c r="F201" t="s">
        <v>264</v>
      </c>
      <c r="G201">
        <v>632284</v>
      </c>
      <c r="H201">
        <v>1.82</v>
      </c>
      <c r="I201" t="s">
        <v>103</v>
      </c>
      <c r="J201" t="s">
        <v>723</v>
      </c>
      <c r="K201">
        <v>2003</v>
      </c>
      <c r="L201">
        <v>3</v>
      </c>
      <c r="M201">
        <v>2004</v>
      </c>
      <c r="N201" t="e">
        <f>VLOOKUP(G201,#REF!,2,FALSE)</f>
        <v>#REF!</v>
      </c>
      <c r="O201" t="s">
        <v>889</v>
      </c>
    </row>
    <row r="202" spans="1:15">
      <c r="A202" s="134">
        <v>1</v>
      </c>
      <c r="B202">
        <v>2006</v>
      </c>
      <c r="C202">
        <v>20060821</v>
      </c>
      <c r="D202">
        <v>23</v>
      </c>
      <c r="E202">
        <v>12</v>
      </c>
      <c r="F202" t="s">
        <v>264</v>
      </c>
      <c r="G202">
        <v>632284</v>
      </c>
      <c r="H202">
        <v>1.82</v>
      </c>
      <c r="I202" t="s">
        <v>103</v>
      </c>
      <c r="J202" t="s">
        <v>723</v>
      </c>
      <c r="K202">
        <v>2003</v>
      </c>
      <c r="L202">
        <v>3</v>
      </c>
      <c r="M202">
        <v>2004</v>
      </c>
      <c r="N202" t="e">
        <f>VLOOKUP(G202,#REF!,2,FALSE)</f>
        <v>#REF!</v>
      </c>
      <c r="O202" t="s">
        <v>889</v>
      </c>
    </row>
    <row r="203" spans="1:15">
      <c r="A203" s="134">
        <v>1</v>
      </c>
      <c r="B203">
        <v>2006</v>
      </c>
      <c r="C203">
        <v>20060821</v>
      </c>
      <c r="D203">
        <v>23</v>
      </c>
      <c r="E203">
        <v>12</v>
      </c>
      <c r="F203" t="s">
        <v>264</v>
      </c>
      <c r="G203">
        <v>632284</v>
      </c>
      <c r="H203">
        <v>1.82</v>
      </c>
      <c r="I203" t="s">
        <v>103</v>
      </c>
      <c r="J203" t="s">
        <v>723</v>
      </c>
      <c r="K203">
        <v>2003</v>
      </c>
      <c r="L203">
        <v>3</v>
      </c>
      <c r="M203">
        <v>2004</v>
      </c>
      <c r="N203" t="e">
        <f>VLOOKUP(G203,#REF!,2,FALSE)</f>
        <v>#REF!</v>
      </c>
      <c r="O203" t="s">
        <v>889</v>
      </c>
    </row>
    <row r="204" spans="1:15">
      <c r="A204" s="134">
        <v>1</v>
      </c>
      <c r="B204">
        <v>2006</v>
      </c>
      <c r="C204">
        <v>20060821</v>
      </c>
      <c r="D204">
        <v>23</v>
      </c>
      <c r="E204">
        <v>12</v>
      </c>
      <c r="F204" t="s">
        <v>264</v>
      </c>
      <c r="G204">
        <v>632284</v>
      </c>
      <c r="H204">
        <v>1.82</v>
      </c>
      <c r="I204" t="s">
        <v>103</v>
      </c>
      <c r="J204" t="s">
        <v>723</v>
      </c>
      <c r="K204">
        <v>2003</v>
      </c>
      <c r="L204">
        <v>3</v>
      </c>
      <c r="M204">
        <v>2004</v>
      </c>
      <c r="N204" t="e">
        <f>VLOOKUP(G204,#REF!,2,FALSE)</f>
        <v>#REF!</v>
      </c>
      <c r="O204" t="s">
        <v>889</v>
      </c>
    </row>
    <row r="205" spans="1:15">
      <c r="A205" s="134">
        <v>1</v>
      </c>
      <c r="B205">
        <v>2006</v>
      </c>
      <c r="C205">
        <v>20060821</v>
      </c>
      <c r="D205">
        <v>23</v>
      </c>
      <c r="E205">
        <v>12</v>
      </c>
      <c r="F205" t="s">
        <v>264</v>
      </c>
      <c r="G205">
        <v>632284</v>
      </c>
      <c r="H205">
        <v>1.82</v>
      </c>
      <c r="I205" t="s">
        <v>103</v>
      </c>
      <c r="J205" t="s">
        <v>723</v>
      </c>
      <c r="K205">
        <v>2003</v>
      </c>
      <c r="L205">
        <v>3</v>
      </c>
      <c r="M205">
        <v>2004</v>
      </c>
      <c r="N205" t="e">
        <f>VLOOKUP(G205,#REF!,2,FALSE)</f>
        <v>#REF!</v>
      </c>
      <c r="O205" t="s">
        <v>889</v>
      </c>
    </row>
    <row r="206" spans="1:15">
      <c r="A206" s="134">
        <v>1</v>
      </c>
      <c r="B206">
        <v>2006</v>
      </c>
      <c r="C206">
        <v>20060821</v>
      </c>
      <c r="D206">
        <v>23</v>
      </c>
      <c r="E206">
        <v>12</v>
      </c>
      <c r="F206" t="s">
        <v>264</v>
      </c>
      <c r="G206">
        <v>632284</v>
      </c>
      <c r="H206">
        <v>1.82</v>
      </c>
      <c r="I206" t="s">
        <v>103</v>
      </c>
      <c r="J206" t="s">
        <v>723</v>
      </c>
      <c r="K206">
        <v>2003</v>
      </c>
      <c r="L206">
        <v>3</v>
      </c>
      <c r="M206">
        <v>2004</v>
      </c>
      <c r="N206" t="e">
        <f>VLOOKUP(G206,#REF!,2,FALSE)</f>
        <v>#REF!</v>
      </c>
      <c r="O206" t="s">
        <v>889</v>
      </c>
    </row>
    <row r="207" spans="1:15">
      <c r="A207" s="134">
        <v>1</v>
      </c>
      <c r="B207">
        <v>2006</v>
      </c>
      <c r="C207">
        <v>20060821</v>
      </c>
      <c r="D207">
        <v>23</v>
      </c>
      <c r="E207">
        <v>12</v>
      </c>
      <c r="F207" t="s">
        <v>264</v>
      </c>
      <c r="G207">
        <v>632284</v>
      </c>
      <c r="H207">
        <v>1.82</v>
      </c>
      <c r="I207" t="s">
        <v>103</v>
      </c>
      <c r="J207" t="s">
        <v>723</v>
      </c>
      <c r="K207">
        <v>2003</v>
      </c>
      <c r="L207">
        <v>3</v>
      </c>
      <c r="M207">
        <v>2004</v>
      </c>
      <c r="N207" t="e">
        <f>VLOOKUP(G207,#REF!,2,FALSE)</f>
        <v>#REF!</v>
      </c>
      <c r="O207" t="s">
        <v>889</v>
      </c>
    </row>
    <row r="208" spans="1:15">
      <c r="A208" s="134">
        <v>1</v>
      </c>
      <c r="B208">
        <v>2006</v>
      </c>
      <c r="C208">
        <v>20060821</v>
      </c>
      <c r="D208">
        <v>23</v>
      </c>
      <c r="E208">
        <v>12</v>
      </c>
      <c r="F208" t="s">
        <v>264</v>
      </c>
      <c r="G208">
        <v>632284</v>
      </c>
      <c r="H208">
        <v>1.82</v>
      </c>
      <c r="I208" t="s">
        <v>103</v>
      </c>
      <c r="J208" t="s">
        <v>723</v>
      </c>
      <c r="K208">
        <v>2003</v>
      </c>
      <c r="L208">
        <v>3</v>
      </c>
      <c r="M208">
        <v>2004</v>
      </c>
      <c r="N208" t="e">
        <f>VLOOKUP(G208,#REF!,2,FALSE)</f>
        <v>#REF!</v>
      </c>
      <c r="O208" t="s">
        <v>889</v>
      </c>
    </row>
    <row r="209" spans="1:15">
      <c r="A209" s="134">
        <v>1</v>
      </c>
      <c r="B209">
        <v>2006</v>
      </c>
      <c r="C209">
        <v>20060821</v>
      </c>
      <c r="D209">
        <v>23</v>
      </c>
      <c r="E209">
        <v>12</v>
      </c>
      <c r="F209" t="s">
        <v>264</v>
      </c>
      <c r="G209">
        <v>632284</v>
      </c>
      <c r="H209">
        <v>1.82</v>
      </c>
      <c r="I209" t="s">
        <v>103</v>
      </c>
      <c r="J209" t="s">
        <v>723</v>
      </c>
      <c r="K209">
        <v>2003</v>
      </c>
      <c r="L209">
        <v>3</v>
      </c>
      <c r="M209">
        <v>2004</v>
      </c>
      <c r="N209" t="e">
        <f>VLOOKUP(G209,#REF!,2,FALSE)</f>
        <v>#REF!</v>
      </c>
      <c r="O209" t="s">
        <v>889</v>
      </c>
    </row>
    <row r="210" spans="1:15">
      <c r="A210" s="134">
        <v>1</v>
      </c>
      <c r="B210">
        <v>2006</v>
      </c>
      <c r="C210">
        <v>20060821</v>
      </c>
      <c r="D210">
        <v>23</v>
      </c>
      <c r="E210">
        <v>12</v>
      </c>
      <c r="F210" t="s">
        <v>264</v>
      </c>
      <c r="G210">
        <v>632284</v>
      </c>
      <c r="H210">
        <v>1.82</v>
      </c>
      <c r="I210" t="s">
        <v>103</v>
      </c>
      <c r="J210" t="s">
        <v>723</v>
      </c>
      <c r="K210">
        <v>2003</v>
      </c>
      <c r="L210">
        <v>3</v>
      </c>
      <c r="M210">
        <v>2004</v>
      </c>
      <c r="N210" t="e">
        <f>VLOOKUP(G210,#REF!,2,FALSE)</f>
        <v>#REF!</v>
      </c>
      <c r="O210" t="s">
        <v>889</v>
      </c>
    </row>
    <row r="211" spans="1:15">
      <c r="A211" s="134">
        <v>1</v>
      </c>
      <c r="B211">
        <v>2006</v>
      </c>
      <c r="C211">
        <v>20060821</v>
      </c>
      <c r="D211">
        <v>23</v>
      </c>
      <c r="E211">
        <v>12</v>
      </c>
      <c r="F211" t="s">
        <v>264</v>
      </c>
      <c r="G211">
        <v>632284</v>
      </c>
      <c r="H211">
        <v>1.82</v>
      </c>
      <c r="I211" t="s">
        <v>103</v>
      </c>
      <c r="J211" t="s">
        <v>723</v>
      </c>
      <c r="K211">
        <v>2003</v>
      </c>
      <c r="L211">
        <v>3</v>
      </c>
      <c r="M211">
        <v>2004</v>
      </c>
      <c r="N211" t="e">
        <f>VLOOKUP(G211,#REF!,2,FALSE)</f>
        <v>#REF!</v>
      </c>
      <c r="O211" t="s">
        <v>889</v>
      </c>
    </row>
    <row r="212" spans="1:15">
      <c r="A212" s="134">
        <v>1</v>
      </c>
      <c r="B212">
        <v>2006</v>
      </c>
      <c r="C212">
        <v>20060821</v>
      </c>
      <c r="D212">
        <v>23</v>
      </c>
      <c r="E212">
        <v>12</v>
      </c>
      <c r="F212" t="s">
        <v>264</v>
      </c>
      <c r="G212">
        <v>632284</v>
      </c>
      <c r="H212">
        <v>1.82</v>
      </c>
      <c r="I212" t="s">
        <v>103</v>
      </c>
      <c r="J212" t="s">
        <v>723</v>
      </c>
      <c r="K212">
        <v>2003</v>
      </c>
      <c r="L212">
        <v>3</v>
      </c>
      <c r="M212">
        <v>2004</v>
      </c>
      <c r="N212" t="e">
        <f>VLOOKUP(G212,#REF!,2,FALSE)</f>
        <v>#REF!</v>
      </c>
      <c r="O212" t="s">
        <v>889</v>
      </c>
    </row>
    <row r="213" spans="1:15">
      <c r="A213" s="134">
        <v>1</v>
      </c>
      <c r="B213">
        <v>2006</v>
      </c>
      <c r="C213">
        <v>20060822</v>
      </c>
      <c r="D213">
        <v>23</v>
      </c>
      <c r="E213">
        <v>12</v>
      </c>
      <c r="F213" t="s">
        <v>264</v>
      </c>
      <c r="G213">
        <v>632284</v>
      </c>
      <c r="H213">
        <v>1.82</v>
      </c>
      <c r="I213" t="s">
        <v>103</v>
      </c>
      <c r="J213" t="s">
        <v>723</v>
      </c>
      <c r="K213">
        <v>2003</v>
      </c>
      <c r="L213">
        <v>3</v>
      </c>
      <c r="M213">
        <v>2004</v>
      </c>
      <c r="N213" t="e">
        <f>VLOOKUP(G213,#REF!,2,FALSE)</f>
        <v>#REF!</v>
      </c>
      <c r="O213" t="s">
        <v>889</v>
      </c>
    </row>
    <row r="214" spans="1:15">
      <c r="A214" s="134">
        <v>1</v>
      </c>
      <c r="B214">
        <v>2006</v>
      </c>
      <c r="C214">
        <v>20060822</v>
      </c>
      <c r="D214">
        <v>23</v>
      </c>
      <c r="E214">
        <v>12</v>
      </c>
      <c r="F214" t="s">
        <v>264</v>
      </c>
      <c r="G214">
        <v>632284</v>
      </c>
      <c r="H214">
        <v>1.82</v>
      </c>
      <c r="I214" t="s">
        <v>103</v>
      </c>
      <c r="J214" t="s">
        <v>723</v>
      </c>
      <c r="K214">
        <v>2003</v>
      </c>
      <c r="L214">
        <v>3</v>
      </c>
      <c r="M214">
        <v>2004</v>
      </c>
      <c r="N214" t="e">
        <f>VLOOKUP(G214,#REF!,2,FALSE)</f>
        <v>#REF!</v>
      </c>
      <c r="O214" t="s">
        <v>889</v>
      </c>
    </row>
    <row r="215" spans="1:15">
      <c r="A215" s="134">
        <v>1</v>
      </c>
      <c r="B215">
        <v>2006</v>
      </c>
      <c r="C215">
        <v>20060822</v>
      </c>
      <c r="D215">
        <v>23</v>
      </c>
      <c r="E215">
        <v>12</v>
      </c>
      <c r="F215" t="s">
        <v>264</v>
      </c>
      <c r="G215">
        <v>632284</v>
      </c>
      <c r="H215">
        <v>1.82</v>
      </c>
      <c r="I215" t="s">
        <v>103</v>
      </c>
      <c r="J215" t="s">
        <v>723</v>
      </c>
      <c r="K215">
        <v>2003</v>
      </c>
      <c r="L215">
        <v>3</v>
      </c>
      <c r="M215">
        <v>2004</v>
      </c>
      <c r="N215" t="e">
        <f>VLOOKUP(G215,#REF!,2,FALSE)</f>
        <v>#REF!</v>
      </c>
      <c r="O215" t="s">
        <v>889</v>
      </c>
    </row>
    <row r="216" spans="1:15">
      <c r="A216" s="134">
        <v>1</v>
      </c>
      <c r="B216">
        <v>2006</v>
      </c>
      <c r="C216">
        <v>20060822</v>
      </c>
      <c r="D216">
        <v>23</v>
      </c>
      <c r="E216">
        <v>12</v>
      </c>
      <c r="F216" t="s">
        <v>264</v>
      </c>
      <c r="G216">
        <v>632284</v>
      </c>
      <c r="H216">
        <v>1.82</v>
      </c>
      <c r="I216" t="s">
        <v>103</v>
      </c>
      <c r="J216" t="s">
        <v>723</v>
      </c>
      <c r="K216">
        <v>2003</v>
      </c>
      <c r="L216">
        <v>3</v>
      </c>
      <c r="M216">
        <v>2004</v>
      </c>
      <c r="N216" t="e">
        <f>VLOOKUP(G216,#REF!,2,FALSE)</f>
        <v>#REF!</v>
      </c>
      <c r="O216" t="s">
        <v>889</v>
      </c>
    </row>
    <row r="217" spans="1:15">
      <c r="A217" s="134">
        <v>1</v>
      </c>
      <c r="B217">
        <v>2006</v>
      </c>
      <c r="C217">
        <v>20060822</v>
      </c>
      <c r="D217">
        <v>23</v>
      </c>
      <c r="E217">
        <v>12</v>
      </c>
      <c r="F217" t="s">
        <v>264</v>
      </c>
      <c r="G217">
        <v>632284</v>
      </c>
      <c r="H217">
        <v>1.82</v>
      </c>
      <c r="I217" t="s">
        <v>103</v>
      </c>
      <c r="J217" t="s">
        <v>723</v>
      </c>
      <c r="K217">
        <v>2003</v>
      </c>
      <c r="L217">
        <v>3</v>
      </c>
      <c r="M217">
        <v>2004</v>
      </c>
      <c r="N217" t="e">
        <f>VLOOKUP(G217,#REF!,2,FALSE)</f>
        <v>#REF!</v>
      </c>
      <c r="O217" t="s">
        <v>889</v>
      </c>
    </row>
    <row r="218" spans="1:15">
      <c r="A218" s="134">
        <v>1</v>
      </c>
      <c r="B218">
        <v>2006</v>
      </c>
      <c r="C218">
        <v>20060822</v>
      </c>
      <c r="D218">
        <v>23</v>
      </c>
      <c r="E218">
        <v>12</v>
      </c>
      <c r="F218" t="s">
        <v>264</v>
      </c>
      <c r="G218">
        <v>632284</v>
      </c>
      <c r="H218">
        <v>1.82</v>
      </c>
      <c r="I218" t="s">
        <v>103</v>
      </c>
      <c r="J218" t="s">
        <v>723</v>
      </c>
      <c r="K218">
        <v>2003</v>
      </c>
      <c r="L218">
        <v>3</v>
      </c>
      <c r="M218">
        <v>2004</v>
      </c>
      <c r="N218" t="e">
        <f>VLOOKUP(G218,#REF!,2,FALSE)</f>
        <v>#REF!</v>
      </c>
      <c r="O218" t="s">
        <v>889</v>
      </c>
    </row>
    <row r="219" spans="1:15">
      <c r="A219" s="134">
        <v>1</v>
      </c>
      <c r="B219">
        <v>2006</v>
      </c>
      <c r="C219">
        <v>20060822</v>
      </c>
      <c r="D219">
        <v>23</v>
      </c>
      <c r="E219">
        <v>12</v>
      </c>
      <c r="F219" t="s">
        <v>264</v>
      </c>
      <c r="G219">
        <v>632284</v>
      </c>
      <c r="H219">
        <v>1.82</v>
      </c>
      <c r="I219" t="s">
        <v>103</v>
      </c>
      <c r="J219" t="s">
        <v>723</v>
      </c>
      <c r="K219">
        <v>2003</v>
      </c>
      <c r="L219">
        <v>3</v>
      </c>
      <c r="M219">
        <v>2004</v>
      </c>
      <c r="N219" t="e">
        <f>VLOOKUP(G219,#REF!,2,FALSE)</f>
        <v>#REF!</v>
      </c>
      <c r="O219" t="s">
        <v>889</v>
      </c>
    </row>
    <row r="220" spans="1:15">
      <c r="A220" s="134">
        <v>1</v>
      </c>
      <c r="B220">
        <v>2006</v>
      </c>
      <c r="C220">
        <v>20060822</v>
      </c>
      <c r="D220">
        <v>23</v>
      </c>
      <c r="E220">
        <v>12</v>
      </c>
      <c r="F220" t="s">
        <v>264</v>
      </c>
      <c r="G220">
        <v>632284</v>
      </c>
      <c r="H220">
        <v>1.82</v>
      </c>
      <c r="I220" t="s">
        <v>103</v>
      </c>
      <c r="J220" t="s">
        <v>723</v>
      </c>
      <c r="K220">
        <v>2003</v>
      </c>
      <c r="L220">
        <v>3</v>
      </c>
      <c r="M220">
        <v>2004</v>
      </c>
      <c r="N220" t="e">
        <f>VLOOKUP(G220,#REF!,2,FALSE)</f>
        <v>#REF!</v>
      </c>
      <c r="O220" t="s">
        <v>889</v>
      </c>
    </row>
    <row r="221" spans="1:15">
      <c r="A221" s="134">
        <v>1</v>
      </c>
      <c r="B221">
        <v>2006</v>
      </c>
      <c r="C221">
        <v>20060822</v>
      </c>
      <c r="D221">
        <v>23</v>
      </c>
      <c r="E221">
        <v>12</v>
      </c>
      <c r="F221" t="s">
        <v>264</v>
      </c>
      <c r="G221">
        <v>632284</v>
      </c>
      <c r="H221">
        <v>1.82</v>
      </c>
      <c r="I221" t="s">
        <v>103</v>
      </c>
      <c r="J221" t="s">
        <v>723</v>
      </c>
      <c r="K221">
        <v>2003</v>
      </c>
      <c r="L221">
        <v>3</v>
      </c>
      <c r="M221">
        <v>2004</v>
      </c>
      <c r="N221" t="e">
        <f>VLOOKUP(G221,#REF!,2,FALSE)</f>
        <v>#REF!</v>
      </c>
      <c r="O221" t="s">
        <v>889</v>
      </c>
    </row>
    <row r="222" spans="1:15">
      <c r="A222" s="134">
        <v>1</v>
      </c>
      <c r="B222">
        <v>2006</v>
      </c>
      <c r="C222">
        <v>20060822</v>
      </c>
      <c r="D222">
        <v>23</v>
      </c>
      <c r="E222">
        <v>12</v>
      </c>
      <c r="F222" t="s">
        <v>264</v>
      </c>
      <c r="G222">
        <v>632284</v>
      </c>
      <c r="H222">
        <v>1.82</v>
      </c>
      <c r="I222" t="s">
        <v>103</v>
      </c>
      <c r="J222" t="s">
        <v>723</v>
      </c>
      <c r="K222">
        <v>2003</v>
      </c>
      <c r="L222">
        <v>3</v>
      </c>
      <c r="M222">
        <v>2004</v>
      </c>
      <c r="N222" t="e">
        <f>VLOOKUP(G222,#REF!,2,FALSE)</f>
        <v>#REF!</v>
      </c>
      <c r="O222" t="s">
        <v>889</v>
      </c>
    </row>
    <row r="223" spans="1:15">
      <c r="A223" s="134">
        <v>1</v>
      </c>
      <c r="B223">
        <v>2006</v>
      </c>
      <c r="C223">
        <v>20060822</v>
      </c>
      <c r="D223">
        <v>23</v>
      </c>
      <c r="E223">
        <v>12</v>
      </c>
      <c r="F223" t="s">
        <v>264</v>
      </c>
      <c r="G223">
        <v>632284</v>
      </c>
      <c r="H223">
        <v>1.82</v>
      </c>
      <c r="I223" t="s">
        <v>103</v>
      </c>
      <c r="J223" t="s">
        <v>723</v>
      </c>
      <c r="K223">
        <v>2003</v>
      </c>
      <c r="L223">
        <v>3</v>
      </c>
      <c r="M223">
        <v>2004</v>
      </c>
      <c r="N223" t="e">
        <f>VLOOKUP(G223,#REF!,2,FALSE)</f>
        <v>#REF!</v>
      </c>
      <c r="O223" t="s">
        <v>889</v>
      </c>
    </row>
    <row r="224" spans="1:15">
      <c r="A224" s="134">
        <v>1</v>
      </c>
      <c r="B224">
        <v>2006</v>
      </c>
      <c r="C224">
        <v>20060822</v>
      </c>
      <c r="D224">
        <v>23</v>
      </c>
      <c r="E224">
        <v>12</v>
      </c>
      <c r="F224" t="s">
        <v>264</v>
      </c>
      <c r="G224">
        <v>632284</v>
      </c>
      <c r="H224">
        <v>1.82</v>
      </c>
      <c r="I224" t="s">
        <v>103</v>
      </c>
      <c r="J224" t="s">
        <v>723</v>
      </c>
      <c r="K224">
        <v>2003</v>
      </c>
      <c r="L224">
        <v>3</v>
      </c>
      <c r="M224">
        <v>2004</v>
      </c>
      <c r="N224" t="e">
        <f>VLOOKUP(G224,#REF!,2,FALSE)</f>
        <v>#REF!</v>
      </c>
      <c r="O224" t="s">
        <v>889</v>
      </c>
    </row>
    <row r="225" spans="1:15">
      <c r="A225" s="134">
        <v>1</v>
      </c>
      <c r="B225">
        <v>2006</v>
      </c>
      <c r="C225">
        <v>20060822</v>
      </c>
      <c r="D225">
        <v>23</v>
      </c>
      <c r="E225">
        <v>12</v>
      </c>
      <c r="F225" t="s">
        <v>264</v>
      </c>
      <c r="G225">
        <v>632284</v>
      </c>
      <c r="H225">
        <v>1.82</v>
      </c>
      <c r="I225" t="s">
        <v>103</v>
      </c>
      <c r="J225" t="s">
        <v>723</v>
      </c>
      <c r="K225">
        <v>2003</v>
      </c>
      <c r="L225">
        <v>3</v>
      </c>
      <c r="M225">
        <v>2004</v>
      </c>
      <c r="N225" t="e">
        <f>VLOOKUP(G225,#REF!,2,FALSE)</f>
        <v>#REF!</v>
      </c>
      <c r="O225" t="s">
        <v>889</v>
      </c>
    </row>
    <row r="226" spans="1:15">
      <c r="A226" s="134">
        <v>1</v>
      </c>
      <c r="B226">
        <v>2006</v>
      </c>
      <c r="C226">
        <v>20060822</v>
      </c>
      <c r="D226">
        <v>23</v>
      </c>
      <c r="E226">
        <v>12</v>
      </c>
      <c r="F226" t="s">
        <v>264</v>
      </c>
      <c r="G226">
        <v>632284</v>
      </c>
      <c r="H226">
        <v>1.82</v>
      </c>
      <c r="I226" t="s">
        <v>103</v>
      </c>
      <c r="J226" t="s">
        <v>723</v>
      </c>
      <c r="K226">
        <v>2003</v>
      </c>
      <c r="L226">
        <v>3</v>
      </c>
      <c r="M226">
        <v>2004</v>
      </c>
      <c r="N226" t="e">
        <f>VLOOKUP(G226,#REF!,2,FALSE)</f>
        <v>#REF!</v>
      </c>
      <c r="O226" t="s">
        <v>889</v>
      </c>
    </row>
    <row r="227" spans="1:15">
      <c r="A227" s="134">
        <v>1</v>
      </c>
      <c r="B227">
        <v>2006</v>
      </c>
      <c r="C227">
        <v>20060822</v>
      </c>
      <c r="D227">
        <v>23</v>
      </c>
      <c r="E227">
        <v>12</v>
      </c>
      <c r="F227" t="s">
        <v>264</v>
      </c>
      <c r="G227">
        <v>632284</v>
      </c>
      <c r="H227">
        <v>1.82</v>
      </c>
      <c r="I227" t="s">
        <v>103</v>
      </c>
      <c r="J227" t="s">
        <v>723</v>
      </c>
      <c r="K227">
        <v>2003</v>
      </c>
      <c r="L227">
        <v>3</v>
      </c>
      <c r="M227">
        <v>2004</v>
      </c>
      <c r="N227" t="e">
        <f>VLOOKUP(G227,#REF!,2,FALSE)</f>
        <v>#REF!</v>
      </c>
      <c r="O227" t="s">
        <v>889</v>
      </c>
    </row>
    <row r="228" spans="1:15">
      <c r="A228" s="134">
        <v>1</v>
      </c>
      <c r="B228">
        <v>2006</v>
      </c>
      <c r="C228">
        <v>20060822</v>
      </c>
      <c r="D228">
        <v>23</v>
      </c>
      <c r="E228">
        <v>12</v>
      </c>
      <c r="F228" t="s">
        <v>264</v>
      </c>
      <c r="G228">
        <v>632284</v>
      </c>
      <c r="H228">
        <v>1.82</v>
      </c>
      <c r="I228" t="s">
        <v>103</v>
      </c>
      <c r="J228" t="s">
        <v>723</v>
      </c>
      <c r="K228">
        <v>2003</v>
      </c>
      <c r="L228">
        <v>3</v>
      </c>
      <c r="M228">
        <v>2004</v>
      </c>
      <c r="N228" t="e">
        <f>VLOOKUP(G228,#REF!,2,FALSE)</f>
        <v>#REF!</v>
      </c>
      <c r="O228" t="s">
        <v>889</v>
      </c>
    </row>
    <row r="229" spans="1:15">
      <c r="A229" s="134">
        <v>1</v>
      </c>
      <c r="B229">
        <v>2006</v>
      </c>
      <c r="C229">
        <v>20060822</v>
      </c>
      <c r="D229">
        <v>23</v>
      </c>
      <c r="E229">
        <v>12</v>
      </c>
      <c r="F229" t="s">
        <v>264</v>
      </c>
      <c r="G229">
        <v>632284</v>
      </c>
      <c r="H229">
        <v>1.82</v>
      </c>
      <c r="I229" t="s">
        <v>103</v>
      </c>
      <c r="J229" t="s">
        <v>723</v>
      </c>
      <c r="K229">
        <v>2003</v>
      </c>
      <c r="L229">
        <v>3</v>
      </c>
      <c r="M229">
        <v>2004</v>
      </c>
      <c r="N229" t="e">
        <f>VLOOKUP(G229,#REF!,2,FALSE)</f>
        <v>#REF!</v>
      </c>
      <c r="O229" t="s">
        <v>889</v>
      </c>
    </row>
    <row r="230" spans="1:15">
      <c r="A230" s="134">
        <v>1</v>
      </c>
      <c r="B230">
        <v>2006</v>
      </c>
      <c r="C230">
        <v>20060822</v>
      </c>
      <c r="D230">
        <v>23</v>
      </c>
      <c r="E230">
        <v>12</v>
      </c>
      <c r="F230" t="s">
        <v>264</v>
      </c>
      <c r="G230">
        <v>632284</v>
      </c>
      <c r="H230">
        <v>1.82</v>
      </c>
      <c r="I230" t="s">
        <v>103</v>
      </c>
      <c r="J230" t="s">
        <v>723</v>
      </c>
      <c r="K230">
        <v>2003</v>
      </c>
      <c r="L230">
        <v>3</v>
      </c>
      <c r="M230">
        <v>2004</v>
      </c>
      <c r="N230" t="e">
        <f>VLOOKUP(G230,#REF!,2,FALSE)</f>
        <v>#REF!</v>
      </c>
      <c r="O230" t="s">
        <v>889</v>
      </c>
    </row>
    <row r="231" spans="1:15">
      <c r="A231" s="134">
        <v>1</v>
      </c>
      <c r="B231">
        <v>2006</v>
      </c>
      <c r="C231">
        <v>20060822</v>
      </c>
      <c r="D231">
        <v>23</v>
      </c>
      <c r="E231">
        <v>12</v>
      </c>
      <c r="F231" t="s">
        <v>264</v>
      </c>
      <c r="G231">
        <v>632284</v>
      </c>
      <c r="H231">
        <v>1.82</v>
      </c>
      <c r="I231" t="s">
        <v>103</v>
      </c>
      <c r="J231" t="s">
        <v>723</v>
      </c>
      <c r="K231">
        <v>2003</v>
      </c>
      <c r="L231">
        <v>3</v>
      </c>
      <c r="M231">
        <v>2004</v>
      </c>
      <c r="N231" t="e">
        <f>VLOOKUP(G231,#REF!,2,FALSE)</f>
        <v>#REF!</v>
      </c>
      <c r="O231" t="s">
        <v>889</v>
      </c>
    </row>
    <row r="232" spans="1:15">
      <c r="A232" s="134">
        <v>1</v>
      </c>
      <c r="B232">
        <v>2006</v>
      </c>
      <c r="C232">
        <v>20060822</v>
      </c>
      <c r="D232">
        <v>23</v>
      </c>
      <c r="E232">
        <v>12</v>
      </c>
      <c r="F232" t="s">
        <v>264</v>
      </c>
      <c r="G232">
        <v>632284</v>
      </c>
      <c r="H232">
        <v>1.82</v>
      </c>
      <c r="I232" t="s">
        <v>103</v>
      </c>
      <c r="J232" t="s">
        <v>723</v>
      </c>
      <c r="K232">
        <v>2003</v>
      </c>
      <c r="L232">
        <v>3</v>
      </c>
      <c r="M232">
        <v>2004</v>
      </c>
      <c r="N232" t="e">
        <f>VLOOKUP(G232,#REF!,2,FALSE)</f>
        <v>#REF!</v>
      </c>
      <c r="O232" t="s">
        <v>889</v>
      </c>
    </row>
    <row r="233" spans="1:15">
      <c r="A233" s="134">
        <v>1</v>
      </c>
      <c r="B233">
        <v>2006</v>
      </c>
      <c r="C233">
        <v>20060823</v>
      </c>
      <c r="D233">
        <v>23</v>
      </c>
      <c r="E233">
        <v>12</v>
      </c>
      <c r="F233" t="s">
        <v>264</v>
      </c>
      <c r="G233">
        <v>632284</v>
      </c>
      <c r="H233">
        <v>1.82</v>
      </c>
      <c r="I233" t="s">
        <v>103</v>
      </c>
      <c r="J233" t="s">
        <v>723</v>
      </c>
      <c r="K233">
        <v>2003</v>
      </c>
      <c r="L233">
        <v>3</v>
      </c>
      <c r="M233">
        <v>2004</v>
      </c>
      <c r="N233" t="e">
        <f>VLOOKUP(G233,#REF!,2,FALSE)</f>
        <v>#REF!</v>
      </c>
      <c r="O233" t="s">
        <v>889</v>
      </c>
    </row>
    <row r="234" spans="1:15">
      <c r="A234" s="134">
        <v>1</v>
      </c>
      <c r="B234">
        <v>2006</v>
      </c>
      <c r="C234">
        <v>20060823</v>
      </c>
      <c r="D234">
        <v>23</v>
      </c>
      <c r="E234">
        <v>12</v>
      </c>
      <c r="F234" t="s">
        <v>264</v>
      </c>
      <c r="G234">
        <v>632284</v>
      </c>
      <c r="H234">
        <v>1.82</v>
      </c>
      <c r="I234" t="s">
        <v>103</v>
      </c>
      <c r="J234" t="s">
        <v>723</v>
      </c>
      <c r="K234">
        <v>2003</v>
      </c>
      <c r="L234">
        <v>3</v>
      </c>
      <c r="M234">
        <v>2004</v>
      </c>
      <c r="N234" t="e">
        <f>VLOOKUP(G234,#REF!,2,FALSE)</f>
        <v>#REF!</v>
      </c>
      <c r="O234" t="s">
        <v>889</v>
      </c>
    </row>
    <row r="235" spans="1:15">
      <c r="A235" s="134">
        <v>1</v>
      </c>
      <c r="B235">
        <v>2006</v>
      </c>
      <c r="C235">
        <v>20060830</v>
      </c>
      <c r="D235">
        <v>23</v>
      </c>
      <c r="E235">
        <v>12</v>
      </c>
      <c r="F235" t="s">
        <v>264</v>
      </c>
      <c r="G235">
        <v>632284</v>
      </c>
      <c r="H235">
        <v>0</v>
      </c>
      <c r="I235" t="s">
        <v>103</v>
      </c>
      <c r="J235" t="s">
        <v>723</v>
      </c>
      <c r="K235">
        <v>2003</v>
      </c>
      <c r="L235">
        <v>3</v>
      </c>
      <c r="M235">
        <v>2004</v>
      </c>
      <c r="N235" t="e">
        <f>VLOOKUP(G235,#REF!,2,FALSE)</f>
        <v>#REF!</v>
      </c>
      <c r="O235" t="s">
        <v>889</v>
      </c>
    </row>
    <row r="236" spans="1:15">
      <c r="A236" s="134">
        <v>1</v>
      </c>
      <c r="B236">
        <v>2007</v>
      </c>
      <c r="C236">
        <v>20070816</v>
      </c>
      <c r="D236">
        <v>23</v>
      </c>
      <c r="E236">
        <v>12</v>
      </c>
      <c r="F236" t="s">
        <v>264</v>
      </c>
      <c r="G236">
        <v>632284</v>
      </c>
      <c r="H236">
        <v>1.5</v>
      </c>
      <c r="I236" t="s">
        <v>103</v>
      </c>
      <c r="J236" t="s">
        <v>723</v>
      </c>
      <c r="K236">
        <v>2003</v>
      </c>
      <c r="L236">
        <v>3</v>
      </c>
      <c r="M236">
        <v>2004</v>
      </c>
      <c r="N236" t="e">
        <f>VLOOKUP(G236,#REF!,2,FALSE)</f>
        <v>#REF!</v>
      </c>
      <c r="O236" t="s">
        <v>889</v>
      </c>
    </row>
    <row r="237" spans="1:15">
      <c r="A237" s="134">
        <v>1</v>
      </c>
      <c r="B237">
        <v>2007</v>
      </c>
      <c r="C237">
        <v>20070816</v>
      </c>
      <c r="D237">
        <v>23</v>
      </c>
      <c r="E237">
        <v>12</v>
      </c>
      <c r="F237" t="s">
        <v>264</v>
      </c>
      <c r="G237">
        <v>632284</v>
      </c>
      <c r="H237">
        <v>1.5</v>
      </c>
      <c r="I237" t="s">
        <v>103</v>
      </c>
      <c r="J237" t="s">
        <v>723</v>
      </c>
      <c r="K237">
        <v>2003</v>
      </c>
      <c r="L237">
        <v>3</v>
      </c>
      <c r="M237">
        <v>2004</v>
      </c>
      <c r="N237" t="e">
        <f>VLOOKUP(G237,#REF!,2,FALSE)</f>
        <v>#REF!</v>
      </c>
      <c r="O237" t="s">
        <v>889</v>
      </c>
    </row>
    <row r="238" spans="1:15">
      <c r="A238" s="134">
        <v>1</v>
      </c>
      <c r="B238">
        <v>2007</v>
      </c>
      <c r="C238">
        <v>20070816</v>
      </c>
      <c r="D238">
        <v>23</v>
      </c>
      <c r="E238">
        <v>12</v>
      </c>
      <c r="F238" t="s">
        <v>264</v>
      </c>
      <c r="G238">
        <v>632284</v>
      </c>
      <c r="H238">
        <v>1.5</v>
      </c>
      <c r="I238" t="s">
        <v>103</v>
      </c>
      <c r="J238" t="s">
        <v>723</v>
      </c>
      <c r="K238">
        <v>2003</v>
      </c>
      <c r="L238">
        <v>3</v>
      </c>
      <c r="M238">
        <v>2004</v>
      </c>
      <c r="N238" t="e">
        <f>VLOOKUP(G238,#REF!,2,FALSE)</f>
        <v>#REF!</v>
      </c>
      <c r="O238" t="s">
        <v>889</v>
      </c>
    </row>
    <row r="239" spans="1:15">
      <c r="A239" s="134">
        <v>1</v>
      </c>
      <c r="B239">
        <v>2007</v>
      </c>
      <c r="C239">
        <v>20070816</v>
      </c>
      <c r="D239">
        <v>23</v>
      </c>
      <c r="E239">
        <v>12</v>
      </c>
      <c r="F239" t="s">
        <v>264</v>
      </c>
      <c r="G239">
        <v>632284</v>
      </c>
      <c r="H239">
        <v>1.5</v>
      </c>
      <c r="I239" t="s">
        <v>103</v>
      </c>
      <c r="J239" t="s">
        <v>723</v>
      </c>
      <c r="K239">
        <v>2003</v>
      </c>
      <c r="L239">
        <v>3</v>
      </c>
      <c r="M239">
        <v>2004</v>
      </c>
      <c r="N239" t="e">
        <f>VLOOKUP(G239,#REF!,2,FALSE)</f>
        <v>#REF!</v>
      </c>
      <c r="O239" t="s">
        <v>889</v>
      </c>
    </row>
    <row r="240" spans="1:15">
      <c r="A240" s="134">
        <v>1</v>
      </c>
      <c r="B240">
        <v>2007</v>
      </c>
      <c r="C240">
        <v>20070816</v>
      </c>
      <c r="D240">
        <v>23</v>
      </c>
      <c r="E240">
        <v>12</v>
      </c>
      <c r="F240" t="s">
        <v>264</v>
      </c>
      <c r="G240">
        <v>632284</v>
      </c>
      <c r="H240">
        <v>1.5</v>
      </c>
      <c r="I240" t="s">
        <v>103</v>
      </c>
      <c r="J240" t="s">
        <v>723</v>
      </c>
      <c r="K240">
        <v>2003</v>
      </c>
      <c r="L240">
        <v>3</v>
      </c>
      <c r="M240">
        <v>2004</v>
      </c>
      <c r="N240" t="e">
        <f>VLOOKUP(G240,#REF!,2,FALSE)</f>
        <v>#REF!</v>
      </c>
      <c r="O240" t="s">
        <v>889</v>
      </c>
    </row>
    <row r="241" spans="1:15">
      <c r="A241" s="134">
        <v>1</v>
      </c>
      <c r="B241">
        <v>2007</v>
      </c>
      <c r="C241">
        <v>20070816</v>
      </c>
      <c r="D241">
        <v>23</v>
      </c>
      <c r="E241">
        <v>12</v>
      </c>
      <c r="F241" t="s">
        <v>264</v>
      </c>
      <c r="G241">
        <v>632284</v>
      </c>
      <c r="H241">
        <v>1.5</v>
      </c>
      <c r="I241" t="s">
        <v>103</v>
      </c>
      <c r="J241" t="s">
        <v>723</v>
      </c>
      <c r="K241">
        <v>2003</v>
      </c>
      <c r="L241">
        <v>3</v>
      </c>
      <c r="M241">
        <v>2004</v>
      </c>
      <c r="N241" t="e">
        <f>VLOOKUP(G241,#REF!,2,FALSE)</f>
        <v>#REF!</v>
      </c>
      <c r="O241" t="s">
        <v>889</v>
      </c>
    </row>
    <row r="242" spans="1:15">
      <c r="A242" s="134">
        <v>1</v>
      </c>
      <c r="B242">
        <v>2007</v>
      </c>
      <c r="C242">
        <v>20070816</v>
      </c>
      <c r="D242">
        <v>23</v>
      </c>
      <c r="E242">
        <v>12</v>
      </c>
      <c r="F242" t="s">
        <v>264</v>
      </c>
      <c r="G242">
        <v>632284</v>
      </c>
      <c r="H242">
        <v>1.5</v>
      </c>
      <c r="I242" t="s">
        <v>103</v>
      </c>
      <c r="J242" t="s">
        <v>723</v>
      </c>
      <c r="K242">
        <v>2003</v>
      </c>
      <c r="L242">
        <v>3</v>
      </c>
      <c r="M242">
        <v>2004</v>
      </c>
      <c r="N242" t="e">
        <f>VLOOKUP(G242,#REF!,2,FALSE)</f>
        <v>#REF!</v>
      </c>
      <c r="O242" t="s">
        <v>889</v>
      </c>
    </row>
    <row r="243" spans="1:15">
      <c r="A243" s="134">
        <v>1</v>
      </c>
      <c r="B243">
        <v>2007</v>
      </c>
      <c r="C243">
        <v>20070816</v>
      </c>
      <c r="D243">
        <v>23</v>
      </c>
      <c r="E243">
        <v>12</v>
      </c>
      <c r="F243" t="s">
        <v>264</v>
      </c>
      <c r="G243">
        <v>632284</v>
      </c>
      <c r="H243">
        <v>1.5</v>
      </c>
      <c r="I243" t="s">
        <v>103</v>
      </c>
      <c r="J243" t="s">
        <v>723</v>
      </c>
      <c r="K243">
        <v>2003</v>
      </c>
      <c r="L243">
        <v>3</v>
      </c>
      <c r="M243">
        <v>2004</v>
      </c>
      <c r="N243" t="e">
        <f>VLOOKUP(G243,#REF!,2,FALSE)</f>
        <v>#REF!</v>
      </c>
      <c r="O243" t="s">
        <v>889</v>
      </c>
    </row>
    <row r="244" spans="1:15">
      <c r="A244" s="134">
        <v>1</v>
      </c>
      <c r="B244">
        <v>2007</v>
      </c>
      <c r="C244">
        <v>20070816</v>
      </c>
      <c r="D244">
        <v>23</v>
      </c>
      <c r="E244">
        <v>12</v>
      </c>
      <c r="F244" t="s">
        <v>264</v>
      </c>
      <c r="G244">
        <v>632284</v>
      </c>
      <c r="H244">
        <v>1.5</v>
      </c>
      <c r="I244" t="s">
        <v>103</v>
      </c>
      <c r="J244" t="s">
        <v>723</v>
      </c>
      <c r="K244">
        <v>2003</v>
      </c>
      <c r="L244">
        <v>3</v>
      </c>
      <c r="M244">
        <v>2004</v>
      </c>
      <c r="N244" t="e">
        <f>VLOOKUP(G244,#REF!,2,FALSE)</f>
        <v>#REF!</v>
      </c>
      <c r="O244" t="s">
        <v>889</v>
      </c>
    </row>
    <row r="245" spans="1:15">
      <c r="A245" s="134">
        <v>1</v>
      </c>
      <c r="B245">
        <v>2007</v>
      </c>
      <c r="C245">
        <v>20070816</v>
      </c>
      <c r="D245">
        <v>23</v>
      </c>
      <c r="E245">
        <v>12</v>
      </c>
      <c r="F245" t="s">
        <v>264</v>
      </c>
      <c r="G245">
        <v>632284</v>
      </c>
      <c r="H245">
        <v>1.5</v>
      </c>
      <c r="I245" t="s">
        <v>103</v>
      </c>
      <c r="J245" t="s">
        <v>723</v>
      </c>
      <c r="K245">
        <v>2003</v>
      </c>
      <c r="L245">
        <v>3</v>
      </c>
      <c r="M245">
        <v>2004</v>
      </c>
      <c r="N245" t="e">
        <f>VLOOKUP(G245,#REF!,2,FALSE)</f>
        <v>#REF!</v>
      </c>
      <c r="O245" t="s">
        <v>889</v>
      </c>
    </row>
    <row r="246" spans="1:15">
      <c r="A246" s="134">
        <v>1</v>
      </c>
      <c r="B246">
        <v>2007</v>
      </c>
      <c r="C246">
        <v>20070816</v>
      </c>
      <c r="D246">
        <v>23</v>
      </c>
      <c r="E246">
        <v>12</v>
      </c>
      <c r="F246" t="s">
        <v>264</v>
      </c>
      <c r="G246">
        <v>632284</v>
      </c>
      <c r="H246">
        <v>1.5</v>
      </c>
      <c r="I246" t="s">
        <v>103</v>
      </c>
      <c r="J246" t="s">
        <v>723</v>
      </c>
      <c r="K246">
        <v>2003</v>
      </c>
      <c r="L246">
        <v>3</v>
      </c>
      <c r="M246">
        <v>2004</v>
      </c>
      <c r="N246" t="e">
        <f>VLOOKUP(G246,#REF!,2,FALSE)</f>
        <v>#REF!</v>
      </c>
      <c r="O246" t="s">
        <v>889</v>
      </c>
    </row>
    <row r="247" spans="1:15">
      <c r="A247" s="134">
        <v>1</v>
      </c>
      <c r="B247">
        <v>2007</v>
      </c>
      <c r="C247">
        <v>20070816</v>
      </c>
      <c r="D247">
        <v>23</v>
      </c>
      <c r="E247">
        <v>12</v>
      </c>
      <c r="F247" t="s">
        <v>264</v>
      </c>
      <c r="G247">
        <v>632284</v>
      </c>
      <c r="H247">
        <v>1.5</v>
      </c>
      <c r="I247" t="s">
        <v>103</v>
      </c>
      <c r="J247" t="s">
        <v>723</v>
      </c>
      <c r="K247">
        <v>2003</v>
      </c>
      <c r="L247">
        <v>3</v>
      </c>
      <c r="M247">
        <v>2004</v>
      </c>
      <c r="N247" t="e">
        <f>VLOOKUP(G247,#REF!,2,FALSE)</f>
        <v>#REF!</v>
      </c>
      <c r="O247" t="s">
        <v>889</v>
      </c>
    </row>
    <row r="248" spans="1:15">
      <c r="A248" s="134">
        <v>1</v>
      </c>
      <c r="B248">
        <v>2007</v>
      </c>
      <c r="C248">
        <v>20070816</v>
      </c>
      <c r="D248">
        <v>23</v>
      </c>
      <c r="E248">
        <v>12</v>
      </c>
      <c r="F248" t="s">
        <v>264</v>
      </c>
      <c r="G248">
        <v>632284</v>
      </c>
      <c r="H248">
        <v>1.5</v>
      </c>
      <c r="I248" t="s">
        <v>103</v>
      </c>
      <c r="J248" t="s">
        <v>723</v>
      </c>
      <c r="K248">
        <v>2003</v>
      </c>
      <c r="L248">
        <v>3</v>
      </c>
      <c r="M248">
        <v>2004</v>
      </c>
      <c r="N248" t="e">
        <f>VLOOKUP(G248,#REF!,2,FALSE)</f>
        <v>#REF!</v>
      </c>
      <c r="O248" t="s">
        <v>889</v>
      </c>
    </row>
    <row r="249" spans="1:15">
      <c r="A249" s="134">
        <v>1</v>
      </c>
      <c r="B249">
        <v>2007</v>
      </c>
      <c r="C249">
        <v>20070816</v>
      </c>
      <c r="D249">
        <v>23</v>
      </c>
      <c r="E249">
        <v>12</v>
      </c>
      <c r="F249" t="s">
        <v>264</v>
      </c>
      <c r="G249">
        <v>632284</v>
      </c>
      <c r="H249">
        <v>1.5</v>
      </c>
      <c r="I249" t="s">
        <v>103</v>
      </c>
      <c r="J249" t="s">
        <v>723</v>
      </c>
      <c r="K249">
        <v>2003</v>
      </c>
      <c r="L249">
        <v>3</v>
      </c>
      <c r="M249">
        <v>2004</v>
      </c>
      <c r="N249" t="e">
        <f>VLOOKUP(G249,#REF!,2,FALSE)</f>
        <v>#REF!</v>
      </c>
      <c r="O249" t="s">
        <v>889</v>
      </c>
    </row>
    <row r="250" spans="1:15">
      <c r="A250" s="134">
        <v>1</v>
      </c>
      <c r="B250">
        <v>2007</v>
      </c>
      <c r="C250">
        <v>20070816</v>
      </c>
      <c r="D250">
        <v>23</v>
      </c>
      <c r="E250">
        <v>12</v>
      </c>
      <c r="F250" t="s">
        <v>264</v>
      </c>
      <c r="G250">
        <v>632284</v>
      </c>
      <c r="H250">
        <v>1.5</v>
      </c>
      <c r="I250" t="s">
        <v>103</v>
      </c>
      <c r="J250" t="s">
        <v>723</v>
      </c>
      <c r="K250">
        <v>2003</v>
      </c>
      <c r="L250">
        <v>3</v>
      </c>
      <c r="M250">
        <v>2004</v>
      </c>
      <c r="N250" t="e">
        <f>VLOOKUP(G250,#REF!,2,FALSE)</f>
        <v>#REF!</v>
      </c>
      <c r="O250" t="s">
        <v>889</v>
      </c>
    </row>
    <row r="251" spans="1:15">
      <c r="A251" s="134">
        <v>1</v>
      </c>
      <c r="B251">
        <v>2007</v>
      </c>
      <c r="C251">
        <v>20070816</v>
      </c>
      <c r="D251">
        <v>23</v>
      </c>
      <c r="E251">
        <v>12</v>
      </c>
      <c r="F251" t="s">
        <v>264</v>
      </c>
      <c r="G251">
        <v>632284</v>
      </c>
      <c r="H251">
        <v>1.5</v>
      </c>
      <c r="I251" t="s">
        <v>103</v>
      </c>
      <c r="J251" t="s">
        <v>723</v>
      </c>
      <c r="K251">
        <v>2003</v>
      </c>
      <c r="L251">
        <v>3</v>
      </c>
      <c r="M251">
        <v>2004</v>
      </c>
      <c r="N251" t="e">
        <f>VLOOKUP(G251,#REF!,2,FALSE)</f>
        <v>#REF!</v>
      </c>
      <c r="O251" t="s">
        <v>889</v>
      </c>
    </row>
    <row r="252" spans="1:15">
      <c r="A252" s="134">
        <v>1</v>
      </c>
      <c r="B252">
        <v>2007</v>
      </c>
      <c r="C252">
        <v>20070817</v>
      </c>
      <c r="D252">
        <v>23</v>
      </c>
      <c r="E252">
        <v>12</v>
      </c>
      <c r="F252" t="s">
        <v>264</v>
      </c>
      <c r="G252">
        <v>632284</v>
      </c>
      <c r="H252">
        <v>1.5</v>
      </c>
      <c r="I252" t="s">
        <v>103</v>
      </c>
      <c r="J252" t="s">
        <v>723</v>
      </c>
      <c r="K252">
        <v>2003</v>
      </c>
      <c r="L252">
        <v>3</v>
      </c>
      <c r="M252">
        <v>2004</v>
      </c>
      <c r="N252" t="e">
        <f>VLOOKUP(G252,#REF!,2,FALSE)</f>
        <v>#REF!</v>
      </c>
      <c r="O252" t="s">
        <v>889</v>
      </c>
    </row>
    <row r="253" spans="1:15">
      <c r="A253" s="134">
        <v>1</v>
      </c>
      <c r="B253">
        <v>2007</v>
      </c>
      <c r="C253">
        <v>20070829</v>
      </c>
      <c r="D253">
        <v>23</v>
      </c>
      <c r="E253">
        <v>12</v>
      </c>
      <c r="F253" t="s">
        <v>264</v>
      </c>
      <c r="G253">
        <v>632284</v>
      </c>
      <c r="H253">
        <v>3.04</v>
      </c>
      <c r="I253" t="s">
        <v>103</v>
      </c>
      <c r="J253" t="s">
        <v>723</v>
      </c>
      <c r="K253">
        <v>2003</v>
      </c>
      <c r="L253">
        <v>3</v>
      </c>
      <c r="M253">
        <v>2004</v>
      </c>
      <c r="N253" t="e">
        <f>VLOOKUP(G253,#REF!,2,FALSE)</f>
        <v>#REF!</v>
      </c>
      <c r="O253" t="s">
        <v>889</v>
      </c>
    </row>
    <row r="254" spans="1:15">
      <c r="A254" s="134">
        <v>1</v>
      </c>
      <c r="B254">
        <v>2007</v>
      </c>
      <c r="C254">
        <v>20070829</v>
      </c>
      <c r="D254">
        <v>23</v>
      </c>
      <c r="E254">
        <v>12</v>
      </c>
      <c r="F254" t="s">
        <v>264</v>
      </c>
      <c r="G254">
        <v>632284</v>
      </c>
      <c r="H254">
        <v>3.04</v>
      </c>
      <c r="I254" t="s">
        <v>103</v>
      </c>
      <c r="J254" t="s">
        <v>723</v>
      </c>
      <c r="K254">
        <v>2003</v>
      </c>
      <c r="L254">
        <v>3</v>
      </c>
      <c r="M254">
        <v>2004</v>
      </c>
      <c r="N254" t="e">
        <f>VLOOKUP(G254,#REF!,2,FALSE)</f>
        <v>#REF!</v>
      </c>
      <c r="O254" t="s">
        <v>889</v>
      </c>
    </row>
    <row r="255" spans="1:15">
      <c r="A255" s="134">
        <v>1</v>
      </c>
      <c r="B255">
        <v>2007</v>
      </c>
      <c r="C255">
        <v>20070829</v>
      </c>
      <c r="D255">
        <v>23</v>
      </c>
      <c r="E255">
        <v>12</v>
      </c>
      <c r="F255" t="s">
        <v>264</v>
      </c>
      <c r="G255">
        <v>632284</v>
      </c>
      <c r="H255">
        <v>3.04</v>
      </c>
      <c r="I255" t="s">
        <v>103</v>
      </c>
      <c r="J255" t="s">
        <v>723</v>
      </c>
      <c r="K255">
        <v>2003</v>
      </c>
      <c r="L255">
        <v>3</v>
      </c>
      <c r="M255">
        <v>2004</v>
      </c>
      <c r="N255" t="e">
        <f>VLOOKUP(G255,#REF!,2,FALSE)</f>
        <v>#REF!</v>
      </c>
      <c r="O255" t="s">
        <v>889</v>
      </c>
    </row>
    <row r="256" spans="1:15">
      <c r="A256" s="134">
        <v>1</v>
      </c>
      <c r="B256">
        <v>2007</v>
      </c>
      <c r="C256">
        <v>20070829</v>
      </c>
      <c r="D256">
        <v>23</v>
      </c>
      <c r="E256">
        <v>12</v>
      </c>
      <c r="F256" t="s">
        <v>264</v>
      </c>
      <c r="G256">
        <v>632284</v>
      </c>
      <c r="H256">
        <v>3.04</v>
      </c>
      <c r="I256" t="s">
        <v>103</v>
      </c>
      <c r="J256" t="s">
        <v>723</v>
      </c>
      <c r="K256">
        <v>2003</v>
      </c>
      <c r="L256">
        <v>3</v>
      </c>
      <c r="M256">
        <v>2004</v>
      </c>
      <c r="N256" t="e">
        <f>VLOOKUP(G256,#REF!,2,FALSE)</f>
        <v>#REF!</v>
      </c>
      <c r="O256" t="s">
        <v>889</v>
      </c>
    </row>
    <row r="257" spans="1:15">
      <c r="A257" s="134">
        <v>1</v>
      </c>
      <c r="B257">
        <v>2007</v>
      </c>
      <c r="C257">
        <v>20070829</v>
      </c>
      <c r="D257">
        <v>23</v>
      </c>
      <c r="E257">
        <v>12</v>
      </c>
      <c r="F257" t="s">
        <v>264</v>
      </c>
      <c r="G257">
        <v>632284</v>
      </c>
      <c r="H257">
        <v>3.04</v>
      </c>
      <c r="I257" t="s">
        <v>103</v>
      </c>
      <c r="J257" t="s">
        <v>723</v>
      </c>
      <c r="K257">
        <v>2003</v>
      </c>
      <c r="L257">
        <v>3</v>
      </c>
      <c r="M257">
        <v>2004</v>
      </c>
      <c r="N257" t="e">
        <f>VLOOKUP(G257,#REF!,2,FALSE)</f>
        <v>#REF!</v>
      </c>
      <c r="O257" t="s">
        <v>889</v>
      </c>
    </row>
    <row r="258" spans="1:15">
      <c r="A258" s="134">
        <v>1</v>
      </c>
      <c r="B258">
        <v>2007</v>
      </c>
      <c r="C258">
        <v>20070829</v>
      </c>
      <c r="D258">
        <v>23</v>
      </c>
      <c r="E258">
        <v>12</v>
      </c>
      <c r="F258" t="s">
        <v>264</v>
      </c>
      <c r="G258">
        <v>632284</v>
      </c>
      <c r="H258">
        <v>3.04</v>
      </c>
      <c r="I258" t="s">
        <v>103</v>
      </c>
      <c r="J258" t="s">
        <v>723</v>
      </c>
      <c r="K258">
        <v>2003</v>
      </c>
      <c r="L258">
        <v>3</v>
      </c>
      <c r="M258">
        <v>2004</v>
      </c>
      <c r="N258" t="e">
        <f>VLOOKUP(G258,#REF!,2,FALSE)</f>
        <v>#REF!</v>
      </c>
      <c r="O258" t="s">
        <v>889</v>
      </c>
    </row>
    <row r="259" spans="1:15">
      <c r="A259" s="134">
        <v>1</v>
      </c>
      <c r="B259">
        <v>2007</v>
      </c>
      <c r="C259">
        <v>20070829</v>
      </c>
      <c r="D259">
        <v>23</v>
      </c>
      <c r="E259">
        <v>12</v>
      </c>
      <c r="F259" t="s">
        <v>264</v>
      </c>
      <c r="G259">
        <v>632284</v>
      </c>
      <c r="H259">
        <v>3.04</v>
      </c>
      <c r="I259" t="s">
        <v>103</v>
      </c>
      <c r="J259" t="s">
        <v>723</v>
      </c>
      <c r="K259">
        <v>2003</v>
      </c>
      <c r="L259">
        <v>3</v>
      </c>
      <c r="M259">
        <v>2004</v>
      </c>
      <c r="N259" t="e">
        <f>VLOOKUP(G259,#REF!,2,FALSE)</f>
        <v>#REF!</v>
      </c>
      <c r="O259" t="s">
        <v>889</v>
      </c>
    </row>
    <row r="260" spans="1:15">
      <c r="A260" s="134">
        <v>1</v>
      </c>
      <c r="B260">
        <v>2007</v>
      </c>
      <c r="C260">
        <v>20070829</v>
      </c>
      <c r="D260">
        <v>23</v>
      </c>
      <c r="E260">
        <v>12</v>
      </c>
      <c r="F260" t="s">
        <v>264</v>
      </c>
      <c r="G260">
        <v>632284</v>
      </c>
      <c r="H260">
        <v>3.04</v>
      </c>
      <c r="I260" t="s">
        <v>103</v>
      </c>
      <c r="J260" t="s">
        <v>723</v>
      </c>
      <c r="K260">
        <v>2003</v>
      </c>
      <c r="L260">
        <v>3</v>
      </c>
      <c r="M260">
        <v>2004</v>
      </c>
      <c r="N260" t="e">
        <f>VLOOKUP(G260,#REF!,2,FALSE)</f>
        <v>#REF!</v>
      </c>
      <c r="O260" t="s">
        <v>889</v>
      </c>
    </row>
    <row r="261" spans="1:15">
      <c r="A261" s="134">
        <v>1</v>
      </c>
      <c r="B261">
        <v>2007</v>
      </c>
      <c r="C261">
        <v>20070829</v>
      </c>
      <c r="D261">
        <v>23</v>
      </c>
      <c r="E261">
        <v>12</v>
      </c>
      <c r="F261" t="s">
        <v>264</v>
      </c>
      <c r="G261">
        <v>632284</v>
      </c>
      <c r="H261">
        <v>3.04</v>
      </c>
      <c r="I261" t="s">
        <v>103</v>
      </c>
      <c r="J261" t="s">
        <v>723</v>
      </c>
      <c r="K261">
        <v>2003</v>
      </c>
      <c r="L261">
        <v>3</v>
      </c>
      <c r="M261">
        <v>2004</v>
      </c>
      <c r="N261" t="e">
        <f>VLOOKUP(G261,#REF!,2,FALSE)</f>
        <v>#REF!</v>
      </c>
      <c r="O261" t="s">
        <v>889</v>
      </c>
    </row>
    <row r="262" spans="1:15">
      <c r="A262" s="134">
        <v>1</v>
      </c>
      <c r="B262">
        <v>2007</v>
      </c>
      <c r="C262">
        <v>20070830</v>
      </c>
      <c r="D262">
        <v>23</v>
      </c>
      <c r="E262">
        <v>12</v>
      </c>
      <c r="F262" t="s">
        <v>264</v>
      </c>
      <c r="G262">
        <v>632284</v>
      </c>
      <c r="H262">
        <v>3.04</v>
      </c>
      <c r="I262" t="s">
        <v>103</v>
      </c>
      <c r="J262" t="s">
        <v>723</v>
      </c>
      <c r="K262">
        <v>2003</v>
      </c>
      <c r="L262">
        <v>3</v>
      </c>
      <c r="M262">
        <v>2004</v>
      </c>
      <c r="N262" t="e">
        <f>VLOOKUP(G262,#REF!,2,FALSE)</f>
        <v>#REF!</v>
      </c>
      <c r="O262" t="s">
        <v>889</v>
      </c>
    </row>
    <row r="263" spans="1:15">
      <c r="A263" s="134">
        <v>1</v>
      </c>
      <c r="B263">
        <v>2007</v>
      </c>
      <c r="C263">
        <v>20070831</v>
      </c>
      <c r="D263">
        <v>23</v>
      </c>
      <c r="E263">
        <v>12</v>
      </c>
      <c r="F263" t="s">
        <v>264</v>
      </c>
      <c r="G263">
        <v>632284</v>
      </c>
      <c r="H263">
        <v>3.04</v>
      </c>
      <c r="I263" t="s">
        <v>103</v>
      </c>
      <c r="J263" t="s">
        <v>723</v>
      </c>
      <c r="K263">
        <v>2003</v>
      </c>
      <c r="L263">
        <v>3</v>
      </c>
      <c r="M263">
        <v>2004</v>
      </c>
      <c r="N263" t="e">
        <f>VLOOKUP(G263,#REF!,2,FALSE)</f>
        <v>#REF!</v>
      </c>
      <c r="O263" t="s">
        <v>889</v>
      </c>
    </row>
    <row r="264" spans="1:15">
      <c r="A264" s="134">
        <v>1</v>
      </c>
      <c r="B264">
        <v>2007</v>
      </c>
      <c r="C264">
        <v>20070831</v>
      </c>
      <c r="D264">
        <v>23</v>
      </c>
      <c r="E264">
        <v>12</v>
      </c>
      <c r="F264" t="s">
        <v>264</v>
      </c>
      <c r="G264">
        <v>632284</v>
      </c>
      <c r="H264">
        <v>3.04</v>
      </c>
      <c r="I264" t="s">
        <v>103</v>
      </c>
      <c r="J264" t="s">
        <v>723</v>
      </c>
      <c r="K264">
        <v>2003</v>
      </c>
      <c r="L264">
        <v>3</v>
      </c>
      <c r="M264">
        <v>2004</v>
      </c>
      <c r="N264" t="e">
        <f>VLOOKUP(G264,#REF!,2,FALSE)</f>
        <v>#REF!</v>
      </c>
      <c r="O264" t="s">
        <v>889</v>
      </c>
    </row>
    <row r="265" spans="1:15">
      <c r="A265" s="134">
        <v>1</v>
      </c>
      <c r="B265">
        <v>2007</v>
      </c>
      <c r="C265">
        <v>20070831</v>
      </c>
      <c r="D265">
        <v>23</v>
      </c>
      <c r="E265">
        <v>12</v>
      </c>
      <c r="F265" t="s">
        <v>264</v>
      </c>
      <c r="G265">
        <v>632284</v>
      </c>
      <c r="H265">
        <v>3.04</v>
      </c>
      <c r="I265" t="s">
        <v>103</v>
      </c>
      <c r="J265" t="s">
        <v>723</v>
      </c>
      <c r="K265">
        <v>2003</v>
      </c>
      <c r="L265">
        <v>3</v>
      </c>
      <c r="M265">
        <v>2004</v>
      </c>
      <c r="N265" t="e">
        <f>VLOOKUP(G265,#REF!,2,FALSE)</f>
        <v>#REF!</v>
      </c>
      <c r="O265" t="s">
        <v>889</v>
      </c>
    </row>
    <row r="266" spans="1:15">
      <c r="A266" s="134">
        <v>1</v>
      </c>
      <c r="B266">
        <v>2007</v>
      </c>
      <c r="C266">
        <v>20070831</v>
      </c>
      <c r="D266">
        <v>23</v>
      </c>
      <c r="E266">
        <v>12</v>
      </c>
      <c r="F266" t="s">
        <v>264</v>
      </c>
      <c r="G266">
        <v>632284</v>
      </c>
      <c r="H266">
        <v>3.04</v>
      </c>
      <c r="I266" t="s">
        <v>103</v>
      </c>
      <c r="J266" t="s">
        <v>723</v>
      </c>
      <c r="K266">
        <v>2003</v>
      </c>
      <c r="L266">
        <v>3</v>
      </c>
      <c r="M266">
        <v>2004</v>
      </c>
      <c r="N266" t="e">
        <f>VLOOKUP(G266,#REF!,2,FALSE)</f>
        <v>#REF!</v>
      </c>
      <c r="O266" t="s">
        <v>889</v>
      </c>
    </row>
    <row r="267" spans="1:15">
      <c r="A267" s="134">
        <v>1</v>
      </c>
      <c r="B267">
        <v>2007</v>
      </c>
      <c r="C267">
        <v>20070831</v>
      </c>
      <c r="D267">
        <v>23</v>
      </c>
      <c r="E267">
        <v>12</v>
      </c>
      <c r="F267" t="s">
        <v>264</v>
      </c>
      <c r="G267">
        <v>632284</v>
      </c>
      <c r="H267">
        <v>3.04</v>
      </c>
      <c r="I267" t="s">
        <v>103</v>
      </c>
      <c r="J267" t="s">
        <v>723</v>
      </c>
      <c r="K267">
        <v>2003</v>
      </c>
      <c r="L267">
        <v>3</v>
      </c>
      <c r="M267">
        <v>2004</v>
      </c>
      <c r="N267" t="e">
        <f>VLOOKUP(G267,#REF!,2,FALSE)</f>
        <v>#REF!</v>
      </c>
      <c r="O267" t="s">
        <v>889</v>
      </c>
    </row>
    <row r="268" spans="1:15">
      <c r="A268" s="134">
        <v>1</v>
      </c>
      <c r="B268">
        <v>2007</v>
      </c>
      <c r="C268">
        <v>20070831</v>
      </c>
      <c r="D268">
        <v>23</v>
      </c>
      <c r="E268">
        <v>12</v>
      </c>
      <c r="F268" t="s">
        <v>264</v>
      </c>
      <c r="G268">
        <v>632284</v>
      </c>
      <c r="H268">
        <v>3.04</v>
      </c>
      <c r="I268" t="s">
        <v>103</v>
      </c>
      <c r="J268" t="s">
        <v>723</v>
      </c>
      <c r="K268">
        <v>2003</v>
      </c>
      <c r="L268">
        <v>3</v>
      </c>
      <c r="M268">
        <v>2004</v>
      </c>
      <c r="N268" t="e">
        <f>VLOOKUP(G268,#REF!,2,FALSE)</f>
        <v>#REF!</v>
      </c>
      <c r="O268" t="s">
        <v>889</v>
      </c>
    </row>
    <row r="269" spans="1:15">
      <c r="A269" s="134">
        <v>1</v>
      </c>
      <c r="B269">
        <v>2007</v>
      </c>
      <c r="C269">
        <v>20070904</v>
      </c>
      <c r="D269">
        <v>23</v>
      </c>
      <c r="E269">
        <v>12</v>
      </c>
      <c r="F269" t="s">
        <v>264</v>
      </c>
      <c r="G269">
        <v>632284</v>
      </c>
      <c r="H269">
        <v>3.79</v>
      </c>
      <c r="I269" t="s">
        <v>103</v>
      </c>
      <c r="J269" t="s">
        <v>723</v>
      </c>
      <c r="K269">
        <v>2003</v>
      </c>
      <c r="L269">
        <v>3</v>
      </c>
      <c r="M269">
        <v>2004</v>
      </c>
      <c r="N269" t="e">
        <f>VLOOKUP(G269,#REF!,2,FALSE)</f>
        <v>#REF!</v>
      </c>
      <c r="O269" t="s">
        <v>889</v>
      </c>
    </row>
    <row r="270" spans="1:15">
      <c r="A270" s="134">
        <v>1</v>
      </c>
      <c r="B270">
        <v>2007</v>
      </c>
      <c r="C270">
        <v>20070813</v>
      </c>
      <c r="D270">
        <v>23</v>
      </c>
      <c r="E270">
        <v>12</v>
      </c>
      <c r="F270" t="s">
        <v>264</v>
      </c>
      <c r="G270">
        <v>632284</v>
      </c>
      <c r="H270">
        <v>1.5</v>
      </c>
      <c r="I270" t="s">
        <v>103</v>
      </c>
      <c r="J270" t="s">
        <v>723</v>
      </c>
      <c r="K270">
        <v>2003</v>
      </c>
      <c r="L270">
        <v>3</v>
      </c>
      <c r="M270">
        <v>2004</v>
      </c>
      <c r="N270" t="e">
        <f>VLOOKUP(G270,#REF!,2,FALSE)</f>
        <v>#REF!</v>
      </c>
      <c r="O270" t="s">
        <v>889</v>
      </c>
    </row>
    <row r="271" spans="1:15">
      <c r="A271" s="134">
        <v>1</v>
      </c>
      <c r="B271">
        <v>2007</v>
      </c>
      <c r="C271">
        <v>20070813</v>
      </c>
      <c r="D271">
        <v>23</v>
      </c>
      <c r="E271">
        <v>12</v>
      </c>
      <c r="F271" t="s">
        <v>264</v>
      </c>
      <c r="G271">
        <v>632284</v>
      </c>
      <c r="H271">
        <v>1.5</v>
      </c>
      <c r="I271" t="s">
        <v>103</v>
      </c>
      <c r="J271" t="s">
        <v>723</v>
      </c>
      <c r="K271">
        <v>2003</v>
      </c>
      <c r="L271">
        <v>3</v>
      </c>
      <c r="M271">
        <v>2004</v>
      </c>
      <c r="N271" t="e">
        <f>VLOOKUP(G271,#REF!,2,FALSE)</f>
        <v>#REF!</v>
      </c>
      <c r="O271" t="s">
        <v>889</v>
      </c>
    </row>
    <row r="272" spans="1:15">
      <c r="A272" s="134">
        <v>1</v>
      </c>
      <c r="B272">
        <v>2007</v>
      </c>
      <c r="C272">
        <v>20070813</v>
      </c>
      <c r="D272">
        <v>23</v>
      </c>
      <c r="E272">
        <v>12</v>
      </c>
      <c r="F272" t="s">
        <v>264</v>
      </c>
      <c r="G272">
        <v>632284</v>
      </c>
      <c r="H272">
        <v>1.5</v>
      </c>
      <c r="I272" t="s">
        <v>103</v>
      </c>
      <c r="J272" t="s">
        <v>723</v>
      </c>
      <c r="K272">
        <v>2003</v>
      </c>
      <c r="L272">
        <v>3</v>
      </c>
      <c r="M272">
        <v>2004</v>
      </c>
      <c r="N272" t="e">
        <f>VLOOKUP(G272,#REF!,2,FALSE)</f>
        <v>#REF!</v>
      </c>
      <c r="O272" t="s">
        <v>889</v>
      </c>
    </row>
    <row r="273" spans="1:15">
      <c r="A273" s="134">
        <v>1</v>
      </c>
      <c r="B273">
        <v>2007</v>
      </c>
      <c r="C273">
        <v>20070813</v>
      </c>
      <c r="D273">
        <v>23</v>
      </c>
      <c r="E273">
        <v>12</v>
      </c>
      <c r="F273" t="s">
        <v>264</v>
      </c>
      <c r="G273">
        <v>632284</v>
      </c>
      <c r="H273">
        <v>1.5</v>
      </c>
      <c r="I273" t="s">
        <v>103</v>
      </c>
      <c r="J273" t="s">
        <v>723</v>
      </c>
      <c r="K273">
        <v>2003</v>
      </c>
      <c r="L273">
        <v>3</v>
      </c>
      <c r="M273">
        <v>2004</v>
      </c>
      <c r="N273" t="e">
        <f>VLOOKUP(G273,#REF!,2,FALSE)</f>
        <v>#REF!</v>
      </c>
      <c r="O273" t="s">
        <v>889</v>
      </c>
    </row>
    <row r="274" spans="1:15">
      <c r="A274" s="134">
        <v>1</v>
      </c>
      <c r="B274">
        <v>2007</v>
      </c>
      <c r="C274">
        <v>20070813</v>
      </c>
      <c r="D274">
        <v>23</v>
      </c>
      <c r="E274">
        <v>12</v>
      </c>
      <c r="F274" t="s">
        <v>264</v>
      </c>
      <c r="G274">
        <v>632284</v>
      </c>
      <c r="H274">
        <v>1.5</v>
      </c>
      <c r="I274" t="s">
        <v>103</v>
      </c>
      <c r="J274" t="s">
        <v>723</v>
      </c>
      <c r="K274">
        <v>2003</v>
      </c>
      <c r="L274">
        <v>3</v>
      </c>
      <c r="M274">
        <v>2004</v>
      </c>
      <c r="N274" t="e">
        <f>VLOOKUP(G274,#REF!,2,FALSE)</f>
        <v>#REF!</v>
      </c>
      <c r="O274" t="s">
        <v>889</v>
      </c>
    </row>
    <row r="275" spans="1:15">
      <c r="A275" s="134">
        <v>1</v>
      </c>
      <c r="B275">
        <v>2007</v>
      </c>
      <c r="C275">
        <v>20070813</v>
      </c>
      <c r="D275">
        <v>23</v>
      </c>
      <c r="E275">
        <v>12</v>
      </c>
      <c r="F275" t="s">
        <v>264</v>
      </c>
      <c r="G275">
        <v>632284</v>
      </c>
      <c r="H275">
        <v>1.5</v>
      </c>
      <c r="I275" t="s">
        <v>103</v>
      </c>
      <c r="J275" t="s">
        <v>723</v>
      </c>
      <c r="K275">
        <v>2003</v>
      </c>
      <c r="L275">
        <v>3</v>
      </c>
      <c r="M275">
        <v>2004</v>
      </c>
      <c r="N275" t="e">
        <f>VLOOKUP(G275,#REF!,2,FALSE)</f>
        <v>#REF!</v>
      </c>
      <c r="O275" t="s">
        <v>889</v>
      </c>
    </row>
    <row r="276" spans="1:15">
      <c r="A276" s="134">
        <v>1</v>
      </c>
      <c r="B276">
        <v>2007</v>
      </c>
      <c r="C276">
        <v>20070813</v>
      </c>
      <c r="D276">
        <v>23</v>
      </c>
      <c r="E276">
        <v>12</v>
      </c>
      <c r="F276" t="s">
        <v>264</v>
      </c>
      <c r="G276">
        <v>632284</v>
      </c>
      <c r="H276">
        <v>1.5</v>
      </c>
      <c r="I276" t="s">
        <v>103</v>
      </c>
      <c r="J276" t="s">
        <v>723</v>
      </c>
      <c r="K276">
        <v>2003</v>
      </c>
      <c r="L276">
        <v>3</v>
      </c>
      <c r="M276">
        <v>2004</v>
      </c>
      <c r="N276" t="e">
        <f>VLOOKUP(G276,#REF!,2,FALSE)</f>
        <v>#REF!</v>
      </c>
      <c r="O276" t="s">
        <v>889</v>
      </c>
    </row>
    <row r="277" spans="1:15">
      <c r="A277" s="134">
        <v>1</v>
      </c>
      <c r="B277">
        <v>2007</v>
      </c>
      <c r="C277">
        <v>20070813</v>
      </c>
      <c r="D277">
        <v>23</v>
      </c>
      <c r="E277">
        <v>12</v>
      </c>
      <c r="F277" t="s">
        <v>264</v>
      </c>
      <c r="G277">
        <v>632284</v>
      </c>
      <c r="H277">
        <v>1.5</v>
      </c>
      <c r="I277" t="s">
        <v>103</v>
      </c>
      <c r="J277" t="s">
        <v>723</v>
      </c>
      <c r="K277">
        <v>2003</v>
      </c>
      <c r="L277">
        <v>3</v>
      </c>
      <c r="M277">
        <v>2004</v>
      </c>
      <c r="N277" t="e">
        <f>VLOOKUP(G277,#REF!,2,FALSE)</f>
        <v>#REF!</v>
      </c>
      <c r="O277" t="s">
        <v>889</v>
      </c>
    </row>
    <row r="278" spans="1:15">
      <c r="A278" s="134">
        <v>1</v>
      </c>
      <c r="B278">
        <v>2007</v>
      </c>
      <c r="C278">
        <v>20070813</v>
      </c>
      <c r="D278">
        <v>23</v>
      </c>
      <c r="E278">
        <v>12</v>
      </c>
      <c r="F278" t="s">
        <v>264</v>
      </c>
      <c r="G278">
        <v>632284</v>
      </c>
      <c r="H278">
        <v>1.5</v>
      </c>
      <c r="I278" t="s">
        <v>103</v>
      </c>
      <c r="J278" t="s">
        <v>723</v>
      </c>
      <c r="K278">
        <v>2003</v>
      </c>
      <c r="L278">
        <v>3</v>
      </c>
      <c r="M278">
        <v>2004</v>
      </c>
      <c r="N278" t="e">
        <f>VLOOKUP(G278,#REF!,2,FALSE)</f>
        <v>#REF!</v>
      </c>
      <c r="O278" t="s">
        <v>889</v>
      </c>
    </row>
    <row r="279" spans="1:15">
      <c r="A279" s="134">
        <v>1</v>
      </c>
      <c r="B279">
        <v>2007</v>
      </c>
      <c r="C279">
        <v>20070813</v>
      </c>
      <c r="D279">
        <v>23</v>
      </c>
      <c r="E279">
        <v>12</v>
      </c>
      <c r="F279" t="s">
        <v>264</v>
      </c>
      <c r="G279">
        <v>632284</v>
      </c>
      <c r="H279">
        <v>1.5</v>
      </c>
      <c r="I279" t="s">
        <v>103</v>
      </c>
      <c r="J279" t="s">
        <v>723</v>
      </c>
      <c r="K279">
        <v>2003</v>
      </c>
      <c r="L279">
        <v>3</v>
      </c>
      <c r="M279">
        <v>2004</v>
      </c>
      <c r="N279" t="e">
        <f>VLOOKUP(G279,#REF!,2,FALSE)</f>
        <v>#REF!</v>
      </c>
      <c r="O279" t="s">
        <v>889</v>
      </c>
    </row>
    <row r="280" spans="1:15">
      <c r="A280" s="134">
        <v>1</v>
      </c>
      <c r="B280">
        <v>2007</v>
      </c>
      <c r="C280">
        <v>20070813</v>
      </c>
      <c r="D280">
        <v>23</v>
      </c>
      <c r="E280">
        <v>12</v>
      </c>
      <c r="F280" t="s">
        <v>264</v>
      </c>
      <c r="G280">
        <v>632284</v>
      </c>
      <c r="H280">
        <v>1.5</v>
      </c>
      <c r="I280" t="s">
        <v>103</v>
      </c>
      <c r="J280" t="s">
        <v>723</v>
      </c>
      <c r="K280">
        <v>2003</v>
      </c>
      <c r="L280">
        <v>3</v>
      </c>
      <c r="M280">
        <v>2004</v>
      </c>
      <c r="N280" t="e">
        <f>VLOOKUP(G280,#REF!,2,FALSE)</f>
        <v>#REF!</v>
      </c>
      <c r="O280" t="s">
        <v>889</v>
      </c>
    </row>
    <row r="281" spans="1:15">
      <c r="A281" s="134">
        <v>1</v>
      </c>
      <c r="B281">
        <v>2007</v>
      </c>
      <c r="C281">
        <v>20070813</v>
      </c>
      <c r="D281">
        <v>23</v>
      </c>
      <c r="E281">
        <v>12</v>
      </c>
      <c r="F281" t="s">
        <v>264</v>
      </c>
      <c r="G281">
        <v>632284</v>
      </c>
      <c r="H281">
        <v>1.5</v>
      </c>
      <c r="I281" t="s">
        <v>103</v>
      </c>
      <c r="J281" t="s">
        <v>723</v>
      </c>
      <c r="K281">
        <v>2003</v>
      </c>
      <c r="L281">
        <v>3</v>
      </c>
      <c r="M281">
        <v>2004</v>
      </c>
      <c r="N281" t="e">
        <f>VLOOKUP(G281,#REF!,2,FALSE)</f>
        <v>#REF!</v>
      </c>
      <c r="O281" t="s">
        <v>889</v>
      </c>
    </row>
    <row r="282" spans="1:15">
      <c r="A282" s="134">
        <v>1</v>
      </c>
      <c r="B282">
        <v>2007</v>
      </c>
      <c r="C282">
        <v>20070813</v>
      </c>
      <c r="D282">
        <v>23</v>
      </c>
      <c r="E282">
        <v>12</v>
      </c>
      <c r="F282" t="s">
        <v>264</v>
      </c>
      <c r="G282">
        <v>632284</v>
      </c>
      <c r="H282">
        <v>1.5</v>
      </c>
      <c r="I282" t="s">
        <v>103</v>
      </c>
      <c r="J282" t="s">
        <v>723</v>
      </c>
      <c r="K282">
        <v>2003</v>
      </c>
      <c r="L282">
        <v>3</v>
      </c>
      <c r="M282">
        <v>2004</v>
      </c>
      <c r="N282" t="e">
        <f>VLOOKUP(G282,#REF!,2,FALSE)</f>
        <v>#REF!</v>
      </c>
      <c r="O282" t="s">
        <v>889</v>
      </c>
    </row>
    <row r="283" spans="1:15">
      <c r="A283" s="134">
        <v>1</v>
      </c>
      <c r="B283">
        <v>2007</v>
      </c>
      <c r="C283">
        <v>20070813</v>
      </c>
      <c r="D283">
        <v>23</v>
      </c>
      <c r="E283">
        <v>12</v>
      </c>
      <c r="F283" t="s">
        <v>264</v>
      </c>
      <c r="G283">
        <v>632284</v>
      </c>
      <c r="H283">
        <v>1.5</v>
      </c>
      <c r="I283" t="s">
        <v>103</v>
      </c>
      <c r="J283" t="s">
        <v>723</v>
      </c>
      <c r="K283">
        <v>2003</v>
      </c>
      <c r="L283">
        <v>3</v>
      </c>
      <c r="M283">
        <v>2004</v>
      </c>
      <c r="N283" t="e">
        <f>VLOOKUP(G283,#REF!,2,FALSE)</f>
        <v>#REF!</v>
      </c>
      <c r="O283" t="s">
        <v>889</v>
      </c>
    </row>
    <row r="284" spans="1:15">
      <c r="A284" s="134">
        <v>1</v>
      </c>
      <c r="B284">
        <v>2007</v>
      </c>
      <c r="C284">
        <v>20070813</v>
      </c>
      <c r="D284">
        <v>23</v>
      </c>
      <c r="E284">
        <v>12</v>
      </c>
      <c r="F284" t="s">
        <v>264</v>
      </c>
      <c r="G284">
        <v>632284</v>
      </c>
      <c r="H284">
        <v>1.5</v>
      </c>
      <c r="I284" t="s">
        <v>103</v>
      </c>
      <c r="J284" t="s">
        <v>723</v>
      </c>
      <c r="K284">
        <v>2003</v>
      </c>
      <c r="L284">
        <v>3</v>
      </c>
      <c r="M284">
        <v>2004</v>
      </c>
      <c r="N284" t="e">
        <f>VLOOKUP(G284,#REF!,2,FALSE)</f>
        <v>#REF!</v>
      </c>
      <c r="O284" t="s">
        <v>889</v>
      </c>
    </row>
    <row r="285" spans="1:15">
      <c r="A285" s="134">
        <v>1</v>
      </c>
      <c r="B285">
        <v>2007</v>
      </c>
      <c r="C285">
        <v>20070813</v>
      </c>
      <c r="D285">
        <v>23</v>
      </c>
      <c r="E285">
        <v>12</v>
      </c>
      <c r="F285" t="s">
        <v>264</v>
      </c>
      <c r="G285">
        <v>632284</v>
      </c>
      <c r="H285">
        <v>1.5</v>
      </c>
      <c r="I285" t="s">
        <v>103</v>
      </c>
      <c r="J285" t="s">
        <v>723</v>
      </c>
      <c r="K285">
        <v>2003</v>
      </c>
      <c r="L285">
        <v>3</v>
      </c>
      <c r="M285">
        <v>2004</v>
      </c>
      <c r="N285" t="e">
        <f>VLOOKUP(G285,#REF!,2,FALSE)</f>
        <v>#REF!</v>
      </c>
      <c r="O285" t="s">
        <v>889</v>
      </c>
    </row>
    <row r="286" spans="1:15">
      <c r="A286" s="134">
        <v>1</v>
      </c>
      <c r="B286">
        <v>2007</v>
      </c>
      <c r="C286">
        <v>20070814</v>
      </c>
      <c r="D286">
        <v>23</v>
      </c>
      <c r="E286">
        <v>12</v>
      </c>
      <c r="F286" t="s">
        <v>264</v>
      </c>
      <c r="G286">
        <v>632284</v>
      </c>
      <c r="H286">
        <v>1.5</v>
      </c>
      <c r="I286" t="s">
        <v>103</v>
      </c>
      <c r="J286" t="s">
        <v>723</v>
      </c>
      <c r="K286">
        <v>2003</v>
      </c>
      <c r="L286">
        <v>3</v>
      </c>
      <c r="M286">
        <v>2004</v>
      </c>
      <c r="N286" t="e">
        <f>VLOOKUP(G286,#REF!,2,FALSE)</f>
        <v>#REF!</v>
      </c>
      <c r="O286" t="s">
        <v>889</v>
      </c>
    </row>
    <row r="287" spans="1:15">
      <c r="A287" s="134">
        <v>1</v>
      </c>
      <c r="B287">
        <v>2007</v>
      </c>
      <c r="C287">
        <v>20070814</v>
      </c>
      <c r="D287">
        <v>23</v>
      </c>
      <c r="E287">
        <v>12</v>
      </c>
      <c r="F287" t="s">
        <v>264</v>
      </c>
      <c r="G287">
        <v>632284</v>
      </c>
      <c r="H287">
        <v>1.5</v>
      </c>
      <c r="I287" t="s">
        <v>103</v>
      </c>
      <c r="J287" t="s">
        <v>723</v>
      </c>
      <c r="K287">
        <v>2003</v>
      </c>
      <c r="L287">
        <v>3</v>
      </c>
      <c r="M287">
        <v>2004</v>
      </c>
      <c r="N287" t="e">
        <f>VLOOKUP(G287,#REF!,2,FALSE)</f>
        <v>#REF!</v>
      </c>
      <c r="O287" t="s">
        <v>889</v>
      </c>
    </row>
    <row r="288" spans="1:15">
      <c r="A288" s="134">
        <v>1</v>
      </c>
      <c r="B288">
        <v>2007</v>
      </c>
      <c r="C288">
        <v>20070814</v>
      </c>
      <c r="D288">
        <v>23</v>
      </c>
      <c r="E288">
        <v>12</v>
      </c>
      <c r="F288" t="s">
        <v>264</v>
      </c>
      <c r="G288">
        <v>632284</v>
      </c>
      <c r="H288">
        <v>1.5</v>
      </c>
      <c r="I288" t="s">
        <v>103</v>
      </c>
      <c r="J288" t="s">
        <v>723</v>
      </c>
      <c r="K288">
        <v>2003</v>
      </c>
      <c r="L288">
        <v>3</v>
      </c>
      <c r="M288">
        <v>2004</v>
      </c>
      <c r="N288" t="e">
        <f>VLOOKUP(G288,#REF!,2,FALSE)</f>
        <v>#REF!</v>
      </c>
      <c r="O288" t="s">
        <v>889</v>
      </c>
    </row>
    <row r="289" spans="1:15">
      <c r="A289" s="134">
        <v>1</v>
      </c>
      <c r="B289">
        <v>2007</v>
      </c>
      <c r="C289">
        <v>20070815</v>
      </c>
      <c r="D289">
        <v>23</v>
      </c>
      <c r="E289">
        <v>12</v>
      </c>
      <c r="F289" t="s">
        <v>264</v>
      </c>
      <c r="G289">
        <v>632284</v>
      </c>
      <c r="H289">
        <v>1.5</v>
      </c>
      <c r="I289" t="s">
        <v>103</v>
      </c>
      <c r="J289" t="s">
        <v>723</v>
      </c>
      <c r="K289">
        <v>2003</v>
      </c>
      <c r="L289">
        <v>3</v>
      </c>
      <c r="M289">
        <v>2004</v>
      </c>
      <c r="N289" t="e">
        <f>VLOOKUP(G289,#REF!,2,FALSE)</f>
        <v>#REF!</v>
      </c>
      <c r="O289" t="s">
        <v>889</v>
      </c>
    </row>
    <row r="290" spans="1:15">
      <c r="A290" s="134">
        <v>1</v>
      </c>
      <c r="B290">
        <v>2007</v>
      </c>
      <c r="C290">
        <v>20070815</v>
      </c>
      <c r="D290">
        <v>23</v>
      </c>
      <c r="E290">
        <v>12</v>
      </c>
      <c r="F290" t="s">
        <v>264</v>
      </c>
      <c r="G290">
        <v>632284</v>
      </c>
      <c r="H290">
        <v>1.5</v>
      </c>
      <c r="I290" t="s">
        <v>103</v>
      </c>
      <c r="J290" t="s">
        <v>723</v>
      </c>
      <c r="K290">
        <v>2003</v>
      </c>
      <c r="L290">
        <v>3</v>
      </c>
      <c r="M290">
        <v>2004</v>
      </c>
      <c r="N290" t="e">
        <f>VLOOKUP(G290,#REF!,2,FALSE)</f>
        <v>#REF!</v>
      </c>
      <c r="O290" t="s">
        <v>889</v>
      </c>
    </row>
    <row r="291" spans="1:15">
      <c r="A291" s="134">
        <v>1</v>
      </c>
      <c r="B291">
        <v>2007</v>
      </c>
      <c r="C291">
        <v>20070815</v>
      </c>
      <c r="D291">
        <v>23</v>
      </c>
      <c r="E291">
        <v>12</v>
      </c>
      <c r="F291" t="s">
        <v>264</v>
      </c>
      <c r="G291">
        <v>632284</v>
      </c>
      <c r="H291">
        <v>1.5</v>
      </c>
      <c r="I291" t="s">
        <v>103</v>
      </c>
      <c r="J291" t="s">
        <v>723</v>
      </c>
      <c r="K291">
        <v>2003</v>
      </c>
      <c r="L291">
        <v>3</v>
      </c>
      <c r="M291">
        <v>2004</v>
      </c>
      <c r="N291" t="e">
        <f>VLOOKUP(G291,#REF!,2,FALSE)</f>
        <v>#REF!</v>
      </c>
      <c r="O291" t="s">
        <v>889</v>
      </c>
    </row>
    <row r="292" spans="1:15">
      <c r="A292" s="134">
        <v>1</v>
      </c>
      <c r="B292">
        <v>2007</v>
      </c>
      <c r="C292">
        <v>20070815</v>
      </c>
      <c r="D292">
        <v>23</v>
      </c>
      <c r="E292">
        <v>12</v>
      </c>
      <c r="F292" t="s">
        <v>264</v>
      </c>
      <c r="G292">
        <v>632284</v>
      </c>
      <c r="H292">
        <v>1.5</v>
      </c>
      <c r="I292" t="s">
        <v>103</v>
      </c>
      <c r="J292" t="s">
        <v>723</v>
      </c>
      <c r="K292">
        <v>2003</v>
      </c>
      <c r="L292">
        <v>3</v>
      </c>
      <c r="M292">
        <v>2004</v>
      </c>
      <c r="N292" t="e">
        <f>VLOOKUP(G292,#REF!,2,FALSE)</f>
        <v>#REF!</v>
      </c>
      <c r="O292" t="s">
        <v>889</v>
      </c>
    </row>
    <row r="293" spans="1:15">
      <c r="A293" s="134">
        <v>1</v>
      </c>
      <c r="B293">
        <v>2007</v>
      </c>
      <c r="C293">
        <v>20070815</v>
      </c>
      <c r="D293">
        <v>23</v>
      </c>
      <c r="E293">
        <v>12</v>
      </c>
      <c r="F293" t="s">
        <v>264</v>
      </c>
      <c r="G293">
        <v>632284</v>
      </c>
      <c r="H293">
        <v>1.5</v>
      </c>
      <c r="I293" t="s">
        <v>103</v>
      </c>
      <c r="J293" t="s">
        <v>723</v>
      </c>
      <c r="K293">
        <v>2003</v>
      </c>
      <c r="L293">
        <v>3</v>
      </c>
      <c r="M293">
        <v>2004</v>
      </c>
      <c r="N293" t="e">
        <f>VLOOKUP(G293,#REF!,2,FALSE)</f>
        <v>#REF!</v>
      </c>
      <c r="O293" t="s">
        <v>889</v>
      </c>
    </row>
    <row r="294" spans="1:15">
      <c r="A294" s="134">
        <v>1</v>
      </c>
      <c r="B294">
        <v>2007</v>
      </c>
      <c r="C294">
        <v>20070815</v>
      </c>
      <c r="D294">
        <v>23</v>
      </c>
      <c r="E294">
        <v>12</v>
      </c>
      <c r="F294" t="s">
        <v>264</v>
      </c>
      <c r="G294">
        <v>632284</v>
      </c>
      <c r="H294">
        <v>1.5</v>
      </c>
      <c r="I294" t="s">
        <v>103</v>
      </c>
      <c r="J294" t="s">
        <v>723</v>
      </c>
      <c r="K294">
        <v>2003</v>
      </c>
      <c r="L294">
        <v>3</v>
      </c>
      <c r="M294">
        <v>2004</v>
      </c>
      <c r="N294" t="e">
        <f>VLOOKUP(G294,#REF!,2,FALSE)</f>
        <v>#REF!</v>
      </c>
      <c r="O294" t="s">
        <v>889</v>
      </c>
    </row>
    <row r="295" spans="1:15">
      <c r="A295" s="134">
        <v>1</v>
      </c>
      <c r="B295">
        <v>2007</v>
      </c>
      <c r="C295">
        <v>20070815</v>
      </c>
      <c r="D295">
        <v>23</v>
      </c>
      <c r="E295">
        <v>12</v>
      </c>
      <c r="F295" t="s">
        <v>264</v>
      </c>
      <c r="G295">
        <v>632284</v>
      </c>
      <c r="H295">
        <v>1.5</v>
      </c>
      <c r="I295" t="s">
        <v>103</v>
      </c>
      <c r="J295" t="s">
        <v>723</v>
      </c>
      <c r="K295">
        <v>2003</v>
      </c>
      <c r="L295">
        <v>3</v>
      </c>
      <c r="M295">
        <v>2004</v>
      </c>
      <c r="N295" t="e">
        <f>VLOOKUP(G295,#REF!,2,FALSE)</f>
        <v>#REF!</v>
      </c>
      <c r="O295" t="s">
        <v>889</v>
      </c>
    </row>
    <row r="296" spans="1:15">
      <c r="A296" s="134">
        <v>1</v>
      </c>
      <c r="B296">
        <v>2007</v>
      </c>
      <c r="C296">
        <v>20070815</v>
      </c>
      <c r="D296">
        <v>23</v>
      </c>
      <c r="E296">
        <v>12</v>
      </c>
      <c r="F296" t="s">
        <v>264</v>
      </c>
      <c r="G296">
        <v>632284</v>
      </c>
      <c r="H296">
        <v>1.5</v>
      </c>
      <c r="I296" t="s">
        <v>103</v>
      </c>
      <c r="J296" t="s">
        <v>723</v>
      </c>
      <c r="K296">
        <v>2003</v>
      </c>
      <c r="L296">
        <v>3</v>
      </c>
      <c r="M296">
        <v>2004</v>
      </c>
      <c r="N296" t="e">
        <f>VLOOKUP(G296,#REF!,2,FALSE)</f>
        <v>#REF!</v>
      </c>
      <c r="O296" t="s">
        <v>889</v>
      </c>
    </row>
    <row r="297" spans="1:15">
      <c r="A297" s="134">
        <v>1</v>
      </c>
      <c r="B297">
        <v>2007</v>
      </c>
      <c r="C297">
        <v>20070815</v>
      </c>
      <c r="D297">
        <v>23</v>
      </c>
      <c r="E297">
        <v>12</v>
      </c>
      <c r="F297" t="s">
        <v>264</v>
      </c>
      <c r="G297">
        <v>632284</v>
      </c>
      <c r="H297">
        <v>1.5</v>
      </c>
      <c r="I297" t="s">
        <v>103</v>
      </c>
      <c r="J297" t="s">
        <v>723</v>
      </c>
      <c r="K297">
        <v>2003</v>
      </c>
      <c r="L297">
        <v>3</v>
      </c>
      <c r="M297">
        <v>2004</v>
      </c>
      <c r="N297" t="e">
        <f>VLOOKUP(G297,#REF!,2,FALSE)</f>
        <v>#REF!</v>
      </c>
      <c r="O297" t="s">
        <v>889</v>
      </c>
    </row>
    <row r="298" spans="1:15">
      <c r="A298" s="134">
        <v>1</v>
      </c>
      <c r="B298">
        <v>2007</v>
      </c>
      <c r="C298">
        <v>20070815</v>
      </c>
      <c r="D298">
        <v>23</v>
      </c>
      <c r="E298">
        <v>12</v>
      </c>
      <c r="F298" t="s">
        <v>264</v>
      </c>
      <c r="G298">
        <v>632284</v>
      </c>
      <c r="H298">
        <v>1.5</v>
      </c>
      <c r="I298" t="s">
        <v>103</v>
      </c>
      <c r="J298" t="s">
        <v>723</v>
      </c>
      <c r="K298">
        <v>2003</v>
      </c>
      <c r="L298">
        <v>3</v>
      </c>
      <c r="M298">
        <v>2004</v>
      </c>
      <c r="N298" t="e">
        <f>VLOOKUP(G298,#REF!,2,FALSE)</f>
        <v>#REF!</v>
      </c>
      <c r="O298" t="s">
        <v>889</v>
      </c>
    </row>
    <row r="299" spans="1:15">
      <c r="A299" s="134">
        <v>1</v>
      </c>
      <c r="B299">
        <v>2007</v>
      </c>
      <c r="C299">
        <v>20070815</v>
      </c>
      <c r="D299">
        <v>23</v>
      </c>
      <c r="E299">
        <v>12</v>
      </c>
      <c r="F299" t="s">
        <v>264</v>
      </c>
      <c r="G299">
        <v>632284</v>
      </c>
      <c r="H299">
        <v>1.5</v>
      </c>
      <c r="I299" t="s">
        <v>103</v>
      </c>
      <c r="J299" t="s">
        <v>723</v>
      </c>
      <c r="K299">
        <v>2003</v>
      </c>
      <c r="L299">
        <v>3</v>
      </c>
      <c r="M299">
        <v>2004</v>
      </c>
      <c r="N299" t="e">
        <f>VLOOKUP(G299,#REF!,2,FALSE)</f>
        <v>#REF!</v>
      </c>
      <c r="O299" t="s">
        <v>889</v>
      </c>
    </row>
    <row r="300" spans="1:15">
      <c r="A300" s="134">
        <v>1</v>
      </c>
      <c r="B300">
        <v>2007</v>
      </c>
      <c r="C300">
        <v>20070815</v>
      </c>
      <c r="D300">
        <v>23</v>
      </c>
      <c r="E300">
        <v>12</v>
      </c>
      <c r="F300" t="s">
        <v>264</v>
      </c>
      <c r="G300">
        <v>632284</v>
      </c>
      <c r="H300">
        <v>1.5</v>
      </c>
      <c r="I300" t="s">
        <v>103</v>
      </c>
      <c r="J300" t="s">
        <v>723</v>
      </c>
      <c r="K300">
        <v>2003</v>
      </c>
      <c r="L300">
        <v>3</v>
      </c>
      <c r="M300">
        <v>2004</v>
      </c>
      <c r="N300" t="e">
        <f>VLOOKUP(G300,#REF!,2,FALSE)</f>
        <v>#REF!</v>
      </c>
      <c r="O300" t="s">
        <v>889</v>
      </c>
    </row>
    <row r="301" spans="1:15">
      <c r="A301" s="134">
        <v>1</v>
      </c>
      <c r="B301">
        <v>2007</v>
      </c>
      <c r="C301">
        <v>20070815</v>
      </c>
      <c r="D301">
        <v>23</v>
      </c>
      <c r="E301">
        <v>12</v>
      </c>
      <c r="F301" t="s">
        <v>264</v>
      </c>
      <c r="G301">
        <v>632284</v>
      </c>
      <c r="H301">
        <v>1.5</v>
      </c>
      <c r="I301" t="s">
        <v>103</v>
      </c>
      <c r="J301" t="s">
        <v>723</v>
      </c>
      <c r="K301">
        <v>2003</v>
      </c>
      <c r="L301">
        <v>3</v>
      </c>
      <c r="M301">
        <v>2004</v>
      </c>
      <c r="N301" t="e">
        <f>VLOOKUP(G301,#REF!,2,FALSE)</f>
        <v>#REF!</v>
      </c>
      <c r="O301" t="s">
        <v>889</v>
      </c>
    </row>
    <row r="302" spans="1:15">
      <c r="A302" s="134">
        <v>1</v>
      </c>
      <c r="B302">
        <v>2007</v>
      </c>
      <c r="C302">
        <v>20070815</v>
      </c>
      <c r="D302">
        <v>23</v>
      </c>
      <c r="E302">
        <v>12</v>
      </c>
      <c r="F302" t="s">
        <v>264</v>
      </c>
      <c r="G302">
        <v>632284</v>
      </c>
      <c r="H302">
        <v>1.5</v>
      </c>
      <c r="I302" t="s">
        <v>103</v>
      </c>
      <c r="J302" t="s">
        <v>723</v>
      </c>
      <c r="K302">
        <v>2003</v>
      </c>
      <c r="L302">
        <v>3</v>
      </c>
      <c r="M302">
        <v>2004</v>
      </c>
      <c r="N302" t="e">
        <f>VLOOKUP(G302,#REF!,2,FALSE)</f>
        <v>#REF!</v>
      </c>
      <c r="O302" t="s">
        <v>889</v>
      </c>
    </row>
    <row r="303" spans="1:15">
      <c r="A303" s="134">
        <v>1</v>
      </c>
      <c r="B303">
        <v>2007</v>
      </c>
      <c r="C303">
        <v>20070815</v>
      </c>
      <c r="D303">
        <v>23</v>
      </c>
      <c r="E303">
        <v>12</v>
      </c>
      <c r="F303" t="s">
        <v>264</v>
      </c>
      <c r="G303">
        <v>632284</v>
      </c>
      <c r="H303">
        <v>1.5</v>
      </c>
      <c r="I303" t="s">
        <v>103</v>
      </c>
      <c r="J303" t="s">
        <v>723</v>
      </c>
      <c r="K303">
        <v>2003</v>
      </c>
      <c r="L303">
        <v>3</v>
      </c>
      <c r="M303">
        <v>2004</v>
      </c>
      <c r="N303" t="e">
        <f>VLOOKUP(G303,#REF!,2,FALSE)</f>
        <v>#REF!</v>
      </c>
      <c r="O303" t="s">
        <v>889</v>
      </c>
    </row>
    <row r="304" spans="1:15">
      <c r="A304" s="134">
        <v>1</v>
      </c>
      <c r="B304">
        <v>2007</v>
      </c>
      <c r="C304">
        <v>20070817</v>
      </c>
      <c r="D304">
        <v>23</v>
      </c>
      <c r="E304">
        <v>12</v>
      </c>
      <c r="F304" t="s">
        <v>264</v>
      </c>
      <c r="G304">
        <v>632284</v>
      </c>
      <c r="H304">
        <v>1.5</v>
      </c>
      <c r="I304" t="s">
        <v>103</v>
      </c>
      <c r="J304" t="s">
        <v>723</v>
      </c>
      <c r="K304">
        <v>2003</v>
      </c>
      <c r="L304">
        <v>3</v>
      </c>
      <c r="M304">
        <v>2004</v>
      </c>
      <c r="N304" t="e">
        <f>VLOOKUP(G304,#REF!,2,FALSE)</f>
        <v>#REF!</v>
      </c>
      <c r="O304" t="s">
        <v>889</v>
      </c>
    </row>
    <row r="305" spans="1:15">
      <c r="A305" s="134">
        <v>1</v>
      </c>
      <c r="B305">
        <v>2007</v>
      </c>
      <c r="C305">
        <v>20070817</v>
      </c>
      <c r="D305">
        <v>23</v>
      </c>
      <c r="E305">
        <v>12</v>
      </c>
      <c r="F305" t="s">
        <v>264</v>
      </c>
      <c r="G305">
        <v>632284</v>
      </c>
      <c r="H305">
        <v>1.5</v>
      </c>
      <c r="I305" t="s">
        <v>103</v>
      </c>
      <c r="J305" t="s">
        <v>723</v>
      </c>
      <c r="K305">
        <v>2003</v>
      </c>
      <c r="L305">
        <v>3</v>
      </c>
      <c r="M305">
        <v>2004</v>
      </c>
      <c r="N305" t="e">
        <f>VLOOKUP(G305,#REF!,2,FALSE)</f>
        <v>#REF!</v>
      </c>
      <c r="O305" t="s">
        <v>889</v>
      </c>
    </row>
    <row r="306" spans="1:15">
      <c r="A306" s="134">
        <v>1</v>
      </c>
      <c r="B306">
        <v>2007</v>
      </c>
      <c r="C306">
        <v>20070817</v>
      </c>
      <c r="D306">
        <v>23</v>
      </c>
      <c r="E306">
        <v>12</v>
      </c>
      <c r="F306" t="s">
        <v>264</v>
      </c>
      <c r="G306">
        <v>632284</v>
      </c>
      <c r="H306">
        <v>1.5</v>
      </c>
      <c r="I306" t="s">
        <v>103</v>
      </c>
      <c r="J306" t="s">
        <v>723</v>
      </c>
      <c r="K306">
        <v>2003</v>
      </c>
      <c r="L306">
        <v>3</v>
      </c>
      <c r="M306">
        <v>2004</v>
      </c>
      <c r="N306" t="e">
        <f>VLOOKUP(G306,#REF!,2,FALSE)</f>
        <v>#REF!</v>
      </c>
      <c r="O306" t="s">
        <v>889</v>
      </c>
    </row>
    <row r="307" spans="1:15">
      <c r="A307" s="134">
        <v>1</v>
      </c>
      <c r="B307">
        <v>2007</v>
      </c>
      <c r="C307">
        <v>20070817</v>
      </c>
      <c r="D307">
        <v>23</v>
      </c>
      <c r="E307">
        <v>12</v>
      </c>
      <c r="F307" t="s">
        <v>264</v>
      </c>
      <c r="G307">
        <v>632284</v>
      </c>
      <c r="H307">
        <v>1.5</v>
      </c>
      <c r="I307" t="s">
        <v>103</v>
      </c>
      <c r="J307" t="s">
        <v>723</v>
      </c>
      <c r="K307">
        <v>2003</v>
      </c>
      <c r="L307">
        <v>3</v>
      </c>
      <c r="M307">
        <v>2004</v>
      </c>
      <c r="N307" t="e">
        <f>VLOOKUP(G307,#REF!,2,FALSE)</f>
        <v>#REF!</v>
      </c>
      <c r="O307" t="s">
        <v>889</v>
      </c>
    </row>
    <row r="308" spans="1:15">
      <c r="A308" s="134">
        <v>1</v>
      </c>
      <c r="B308">
        <v>2007</v>
      </c>
      <c r="C308">
        <v>20070817</v>
      </c>
      <c r="D308">
        <v>23</v>
      </c>
      <c r="E308">
        <v>12</v>
      </c>
      <c r="F308" t="s">
        <v>264</v>
      </c>
      <c r="G308">
        <v>632284</v>
      </c>
      <c r="H308">
        <v>1.5</v>
      </c>
      <c r="I308" t="s">
        <v>103</v>
      </c>
      <c r="J308" t="s">
        <v>723</v>
      </c>
      <c r="K308">
        <v>2003</v>
      </c>
      <c r="L308">
        <v>3</v>
      </c>
      <c r="M308">
        <v>2004</v>
      </c>
      <c r="N308" t="e">
        <f>VLOOKUP(G308,#REF!,2,FALSE)</f>
        <v>#REF!</v>
      </c>
      <c r="O308" t="s">
        <v>889</v>
      </c>
    </row>
    <row r="309" spans="1:15">
      <c r="A309" s="134">
        <v>1</v>
      </c>
      <c r="B309">
        <v>2007</v>
      </c>
      <c r="C309">
        <v>20070817</v>
      </c>
      <c r="D309">
        <v>23</v>
      </c>
      <c r="E309">
        <v>12</v>
      </c>
      <c r="F309" t="s">
        <v>264</v>
      </c>
      <c r="G309">
        <v>632284</v>
      </c>
      <c r="H309">
        <v>1.5</v>
      </c>
      <c r="I309" t="s">
        <v>103</v>
      </c>
      <c r="J309" t="s">
        <v>723</v>
      </c>
      <c r="K309">
        <v>2003</v>
      </c>
      <c r="L309">
        <v>3</v>
      </c>
      <c r="M309">
        <v>2004</v>
      </c>
      <c r="N309" t="e">
        <f>VLOOKUP(G309,#REF!,2,FALSE)</f>
        <v>#REF!</v>
      </c>
      <c r="O309" t="s">
        <v>889</v>
      </c>
    </row>
    <row r="310" spans="1:15">
      <c r="A310" s="134">
        <v>1</v>
      </c>
      <c r="B310">
        <v>2007</v>
      </c>
      <c r="C310">
        <v>20070817</v>
      </c>
      <c r="D310">
        <v>23</v>
      </c>
      <c r="E310">
        <v>12</v>
      </c>
      <c r="F310" t="s">
        <v>264</v>
      </c>
      <c r="G310">
        <v>632284</v>
      </c>
      <c r="H310">
        <v>1.5</v>
      </c>
      <c r="I310" t="s">
        <v>103</v>
      </c>
      <c r="J310" t="s">
        <v>723</v>
      </c>
      <c r="K310">
        <v>2003</v>
      </c>
      <c r="L310">
        <v>3</v>
      </c>
      <c r="M310">
        <v>2004</v>
      </c>
      <c r="N310" t="e">
        <f>VLOOKUP(G310,#REF!,2,FALSE)</f>
        <v>#REF!</v>
      </c>
      <c r="O310" t="s">
        <v>889</v>
      </c>
    </row>
    <row r="311" spans="1:15">
      <c r="A311" s="134">
        <v>1</v>
      </c>
      <c r="B311">
        <v>2007</v>
      </c>
      <c r="C311">
        <v>20070817</v>
      </c>
      <c r="D311">
        <v>23</v>
      </c>
      <c r="E311">
        <v>12</v>
      </c>
      <c r="F311" t="s">
        <v>264</v>
      </c>
      <c r="G311">
        <v>632284</v>
      </c>
      <c r="H311">
        <v>1.5</v>
      </c>
      <c r="I311" t="s">
        <v>103</v>
      </c>
      <c r="J311" t="s">
        <v>723</v>
      </c>
      <c r="K311">
        <v>2003</v>
      </c>
      <c r="L311">
        <v>3</v>
      </c>
      <c r="M311">
        <v>2004</v>
      </c>
      <c r="N311" t="e">
        <f>VLOOKUP(G311,#REF!,2,FALSE)</f>
        <v>#REF!</v>
      </c>
      <c r="O311" t="s">
        <v>889</v>
      </c>
    </row>
    <row r="312" spans="1:15">
      <c r="A312" s="134">
        <v>1</v>
      </c>
      <c r="B312">
        <v>2007</v>
      </c>
      <c r="C312">
        <v>20070817</v>
      </c>
      <c r="D312">
        <v>23</v>
      </c>
      <c r="E312">
        <v>12</v>
      </c>
      <c r="F312" t="s">
        <v>264</v>
      </c>
      <c r="G312">
        <v>632284</v>
      </c>
      <c r="H312">
        <v>1.5</v>
      </c>
      <c r="I312" t="s">
        <v>103</v>
      </c>
      <c r="J312" t="s">
        <v>723</v>
      </c>
      <c r="K312">
        <v>2003</v>
      </c>
      <c r="L312">
        <v>3</v>
      </c>
      <c r="M312">
        <v>2004</v>
      </c>
      <c r="N312" t="e">
        <f>VLOOKUP(G312,#REF!,2,FALSE)</f>
        <v>#REF!</v>
      </c>
      <c r="O312" t="s">
        <v>889</v>
      </c>
    </row>
    <row r="313" spans="1:15">
      <c r="A313" s="134">
        <v>1</v>
      </c>
      <c r="B313">
        <v>2007</v>
      </c>
      <c r="C313">
        <v>20070817</v>
      </c>
      <c r="D313">
        <v>23</v>
      </c>
      <c r="E313">
        <v>12</v>
      </c>
      <c r="F313" t="s">
        <v>264</v>
      </c>
      <c r="G313">
        <v>632284</v>
      </c>
      <c r="H313">
        <v>1.5</v>
      </c>
      <c r="I313" t="s">
        <v>103</v>
      </c>
      <c r="J313" t="s">
        <v>723</v>
      </c>
      <c r="K313">
        <v>2003</v>
      </c>
      <c r="L313">
        <v>3</v>
      </c>
      <c r="M313">
        <v>2004</v>
      </c>
      <c r="N313" t="e">
        <f>VLOOKUP(G313,#REF!,2,FALSE)</f>
        <v>#REF!</v>
      </c>
      <c r="O313" t="s">
        <v>889</v>
      </c>
    </row>
    <row r="314" spans="1:15">
      <c r="A314" s="134">
        <v>1</v>
      </c>
      <c r="B314">
        <v>2007</v>
      </c>
      <c r="C314">
        <v>20070817</v>
      </c>
      <c r="D314">
        <v>23</v>
      </c>
      <c r="E314">
        <v>12</v>
      </c>
      <c r="F314" t="s">
        <v>264</v>
      </c>
      <c r="G314">
        <v>632284</v>
      </c>
      <c r="H314">
        <v>1.5</v>
      </c>
      <c r="I314" t="s">
        <v>103</v>
      </c>
      <c r="J314" t="s">
        <v>723</v>
      </c>
      <c r="K314">
        <v>2003</v>
      </c>
      <c r="L314">
        <v>3</v>
      </c>
      <c r="M314">
        <v>2004</v>
      </c>
      <c r="N314" t="e">
        <f>VLOOKUP(G314,#REF!,2,FALSE)</f>
        <v>#REF!</v>
      </c>
      <c r="O314" t="s">
        <v>889</v>
      </c>
    </row>
    <row r="315" spans="1:15">
      <c r="A315" s="134">
        <v>1</v>
      </c>
      <c r="B315">
        <v>2007</v>
      </c>
      <c r="C315">
        <v>20070817</v>
      </c>
      <c r="D315">
        <v>23</v>
      </c>
      <c r="E315">
        <v>12</v>
      </c>
      <c r="F315" t="s">
        <v>264</v>
      </c>
      <c r="G315">
        <v>632284</v>
      </c>
      <c r="H315">
        <v>1.5</v>
      </c>
      <c r="I315" t="s">
        <v>103</v>
      </c>
      <c r="J315" t="s">
        <v>723</v>
      </c>
      <c r="K315">
        <v>2003</v>
      </c>
      <c r="L315">
        <v>3</v>
      </c>
      <c r="M315">
        <v>2004</v>
      </c>
      <c r="N315" t="e">
        <f>VLOOKUP(G315,#REF!,2,FALSE)</f>
        <v>#REF!</v>
      </c>
      <c r="O315" t="s">
        <v>889</v>
      </c>
    </row>
    <row r="316" spans="1:15">
      <c r="A316" s="134">
        <v>1</v>
      </c>
      <c r="B316">
        <v>2007</v>
      </c>
      <c r="C316">
        <v>20070817</v>
      </c>
      <c r="D316">
        <v>23</v>
      </c>
      <c r="E316">
        <v>12</v>
      </c>
      <c r="F316" t="s">
        <v>264</v>
      </c>
      <c r="G316">
        <v>632284</v>
      </c>
      <c r="H316">
        <v>1.5</v>
      </c>
      <c r="I316" t="s">
        <v>103</v>
      </c>
      <c r="J316" t="s">
        <v>723</v>
      </c>
      <c r="K316">
        <v>2003</v>
      </c>
      <c r="L316">
        <v>3</v>
      </c>
      <c r="M316">
        <v>2004</v>
      </c>
      <c r="N316" t="e">
        <f>VLOOKUP(G316,#REF!,2,FALSE)</f>
        <v>#REF!</v>
      </c>
      <c r="O316" t="s">
        <v>889</v>
      </c>
    </row>
    <row r="317" spans="1:15">
      <c r="A317" s="134">
        <v>1</v>
      </c>
      <c r="B317">
        <v>2007</v>
      </c>
      <c r="C317">
        <v>20070817</v>
      </c>
      <c r="D317">
        <v>23</v>
      </c>
      <c r="E317">
        <v>12</v>
      </c>
      <c r="F317" t="s">
        <v>264</v>
      </c>
      <c r="G317">
        <v>632284</v>
      </c>
      <c r="H317">
        <v>1.5</v>
      </c>
      <c r="I317" t="s">
        <v>103</v>
      </c>
      <c r="J317" t="s">
        <v>723</v>
      </c>
      <c r="K317">
        <v>2003</v>
      </c>
      <c r="L317">
        <v>3</v>
      </c>
      <c r="M317">
        <v>2004</v>
      </c>
      <c r="N317" t="e">
        <f>VLOOKUP(G317,#REF!,2,FALSE)</f>
        <v>#REF!</v>
      </c>
      <c r="O317" t="s">
        <v>889</v>
      </c>
    </row>
    <row r="318" spans="1:15">
      <c r="A318" s="134">
        <v>1</v>
      </c>
      <c r="B318">
        <v>2007</v>
      </c>
      <c r="C318">
        <v>20070817</v>
      </c>
      <c r="D318">
        <v>23</v>
      </c>
      <c r="E318">
        <v>12</v>
      </c>
      <c r="F318" t="s">
        <v>264</v>
      </c>
      <c r="G318">
        <v>632284</v>
      </c>
      <c r="H318">
        <v>1.5</v>
      </c>
      <c r="I318" t="s">
        <v>103</v>
      </c>
      <c r="J318" t="s">
        <v>723</v>
      </c>
      <c r="K318">
        <v>2003</v>
      </c>
      <c r="L318">
        <v>3</v>
      </c>
      <c r="M318">
        <v>2004</v>
      </c>
      <c r="N318" t="e">
        <f>VLOOKUP(G318,#REF!,2,FALSE)</f>
        <v>#REF!</v>
      </c>
      <c r="O318" t="s">
        <v>889</v>
      </c>
    </row>
    <row r="319" spans="1:15">
      <c r="A319" s="134">
        <v>1</v>
      </c>
      <c r="B319">
        <v>2007</v>
      </c>
      <c r="C319">
        <v>20070817</v>
      </c>
      <c r="D319">
        <v>23</v>
      </c>
      <c r="E319">
        <v>12</v>
      </c>
      <c r="F319" t="s">
        <v>264</v>
      </c>
      <c r="G319">
        <v>632284</v>
      </c>
      <c r="H319">
        <v>1.5</v>
      </c>
      <c r="I319" t="s">
        <v>103</v>
      </c>
      <c r="J319" t="s">
        <v>723</v>
      </c>
      <c r="K319">
        <v>2003</v>
      </c>
      <c r="L319">
        <v>3</v>
      </c>
      <c r="M319">
        <v>2004</v>
      </c>
      <c r="N319" t="e">
        <f>VLOOKUP(G319,#REF!,2,FALSE)</f>
        <v>#REF!</v>
      </c>
      <c r="O319" t="s">
        <v>889</v>
      </c>
    </row>
    <row r="320" spans="1:15">
      <c r="A320" s="134">
        <v>1</v>
      </c>
      <c r="B320">
        <v>2007</v>
      </c>
      <c r="C320">
        <v>20070817</v>
      </c>
      <c r="D320">
        <v>23</v>
      </c>
      <c r="E320">
        <v>12</v>
      </c>
      <c r="F320" t="s">
        <v>264</v>
      </c>
      <c r="G320">
        <v>632284</v>
      </c>
      <c r="H320">
        <v>1.5</v>
      </c>
      <c r="I320" t="s">
        <v>103</v>
      </c>
      <c r="J320" t="s">
        <v>723</v>
      </c>
      <c r="K320">
        <v>2003</v>
      </c>
      <c r="L320">
        <v>3</v>
      </c>
      <c r="M320">
        <v>2004</v>
      </c>
      <c r="N320" t="e">
        <f>VLOOKUP(G320,#REF!,2,FALSE)</f>
        <v>#REF!</v>
      </c>
      <c r="O320" t="s">
        <v>889</v>
      </c>
    </row>
    <row r="321" spans="1:15">
      <c r="A321" s="134">
        <v>1</v>
      </c>
      <c r="B321">
        <v>2007</v>
      </c>
      <c r="C321">
        <v>20070817</v>
      </c>
      <c r="D321">
        <v>23</v>
      </c>
      <c r="E321">
        <v>12</v>
      </c>
      <c r="F321" t="s">
        <v>264</v>
      </c>
      <c r="G321">
        <v>632284</v>
      </c>
      <c r="H321">
        <v>1.5</v>
      </c>
      <c r="I321" t="s">
        <v>103</v>
      </c>
      <c r="J321" t="s">
        <v>723</v>
      </c>
      <c r="K321">
        <v>2003</v>
      </c>
      <c r="L321">
        <v>3</v>
      </c>
      <c r="M321">
        <v>2004</v>
      </c>
      <c r="N321" t="e">
        <f>VLOOKUP(G321,#REF!,2,FALSE)</f>
        <v>#REF!</v>
      </c>
      <c r="O321" t="s">
        <v>889</v>
      </c>
    </row>
    <row r="322" spans="1:15">
      <c r="A322" s="134">
        <v>1</v>
      </c>
      <c r="B322">
        <v>2007</v>
      </c>
      <c r="C322">
        <v>20070817</v>
      </c>
      <c r="D322">
        <v>23</v>
      </c>
      <c r="E322">
        <v>12</v>
      </c>
      <c r="F322" t="s">
        <v>264</v>
      </c>
      <c r="G322">
        <v>632284</v>
      </c>
      <c r="H322">
        <v>1.5</v>
      </c>
      <c r="I322" t="s">
        <v>103</v>
      </c>
      <c r="J322" t="s">
        <v>723</v>
      </c>
      <c r="K322">
        <v>2003</v>
      </c>
      <c r="L322">
        <v>3</v>
      </c>
      <c r="M322">
        <v>2004</v>
      </c>
      <c r="N322" t="e">
        <f>VLOOKUP(G322,#REF!,2,FALSE)</f>
        <v>#REF!</v>
      </c>
      <c r="O322" t="s">
        <v>889</v>
      </c>
    </row>
    <row r="323" spans="1:15">
      <c r="A323" s="134">
        <v>1</v>
      </c>
      <c r="B323">
        <v>2007</v>
      </c>
      <c r="C323">
        <v>20070820</v>
      </c>
      <c r="D323">
        <v>23</v>
      </c>
      <c r="E323">
        <v>12</v>
      </c>
      <c r="F323" t="s">
        <v>264</v>
      </c>
      <c r="G323">
        <v>632284</v>
      </c>
      <c r="I323" t="s">
        <v>103</v>
      </c>
      <c r="J323" t="s">
        <v>723</v>
      </c>
      <c r="K323">
        <v>2003</v>
      </c>
      <c r="L323">
        <v>3</v>
      </c>
      <c r="M323">
        <v>2004</v>
      </c>
      <c r="N323" t="e">
        <f>VLOOKUP(G323,#REF!,2,FALSE)</f>
        <v>#REF!</v>
      </c>
      <c r="O323" t="s">
        <v>889</v>
      </c>
    </row>
    <row r="324" spans="1:15">
      <c r="A324" s="134">
        <v>1</v>
      </c>
      <c r="B324">
        <v>2007</v>
      </c>
      <c r="C324">
        <v>20070827</v>
      </c>
      <c r="D324">
        <v>23</v>
      </c>
      <c r="E324">
        <v>12</v>
      </c>
      <c r="F324" t="s">
        <v>264</v>
      </c>
      <c r="G324">
        <v>632284</v>
      </c>
      <c r="H324">
        <v>3.04</v>
      </c>
      <c r="I324" t="s">
        <v>103</v>
      </c>
      <c r="J324" t="s">
        <v>723</v>
      </c>
      <c r="K324">
        <v>2003</v>
      </c>
      <c r="L324">
        <v>3</v>
      </c>
      <c r="M324">
        <v>2004</v>
      </c>
      <c r="N324" t="e">
        <f>VLOOKUP(G324,#REF!,2,FALSE)</f>
        <v>#REF!</v>
      </c>
      <c r="O324" t="s">
        <v>889</v>
      </c>
    </row>
    <row r="325" spans="1:15">
      <c r="A325" s="134">
        <v>1</v>
      </c>
      <c r="B325">
        <v>2007</v>
      </c>
      <c r="C325">
        <v>20070827</v>
      </c>
      <c r="D325">
        <v>23</v>
      </c>
      <c r="E325">
        <v>12</v>
      </c>
      <c r="F325" t="s">
        <v>264</v>
      </c>
      <c r="G325">
        <v>632284</v>
      </c>
      <c r="H325">
        <v>3.04</v>
      </c>
      <c r="I325" t="s">
        <v>103</v>
      </c>
      <c r="J325" t="s">
        <v>723</v>
      </c>
      <c r="K325">
        <v>2003</v>
      </c>
      <c r="L325">
        <v>3</v>
      </c>
      <c r="M325">
        <v>2004</v>
      </c>
      <c r="N325" t="e">
        <f>VLOOKUP(G325,#REF!,2,FALSE)</f>
        <v>#REF!</v>
      </c>
      <c r="O325" t="s">
        <v>889</v>
      </c>
    </row>
    <row r="326" spans="1:15">
      <c r="A326" s="134">
        <v>1</v>
      </c>
      <c r="B326">
        <v>2007</v>
      </c>
      <c r="C326">
        <v>20070827</v>
      </c>
      <c r="D326">
        <v>23</v>
      </c>
      <c r="E326">
        <v>12</v>
      </c>
      <c r="F326" t="s">
        <v>264</v>
      </c>
      <c r="G326">
        <v>632284</v>
      </c>
      <c r="H326">
        <v>3.04</v>
      </c>
      <c r="I326" t="s">
        <v>103</v>
      </c>
      <c r="J326" t="s">
        <v>723</v>
      </c>
      <c r="K326">
        <v>2003</v>
      </c>
      <c r="L326">
        <v>3</v>
      </c>
      <c r="M326">
        <v>2004</v>
      </c>
      <c r="N326" t="e">
        <f>VLOOKUP(G326,#REF!,2,FALSE)</f>
        <v>#REF!</v>
      </c>
      <c r="O326" t="s">
        <v>889</v>
      </c>
    </row>
    <row r="327" spans="1:15">
      <c r="A327" s="134">
        <v>1</v>
      </c>
      <c r="B327">
        <v>2007</v>
      </c>
      <c r="C327">
        <v>20070827</v>
      </c>
      <c r="D327">
        <v>23</v>
      </c>
      <c r="E327">
        <v>12</v>
      </c>
      <c r="F327" t="s">
        <v>264</v>
      </c>
      <c r="G327">
        <v>632284</v>
      </c>
      <c r="H327">
        <v>3.04</v>
      </c>
      <c r="I327" t="s">
        <v>103</v>
      </c>
      <c r="J327" t="s">
        <v>723</v>
      </c>
      <c r="K327">
        <v>2003</v>
      </c>
      <c r="L327">
        <v>3</v>
      </c>
      <c r="M327">
        <v>2004</v>
      </c>
      <c r="N327" t="e">
        <f>VLOOKUP(G327,#REF!,2,FALSE)</f>
        <v>#REF!</v>
      </c>
      <c r="O327" t="s">
        <v>889</v>
      </c>
    </row>
    <row r="328" spans="1:15">
      <c r="A328" s="134">
        <v>1</v>
      </c>
      <c r="B328">
        <v>2007</v>
      </c>
      <c r="C328">
        <v>20070827</v>
      </c>
      <c r="D328">
        <v>23</v>
      </c>
      <c r="E328">
        <v>12</v>
      </c>
      <c r="F328" t="s">
        <v>264</v>
      </c>
      <c r="G328">
        <v>632284</v>
      </c>
      <c r="H328">
        <v>3.04</v>
      </c>
      <c r="I328" t="s">
        <v>103</v>
      </c>
      <c r="J328" t="s">
        <v>723</v>
      </c>
      <c r="K328">
        <v>2003</v>
      </c>
      <c r="L328">
        <v>3</v>
      </c>
      <c r="M328">
        <v>2004</v>
      </c>
      <c r="N328" t="e">
        <f>VLOOKUP(G328,#REF!,2,FALSE)</f>
        <v>#REF!</v>
      </c>
      <c r="O328" t="s">
        <v>889</v>
      </c>
    </row>
    <row r="329" spans="1:15">
      <c r="A329" s="134">
        <v>1</v>
      </c>
      <c r="B329">
        <v>2007</v>
      </c>
      <c r="C329">
        <v>20070827</v>
      </c>
      <c r="D329">
        <v>23</v>
      </c>
      <c r="E329">
        <v>12</v>
      </c>
      <c r="F329" t="s">
        <v>264</v>
      </c>
      <c r="G329">
        <v>632284</v>
      </c>
      <c r="H329">
        <v>3.04</v>
      </c>
      <c r="I329" t="s">
        <v>103</v>
      </c>
      <c r="J329" t="s">
        <v>723</v>
      </c>
      <c r="K329">
        <v>2003</v>
      </c>
      <c r="L329">
        <v>3</v>
      </c>
      <c r="M329">
        <v>2004</v>
      </c>
      <c r="N329" t="e">
        <f>VLOOKUP(G329,#REF!,2,FALSE)</f>
        <v>#REF!</v>
      </c>
      <c r="O329" t="s">
        <v>889</v>
      </c>
    </row>
    <row r="330" spans="1:15">
      <c r="A330" s="134">
        <v>1</v>
      </c>
      <c r="B330">
        <v>2007</v>
      </c>
      <c r="C330">
        <v>20070827</v>
      </c>
      <c r="D330">
        <v>23</v>
      </c>
      <c r="E330">
        <v>12</v>
      </c>
      <c r="F330" t="s">
        <v>264</v>
      </c>
      <c r="G330">
        <v>632284</v>
      </c>
      <c r="H330">
        <v>3.04</v>
      </c>
      <c r="I330" t="s">
        <v>103</v>
      </c>
      <c r="J330" t="s">
        <v>723</v>
      </c>
      <c r="K330">
        <v>2003</v>
      </c>
      <c r="L330">
        <v>3</v>
      </c>
      <c r="M330">
        <v>2004</v>
      </c>
      <c r="N330" t="e">
        <f>VLOOKUP(G330,#REF!,2,FALSE)</f>
        <v>#REF!</v>
      </c>
      <c r="O330" t="s">
        <v>889</v>
      </c>
    </row>
    <row r="331" spans="1:15">
      <c r="A331" s="134">
        <v>1</v>
      </c>
      <c r="B331">
        <v>2007</v>
      </c>
      <c r="C331">
        <v>20070827</v>
      </c>
      <c r="D331">
        <v>23</v>
      </c>
      <c r="E331">
        <v>12</v>
      </c>
      <c r="F331" t="s">
        <v>264</v>
      </c>
      <c r="G331">
        <v>632284</v>
      </c>
      <c r="H331">
        <v>3.04</v>
      </c>
      <c r="I331" t="s">
        <v>103</v>
      </c>
      <c r="J331" t="s">
        <v>723</v>
      </c>
      <c r="K331">
        <v>2003</v>
      </c>
      <c r="L331">
        <v>3</v>
      </c>
      <c r="M331">
        <v>2004</v>
      </c>
      <c r="N331" t="e">
        <f>VLOOKUP(G331,#REF!,2,FALSE)</f>
        <v>#REF!</v>
      </c>
      <c r="O331" t="s">
        <v>889</v>
      </c>
    </row>
    <row r="332" spans="1:15">
      <c r="A332" s="134">
        <v>1</v>
      </c>
      <c r="B332">
        <v>2007</v>
      </c>
      <c r="C332">
        <v>20070827</v>
      </c>
      <c r="D332">
        <v>23</v>
      </c>
      <c r="E332">
        <v>12</v>
      </c>
      <c r="F332" t="s">
        <v>264</v>
      </c>
      <c r="G332">
        <v>632284</v>
      </c>
      <c r="H332">
        <v>3.04</v>
      </c>
      <c r="I332" t="s">
        <v>103</v>
      </c>
      <c r="J332" t="s">
        <v>723</v>
      </c>
      <c r="K332">
        <v>2003</v>
      </c>
      <c r="L332">
        <v>3</v>
      </c>
      <c r="M332">
        <v>2004</v>
      </c>
      <c r="N332" t="e">
        <f>VLOOKUP(G332,#REF!,2,FALSE)</f>
        <v>#REF!</v>
      </c>
      <c r="O332" t="s">
        <v>889</v>
      </c>
    </row>
    <row r="333" spans="1:15">
      <c r="A333" s="134">
        <v>1</v>
      </c>
      <c r="B333">
        <v>2007</v>
      </c>
      <c r="C333">
        <v>20070827</v>
      </c>
      <c r="D333">
        <v>23</v>
      </c>
      <c r="E333">
        <v>12</v>
      </c>
      <c r="F333" t="s">
        <v>264</v>
      </c>
      <c r="G333">
        <v>632284</v>
      </c>
      <c r="H333">
        <v>3.04</v>
      </c>
      <c r="I333" t="s">
        <v>103</v>
      </c>
      <c r="J333" t="s">
        <v>723</v>
      </c>
      <c r="K333">
        <v>2003</v>
      </c>
      <c r="L333">
        <v>3</v>
      </c>
      <c r="M333">
        <v>2004</v>
      </c>
      <c r="N333" t="e">
        <f>VLOOKUP(G333,#REF!,2,FALSE)</f>
        <v>#REF!</v>
      </c>
      <c r="O333" t="s">
        <v>889</v>
      </c>
    </row>
    <row r="334" spans="1:15">
      <c r="A334" s="134">
        <v>1</v>
      </c>
      <c r="B334">
        <v>2007</v>
      </c>
      <c r="C334">
        <v>20070827</v>
      </c>
      <c r="D334">
        <v>23</v>
      </c>
      <c r="E334">
        <v>12</v>
      </c>
      <c r="F334" t="s">
        <v>264</v>
      </c>
      <c r="G334">
        <v>632284</v>
      </c>
      <c r="H334">
        <v>3.04</v>
      </c>
      <c r="I334" t="s">
        <v>103</v>
      </c>
      <c r="J334" t="s">
        <v>723</v>
      </c>
      <c r="K334">
        <v>2003</v>
      </c>
      <c r="L334">
        <v>3</v>
      </c>
      <c r="M334">
        <v>2004</v>
      </c>
      <c r="N334" t="e">
        <f>VLOOKUP(G334,#REF!,2,FALSE)</f>
        <v>#REF!</v>
      </c>
      <c r="O334" t="s">
        <v>889</v>
      </c>
    </row>
    <row r="335" spans="1:15">
      <c r="A335" s="134">
        <v>1</v>
      </c>
      <c r="B335">
        <v>2007</v>
      </c>
      <c r="C335">
        <v>20070827</v>
      </c>
      <c r="D335">
        <v>23</v>
      </c>
      <c r="E335">
        <v>12</v>
      </c>
      <c r="F335" t="s">
        <v>264</v>
      </c>
      <c r="G335">
        <v>632284</v>
      </c>
      <c r="H335">
        <v>3.04</v>
      </c>
      <c r="I335" t="s">
        <v>103</v>
      </c>
      <c r="J335" t="s">
        <v>723</v>
      </c>
      <c r="K335">
        <v>2003</v>
      </c>
      <c r="L335">
        <v>3</v>
      </c>
      <c r="M335">
        <v>2004</v>
      </c>
      <c r="N335" t="e">
        <f>VLOOKUP(G335,#REF!,2,FALSE)</f>
        <v>#REF!</v>
      </c>
      <c r="O335" t="s">
        <v>889</v>
      </c>
    </row>
    <row r="336" spans="1:15">
      <c r="A336" s="134">
        <v>1</v>
      </c>
      <c r="B336">
        <v>2007</v>
      </c>
      <c r="C336">
        <v>20070827</v>
      </c>
      <c r="D336">
        <v>23</v>
      </c>
      <c r="E336">
        <v>12</v>
      </c>
      <c r="F336" t="s">
        <v>264</v>
      </c>
      <c r="G336">
        <v>632284</v>
      </c>
      <c r="H336">
        <v>3.04</v>
      </c>
      <c r="I336" t="s">
        <v>103</v>
      </c>
      <c r="J336" t="s">
        <v>723</v>
      </c>
      <c r="K336">
        <v>2003</v>
      </c>
      <c r="L336">
        <v>3</v>
      </c>
      <c r="M336">
        <v>2004</v>
      </c>
      <c r="N336" t="e">
        <f>VLOOKUP(G336,#REF!,2,FALSE)</f>
        <v>#REF!</v>
      </c>
      <c r="O336" t="s">
        <v>889</v>
      </c>
    </row>
    <row r="337" spans="1:15">
      <c r="A337" s="134">
        <v>1</v>
      </c>
      <c r="B337">
        <v>2007</v>
      </c>
      <c r="C337">
        <v>20070827</v>
      </c>
      <c r="D337">
        <v>23</v>
      </c>
      <c r="E337">
        <v>12</v>
      </c>
      <c r="F337" t="s">
        <v>264</v>
      </c>
      <c r="G337">
        <v>632284</v>
      </c>
      <c r="H337">
        <v>3.04</v>
      </c>
      <c r="I337" t="s">
        <v>103</v>
      </c>
      <c r="J337" t="s">
        <v>723</v>
      </c>
      <c r="K337">
        <v>2003</v>
      </c>
      <c r="L337">
        <v>3</v>
      </c>
      <c r="M337">
        <v>2004</v>
      </c>
      <c r="N337" t="e">
        <f>VLOOKUP(G337,#REF!,2,FALSE)</f>
        <v>#REF!</v>
      </c>
      <c r="O337" t="s">
        <v>889</v>
      </c>
    </row>
    <row r="338" spans="1:15">
      <c r="A338" s="134">
        <v>1</v>
      </c>
      <c r="B338">
        <v>2007</v>
      </c>
      <c r="C338">
        <v>20070827</v>
      </c>
      <c r="D338">
        <v>23</v>
      </c>
      <c r="E338">
        <v>12</v>
      </c>
      <c r="F338" t="s">
        <v>264</v>
      </c>
      <c r="G338">
        <v>632284</v>
      </c>
      <c r="H338">
        <v>3.04</v>
      </c>
      <c r="I338" t="s">
        <v>103</v>
      </c>
      <c r="J338" t="s">
        <v>723</v>
      </c>
      <c r="K338">
        <v>2003</v>
      </c>
      <c r="L338">
        <v>3</v>
      </c>
      <c r="M338">
        <v>2004</v>
      </c>
      <c r="N338" t="e">
        <f>VLOOKUP(G338,#REF!,2,FALSE)</f>
        <v>#REF!</v>
      </c>
      <c r="O338" t="s">
        <v>889</v>
      </c>
    </row>
    <row r="339" spans="1:15">
      <c r="A339" s="134">
        <v>1</v>
      </c>
      <c r="B339">
        <v>2007</v>
      </c>
      <c r="C339">
        <v>20070827</v>
      </c>
      <c r="D339">
        <v>23</v>
      </c>
      <c r="E339">
        <v>12</v>
      </c>
      <c r="F339" t="s">
        <v>264</v>
      </c>
      <c r="G339">
        <v>632284</v>
      </c>
      <c r="H339">
        <v>3.04</v>
      </c>
      <c r="I339" t="s">
        <v>103</v>
      </c>
      <c r="J339" t="s">
        <v>723</v>
      </c>
      <c r="K339">
        <v>2003</v>
      </c>
      <c r="L339">
        <v>3</v>
      </c>
      <c r="M339">
        <v>2004</v>
      </c>
      <c r="N339" t="e">
        <f>VLOOKUP(G339,#REF!,2,FALSE)</f>
        <v>#REF!</v>
      </c>
      <c r="O339" t="s">
        <v>889</v>
      </c>
    </row>
    <row r="340" spans="1:15">
      <c r="A340" s="134">
        <v>1</v>
      </c>
      <c r="B340">
        <v>2007</v>
      </c>
      <c r="C340">
        <v>20070827</v>
      </c>
      <c r="D340">
        <v>23</v>
      </c>
      <c r="E340">
        <v>12</v>
      </c>
      <c r="F340" t="s">
        <v>264</v>
      </c>
      <c r="G340">
        <v>632284</v>
      </c>
      <c r="H340">
        <v>3.04</v>
      </c>
      <c r="I340" t="s">
        <v>103</v>
      </c>
      <c r="J340" t="s">
        <v>723</v>
      </c>
      <c r="K340">
        <v>2003</v>
      </c>
      <c r="L340">
        <v>3</v>
      </c>
      <c r="M340">
        <v>2004</v>
      </c>
      <c r="N340" t="e">
        <f>VLOOKUP(G340,#REF!,2,FALSE)</f>
        <v>#REF!</v>
      </c>
      <c r="O340" t="s">
        <v>889</v>
      </c>
    </row>
    <row r="341" spans="1:15">
      <c r="A341" s="134">
        <v>1</v>
      </c>
      <c r="B341">
        <v>2007</v>
      </c>
      <c r="C341">
        <v>20070827</v>
      </c>
      <c r="D341">
        <v>23</v>
      </c>
      <c r="E341">
        <v>12</v>
      </c>
      <c r="F341" t="s">
        <v>264</v>
      </c>
      <c r="G341">
        <v>632284</v>
      </c>
      <c r="H341">
        <v>3.04</v>
      </c>
      <c r="I341" t="s">
        <v>103</v>
      </c>
      <c r="J341" t="s">
        <v>723</v>
      </c>
      <c r="K341">
        <v>2003</v>
      </c>
      <c r="L341">
        <v>3</v>
      </c>
      <c r="M341">
        <v>2004</v>
      </c>
      <c r="N341" t="e">
        <f>VLOOKUP(G341,#REF!,2,FALSE)</f>
        <v>#REF!</v>
      </c>
      <c r="O341" t="s">
        <v>889</v>
      </c>
    </row>
    <row r="342" spans="1:15">
      <c r="A342" s="134">
        <v>1</v>
      </c>
      <c r="B342">
        <v>2007</v>
      </c>
      <c r="C342">
        <v>20070827</v>
      </c>
      <c r="D342">
        <v>23</v>
      </c>
      <c r="E342">
        <v>12</v>
      </c>
      <c r="F342" t="s">
        <v>264</v>
      </c>
      <c r="G342">
        <v>632284</v>
      </c>
      <c r="H342">
        <v>3.04</v>
      </c>
      <c r="I342" t="s">
        <v>103</v>
      </c>
      <c r="J342" t="s">
        <v>723</v>
      </c>
      <c r="K342">
        <v>2003</v>
      </c>
      <c r="L342">
        <v>3</v>
      </c>
      <c r="M342">
        <v>2004</v>
      </c>
      <c r="N342" t="e">
        <f>VLOOKUP(G342,#REF!,2,FALSE)</f>
        <v>#REF!</v>
      </c>
      <c r="O342" t="s">
        <v>889</v>
      </c>
    </row>
    <row r="343" spans="1:15">
      <c r="A343" s="134">
        <v>1</v>
      </c>
      <c r="B343">
        <v>2007</v>
      </c>
      <c r="C343">
        <v>20070828</v>
      </c>
      <c r="D343">
        <v>23</v>
      </c>
      <c r="E343">
        <v>12</v>
      </c>
      <c r="F343" t="s">
        <v>264</v>
      </c>
      <c r="G343">
        <v>632284</v>
      </c>
      <c r="H343">
        <v>3.04</v>
      </c>
      <c r="I343" t="s">
        <v>103</v>
      </c>
      <c r="J343" t="s">
        <v>723</v>
      </c>
      <c r="K343">
        <v>2003</v>
      </c>
      <c r="L343">
        <v>3</v>
      </c>
      <c r="M343">
        <v>2004</v>
      </c>
      <c r="N343" t="e">
        <f>VLOOKUP(G343,#REF!,2,FALSE)</f>
        <v>#REF!</v>
      </c>
      <c r="O343" t="s">
        <v>889</v>
      </c>
    </row>
    <row r="344" spans="1:15">
      <c r="A344" s="134">
        <v>1</v>
      </c>
      <c r="B344">
        <v>2007</v>
      </c>
      <c r="C344">
        <v>20070828</v>
      </c>
      <c r="D344">
        <v>23</v>
      </c>
      <c r="E344">
        <v>12</v>
      </c>
      <c r="F344" t="s">
        <v>264</v>
      </c>
      <c r="G344">
        <v>632284</v>
      </c>
      <c r="H344">
        <v>3.04</v>
      </c>
      <c r="I344" t="s">
        <v>103</v>
      </c>
      <c r="J344" t="s">
        <v>723</v>
      </c>
      <c r="K344">
        <v>2003</v>
      </c>
      <c r="L344">
        <v>3</v>
      </c>
      <c r="M344">
        <v>2004</v>
      </c>
      <c r="N344" t="e">
        <f>VLOOKUP(G344,#REF!,2,FALSE)</f>
        <v>#REF!</v>
      </c>
      <c r="O344" t="s">
        <v>889</v>
      </c>
    </row>
    <row r="345" spans="1:15">
      <c r="A345" s="134">
        <v>1</v>
      </c>
      <c r="B345">
        <v>2007</v>
      </c>
      <c r="C345">
        <v>20070828</v>
      </c>
      <c r="D345">
        <v>23</v>
      </c>
      <c r="E345">
        <v>12</v>
      </c>
      <c r="F345" t="s">
        <v>264</v>
      </c>
      <c r="G345">
        <v>632284</v>
      </c>
      <c r="H345">
        <v>3.04</v>
      </c>
      <c r="I345" t="s">
        <v>103</v>
      </c>
      <c r="J345" t="s">
        <v>723</v>
      </c>
      <c r="K345">
        <v>2003</v>
      </c>
      <c r="L345">
        <v>3</v>
      </c>
      <c r="M345">
        <v>2004</v>
      </c>
      <c r="N345" t="e">
        <f>VLOOKUP(G345,#REF!,2,FALSE)</f>
        <v>#REF!</v>
      </c>
      <c r="O345" t="s">
        <v>889</v>
      </c>
    </row>
    <row r="346" spans="1:15">
      <c r="A346" s="134">
        <v>1</v>
      </c>
      <c r="B346">
        <v>2007</v>
      </c>
      <c r="C346">
        <v>20070829</v>
      </c>
      <c r="D346">
        <v>23</v>
      </c>
      <c r="E346">
        <v>12</v>
      </c>
      <c r="F346" t="s">
        <v>264</v>
      </c>
      <c r="G346">
        <v>632284</v>
      </c>
      <c r="H346">
        <v>3.04</v>
      </c>
      <c r="I346" t="s">
        <v>103</v>
      </c>
      <c r="J346" t="s">
        <v>723</v>
      </c>
      <c r="K346">
        <v>2003</v>
      </c>
      <c r="L346">
        <v>3</v>
      </c>
      <c r="M346">
        <v>2004</v>
      </c>
      <c r="N346" t="e">
        <f>VLOOKUP(G346,#REF!,2,FALSE)</f>
        <v>#REF!</v>
      </c>
      <c r="O346" t="s">
        <v>889</v>
      </c>
    </row>
    <row r="347" spans="1:15">
      <c r="A347" s="134">
        <v>1</v>
      </c>
      <c r="B347">
        <v>2007</v>
      </c>
      <c r="C347">
        <v>20070829</v>
      </c>
      <c r="D347">
        <v>23</v>
      </c>
      <c r="E347">
        <v>12</v>
      </c>
      <c r="F347" t="s">
        <v>264</v>
      </c>
      <c r="G347">
        <v>632284</v>
      </c>
      <c r="H347">
        <v>3.04</v>
      </c>
      <c r="I347" t="s">
        <v>103</v>
      </c>
      <c r="J347" t="s">
        <v>723</v>
      </c>
      <c r="K347">
        <v>2003</v>
      </c>
      <c r="L347">
        <v>3</v>
      </c>
      <c r="M347">
        <v>2004</v>
      </c>
      <c r="N347" t="e">
        <f>VLOOKUP(G347,#REF!,2,FALSE)</f>
        <v>#REF!</v>
      </c>
      <c r="O347" t="s">
        <v>889</v>
      </c>
    </row>
    <row r="348" spans="1:15">
      <c r="A348" s="134">
        <v>1</v>
      </c>
      <c r="B348">
        <v>2007</v>
      </c>
      <c r="C348">
        <v>20070829</v>
      </c>
      <c r="D348">
        <v>23</v>
      </c>
      <c r="E348">
        <v>12</v>
      </c>
      <c r="F348" t="s">
        <v>264</v>
      </c>
      <c r="G348">
        <v>632284</v>
      </c>
      <c r="H348">
        <v>3.04</v>
      </c>
      <c r="I348" t="s">
        <v>103</v>
      </c>
      <c r="J348" t="s">
        <v>723</v>
      </c>
      <c r="K348">
        <v>2003</v>
      </c>
      <c r="L348">
        <v>3</v>
      </c>
      <c r="M348">
        <v>2004</v>
      </c>
      <c r="N348" t="e">
        <f>VLOOKUP(G348,#REF!,2,FALSE)</f>
        <v>#REF!</v>
      </c>
      <c r="O348" t="s">
        <v>889</v>
      </c>
    </row>
    <row r="349" spans="1:15">
      <c r="A349" s="134">
        <v>1</v>
      </c>
      <c r="B349">
        <v>2007</v>
      </c>
      <c r="C349">
        <v>20070829</v>
      </c>
      <c r="D349">
        <v>23</v>
      </c>
      <c r="E349">
        <v>12</v>
      </c>
      <c r="F349" t="s">
        <v>264</v>
      </c>
      <c r="G349">
        <v>632284</v>
      </c>
      <c r="H349">
        <v>3.04</v>
      </c>
      <c r="I349" t="s">
        <v>103</v>
      </c>
      <c r="J349" t="s">
        <v>723</v>
      </c>
      <c r="K349">
        <v>2003</v>
      </c>
      <c r="L349">
        <v>3</v>
      </c>
      <c r="M349">
        <v>2004</v>
      </c>
      <c r="N349" t="e">
        <f>VLOOKUP(G349,#REF!,2,FALSE)</f>
        <v>#REF!</v>
      </c>
      <c r="O349" t="s">
        <v>889</v>
      </c>
    </row>
    <row r="350" spans="1:15">
      <c r="A350" s="134">
        <v>1</v>
      </c>
      <c r="B350">
        <v>2007</v>
      </c>
      <c r="C350">
        <v>20070829</v>
      </c>
      <c r="D350">
        <v>23</v>
      </c>
      <c r="E350">
        <v>12</v>
      </c>
      <c r="F350" t="s">
        <v>264</v>
      </c>
      <c r="G350">
        <v>632284</v>
      </c>
      <c r="H350">
        <v>3.04</v>
      </c>
      <c r="I350" t="s">
        <v>103</v>
      </c>
      <c r="J350" t="s">
        <v>723</v>
      </c>
      <c r="K350">
        <v>2003</v>
      </c>
      <c r="L350">
        <v>3</v>
      </c>
      <c r="M350">
        <v>2004</v>
      </c>
      <c r="N350" t="e">
        <f>VLOOKUP(G350,#REF!,2,FALSE)</f>
        <v>#REF!</v>
      </c>
      <c r="O350" t="s">
        <v>889</v>
      </c>
    </row>
    <row r="351" spans="1:15">
      <c r="A351" s="134">
        <v>1</v>
      </c>
      <c r="B351">
        <v>2007</v>
      </c>
      <c r="C351">
        <v>20070829</v>
      </c>
      <c r="D351">
        <v>23</v>
      </c>
      <c r="E351">
        <v>12</v>
      </c>
      <c r="F351" t="s">
        <v>264</v>
      </c>
      <c r="G351">
        <v>632284</v>
      </c>
      <c r="H351">
        <v>3.04</v>
      </c>
      <c r="I351" t="s">
        <v>103</v>
      </c>
      <c r="J351" t="s">
        <v>723</v>
      </c>
      <c r="K351">
        <v>2003</v>
      </c>
      <c r="L351">
        <v>3</v>
      </c>
      <c r="M351">
        <v>2004</v>
      </c>
      <c r="N351" t="e">
        <f>VLOOKUP(G351,#REF!,2,FALSE)</f>
        <v>#REF!</v>
      </c>
      <c r="O351" t="s">
        <v>889</v>
      </c>
    </row>
    <row r="352" spans="1:15">
      <c r="A352" s="134">
        <v>1</v>
      </c>
      <c r="B352">
        <v>2007</v>
      </c>
      <c r="C352">
        <v>20070829</v>
      </c>
      <c r="D352">
        <v>23</v>
      </c>
      <c r="E352">
        <v>12</v>
      </c>
      <c r="F352" t="s">
        <v>264</v>
      </c>
      <c r="G352">
        <v>632284</v>
      </c>
      <c r="H352">
        <v>3.04</v>
      </c>
      <c r="I352" t="s">
        <v>103</v>
      </c>
      <c r="J352" t="s">
        <v>723</v>
      </c>
      <c r="K352">
        <v>2003</v>
      </c>
      <c r="L352">
        <v>3</v>
      </c>
      <c r="M352">
        <v>2004</v>
      </c>
      <c r="N352" t="e">
        <f>VLOOKUP(G352,#REF!,2,FALSE)</f>
        <v>#REF!</v>
      </c>
      <c r="O352" t="s">
        <v>889</v>
      </c>
    </row>
    <row r="353" spans="1:15">
      <c r="A353" s="134">
        <v>1</v>
      </c>
      <c r="B353">
        <v>2007</v>
      </c>
      <c r="C353">
        <v>20070904</v>
      </c>
      <c r="D353">
        <v>23</v>
      </c>
      <c r="E353">
        <v>12</v>
      </c>
      <c r="F353" t="s">
        <v>264</v>
      </c>
      <c r="G353">
        <v>632284</v>
      </c>
      <c r="H353">
        <v>3.79</v>
      </c>
      <c r="I353" t="s">
        <v>103</v>
      </c>
      <c r="J353" t="s">
        <v>723</v>
      </c>
      <c r="K353">
        <v>2003</v>
      </c>
      <c r="L353">
        <v>3</v>
      </c>
      <c r="M353">
        <v>2004</v>
      </c>
      <c r="N353" t="e">
        <f>VLOOKUP(G353,#REF!,2,FALSE)</f>
        <v>#REF!</v>
      </c>
      <c r="O353" t="s">
        <v>889</v>
      </c>
    </row>
    <row r="354" spans="1:15">
      <c r="A354" s="134">
        <v>1</v>
      </c>
      <c r="B354">
        <v>2007</v>
      </c>
      <c r="C354">
        <v>20070904</v>
      </c>
      <c r="D354">
        <v>23</v>
      </c>
      <c r="E354">
        <v>12</v>
      </c>
      <c r="F354" t="s">
        <v>264</v>
      </c>
      <c r="G354">
        <v>632284</v>
      </c>
      <c r="H354">
        <v>3.79</v>
      </c>
      <c r="I354" t="s">
        <v>103</v>
      </c>
      <c r="J354" t="s">
        <v>723</v>
      </c>
      <c r="K354">
        <v>2003</v>
      </c>
      <c r="L354">
        <v>3</v>
      </c>
      <c r="M354">
        <v>2004</v>
      </c>
      <c r="N354" t="e">
        <f>VLOOKUP(G354,#REF!,2,FALSE)</f>
        <v>#REF!</v>
      </c>
      <c r="O354" t="s">
        <v>889</v>
      </c>
    </row>
    <row r="355" spans="1:15">
      <c r="A355" s="134">
        <v>1</v>
      </c>
      <c r="B355">
        <v>2007</v>
      </c>
      <c r="C355">
        <v>20070904</v>
      </c>
      <c r="D355">
        <v>23</v>
      </c>
      <c r="E355">
        <v>12</v>
      </c>
      <c r="F355" t="s">
        <v>264</v>
      </c>
      <c r="G355">
        <v>632284</v>
      </c>
      <c r="H355">
        <v>3.79</v>
      </c>
      <c r="I355" t="s">
        <v>103</v>
      </c>
      <c r="J355" t="s">
        <v>723</v>
      </c>
      <c r="K355">
        <v>2003</v>
      </c>
      <c r="L355">
        <v>3</v>
      </c>
      <c r="M355">
        <v>2004</v>
      </c>
      <c r="N355" t="e">
        <f>VLOOKUP(G355,#REF!,2,FALSE)</f>
        <v>#REF!</v>
      </c>
      <c r="O355" t="s">
        <v>889</v>
      </c>
    </row>
    <row r="356" spans="1:15">
      <c r="A356" s="134">
        <v>1</v>
      </c>
      <c r="B356">
        <v>2007</v>
      </c>
      <c r="C356">
        <v>20070904</v>
      </c>
      <c r="D356">
        <v>23</v>
      </c>
      <c r="E356">
        <v>12</v>
      </c>
      <c r="F356" t="s">
        <v>264</v>
      </c>
      <c r="G356">
        <v>632284</v>
      </c>
      <c r="H356">
        <v>3.79</v>
      </c>
      <c r="I356" t="s">
        <v>103</v>
      </c>
      <c r="J356" t="s">
        <v>723</v>
      </c>
      <c r="K356">
        <v>2003</v>
      </c>
      <c r="L356">
        <v>3</v>
      </c>
      <c r="M356">
        <v>2004</v>
      </c>
      <c r="N356" t="e">
        <f>VLOOKUP(G356,#REF!,2,FALSE)</f>
        <v>#REF!</v>
      </c>
      <c r="O356" t="s">
        <v>889</v>
      </c>
    </row>
    <row r="357" spans="1:15">
      <c r="A357" s="134">
        <v>1</v>
      </c>
      <c r="B357">
        <v>2007</v>
      </c>
      <c r="C357">
        <v>20070904</v>
      </c>
      <c r="D357">
        <v>23</v>
      </c>
      <c r="E357">
        <v>12</v>
      </c>
      <c r="F357" t="s">
        <v>264</v>
      </c>
      <c r="G357">
        <v>632284</v>
      </c>
      <c r="H357">
        <v>3.79</v>
      </c>
      <c r="I357" t="s">
        <v>103</v>
      </c>
      <c r="J357" t="s">
        <v>723</v>
      </c>
      <c r="K357">
        <v>2003</v>
      </c>
      <c r="L357">
        <v>3</v>
      </c>
      <c r="M357">
        <v>2004</v>
      </c>
      <c r="N357" t="e">
        <f>VLOOKUP(G357,#REF!,2,FALSE)</f>
        <v>#REF!</v>
      </c>
      <c r="O357" t="s">
        <v>889</v>
      </c>
    </row>
    <row r="358" spans="1:15">
      <c r="A358" s="134">
        <v>1</v>
      </c>
      <c r="B358">
        <v>2006</v>
      </c>
      <c r="C358">
        <v>20060822</v>
      </c>
      <c r="D358">
        <v>23</v>
      </c>
      <c r="E358">
        <v>12</v>
      </c>
      <c r="F358" t="s">
        <v>264</v>
      </c>
      <c r="G358">
        <v>632786</v>
      </c>
      <c r="H358">
        <v>1.82</v>
      </c>
      <c r="I358" t="s">
        <v>79</v>
      </c>
      <c r="J358" t="s">
        <v>729</v>
      </c>
      <c r="K358">
        <v>2004</v>
      </c>
      <c r="L358">
        <v>3</v>
      </c>
      <c r="M358">
        <v>2005</v>
      </c>
      <c r="N358" t="e">
        <f>VLOOKUP(G358,#REF!,2,FALSE)</f>
        <v>#REF!</v>
      </c>
      <c r="O358" t="s">
        <v>889</v>
      </c>
    </row>
    <row r="359" spans="1:15">
      <c r="A359" s="134">
        <v>1</v>
      </c>
      <c r="B359">
        <v>2007</v>
      </c>
      <c r="C359">
        <v>20070916</v>
      </c>
      <c r="D359">
        <v>23</v>
      </c>
      <c r="E359">
        <v>12</v>
      </c>
      <c r="F359" t="s">
        <v>264</v>
      </c>
      <c r="G359">
        <v>632786</v>
      </c>
      <c r="H359">
        <v>16.190000000000001</v>
      </c>
      <c r="I359" t="s">
        <v>79</v>
      </c>
      <c r="J359" t="s">
        <v>729</v>
      </c>
      <c r="K359">
        <v>2004</v>
      </c>
      <c r="L359">
        <v>3</v>
      </c>
      <c r="M359">
        <v>2005</v>
      </c>
      <c r="N359" t="e">
        <f>VLOOKUP(G359,#REF!,2,FALSE)</f>
        <v>#REF!</v>
      </c>
      <c r="O359" t="s">
        <v>889</v>
      </c>
    </row>
    <row r="360" spans="1:15">
      <c r="A360" s="134">
        <v>1</v>
      </c>
      <c r="B360">
        <v>2007</v>
      </c>
      <c r="C360">
        <v>20070916</v>
      </c>
      <c r="D360">
        <v>23</v>
      </c>
      <c r="E360">
        <v>12</v>
      </c>
      <c r="F360" t="s">
        <v>264</v>
      </c>
      <c r="G360">
        <v>632786</v>
      </c>
      <c r="H360">
        <v>16.190000000000001</v>
      </c>
      <c r="I360" t="s">
        <v>79</v>
      </c>
      <c r="J360" t="s">
        <v>729</v>
      </c>
      <c r="K360">
        <v>2004</v>
      </c>
      <c r="L360">
        <v>3</v>
      </c>
      <c r="M360">
        <v>2005</v>
      </c>
      <c r="N360" t="e">
        <f>VLOOKUP(G360,#REF!,2,FALSE)</f>
        <v>#REF!</v>
      </c>
      <c r="O360" t="s">
        <v>889</v>
      </c>
    </row>
    <row r="361" spans="1:15">
      <c r="A361" s="134">
        <v>1</v>
      </c>
      <c r="B361">
        <v>2007</v>
      </c>
      <c r="C361">
        <v>20070829</v>
      </c>
      <c r="D361">
        <v>23</v>
      </c>
      <c r="E361">
        <v>12</v>
      </c>
      <c r="F361" t="s">
        <v>264</v>
      </c>
      <c r="G361">
        <v>632880</v>
      </c>
      <c r="H361">
        <v>3.04</v>
      </c>
      <c r="I361" t="s">
        <v>98</v>
      </c>
      <c r="J361" t="s">
        <v>707</v>
      </c>
      <c r="K361">
        <v>2004</v>
      </c>
      <c r="L361">
        <v>3</v>
      </c>
      <c r="M361">
        <v>2006</v>
      </c>
      <c r="N361" t="e">
        <f>VLOOKUP(G361,#REF!,2,FALSE)</f>
        <v>#REF!</v>
      </c>
      <c r="O361" t="s">
        <v>889</v>
      </c>
    </row>
    <row r="362" spans="1:15">
      <c r="A362" s="134">
        <v>1</v>
      </c>
      <c r="B362">
        <v>2006</v>
      </c>
      <c r="C362">
        <v>20060817</v>
      </c>
      <c r="D362">
        <v>23</v>
      </c>
      <c r="E362">
        <v>12</v>
      </c>
      <c r="F362" t="s">
        <v>264</v>
      </c>
      <c r="G362">
        <v>632965</v>
      </c>
      <c r="H362">
        <v>2.37</v>
      </c>
      <c r="I362" t="s">
        <v>103</v>
      </c>
      <c r="J362" t="s">
        <v>723</v>
      </c>
      <c r="K362">
        <v>2004</v>
      </c>
      <c r="L362">
        <v>3</v>
      </c>
      <c r="M362">
        <v>2005</v>
      </c>
      <c r="N362" t="e">
        <f>VLOOKUP(G362,#REF!,2,FALSE)</f>
        <v>#REF!</v>
      </c>
      <c r="O362" t="s">
        <v>889</v>
      </c>
    </row>
    <row r="363" spans="1:15">
      <c r="A363" s="134">
        <v>1</v>
      </c>
      <c r="B363">
        <v>2006</v>
      </c>
      <c r="C363">
        <v>20060817</v>
      </c>
      <c r="D363">
        <v>23</v>
      </c>
      <c r="E363">
        <v>12</v>
      </c>
      <c r="F363" t="s">
        <v>264</v>
      </c>
      <c r="G363">
        <v>632965</v>
      </c>
      <c r="H363">
        <v>2.37</v>
      </c>
      <c r="I363" t="s">
        <v>103</v>
      </c>
      <c r="J363" t="s">
        <v>723</v>
      </c>
      <c r="K363">
        <v>2004</v>
      </c>
      <c r="L363">
        <v>3</v>
      </c>
      <c r="M363">
        <v>2005</v>
      </c>
      <c r="N363" t="e">
        <f>VLOOKUP(G363,#REF!,2,FALSE)</f>
        <v>#REF!</v>
      </c>
      <c r="O363" t="s">
        <v>889</v>
      </c>
    </row>
    <row r="364" spans="1:15">
      <c r="A364" s="134">
        <v>1</v>
      </c>
      <c r="B364">
        <v>2006</v>
      </c>
      <c r="C364">
        <v>20060817</v>
      </c>
      <c r="D364">
        <v>23</v>
      </c>
      <c r="E364">
        <v>12</v>
      </c>
      <c r="F364" t="s">
        <v>264</v>
      </c>
      <c r="G364">
        <v>632965</v>
      </c>
      <c r="H364">
        <v>2.37</v>
      </c>
      <c r="I364" t="s">
        <v>103</v>
      </c>
      <c r="J364" t="s">
        <v>723</v>
      </c>
      <c r="K364">
        <v>2004</v>
      </c>
      <c r="L364">
        <v>3</v>
      </c>
      <c r="M364">
        <v>2005</v>
      </c>
      <c r="N364" t="e">
        <f>VLOOKUP(G364,#REF!,2,FALSE)</f>
        <v>#REF!</v>
      </c>
      <c r="O364" t="s">
        <v>889</v>
      </c>
    </row>
    <row r="365" spans="1:15">
      <c r="A365" s="134">
        <v>1</v>
      </c>
      <c r="B365">
        <v>2006</v>
      </c>
      <c r="C365">
        <v>20060817</v>
      </c>
      <c r="D365">
        <v>23</v>
      </c>
      <c r="E365">
        <v>12</v>
      </c>
      <c r="F365" t="s">
        <v>264</v>
      </c>
      <c r="G365">
        <v>632965</v>
      </c>
      <c r="H365">
        <v>2.37</v>
      </c>
      <c r="I365" t="s">
        <v>103</v>
      </c>
      <c r="J365" t="s">
        <v>723</v>
      </c>
      <c r="K365">
        <v>2004</v>
      </c>
      <c r="L365">
        <v>3</v>
      </c>
      <c r="M365">
        <v>2005</v>
      </c>
      <c r="N365" t="e">
        <f>VLOOKUP(G365,#REF!,2,FALSE)</f>
        <v>#REF!</v>
      </c>
      <c r="O365" t="s">
        <v>889</v>
      </c>
    </row>
    <row r="366" spans="1:15">
      <c r="A366" s="134">
        <v>1</v>
      </c>
      <c r="B366">
        <v>2006</v>
      </c>
      <c r="C366">
        <v>20060817</v>
      </c>
      <c r="D366">
        <v>23</v>
      </c>
      <c r="E366">
        <v>12</v>
      </c>
      <c r="F366" t="s">
        <v>264</v>
      </c>
      <c r="G366">
        <v>632965</v>
      </c>
      <c r="H366">
        <v>2.37</v>
      </c>
      <c r="I366" t="s">
        <v>103</v>
      </c>
      <c r="J366" t="s">
        <v>723</v>
      </c>
      <c r="K366">
        <v>2004</v>
      </c>
      <c r="L366">
        <v>3</v>
      </c>
      <c r="M366">
        <v>2005</v>
      </c>
      <c r="N366" t="e">
        <f>VLOOKUP(G366,#REF!,2,FALSE)</f>
        <v>#REF!</v>
      </c>
      <c r="O366" t="s">
        <v>889</v>
      </c>
    </row>
    <row r="367" spans="1:15">
      <c r="A367" s="134">
        <v>1</v>
      </c>
      <c r="B367">
        <v>2006</v>
      </c>
      <c r="C367">
        <v>20060822</v>
      </c>
      <c r="D367">
        <v>23</v>
      </c>
      <c r="E367">
        <v>12</v>
      </c>
      <c r="F367" t="s">
        <v>264</v>
      </c>
      <c r="G367">
        <v>632965</v>
      </c>
      <c r="H367">
        <v>1.82</v>
      </c>
      <c r="I367" t="s">
        <v>103</v>
      </c>
      <c r="J367" t="s">
        <v>723</v>
      </c>
      <c r="K367">
        <v>2004</v>
      </c>
      <c r="L367">
        <v>3</v>
      </c>
      <c r="M367">
        <v>2005</v>
      </c>
      <c r="N367" t="e">
        <f>VLOOKUP(G367,#REF!,2,FALSE)</f>
        <v>#REF!</v>
      </c>
      <c r="O367" t="s">
        <v>889</v>
      </c>
    </row>
    <row r="368" spans="1:15">
      <c r="A368" s="134">
        <v>1</v>
      </c>
      <c r="B368">
        <v>2006</v>
      </c>
      <c r="C368">
        <v>20060822</v>
      </c>
      <c r="D368">
        <v>23</v>
      </c>
      <c r="E368">
        <v>12</v>
      </c>
      <c r="F368" t="s">
        <v>264</v>
      </c>
      <c r="G368">
        <v>632965</v>
      </c>
      <c r="H368">
        <v>1.82</v>
      </c>
      <c r="I368" t="s">
        <v>103</v>
      </c>
      <c r="J368" t="s">
        <v>723</v>
      </c>
      <c r="K368">
        <v>2004</v>
      </c>
      <c r="L368">
        <v>3</v>
      </c>
      <c r="M368">
        <v>2005</v>
      </c>
      <c r="N368" t="e">
        <f>VLOOKUP(G368,#REF!,2,FALSE)</f>
        <v>#REF!</v>
      </c>
      <c r="O368" t="s">
        <v>889</v>
      </c>
    </row>
    <row r="369" spans="1:15">
      <c r="A369" s="134">
        <v>1</v>
      </c>
      <c r="B369">
        <v>2006</v>
      </c>
      <c r="C369">
        <v>20060830</v>
      </c>
      <c r="D369">
        <v>23</v>
      </c>
      <c r="E369">
        <v>12</v>
      </c>
      <c r="F369" t="s">
        <v>264</v>
      </c>
      <c r="G369">
        <v>632965</v>
      </c>
      <c r="H369">
        <v>0</v>
      </c>
      <c r="I369" t="s">
        <v>103</v>
      </c>
      <c r="J369" t="s">
        <v>723</v>
      </c>
      <c r="K369">
        <v>2004</v>
      </c>
      <c r="L369">
        <v>3</v>
      </c>
      <c r="M369">
        <v>2005</v>
      </c>
      <c r="N369" t="e">
        <f>VLOOKUP(G369,#REF!,2,FALSE)</f>
        <v>#REF!</v>
      </c>
      <c r="O369" t="s">
        <v>889</v>
      </c>
    </row>
    <row r="370" spans="1:15">
      <c r="A370" s="134">
        <v>1</v>
      </c>
      <c r="B370">
        <v>2007</v>
      </c>
      <c r="C370">
        <v>20070816</v>
      </c>
      <c r="D370">
        <v>23</v>
      </c>
      <c r="E370">
        <v>12</v>
      </c>
      <c r="F370" t="s">
        <v>264</v>
      </c>
      <c r="G370">
        <v>632965</v>
      </c>
      <c r="H370">
        <v>1.5</v>
      </c>
      <c r="I370" t="s">
        <v>103</v>
      </c>
      <c r="J370" t="s">
        <v>723</v>
      </c>
      <c r="K370">
        <v>2004</v>
      </c>
      <c r="L370">
        <v>3</v>
      </c>
      <c r="M370">
        <v>2005</v>
      </c>
      <c r="N370" t="e">
        <f>VLOOKUP(G370,#REF!,2,FALSE)</f>
        <v>#REF!</v>
      </c>
      <c r="O370" t="s">
        <v>889</v>
      </c>
    </row>
    <row r="371" spans="1:15">
      <c r="A371" s="134">
        <v>1</v>
      </c>
      <c r="B371">
        <v>2007</v>
      </c>
      <c r="C371">
        <v>20070816</v>
      </c>
      <c r="D371">
        <v>23</v>
      </c>
      <c r="E371">
        <v>12</v>
      </c>
      <c r="F371" t="s">
        <v>264</v>
      </c>
      <c r="G371">
        <v>632965</v>
      </c>
      <c r="H371">
        <v>1.5</v>
      </c>
      <c r="I371" t="s">
        <v>103</v>
      </c>
      <c r="J371" t="s">
        <v>723</v>
      </c>
      <c r="K371">
        <v>2004</v>
      </c>
      <c r="L371">
        <v>3</v>
      </c>
      <c r="M371">
        <v>2005</v>
      </c>
      <c r="N371" t="e">
        <f>VLOOKUP(G371,#REF!,2,FALSE)</f>
        <v>#REF!</v>
      </c>
      <c r="O371" t="s">
        <v>889</v>
      </c>
    </row>
    <row r="372" spans="1:15">
      <c r="A372" s="134">
        <v>1</v>
      </c>
      <c r="B372">
        <v>2007</v>
      </c>
      <c r="C372">
        <v>20070816</v>
      </c>
      <c r="D372">
        <v>23</v>
      </c>
      <c r="E372">
        <v>12</v>
      </c>
      <c r="F372" t="s">
        <v>264</v>
      </c>
      <c r="G372">
        <v>632965</v>
      </c>
      <c r="H372">
        <v>1.5</v>
      </c>
      <c r="I372" t="s">
        <v>103</v>
      </c>
      <c r="J372" t="s">
        <v>723</v>
      </c>
      <c r="K372">
        <v>2004</v>
      </c>
      <c r="L372">
        <v>3</v>
      </c>
      <c r="M372">
        <v>2005</v>
      </c>
      <c r="N372" t="e">
        <f>VLOOKUP(G372,#REF!,2,FALSE)</f>
        <v>#REF!</v>
      </c>
      <c r="O372" t="s">
        <v>889</v>
      </c>
    </row>
    <row r="373" spans="1:15">
      <c r="A373" s="134">
        <v>1</v>
      </c>
      <c r="B373">
        <v>2007</v>
      </c>
      <c r="C373">
        <v>20070816</v>
      </c>
      <c r="D373">
        <v>23</v>
      </c>
      <c r="E373">
        <v>12</v>
      </c>
      <c r="F373" t="s">
        <v>264</v>
      </c>
      <c r="G373">
        <v>632965</v>
      </c>
      <c r="H373">
        <v>1.5</v>
      </c>
      <c r="I373" t="s">
        <v>103</v>
      </c>
      <c r="J373" t="s">
        <v>723</v>
      </c>
      <c r="K373">
        <v>2004</v>
      </c>
      <c r="L373">
        <v>3</v>
      </c>
      <c r="M373">
        <v>2005</v>
      </c>
      <c r="N373" t="e">
        <f>VLOOKUP(G373,#REF!,2,FALSE)</f>
        <v>#REF!</v>
      </c>
      <c r="O373" t="s">
        <v>889</v>
      </c>
    </row>
    <row r="374" spans="1:15">
      <c r="A374" s="134">
        <v>1</v>
      </c>
      <c r="B374">
        <v>2007</v>
      </c>
      <c r="C374">
        <v>20070816</v>
      </c>
      <c r="D374">
        <v>23</v>
      </c>
      <c r="E374">
        <v>12</v>
      </c>
      <c r="F374" t="s">
        <v>264</v>
      </c>
      <c r="G374">
        <v>632965</v>
      </c>
      <c r="H374">
        <v>1.5</v>
      </c>
      <c r="I374" t="s">
        <v>103</v>
      </c>
      <c r="J374" t="s">
        <v>723</v>
      </c>
      <c r="K374">
        <v>2004</v>
      </c>
      <c r="L374">
        <v>3</v>
      </c>
      <c r="M374">
        <v>2005</v>
      </c>
      <c r="N374" t="e">
        <f>VLOOKUP(G374,#REF!,2,FALSE)</f>
        <v>#REF!</v>
      </c>
      <c r="O374" t="s">
        <v>889</v>
      </c>
    </row>
    <row r="375" spans="1:15">
      <c r="A375" s="134">
        <v>1</v>
      </c>
      <c r="B375">
        <v>2007</v>
      </c>
      <c r="C375">
        <v>20070816</v>
      </c>
      <c r="D375">
        <v>23</v>
      </c>
      <c r="E375">
        <v>12</v>
      </c>
      <c r="F375" t="s">
        <v>264</v>
      </c>
      <c r="G375">
        <v>632965</v>
      </c>
      <c r="H375">
        <v>1.5</v>
      </c>
      <c r="I375" t="s">
        <v>103</v>
      </c>
      <c r="J375" t="s">
        <v>723</v>
      </c>
      <c r="K375">
        <v>2004</v>
      </c>
      <c r="L375">
        <v>3</v>
      </c>
      <c r="M375">
        <v>2005</v>
      </c>
      <c r="N375" t="e">
        <f>VLOOKUP(G375,#REF!,2,FALSE)</f>
        <v>#REF!</v>
      </c>
      <c r="O375" t="s">
        <v>889</v>
      </c>
    </row>
    <row r="376" spans="1:15">
      <c r="A376" s="134">
        <v>1</v>
      </c>
      <c r="B376">
        <v>2007</v>
      </c>
      <c r="C376">
        <v>20070817</v>
      </c>
      <c r="D376">
        <v>23</v>
      </c>
      <c r="E376">
        <v>12</v>
      </c>
      <c r="F376" t="s">
        <v>264</v>
      </c>
      <c r="G376">
        <v>632965</v>
      </c>
      <c r="H376">
        <v>1.5</v>
      </c>
      <c r="I376" t="s">
        <v>103</v>
      </c>
      <c r="J376" t="s">
        <v>723</v>
      </c>
      <c r="K376">
        <v>2004</v>
      </c>
      <c r="L376">
        <v>3</v>
      </c>
      <c r="M376">
        <v>2005</v>
      </c>
      <c r="N376" t="e">
        <f>VLOOKUP(G376,#REF!,2,FALSE)</f>
        <v>#REF!</v>
      </c>
      <c r="O376" t="s">
        <v>889</v>
      </c>
    </row>
    <row r="377" spans="1:15">
      <c r="A377" s="134">
        <v>1</v>
      </c>
      <c r="B377">
        <v>2007</v>
      </c>
      <c r="C377">
        <v>20070829</v>
      </c>
      <c r="D377">
        <v>23</v>
      </c>
      <c r="E377">
        <v>12</v>
      </c>
      <c r="F377" t="s">
        <v>264</v>
      </c>
      <c r="G377">
        <v>632965</v>
      </c>
      <c r="H377">
        <v>3.04</v>
      </c>
      <c r="I377" t="s">
        <v>103</v>
      </c>
      <c r="J377" t="s">
        <v>723</v>
      </c>
      <c r="K377">
        <v>2004</v>
      </c>
      <c r="L377">
        <v>3</v>
      </c>
      <c r="M377">
        <v>2005</v>
      </c>
      <c r="N377" t="e">
        <f>VLOOKUP(G377,#REF!,2,FALSE)</f>
        <v>#REF!</v>
      </c>
      <c r="O377" t="s">
        <v>889</v>
      </c>
    </row>
    <row r="378" spans="1:15">
      <c r="A378" s="134">
        <v>1</v>
      </c>
      <c r="B378">
        <v>2007</v>
      </c>
      <c r="C378">
        <v>20070829</v>
      </c>
      <c r="D378">
        <v>23</v>
      </c>
      <c r="E378">
        <v>12</v>
      </c>
      <c r="F378" t="s">
        <v>264</v>
      </c>
      <c r="G378">
        <v>632965</v>
      </c>
      <c r="H378">
        <v>3.04</v>
      </c>
      <c r="I378" t="s">
        <v>103</v>
      </c>
      <c r="J378" t="s">
        <v>723</v>
      </c>
      <c r="K378">
        <v>2004</v>
      </c>
      <c r="L378">
        <v>3</v>
      </c>
      <c r="M378">
        <v>2005</v>
      </c>
      <c r="N378" t="e">
        <f>VLOOKUP(G378,#REF!,2,FALSE)</f>
        <v>#REF!</v>
      </c>
      <c r="O378" t="s">
        <v>889</v>
      </c>
    </row>
    <row r="379" spans="1:15">
      <c r="A379" s="134">
        <v>1</v>
      </c>
      <c r="B379">
        <v>2007</v>
      </c>
      <c r="C379">
        <v>20070829</v>
      </c>
      <c r="D379">
        <v>23</v>
      </c>
      <c r="E379">
        <v>12</v>
      </c>
      <c r="F379" t="s">
        <v>264</v>
      </c>
      <c r="G379">
        <v>632965</v>
      </c>
      <c r="H379">
        <v>3.04</v>
      </c>
      <c r="I379" t="s">
        <v>103</v>
      </c>
      <c r="J379" t="s">
        <v>723</v>
      </c>
      <c r="K379">
        <v>2004</v>
      </c>
      <c r="L379">
        <v>3</v>
      </c>
      <c r="M379">
        <v>2005</v>
      </c>
      <c r="N379" t="e">
        <f>VLOOKUP(G379,#REF!,2,FALSE)</f>
        <v>#REF!</v>
      </c>
      <c r="O379" t="s">
        <v>889</v>
      </c>
    </row>
    <row r="380" spans="1:15">
      <c r="A380" s="134">
        <v>1</v>
      </c>
      <c r="B380">
        <v>2007</v>
      </c>
      <c r="C380">
        <v>20070829</v>
      </c>
      <c r="D380">
        <v>23</v>
      </c>
      <c r="E380">
        <v>12</v>
      </c>
      <c r="F380" t="s">
        <v>264</v>
      </c>
      <c r="G380">
        <v>632965</v>
      </c>
      <c r="H380">
        <v>3.04</v>
      </c>
      <c r="I380" t="s">
        <v>103</v>
      </c>
      <c r="J380" t="s">
        <v>723</v>
      </c>
      <c r="K380">
        <v>2004</v>
      </c>
      <c r="L380">
        <v>3</v>
      </c>
      <c r="M380">
        <v>2005</v>
      </c>
      <c r="N380" t="e">
        <f>VLOOKUP(G380,#REF!,2,FALSE)</f>
        <v>#REF!</v>
      </c>
      <c r="O380" t="s">
        <v>889</v>
      </c>
    </row>
    <row r="381" spans="1:15">
      <c r="A381" s="134">
        <v>1</v>
      </c>
      <c r="B381">
        <v>2007</v>
      </c>
      <c r="C381">
        <v>20070829</v>
      </c>
      <c r="D381">
        <v>23</v>
      </c>
      <c r="E381">
        <v>12</v>
      </c>
      <c r="F381" t="s">
        <v>264</v>
      </c>
      <c r="G381">
        <v>632965</v>
      </c>
      <c r="H381">
        <v>3.04</v>
      </c>
      <c r="I381" t="s">
        <v>103</v>
      </c>
      <c r="J381" t="s">
        <v>723</v>
      </c>
      <c r="K381">
        <v>2004</v>
      </c>
      <c r="L381">
        <v>3</v>
      </c>
      <c r="M381">
        <v>2005</v>
      </c>
      <c r="N381" t="e">
        <f>VLOOKUP(G381,#REF!,2,FALSE)</f>
        <v>#REF!</v>
      </c>
      <c r="O381" t="s">
        <v>889</v>
      </c>
    </row>
    <row r="382" spans="1:15">
      <c r="A382" s="134">
        <v>1</v>
      </c>
      <c r="B382">
        <v>2007</v>
      </c>
      <c r="C382">
        <v>20070831</v>
      </c>
      <c r="D382">
        <v>23</v>
      </c>
      <c r="E382">
        <v>12</v>
      </c>
      <c r="F382" t="s">
        <v>264</v>
      </c>
      <c r="G382">
        <v>632965</v>
      </c>
      <c r="H382">
        <v>3.04</v>
      </c>
      <c r="I382" t="s">
        <v>103</v>
      </c>
      <c r="J382" t="s">
        <v>723</v>
      </c>
      <c r="K382">
        <v>2004</v>
      </c>
      <c r="L382">
        <v>3</v>
      </c>
      <c r="M382">
        <v>2005</v>
      </c>
      <c r="N382" t="e">
        <f>VLOOKUP(G382,#REF!,2,FALSE)</f>
        <v>#REF!</v>
      </c>
      <c r="O382" t="s">
        <v>889</v>
      </c>
    </row>
    <row r="383" spans="1:15">
      <c r="A383" s="134">
        <v>1</v>
      </c>
      <c r="B383">
        <v>2007</v>
      </c>
      <c r="C383">
        <v>20070831</v>
      </c>
      <c r="D383">
        <v>23</v>
      </c>
      <c r="E383">
        <v>12</v>
      </c>
      <c r="F383" t="s">
        <v>264</v>
      </c>
      <c r="G383">
        <v>632965</v>
      </c>
      <c r="H383">
        <v>3.04</v>
      </c>
      <c r="I383" t="s">
        <v>103</v>
      </c>
      <c r="J383" t="s">
        <v>723</v>
      </c>
      <c r="K383">
        <v>2004</v>
      </c>
      <c r="L383">
        <v>3</v>
      </c>
      <c r="M383">
        <v>2005</v>
      </c>
      <c r="N383" t="e">
        <f>VLOOKUP(G383,#REF!,2,FALSE)</f>
        <v>#REF!</v>
      </c>
      <c r="O383" t="s">
        <v>889</v>
      </c>
    </row>
    <row r="384" spans="1:15">
      <c r="A384" s="134">
        <v>1</v>
      </c>
      <c r="B384">
        <v>2007</v>
      </c>
      <c r="C384">
        <v>20070831</v>
      </c>
      <c r="D384">
        <v>23</v>
      </c>
      <c r="E384">
        <v>12</v>
      </c>
      <c r="F384" t="s">
        <v>264</v>
      </c>
      <c r="G384">
        <v>632965</v>
      </c>
      <c r="H384">
        <v>3.04</v>
      </c>
      <c r="I384" t="s">
        <v>103</v>
      </c>
      <c r="J384" t="s">
        <v>723</v>
      </c>
      <c r="K384">
        <v>2004</v>
      </c>
      <c r="L384">
        <v>3</v>
      </c>
      <c r="M384">
        <v>2005</v>
      </c>
      <c r="N384" t="e">
        <f>VLOOKUP(G384,#REF!,2,FALSE)</f>
        <v>#REF!</v>
      </c>
      <c r="O384" t="s">
        <v>889</v>
      </c>
    </row>
    <row r="385" spans="1:15">
      <c r="A385" s="134">
        <v>1</v>
      </c>
      <c r="B385">
        <v>2007</v>
      </c>
      <c r="C385">
        <v>20070813</v>
      </c>
      <c r="D385">
        <v>23</v>
      </c>
      <c r="E385">
        <v>12</v>
      </c>
      <c r="F385" t="s">
        <v>264</v>
      </c>
      <c r="G385">
        <v>632965</v>
      </c>
      <c r="H385">
        <v>1.5</v>
      </c>
      <c r="I385" t="s">
        <v>103</v>
      </c>
      <c r="J385" t="s">
        <v>723</v>
      </c>
      <c r="K385">
        <v>2004</v>
      </c>
      <c r="L385">
        <v>3</v>
      </c>
      <c r="M385">
        <v>2005</v>
      </c>
      <c r="N385" t="e">
        <f>VLOOKUP(G385,#REF!,2,FALSE)</f>
        <v>#REF!</v>
      </c>
      <c r="O385" t="s">
        <v>889</v>
      </c>
    </row>
    <row r="386" spans="1:15">
      <c r="A386" s="134">
        <v>1</v>
      </c>
      <c r="B386">
        <v>2007</v>
      </c>
      <c r="C386">
        <v>20070813</v>
      </c>
      <c r="D386">
        <v>23</v>
      </c>
      <c r="E386">
        <v>12</v>
      </c>
      <c r="F386" t="s">
        <v>264</v>
      </c>
      <c r="G386">
        <v>632965</v>
      </c>
      <c r="H386">
        <v>1.5</v>
      </c>
      <c r="I386" t="s">
        <v>103</v>
      </c>
      <c r="J386" t="s">
        <v>723</v>
      </c>
      <c r="K386">
        <v>2004</v>
      </c>
      <c r="L386">
        <v>3</v>
      </c>
      <c r="M386">
        <v>2005</v>
      </c>
      <c r="N386" t="e">
        <f>VLOOKUP(G386,#REF!,2,FALSE)</f>
        <v>#REF!</v>
      </c>
      <c r="O386" t="s">
        <v>889</v>
      </c>
    </row>
    <row r="387" spans="1:15">
      <c r="A387" s="134">
        <v>1</v>
      </c>
      <c r="B387">
        <v>2007</v>
      </c>
      <c r="C387">
        <v>20070815</v>
      </c>
      <c r="D387">
        <v>23</v>
      </c>
      <c r="E387">
        <v>12</v>
      </c>
      <c r="F387" t="s">
        <v>264</v>
      </c>
      <c r="G387">
        <v>632965</v>
      </c>
      <c r="H387">
        <v>1.5</v>
      </c>
      <c r="I387" t="s">
        <v>103</v>
      </c>
      <c r="J387" t="s">
        <v>723</v>
      </c>
      <c r="K387">
        <v>2004</v>
      </c>
      <c r="L387">
        <v>3</v>
      </c>
      <c r="M387">
        <v>2005</v>
      </c>
      <c r="N387" t="e">
        <f>VLOOKUP(G387,#REF!,2,FALSE)</f>
        <v>#REF!</v>
      </c>
      <c r="O387" t="s">
        <v>889</v>
      </c>
    </row>
    <row r="388" spans="1:15">
      <c r="A388" s="134">
        <v>1</v>
      </c>
      <c r="B388">
        <v>2007</v>
      </c>
      <c r="C388">
        <v>20070815</v>
      </c>
      <c r="D388">
        <v>23</v>
      </c>
      <c r="E388">
        <v>12</v>
      </c>
      <c r="F388" t="s">
        <v>264</v>
      </c>
      <c r="G388">
        <v>632965</v>
      </c>
      <c r="H388">
        <v>1.5</v>
      </c>
      <c r="I388" t="s">
        <v>103</v>
      </c>
      <c r="J388" t="s">
        <v>723</v>
      </c>
      <c r="K388">
        <v>2004</v>
      </c>
      <c r="L388">
        <v>3</v>
      </c>
      <c r="M388">
        <v>2005</v>
      </c>
      <c r="N388" t="e">
        <f>VLOOKUP(G388,#REF!,2,FALSE)</f>
        <v>#REF!</v>
      </c>
      <c r="O388" t="s">
        <v>889</v>
      </c>
    </row>
    <row r="389" spans="1:15">
      <c r="A389" s="134">
        <v>1</v>
      </c>
      <c r="B389">
        <v>2007</v>
      </c>
      <c r="C389">
        <v>20070815</v>
      </c>
      <c r="D389">
        <v>23</v>
      </c>
      <c r="E389">
        <v>12</v>
      </c>
      <c r="F389" t="s">
        <v>264</v>
      </c>
      <c r="G389">
        <v>632965</v>
      </c>
      <c r="H389">
        <v>1.5</v>
      </c>
      <c r="I389" t="s">
        <v>103</v>
      </c>
      <c r="J389" t="s">
        <v>723</v>
      </c>
      <c r="K389">
        <v>2004</v>
      </c>
      <c r="L389">
        <v>3</v>
      </c>
      <c r="M389">
        <v>2005</v>
      </c>
      <c r="N389" t="e">
        <f>VLOOKUP(G389,#REF!,2,FALSE)</f>
        <v>#REF!</v>
      </c>
      <c r="O389" t="s">
        <v>889</v>
      </c>
    </row>
    <row r="390" spans="1:15">
      <c r="A390" s="134">
        <v>1</v>
      </c>
      <c r="B390">
        <v>2007</v>
      </c>
      <c r="C390">
        <v>20070815</v>
      </c>
      <c r="D390">
        <v>23</v>
      </c>
      <c r="E390">
        <v>12</v>
      </c>
      <c r="F390" t="s">
        <v>264</v>
      </c>
      <c r="G390">
        <v>632965</v>
      </c>
      <c r="H390">
        <v>1.5</v>
      </c>
      <c r="I390" t="s">
        <v>103</v>
      </c>
      <c r="J390" t="s">
        <v>723</v>
      </c>
      <c r="K390">
        <v>2004</v>
      </c>
      <c r="L390">
        <v>3</v>
      </c>
      <c r="M390">
        <v>2005</v>
      </c>
      <c r="N390" t="e">
        <f>VLOOKUP(G390,#REF!,2,FALSE)</f>
        <v>#REF!</v>
      </c>
      <c r="O390" t="s">
        <v>889</v>
      </c>
    </row>
    <row r="391" spans="1:15">
      <c r="A391" s="134">
        <v>1</v>
      </c>
      <c r="B391">
        <v>2007</v>
      </c>
      <c r="C391">
        <v>20070817</v>
      </c>
      <c r="D391">
        <v>23</v>
      </c>
      <c r="E391">
        <v>12</v>
      </c>
      <c r="F391" t="s">
        <v>264</v>
      </c>
      <c r="G391">
        <v>632965</v>
      </c>
      <c r="H391">
        <v>1.5</v>
      </c>
      <c r="I391" t="s">
        <v>103</v>
      </c>
      <c r="J391" t="s">
        <v>723</v>
      </c>
      <c r="K391">
        <v>2004</v>
      </c>
      <c r="L391">
        <v>3</v>
      </c>
      <c r="M391">
        <v>2005</v>
      </c>
      <c r="N391" t="e">
        <f>VLOOKUP(G391,#REF!,2,FALSE)</f>
        <v>#REF!</v>
      </c>
      <c r="O391" t="s">
        <v>889</v>
      </c>
    </row>
    <row r="392" spans="1:15">
      <c r="A392" s="134">
        <v>1</v>
      </c>
      <c r="B392">
        <v>2007</v>
      </c>
      <c r="C392">
        <v>20070817</v>
      </c>
      <c r="D392">
        <v>23</v>
      </c>
      <c r="E392">
        <v>12</v>
      </c>
      <c r="F392" t="s">
        <v>264</v>
      </c>
      <c r="G392">
        <v>632965</v>
      </c>
      <c r="H392">
        <v>1.5</v>
      </c>
      <c r="I392" t="s">
        <v>103</v>
      </c>
      <c r="J392" t="s">
        <v>723</v>
      </c>
      <c r="K392">
        <v>2004</v>
      </c>
      <c r="L392">
        <v>3</v>
      </c>
      <c r="M392">
        <v>2005</v>
      </c>
      <c r="N392" t="e">
        <f>VLOOKUP(G392,#REF!,2,FALSE)</f>
        <v>#REF!</v>
      </c>
      <c r="O392" t="s">
        <v>889</v>
      </c>
    </row>
    <row r="393" spans="1:15">
      <c r="A393" s="134">
        <v>1</v>
      </c>
      <c r="B393">
        <v>2007</v>
      </c>
      <c r="C393">
        <v>20070817</v>
      </c>
      <c r="D393">
        <v>23</v>
      </c>
      <c r="E393">
        <v>12</v>
      </c>
      <c r="F393" t="s">
        <v>264</v>
      </c>
      <c r="G393">
        <v>632965</v>
      </c>
      <c r="H393">
        <v>1.5</v>
      </c>
      <c r="I393" t="s">
        <v>103</v>
      </c>
      <c r="J393" t="s">
        <v>723</v>
      </c>
      <c r="K393">
        <v>2004</v>
      </c>
      <c r="L393">
        <v>3</v>
      </c>
      <c r="M393">
        <v>2005</v>
      </c>
      <c r="N393" t="e">
        <f>VLOOKUP(G393,#REF!,2,FALSE)</f>
        <v>#REF!</v>
      </c>
      <c r="O393" t="s">
        <v>889</v>
      </c>
    </row>
    <row r="394" spans="1:15">
      <c r="A394" s="134">
        <v>1</v>
      </c>
      <c r="B394">
        <v>2007</v>
      </c>
      <c r="C394">
        <v>20070817</v>
      </c>
      <c r="D394">
        <v>23</v>
      </c>
      <c r="E394">
        <v>12</v>
      </c>
      <c r="F394" t="s">
        <v>264</v>
      </c>
      <c r="G394">
        <v>632965</v>
      </c>
      <c r="H394">
        <v>1.5</v>
      </c>
      <c r="I394" t="s">
        <v>103</v>
      </c>
      <c r="J394" t="s">
        <v>723</v>
      </c>
      <c r="K394">
        <v>2004</v>
      </c>
      <c r="L394">
        <v>3</v>
      </c>
      <c r="M394">
        <v>2005</v>
      </c>
      <c r="N394" t="e">
        <f>VLOOKUP(G394,#REF!,2,FALSE)</f>
        <v>#REF!</v>
      </c>
      <c r="O394" t="s">
        <v>889</v>
      </c>
    </row>
    <row r="395" spans="1:15">
      <c r="A395" s="134">
        <v>1</v>
      </c>
      <c r="B395">
        <v>2007</v>
      </c>
      <c r="C395">
        <v>20070817</v>
      </c>
      <c r="D395">
        <v>23</v>
      </c>
      <c r="E395">
        <v>12</v>
      </c>
      <c r="F395" t="s">
        <v>264</v>
      </c>
      <c r="G395">
        <v>632965</v>
      </c>
      <c r="H395">
        <v>1.5</v>
      </c>
      <c r="I395" t="s">
        <v>103</v>
      </c>
      <c r="J395" t="s">
        <v>723</v>
      </c>
      <c r="K395">
        <v>2004</v>
      </c>
      <c r="L395">
        <v>3</v>
      </c>
      <c r="M395">
        <v>2005</v>
      </c>
      <c r="N395" t="e">
        <f>VLOOKUP(G395,#REF!,2,FALSE)</f>
        <v>#REF!</v>
      </c>
      <c r="O395" t="s">
        <v>889</v>
      </c>
    </row>
    <row r="396" spans="1:15">
      <c r="A396" s="134">
        <v>1</v>
      </c>
      <c r="B396">
        <v>2007</v>
      </c>
      <c r="C396">
        <v>20070817</v>
      </c>
      <c r="D396">
        <v>23</v>
      </c>
      <c r="E396">
        <v>12</v>
      </c>
      <c r="F396" t="s">
        <v>264</v>
      </c>
      <c r="G396">
        <v>632965</v>
      </c>
      <c r="H396">
        <v>1.5</v>
      </c>
      <c r="I396" t="s">
        <v>103</v>
      </c>
      <c r="J396" t="s">
        <v>723</v>
      </c>
      <c r="K396">
        <v>2004</v>
      </c>
      <c r="L396">
        <v>3</v>
      </c>
      <c r="M396">
        <v>2005</v>
      </c>
      <c r="N396" t="e">
        <f>VLOOKUP(G396,#REF!,2,FALSE)</f>
        <v>#REF!</v>
      </c>
      <c r="O396" t="s">
        <v>889</v>
      </c>
    </row>
    <row r="397" spans="1:15">
      <c r="A397" s="134">
        <v>1</v>
      </c>
      <c r="B397">
        <v>2007</v>
      </c>
      <c r="C397">
        <v>20070827</v>
      </c>
      <c r="D397">
        <v>23</v>
      </c>
      <c r="E397">
        <v>12</v>
      </c>
      <c r="F397" t="s">
        <v>264</v>
      </c>
      <c r="G397">
        <v>632965</v>
      </c>
      <c r="H397">
        <v>3.04</v>
      </c>
      <c r="I397" t="s">
        <v>103</v>
      </c>
      <c r="J397" t="s">
        <v>723</v>
      </c>
      <c r="K397">
        <v>2004</v>
      </c>
      <c r="L397">
        <v>3</v>
      </c>
      <c r="M397">
        <v>2005</v>
      </c>
      <c r="N397" t="e">
        <f>VLOOKUP(G397,#REF!,2,FALSE)</f>
        <v>#REF!</v>
      </c>
      <c r="O397" t="s">
        <v>889</v>
      </c>
    </row>
    <row r="398" spans="1:15">
      <c r="A398" s="134">
        <v>1</v>
      </c>
      <c r="B398">
        <v>2007</v>
      </c>
      <c r="C398">
        <v>20070827</v>
      </c>
      <c r="D398">
        <v>23</v>
      </c>
      <c r="E398">
        <v>12</v>
      </c>
      <c r="F398" t="s">
        <v>264</v>
      </c>
      <c r="G398">
        <v>632965</v>
      </c>
      <c r="H398">
        <v>3.04</v>
      </c>
      <c r="I398" t="s">
        <v>103</v>
      </c>
      <c r="J398" t="s">
        <v>723</v>
      </c>
      <c r="K398">
        <v>2004</v>
      </c>
      <c r="L398">
        <v>3</v>
      </c>
      <c r="M398">
        <v>2005</v>
      </c>
      <c r="N398" t="e">
        <f>VLOOKUP(G398,#REF!,2,FALSE)</f>
        <v>#REF!</v>
      </c>
      <c r="O398" t="s">
        <v>889</v>
      </c>
    </row>
    <row r="399" spans="1:15">
      <c r="A399" s="134">
        <v>1</v>
      </c>
      <c r="B399">
        <v>2007</v>
      </c>
      <c r="C399">
        <v>20070827</v>
      </c>
      <c r="D399">
        <v>23</v>
      </c>
      <c r="E399">
        <v>12</v>
      </c>
      <c r="F399" t="s">
        <v>264</v>
      </c>
      <c r="G399">
        <v>632965</v>
      </c>
      <c r="H399">
        <v>3.04</v>
      </c>
      <c r="I399" t="s">
        <v>103</v>
      </c>
      <c r="J399" t="s">
        <v>723</v>
      </c>
      <c r="K399">
        <v>2004</v>
      </c>
      <c r="L399">
        <v>3</v>
      </c>
      <c r="M399">
        <v>2005</v>
      </c>
      <c r="N399" t="e">
        <f>VLOOKUP(G399,#REF!,2,FALSE)</f>
        <v>#REF!</v>
      </c>
      <c r="O399" t="s">
        <v>889</v>
      </c>
    </row>
    <row r="400" spans="1:15">
      <c r="A400" s="134">
        <v>1</v>
      </c>
      <c r="B400">
        <v>2007</v>
      </c>
      <c r="C400">
        <v>20070829</v>
      </c>
      <c r="D400">
        <v>23</v>
      </c>
      <c r="E400">
        <v>12</v>
      </c>
      <c r="F400" t="s">
        <v>264</v>
      </c>
      <c r="G400">
        <v>632965</v>
      </c>
      <c r="H400">
        <v>3.04</v>
      </c>
      <c r="I400" t="s">
        <v>103</v>
      </c>
      <c r="J400" t="s">
        <v>723</v>
      </c>
      <c r="K400">
        <v>2004</v>
      </c>
      <c r="L400">
        <v>3</v>
      </c>
      <c r="M400">
        <v>2005</v>
      </c>
      <c r="N400" t="e">
        <f>VLOOKUP(G400,#REF!,2,FALSE)</f>
        <v>#REF!</v>
      </c>
      <c r="O400" t="s">
        <v>889</v>
      </c>
    </row>
    <row r="401" spans="1:15">
      <c r="A401" s="134">
        <v>1</v>
      </c>
      <c r="B401">
        <v>2007</v>
      </c>
      <c r="C401">
        <v>20070829</v>
      </c>
      <c r="D401">
        <v>23</v>
      </c>
      <c r="E401">
        <v>12</v>
      </c>
      <c r="F401" t="s">
        <v>264</v>
      </c>
      <c r="G401">
        <v>632965</v>
      </c>
      <c r="H401">
        <v>3.04</v>
      </c>
      <c r="I401" t="s">
        <v>103</v>
      </c>
      <c r="J401" t="s">
        <v>723</v>
      </c>
      <c r="K401">
        <v>2004</v>
      </c>
      <c r="L401">
        <v>3</v>
      </c>
      <c r="M401">
        <v>2005</v>
      </c>
      <c r="N401" t="e">
        <f>VLOOKUP(G401,#REF!,2,FALSE)</f>
        <v>#REF!</v>
      </c>
      <c r="O401" t="s">
        <v>889</v>
      </c>
    </row>
    <row r="402" spans="1:15">
      <c r="A402" s="134">
        <v>1</v>
      </c>
      <c r="B402">
        <v>2007</v>
      </c>
      <c r="C402">
        <v>20070829</v>
      </c>
      <c r="D402">
        <v>23</v>
      </c>
      <c r="E402">
        <v>12</v>
      </c>
      <c r="F402" t="s">
        <v>264</v>
      </c>
      <c r="G402">
        <v>632965</v>
      </c>
      <c r="H402">
        <v>3.04</v>
      </c>
      <c r="I402" t="s">
        <v>103</v>
      </c>
      <c r="J402" t="s">
        <v>723</v>
      </c>
      <c r="K402">
        <v>2004</v>
      </c>
      <c r="L402">
        <v>3</v>
      </c>
      <c r="M402">
        <v>2005</v>
      </c>
      <c r="N402" t="e">
        <f>VLOOKUP(G402,#REF!,2,FALSE)</f>
        <v>#REF!</v>
      </c>
      <c r="O402" t="s">
        <v>889</v>
      </c>
    </row>
    <row r="403" spans="1:15">
      <c r="A403" s="134">
        <v>1</v>
      </c>
      <c r="B403">
        <v>2007</v>
      </c>
      <c r="C403">
        <v>20070829</v>
      </c>
      <c r="D403">
        <v>23</v>
      </c>
      <c r="E403">
        <v>12</v>
      </c>
      <c r="F403" t="s">
        <v>264</v>
      </c>
      <c r="G403">
        <v>632965</v>
      </c>
      <c r="H403">
        <v>3.04</v>
      </c>
      <c r="I403" t="s">
        <v>103</v>
      </c>
      <c r="J403" t="s">
        <v>723</v>
      </c>
      <c r="K403">
        <v>2004</v>
      </c>
      <c r="L403">
        <v>3</v>
      </c>
      <c r="M403">
        <v>2005</v>
      </c>
      <c r="N403" t="e">
        <f>VLOOKUP(G403,#REF!,2,FALSE)</f>
        <v>#REF!</v>
      </c>
      <c r="O403" t="s">
        <v>889</v>
      </c>
    </row>
    <row r="404" spans="1:15">
      <c r="A404" s="134">
        <v>1</v>
      </c>
      <c r="B404">
        <v>2007</v>
      </c>
      <c r="C404">
        <v>20070829</v>
      </c>
      <c r="D404">
        <v>23</v>
      </c>
      <c r="E404">
        <v>12</v>
      </c>
      <c r="F404" t="s">
        <v>264</v>
      </c>
      <c r="G404">
        <v>632965</v>
      </c>
      <c r="H404">
        <v>3.04</v>
      </c>
      <c r="I404" t="s">
        <v>103</v>
      </c>
      <c r="J404" t="s">
        <v>723</v>
      </c>
      <c r="K404">
        <v>2004</v>
      </c>
      <c r="L404">
        <v>3</v>
      </c>
      <c r="M404">
        <v>2005</v>
      </c>
      <c r="N404" t="e">
        <f>VLOOKUP(G404,#REF!,2,FALSE)</f>
        <v>#REF!</v>
      </c>
      <c r="O404" t="s">
        <v>889</v>
      </c>
    </row>
    <row r="405" spans="1:15">
      <c r="A405" s="134">
        <v>1</v>
      </c>
      <c r="B405">
        <v>2007</v>
      </c>
      <c r="C405">
        <v>20070829</v>
      </c>
      <c r="D405">
        <v>23</v>
      </c>
      <c r="E405">
        <v>12</v>
      </c>
      <c r="F405" t="s">
        <v>264</v>
      </c>
      <c r="G405">
        <v>632965</v>
      </c>
      <c r="H405">
        <v>3.04</v>
      </c>
      <c r="I405" t="s">
        <v>103</v>
      </c>
      <c r="J405" t="s">
        <v>723</v>
      </c>
      <c r="K405">
        <v>2004</v>
      </c>
      <c r="L405">
        <v>3</v>
      </c>
      <c r="M405">
        <v>2005</v>
      </c>
      <c r="N405" t="e">
        <f>VLOOKUP(G405,#REF!,2,FALSE)</f>
        <v>#REF!</v>
      </c>
      <c r="O405" t="s">
        <v>889</v>
      </c>
    </row>
    <row r="406" spans="1:15">
      <c r="A406" s="134">
        <v>1</v>
      </c>
      <c r="B406">
        <v>2007</v>
      </c>
      <c r="C406">
        <v>20070829</v>
      </c>
      <c r="D406">
        <v>23</v>
      </c>
      <c r="E406">
        <v>12</v>
      </c>
      <c r="F406" t="s">
        <v>264</v>
      </c>
      <c r="G406">
        <v>632965</v>
      </c>
      <c r="H406">
        <v>3.04</v>
      </c>
      <c r="I406" t="s">
        <v>103</v>
      </c>
      <c r="J406" t="s">
        <v>723</v>
      </c>
      <c r="K406">
        <v>2004</v>
      </c>
      <c r="L406">
        <v>3</v>
      </c>
      <c r="M406">
        <v>2005</v>
      </c>
      <c r="N406" t="e">
        <f>VLOOKUP(G406,#REF!,2,FALSE)</f>
        <v>#REF!</v>
      </c>
      <c r="O406" t="s">
        <v>889</v>
      </c>
    </row>
    <row r="407" spans="1:15">
      <c r="A407" s="134">
        <v>1</v>
      </c>
      <c r="B407">
        <v>2007</v>
      </c>
      <c r="C407">
        <v>20070829</v>
      </c>
      <c r="D407">
        <v>23</v>
      </c>
      <c r="E407">
        <v>12</v>
      </c>
      <c r="F407" t="s">
        <v>264</v>
      </c>
      <c r="G407">
        <v>632965</v>
      </c>
      <c r="H407">
        <v>3.04</v>
      </c>
      <c r="I407" t="s">
        <v>103</v>
      </c>
      <c r="J407" t="s">
        <v>723</v>
      </c>
      <c r="K407">
        <v>2004</v>
      </c>
      <c r="L407">
        <v>3</v>
      </c>
      <c r="M407">
        <v>2005</v>
      </c>
      <c r="N407" t="e">
        <f>VLOOKUP(G407,#REF!,2,FALSE)</f>
        <v>#REF!</v>
      </c>
      <c r="O407" t="s">
        <v>889</v>
      </c>
    </row>
    <row r="408" spans="1:15">
      <c r="A408" s="134">
        <v>1</v>
      </c>
      <c r="B408">
        <v>2007</v>
      </c>
      <c r="C408">
        <v>20070817</v>
      </c>
      <c r="D408">
        <v>23</v>
      </c>
      <c r="E408">
        <v>12</v>
      </c>
      <c r="F408" t="s">
        <v>264</v>
      </c>
      <c r="G408">
        <v>632972</v>
      </c>
      <c r="H408">
        <v>1.5</v>
      </c>
      <c r="I408" t="s">
        <v>70</v>
      </c>
      <c r="J408" t="s">
        <v>684</v>
      </c>
      <c r="K408">
        <v>2004</v>
      </c>
      <c r="L408">
        <v>3</v>
      </c>
      <c r="M408">
        <v>2005</v>
      </c>
      <c r="N408" t="e">
        <f>VLOOKUP(G408,#REF!,2,FALSE)</f>
        <v>#REF!</v>
      </c>
      <c r="O408" t="s">
        <v>889</v>
      </c>
    </row>
    <row r="409" spans="1:15">
      <c r="A409" s="134">
        <v>1</v>
      </c>
      <c r="B409">
        <v>2008</v>
      </c>
      <c r="C409">
        <v>20080905</v>
      </c>
      <c r="D409">
        <v>23</v>
      </c>
      <c r="E409">
        <v>12</v>
      </c>
      <c r="F409" t="s">
        <v>264</v>
      </c>
      <c r="G409">
        <v>632972</v>
      </c>
      <c r="H409">
        <v>6.83</v>
      </c>
      <c r="I409" t="s">
        <v>70</v>
      </c>
      <c r="J409" t="s">
        <v>684</v>
      </c>
      <c r="K409">
        <v>2004</v>
      </c>
      <c r="L409">
        <v>3</v>
      </c>
      <c r="M409">
        <v>2005</v>
      </c>
      <c r="N409" t="e">
        <f>VLOOKUP(G409,#REF!,2,FALSE)</f>
        <v>#REF!</v>
      </c>
      <c r="O409" t="s">
        <v>889</v>
      </c>
    </row>
    <row r="410" spans="1:15">
      <c r="A410" s="134">
        <v>1</v>
      </c>
      <c r="B410">
        <v>2007</v>
      </c>
      <c r="C410">
        <v>20070926</v>
      </c>
      <c r="D410">
        <v>23</v>
      </c>
      <c r="E410">
        <v>12</v>
      </c>
      <c r="F410" t="s">
        <v>302</v>
      </c>
      <c r="G410">
        <v>632978</v>
      </c>
      <c r="H410">
        <v>1</v>
      </c>
      <c r="I410" t="s">
        <v>131</v>
      </c>
      <c r="J410" t="s">
        <v>729</v>
      </c>
      <c r="K410">
        <v>2004</v>
      </c>
      <c r="L410">
        <v>3</v>
      </c>
      <c r="M410">
        <v>2006</v>
      </c>
      <c r="N410" t="e">
        <f>VLOOKUP(G410,#REF!,2,FALSE)</f>
        <v>#REF!</v>
      </c>
      <c r="O410" t="s">
        <v>1229</v>
      </c>
    </row>
    <row r="411" spans="1:15">
      <c r="A411" s="134">
        <v>1</v>
      </c>
      <c r="B411">
        <v>2006</v>
      </c>
      <c r="C411">
        <v>20060928</v>
      </c>
      <c r="D411">
        <v>23</v>
      </c>
      <c r="E411">
        <v>12</v>
      </c>
      <c r="F411" t="s">
        <v>302</v>
      </c>
      <c r="G411">
        <v>633089</v>
      </c>
      <c r="H411">
        <v>4</v>
      </c>
      <c r="I411" t="s">
        <v>1093</v>
      </c>
      <c r="J411" t="s">
        <v>729</v>
      </c>
      <c r="K411">
        <v>2004</v>
      </c>
      <c r="L411">
        <v>3</v>
      </c>
      <c r="M411">
        <v>2006</v>
      </c>
      <c r="N411" t="e">
        <f>VLOOKUP(G411,#REF!,2,FALSE)</f>
        <v>#REF!</v>
      </c>
      <c r="O411" t="s">
        <v>1229</v>
      </c>
    </row>
    <row r="412" spans="1:15">
      <c r="A412" s="134">
        <v>1</v>
      </c>
      <c r="B412">
        <v>2007</v>
      </c>
      <c r="C412">
        <v>20070918</v>
      </c>
      <c r="D412">
        <v>23</v>
      </c>
      <c r="E412">
        <v>12</v>
      </c>
      <c r="F412" t="s">
        <v>302</v>
      </c>
      <c r="G412">
        <v>633089</v>
      </c>
      <c r="H412">
        <v>1</v>
      </c>
      <c r="I412" t="s">
        <v>1093</v>
      </c>
      <c r="J412" t="s">
        <v>729</v>
      </c>
      <c r="K412">
        <v>2004</v>
      </c>
      <c r="L412">
        <v>3</v>
      </c>
      <c r="M412">
        <v>2006</v>
      </c>
      <c r="N412" t="e">
        <f>VLOOKUP(G412,#REF!,2,FALSE)</f>
        <v>#REF!</v>
      </c>
      <c r="O412" t="s">
        <v>1229</v>
      </c>
    </row>
    <row r="413" spans="1:15">
      <c r="A413" s="134">
        <v>1</v>
      </c>
      <c r="B413">
        <v>2007</v>
      </c>
      <c r="C413">
        <v>20070919</v>
      </c>
      <c r="D413">
        <v>23</v>
      </c>
      <c r="E413">
        <v>12</v>
      </c>
      <c r="F413" t="s">
        <v>302</v>
      </c>
      <c r="G413">
        <v>633089</v>
      </c>
      <c r="H413">
        <v>1</v>
      </c>
      <c r="I413" t="s">
        <v>1093</v>
      </c>
      <c r="J413" t="s">
        <v>729</v>
      </c>
      <c r="K413">
        <v>2004</v>
      </c>
      <c r="L413">
        <v>3</v>
      </c>
      <c r="M413">
        <v>2006</v>
      </c>
      <c r="N413" t="e">
        <f>VLOOKUP(G413,#REF!,2,FALSE)</f>
        <v>#REF!</v>
      </c>
      <c r="O413" t="s">
        <v>1229</v>
      </c>
    </row>
    <row r="414" spans="1:15">
      <c r="A414" s="134">
        <v>1</v>
      </c>
      <c r="B414">
        <v>2006</v>
      </c>
      <c r="C414">
        <v>20061009</v>
      </c>
      <c r="D414">
        <v>23</v>
      </c>
      <c r="E414">
        <v>12</v>
      </c>
      <c r="F414" t="s">
        <v>302</v>
      </c>
      <c r="G414">
        <v>210592</v>
      </c>
      <c r="H414">
        <v>4</v>
      </c>
      <c r="I414" t="s">
        <v>87</v>
      </c>
      <c r="J414" t="s">
        <v>707</v>
      </c>
      <c r="K414">
        <v>2004</v>
      </c>
      <c r="L414">
        <v>3</v>
      </c>
      <c r="M414">
        <v>2005</v>
      </c>
      <c r="N414" t="e">
        <f>VLOOKUP(G414,#REF!,2,FALSE)</f>
        <v>#REF!</v>
      </c>
      <c r="O414" t="s">
        <v>1229</v>
      </c>
    </row>
    <row r="415" spans="1:15">
      <c r="A415" s="134">
        <v>1</v>
      </c>
      <c r="B415">
        <v>2007</v>
      </c>
      <c r="C415">
        <v>20070810</v>
      </c>
      <c r="D415">
        <v>23</v>
      </c>
      <c r="E415">
        <v>17</v>
      </c>
      <c r="F415" t="s">
        <v>345</v>
      </c>
      <c r="G415">
        <v>632282</v>
      </c>
      <c r="H415">
        <v>2.61</v>
      </c>
      <c r="I415" t="s">
        <v>1093</v>
      </c>
      <c r="J415" t="s">
        <v>729</v>
      </c>
      <c r="K415">
        <v>2003</v>
      </c>
      <c r="L415">
        <v>3</v>
      </c>
      <c r="M415">
        <v>2004</v>
      </c>
      <c r="N415" t="e">
        <f>VLOOKUP(G415,#REF!,2,FALSE)</f>
        <v>#REF!</v>
      </c>
      <c r="O415" t="s">
        <v>1229</v>
      </c>
    </row>
    <row r="416" spans="1:15">
      <c r="A416" s="134">
        <v>1</v>
      </c>
      <c r="B416">
        <v>2007</v>
      </c>
      <c r="C416">
        <v>20070907</v>
      </c>
      <c r="D416">
        <v>23</v>
      </c>
      <c r="E416">
        <v>16</v>
      </c>
      <c r="F416" t="s">
        <v>345</v>
      </c>
      <c r="G416">
        <v>632282</v>
      </c>
      <c r="H416">
        <v>1.91</v>
      </c>
      <c r="I416" t="s">
        <v>1093</v>
      </c>
      <c r="J416" t="s">
        <v>729</v>
      </c>
      <c r="K416">
        <v>2003</v>
      </c>
      <c r="L416">
        <v>3</v>
      </c>
      <c r="M416">
        <v>2004</v>
      </c>
      <c r="N416" t="e">
        <f>VLOOKUP(G416,#REF!,2,FALSE)</f>
        <v>#REF!</v>
      </c>
      <c r="O416" t="s">
        <v>1229</v>
      </c>
    </row>
    <row r="417" spans="1:15">
      <c r="A417" s="134">
        <v>1</v>
      </c>
      <c r="B417">
        <v>2007</v>
      </c>
      <c r="C417">
        <v>20070907</v>
      </c>
      <c r="D417">
        <v>23</v>
      </c>
      <c r="E417">
        <v>16</v>
      </c>
      <c r="F417" t="s">
        <v>345</v>
      </c>
      <c r="G417">
        <v>632282</v>
      </c>
      <c r="H417">
        <v>1.91</v>
      </c>
      <c r="I417" t="s">
        <v>1093</v>
      </c>
      <c r="J417" t="s">
        <v>729</v>
      </c>
      <c r="K417">
        <v>2003</v>
      </c>
      <c r="L417">
        <v>3</v>
      </c>
      <c r="M417">
        <v>2004</v>
      </c>
      <c r="N417" t="e">
        <f>VLOOKUP(G417,#REF!,2,FALSE)</f>
        <v>#REF!</v>
      </c>
      <c r="O417" t="s">
        <v>1229</v>
      </c>
    </row>
    <row r="418" spans="1:15">
      <c r="A418" s="134">
        <v>1</v>
      </c>
      <c r="B418">
        <v>2007</v>
      </c>
      <c r="C418">
        <v>20070907</v>
      </c>
      <c r="D418">
        <v>23</v>
      </c>
      <c r="E418">
        <v>16</v>
      </c>
      <c r="F418" t="s">
        <v>345</v>
      </c>
      <c r="G418">
        <v>632873</v>
      </c>
      <c r="H418">
        <v>1.91</v>
      </c>
      <c r="I418" t="s">
        <v>1093</v>
      </c>
      <c r="J418" t="s">
        <v>729</v>
      </c>
      <c r="K418">
        <v>2004</v>
      </c>
      <c r="L418">
        <v>3</v>
      </c>
      <c r="M418">
        <v>2005</v>
      </c>
      <c r="N418" t="e">
        <f>VLOOKUP(G418,#REF!,2,FALSE)</f>
        <v>#REF!</v>
      </c>
      <c r="O418" t="s">
        <v>1229</v>
      </c>
    </row>
    <row r="419" spans="1:15">
      <c r="A419" s="134">
        <v>1</v>
      </c>
      <c r="B419">
        <v>2007</v>
      </c>
      <c r="C419">
        <v>20070907</v>
      </c>
      <c r="D419">
        <v>23</v>
      </c>
      <c r="E419">
        <v>16</v>
      </c>
      <c r="F419" t="s">
        <v>345</v>
      </c>
      <c r="G419">
        <v>632873</v>
      </c>
      <c r="H419">
        <v>1.91</v>
      </c>
      <c r="I419" t="s">
        <v>1093</v>
      </c>
      <c r="J419" t="s">
        <v>729</v>
      </c>
      <c r="K419">
        <v>2004</v>
      </c>
      <c r="L419">
        <v>3</v>
      </c>
      <c r="M419">
        <v>2005</v>
      </c>
      <c r="N419" t="e">
        <f>VLOOKUP(G419,#REF!,2,FALSE)</f>
        <v>#REF!</v>
      </c>
      <c r="O419" t="s">
        <v>1229</v>
      </c>
    </row>
    <row r="420" spans="1:15">
      <c r="A420" s="134">
        <v>1</v>
      </c>
      <c r="B420">
        <v>2007</v>
      </c>
      <c r="C420">
        <v>20070907</v>
      </c>
      <c r="D420">
        <v>23</v>
      </c>
      <c r="E420">
        <v>16</v>
      </c>
      <c r="F420" t="s">
        <v>345</v>
      </c>
      <c r="G420">
        <v>632873</v>
      </c>
      <c r="H420">
        <v>1.91</v>
      </c>
      <c r="I420" t="s">
        <v>1093</v>
      </c>
      <c r="J420" t="s">
        <v>729</v>
      </c>
      <c r="K420">
        <v>2004</v>
      </c>
      <c r="L420">
        <v>3</v>
      </c>
      <c r="M420">
        <v>2005</v>
      </c>
      <c r="N420" t="e">
        <f>VLOOKUP(G420,#REF!,2,FALSE)</f>
        <v>#REF!</v>
      </c>
      <c r="O420" t="s">
        <v>1229</v>
      </c>
    </row>
    <row r="421" spans="1:15">
      <c r="A421" s="134">
        <v>1</v>
      </c>
      <c r="B421">
        <v>2007</v>
      </c>
      <c r="C421">
        <v>20070907</v>
      </c>
      <c r="D421">
        <v>23</v>
      </c>
      <c r="E421">
        <v>16</v>
      </c>
      <c r="F421" t="s">
        <v>345</v>
      </c>
      <c r="G421">
        <v>632873</v>
      </c>
      <c r="H421">
        <v>1.91</v>
      </c>
      <c r="I421" t="s">
        <v>1093</v>
      </c>
      <c r="J421" t="s">
        <v>729</v>
      </c>
      <c r="K421">
        <v>2004</v>
      </c>
      <c r="L421">
        <v>3</v>
      </c>
      <c r="M421">
        <v>2005</v>
      </c>
      <c r="N421" t="e">
        <f>VLOOKUP(G421,#REF!,2,FALSE)</f>
        <v>#REF!</v>
      </c>
      <c r="O421" t="s">
        <v>1229</v>
      </c>
    </row>
    <row r="422" spans="1:15">
      <c r="A422" s="134">
        <v>1</v>
      </c>
      <c r="B422">
        <v>2007</v>
      </c>
      <c r="C422">
        <v>20070810</v>
      </c>
      <c r="D422">
        <v>23</v>
      </c>
      <c r="E422">
        <v>17</v>
      </c>
      <c r="F422" t="s">
        <v>345</v>
      </c>
      <c r="G422">
        <v>632978</v>
      </c>
      <c r="H422">
        <v>2.61</v>
      </c>
      <c r="I422" t="s">
        <v>131</v>
      </c>
      <c r="J422" t="s">
        <v>729</v>
      </c>
      <c r="K422">
        <v>2004</v>
      </c>
      <c r="L422">
        <v>3</v>
      </c>
      <c r="M422">
        <v>2006</v>
      </c>
      <c r="N422" t="e">
        <f>VLOOKUP(G422,#REF!,2,FALSE)</f>
        <v>#REF!</v>
      </c>
      <c r="O422" t="s">
        <v>1229</v>
      </c>
    </row>
    <row r="423" spans="1:15">
      <c r="A423" s="134">
        <v>1</v>
      </c>
      <c r="B423">
        <v>2007</v>
      </c>
      <c r="C423">
        <v>20070810</v>
      </c>
      <c r="D423">
        <v>23</v>
      </c>
      <c r="E423">
        <v>17</v>
      </c>
      <c r="F423" t="s">
        <v>345</v>
      </c>
      <c r="G423">
        <v>632978</v>
      </c>
      <c r="H423">
        <v>2.61</v>
      </c>
      <c r="I423" t="s">
        <v>131</v>
      </c>
      <c r="J423" t="s">
        <v>729</v>
      </c>
      <c r="K423">
        <v>2004</v>
      </c>
      <c r="L423">
        <v>3</v>
      </c>
      <c r="M423">
        <v>2006</v>
      </c>
      <c r="N423" t="e">
        <f>VLOOKUP(G423,#REF!,2,FALSE)</f>
        <v>#REF!</v>
      </c>
      <c r="O423" t="s">
        <v>1229</v>
      </c>
    </row>
    <row r="424" spans="1:15">
      <c r="A424" s="134">
        <v>1</v>
      </c>
      <c r="B424">
        <v>2005</v>
      </c>
      <c r="C424">
        <v>20050828</v>
      </c>
      <c r="D424">
        <v>23</v>
      </c>
      <c r="E424">
        <v>17</v>
      </c>
      <c r="F424" t="s">
        <v>345</v>
      </c>
      <c r="G424">
        <v>631971</v>
      </c>
      <c r="H424">
        <v>1.85</v>
      </c>
      <c r="I424" t="s">
        <v>54</v>
      </c>
      <c r="J424" t="s">
        <v>729</v>
      </c>
      <c r="K424">
        <v>2002</v>
      </c>
      <c r="L424">
        <v>3</v>
      </c>
      <c r="M424">
        <v>2004</v>
      </c>
      <c r="N424" t="e">
        <f>VLOOKUP(G424,#REF!,2,FALSE)</f>
        <v>#REF!</v>
      </c>
      <c r="O424" t="s">
        <v>1229</v>
      </c>
    </row>
    <row r="425" spans="1:15">
      <c r="A425" s="134">
        <v>1</v>
      </c>
      <c r="B425">
        <v>2007</v>
      </c>
      <c r="C425">
        <v>20070807</v>
      </c>
      <c r="D425">
        <v>23</v>
      </c>
      <c r="E425">
        <v>17</v>
      </c>
      <c r="F425" t="s">
        <v>345</v>
      </c>
      <c r="G425">
        <v>633089</v>
      </c>
      <c r="H425">
        <v>2.61</v>
      </c>
      <c r="I425" t="s">
        <v>1093</v>
      </c>
      <c r="J425" t="s">
        <v>729</v>
      </c>
      <c r="K425">
        <v>2004</v>
      </c>
      <c r="L425">
        <v>3</v>
      </c>
      <c r="M425">
        <v>2006</v>
      </c>
      <c r="N425" t="e">
        <f>VLOOKUP(G425,#REF!,2,FALSE)</f>
        <v>#REF!</v>
      </c>
      <c r="O425" t="s">
        <v>1229</v>
      </c>
    </row>
    <row r="426" spans="1:15">
      <c r="A426" s="134">
        <v>1</v>
      </c>
      <c r="B426">
        <v>2006</v>
      </c>
      <c r="C426">
        <v>20060827</v>
      </c>
      <c r="D426">
        <v>23</v>
      </c>
      <c r="E426">
        <v>17</v>
      </c>
      <c r="F426" t="s">
        <v>345</v>
      </c>
      <c r="G426">
        <v>631781</v>
      </c>
      <c r="H426">
        <v>27.74</v>
      </c>
      <c r="I426" t="s">
        <v>1093</v>
      </c>
      <c r="J426" t="s">
        <v>729</v>
      </c>
      <c r="K426">
        <v>2002</v>
      </c>
      <c r="L426">
        <v>3</v>
      </c>
      <c r="M426">
        <v>2003</v>
      </c>
      <c r="N426" t="e">
        <f>VLOOKUP(G426,#REF!,2,FALSE)</f>
        <v>#REF!</v>
      </c>
      <c r="O426" t="s">
        <v>1229</v>
      </c>
    </row>
    <row r="427" spans="1:15">
      <c r="A427" s="134">
        <v>1</v>
      </c>
      <c r="B427">
        <v>2007</v>
      </c>
      <c r="C427">
        <v>20070807</v>
      </c>
      <c r="D427">
        <v>23</v>
      </c>
      <c r="E427">
        <v>17</v>
      </c>
      <c r="F427" t="s">
        <v>345</v>
      </c>
      <c r="G427">
        <v>632284</v>
      </c>
      <c r="H427">
        <v>2.61</v>
      </c>
      <c r="I427" t="s">
        <v>103</v>
      </c>
      <c r="J427" t="s">
        <v>723</v>
      </c>
      <c r="K427">
        <v>2003</v>
      </c>
      <c r="L427">
        <v>3</v>
      </c>
      <c r="M427">
        <v>2004</v>
      </c>
      <c r="N427" t="e">
        <f>VLOOKUP(G427,#REF!,2,FALSE)</f>
        <v>#REF!</v>
      </c>
      <c r="O427" t="s">
        <v>1229</v>
      </c>
    </row>
    <row r="428" spans="1:15">
      <c r="A428" s="134">
        <v>1</v>
      </c>
      <c r="B428">
        <v>2007</v>
      </c>
      <c r="C428">
        <v>20070907</v>
      </c>
      <c r="D428">
        <v>23</v>
      </c>
      <c r="E428">
        <v>16</v>
      </c>
      <c r="F428" t="s">
        <v>345</v>
      </c>
      <c r="G428">
        <v>632284</v>
      </c>
      <c r="H428">
        <v>1.91</v>
      </c>
      <c r="I428" t="s">
        <v>103</v>
      </c>
      <c r="J428" t="s">
        <v>723</v>
      </c>
      <c r="K428">
        <v>2003</v>
      </c>
      <c r="L428">
        <v>3</v>
      </c>
      <c r="M428">
        <v>2004</v>
      </c>
      <c r="N428" t="e">
        <f>VLOOKUP(G428,#REF!,2,FALSE)</f>
        <v>#REF!</v>
      </c>
      <c r="O428" t="s">
        <v>1229</v>
      </c>
    </row>
    <row r="429" spans="1:15">
      <c r="A429" s="134">
        <v>1</v>
      </c>
      <c r="B429">
        <v>2005</v>
      </c>
      <c r="C429">
        <v>20050821</v>
      </c>
      <c r="D429">
        <v>45</v>
      </c>
      <c r="E429">
        <v>95</v>
      </c>
      <c r="F429" t="s">
        <v>296</v>
      </c>
      <c r="G429">
        <v>210547</v>
      </c>
      <c r="H429">
        <v>5.84</v>
      </c>
      <c r="I429" t="s">
        <v>92</v>
      </c>
      <c r="J429" t="s">
        <v>710</v>
      </c>
      <c r="K429">
        <v>2003</v>
      </c>
      <c r="L429">
        <v>3</v>
      </c>
      <c r="M429">
        <v>2004</v>
      </c>
      <c r="N429" t="e">
        <f>VLOOKUP(G429,#REF!,2,FALSE)</f>
        <v>#REF!</v>
      </c>
      <c r="O429" t="s">
        <v>1062</v>
      </c>
    </row>
    <row r="430" spans="1:15">
      <c r="A430" s="134">
        <v>1</v>
      </c>
      <c r="B430">
        <v>2005</v>
      </c>
      <c r="C430">
        <v>20050826</v>
      </c>
      <c r="D430">
        <v>45</v>
      </c>
      <c r="E430">
        <v>95</v>
      </c>
      <c r="F430" t="s">
        <v>296</v>
      </c>
      <c r="G430">
        <v>631547</v>
      </c>
      <c r="H430">
        <v>5.84</v>
      </c>
      <c r="I430" t="s">
        <v>79</v>
      </c>
      <c r="J430" t="s">
        <v>720</v>
      </c>
      <c r="K430">
        <v>2002</v>
      </c>
      <c r="L430">
        <v>3</v>
      </c>
      <c r="M430">
        <v>2003</v>
      </c>
      <c r="N430" t="e">
        <f>VLOOKUP(G430,#REF!,2,FALSE)</f>
        <v>#REF!</v>
      </c>
      <c r="O430" t="s">
        <v>1062</v>
      </c>
    </row>
    <row r="431" spans="1:15">
      <c r="A431" s="134">
        <v>1</v>
      </c>
      <c r="B431">
        <v>2005</v>
      </c>
      <c r="C431">
        <v>20050827</v>
      </c>
      <c r="D431">
        <v>45</v>
      </c>
      <c r="E431">
        <v>95</v>
      </c>
      <c r="F431" t="s">
        <v>296</v>
      </c>
      <c r="G431">
        <v>631547</v>
      </c>
      <c r="H431">
        <v>5.84</v>
      </c>
      <c r="I431" t="s">
        <v>79</v>
      </c>
      <c r="J431" t="s">
        <v>720</v>
      </c>
      <c r="K431">
        <v>2002</v>
      </c>
      <c r="L431">
        <v>3</v>
      </c>
      <c r="M431">
        <v>2003</v>
      </c>
      <c r="N431" t="e">
        <f>VLOOKUP(G431,#REF!,2,FALSE)</f>
        <v>#REF!</v>
      </c>
      <c r="O431" t="s">
        <v>1062</v>
      </c>
    </row>
    <row r="432" spans="1:15">
      <c r="A432" s="134">
        <v>1</v>
      </c>
      <c r="B432">
        <v>2006</v>
      </c>
      <c r="C432">
        <v>20060831</v>
      </c>
      <c r="D432">
        <v>45</v>
      </c>
      <c r="E432">
        <v>95</v>
      </c>
      <c r="F432" t="s">
        <v>296</v>
      </c>
      <c r="G432">
        <v>632472</v>
      </c>
      <c r="H432">
        <v>9.3800000000000008</v>
      </c>
      <c r="I432" t="s">
        <v>79</v>
      </c>
      <c r="J432" t="s">
        <v>720</v>
      </c>
      <c r="K432">
        <v>2003</v>
      </c>
      <c r="L432">
        <v>3</v>
      </c>
      <c r="M432">
        <v>2004</v>
      </c>
      <c r="N432" t="e">
        <f>VLOOKUP(G432,#REF!,2,FALSE)</f>
        <v>#REF!</v>
      </c>
      <c r="O432" t="s">
        <v>1062</v>
      </c>
    </row>
    <row r="433" spans="1:15">
      <c r="A433" s="134">
        <v>1</v>
      </c>
      <c r="B433">
        <v>2006</v>
      </c>
      <c r="C433">
        <v>20060905</v>
      </c>
      <c r="D433">
        <v>45</v>
      </c>
      <c r="E433">
        <v>95</v>
      </c>
      <c r="F433" t="s">
        <v>296</v>
      </c>
      <c r="G433">
        <v>632472</v>
      </c>
      <c r="H433">
        <v>9.3800000000000008</v>
      </c>
      <c r="I433" t="s">
        <v>79</v>
      </c>
      <c r="J433" t="s">
        <v>720</v>
      </c>
      <c r="K433">
        <v>2003</v>
      </c>
      <c r="L433">
        <v>3</v>
      </c>
      <c r="M433">
        <v>2004</v>
      </c>
      <c r="N433" t="e">
        <f>VLOOKUP(G433,#REF!,2,FALSE)</f>
        <v>#REF!</v>
      </c>
      <c r="O433" t="s">
        <v>1062</v>
      </c>
    </row>
    <row r="434" spans="1:15">
      <c r="A434" s="134">
        <v>1</v>
      </c>
      <c r="B434">
        <v>2006</v>
      </c>
      <c r="C434">
        <v>20060824</v>
      </c>
      <c r="D434">
        <v>45</v>
      </c>
      <c r="E434">
        <v>95</v>
      </c>
      <c r="F434" t="s">
        <v>296</v>
      </c>
      <c r="G434">
        <v>632870</v>
      </c>
      <c r="H434">
        <v>7.45</v>
      </c>
      <c r="I434" t="s">
        <v>79</v>
      </c>
      <c r="J434" t="s">
        <v>729</v>
      </c>
      <c r="K434">
        <v>2004</v>
      </c>
      <c r="L434">
        <v>3</v>
      </c>
      <c r="M434">
        <v>2005</v>
      </c>
      <c r="N434" t="e">
        <f>VLOOKUP(G434,#REF!,2,FALSE)</f>
        <v>#REF!</v>
      </c>
      <c r="O434" t="s">
        <v>1062</v>
      </c>
    </row>
    <row r="435" spans="1:15">
      <c r="A435" s="134">
        <v>1</v>
      </c>
      <c r="B435">
        <v>2007</v>
      </c>
      <c r="C435">
        <v>20070831</v>
      </c>
      <c r="D435">
        <v>45</v>
      </c>
      <c r="E435">
        <v>95</v>
      </c>
      <c r="F435" t="s">
        <v>296</v>
      </c>
      <c r="G435">
        <v>632870</v>
      </c>
      <c r="H435">
        <v>9.75</v>
      </c>
      <c r="I435" t="s">
        <v>79</v>
      </c>
      <c r="J435" t="s">
        <v>729</v>
      </c>
      <c r="K435">
        <v>2004</v>
      </c>
      <c r="L435">
        <v>3</v>
      </c>
      <c r="M435">
        <v>2005</v>
      </c>
      <c r="N435" t="e">
        <f>VLOOKUP(G435,#REF!,2,FALSE)</f>
        <v>#REF!</v>
      </c>
      <c r="O435" t="s">
        <v>1062</v>
      </c>
    </row>
    <row r="436" spans="1:15">
      <c r="A436" s="134">
        <v>1</v>
      </c>
      <c r="B436">
        <v>2007</v>
      </c>
      <c r="C436">
        <v>20070819</v>
      </c>
      <c r="D436">
        <v>45</v>
      </c>
      <c r="E436">
        <v>95</v>
      </c>
      <c r="F436" t="s">
        <v>296</v>
      </c>
      <c r="G436">
        <v>632978</v>
      </c>
      <c r="H436">
        <v>9.75</v>
      </c>
      <c r="I436" t="s">
        <v>131</v>
      </c>
      <c r="J436" t="s">
        <v>729</v>
      </c>
      <c r="K436">
        <v>2004</v>
      </c>
      <c r="L436">
        <v>3</v>
      </c>
      <c r="M436">
        <v>2006</v>
      </c>
      <c r="N436" t="e">
        <f>VLOOKUP(G436,#REF!,2,FALSE)</f>
        <v>#REF!</v>
      </c>
      <c r="O436" t="s">
        <v>1062</v>
      </c>
    </row>
    <row r="437" spans="1:15">
      <c r="A437" s="134">
        <v>1</v>
      </c>
      <c r="B437">
        <v>2007</v>
      </c>
      <c r="C437">
        <v>20070902</v>
      </c>
      <c r="D437">
        <v>45</v>
      </c>
      <c r="E437">
        <v>95</v>
      </c>
      <c r="F437" t="s">
        <v>296</v>
      </c>
      <c r="G437">
        <v>632978</v>
      </c>
      <c r="H437">
        <v>9.75</v>
      </c>
      <c r="I437" t="s">
        <v>131</v>
      </c>
      <c r="J437" t="s">
        <v>729</v>
      </c>
      <c r="K437">
        <v>2004</v>
      </c>
      <c r="L437">
        <v>3</v>
      </c>
      <c r="M437">
        <v>2006</v>
      </c>
      <c r="N437" t="e">
        <f>VLOOKUP(G437,#REF!,2,FALSE)</f>
        <v>#REF!</v>
      </c>
      <c r="O437" t="s">
        <v>1062</v>
      </c>
    </row>
    <row r="438" spans="1:15">
      <c r="A438" s="134">
        <v>1</v>
      </c>
      <c r="B438">
        <v>2007</v>
      </c>
      <c r="C438">
        <v>20070902</v>
      </c>
      <c r="D438">
        <v>45</v>
      </c>
      <c r="E438">
        <v>95</v>
      </c>
      <c r="F438" t="s">
        <v>296</v>
      </c>
      <c r="G438">
        <v>210595</v>
      </c>
      <c r="H438">
        <v>9.75</v>
      </c>
      <c r="I438" t="s">
        <v>77</v>
      </c>
      <c r="J438" t="s">
        <v>896</v>
      </c>
      <c r="K438">
        <v>2004</v>
      </c>
      <c r="L438">
        <v>1</v>
      </c>
      <c r="M438">
        <v>2006</v>
      </c>
      <c r="N438" t="e">
        <f>VLOOKUP(G438,#REF!,2,FALSE)</f>
        <v>#REF!</v>
      </c>
      <c r="O438" t="s">
        <v>1062</v>
      </c>
    </row>
    <row r="439" spans="1:15">
      <c r="A439" s="134">
        <v>1</v>
      </c>
      <c r="B439">
        <v>2005</v>
      </c>
      <c r="C439">
        <v>20050810</v>
      </c>
      <c r="D439">
        <v>45</v>
      </c>
      <c r="E439">
        <v>95</v>
      </c>
      <c r="F439" t="s">
        <v>296</v>
      </c>
      <c r="G439">
        <v>631880</v>
      </c>
      <c r="H439">
        <v>5.84</v>
      </c>
      <c r="I439" t="s">
        <v>79</v>
      </c>
      <c r="J439" t="s">
        <v>720</v>
      </c>
      <c r="K439">
        <v>2003</v>
      </c>
      <c r="L439">
        <v>3</v>
      </c>
      <c r="M439">
        <v>2004</v>
      </c>
      <c r="N439" t="e">
        <f>VLOOKUP(G439,#REF!,2,FALSE)</f>
        <v>#REF!</v>
      </c>
      <c r="O439" t="s">
        <v>1062</v>
      </c>
    </row>
    <row r="440" spans="1:15">
      <c r="A440" s="134">
        <v>1</v>
      </c>
      <c r="B440">
        <v>2005</v>
      </c>
      <c r="C440">
        <v>20050826</v>
      </c>
      <c r="D440">
        <v>45</v>
      </c>
      <c r="E440">
        <v>95</v>
      </c>
      <c r="F440" t="s">
        <v>296</v>
      </c>
      <c r="G440">
        <v>632277</v>
      </c>
      <c r="H440">
        <v>5.84</v>
      </c>
      <c r="I440" t="s">
        <v>79</v>
      </c>
      <c r="J440" t="s">
        <v>720</v>
      </c>
      <c r="K440">
        <v>2003</v>
      </c>
      <c r="L440">
        <v>3</v>
      </c>
      <c r="M440">
        <v>2004</v>
      </c>
      <c r="N440" t="e">
        <f>VLOOKUP(G440,#REF!,2,FALSE)</f>
        <v>#REF!</v>
      </c>
      <c r="O440" t="s">
        <v>1062</v>
      </c>
    </row>
    <row r="441" spans="1:15">
      <c r="A441" s="134">
        <v>1</v>
      </c>
      <c r="B441">
        <v>2004</v>
      </c>
      <c r="C441">
        <v>20040823</v>
      </c>
      <c r="D441">
        <v>45</v>
      </c>
      <c r="E441">
        <v>95</v>
      </c>
      <c r="F441" t="s">
        <v>296</v>
      </c>
      <c r="G441">
        <v>631867</v>
      </c>
      <c r="H441">
        <v>4.3600000000000003</v>
      </c>
      <c r="I441" t="s">
        <v>130</v>
      </c>
      <c r="J441" t="s">
        <v>729</v>
      </c>
      <c r="K441">
        <v>2002</v>
      </c>
      <c r="L441">
        <v>3</v>
      </c>
      <c r="M441">
        <v>2004</v>
      </c>
      <c r="N441" t="e">
        <f>VLOOKUP(G441,#REF!,2,FALSE)</f>
        <v>#REF!</v>
      </c>
      <c r="O441" t="s">
        <v>1062</v>
      </c>
    </row>
    <row r="442" spans="1:15">
      <c r="A442" s="134">
        <v>1</v>
      </c>
      <c r="B442">
        <v>2005</v>
      </c>
      <c r="C442">
        <v>20050822</v>
      </c>
      <c r="D442">
        <v>45</v>
      </c>
      <c r="E442">
        <v>95</v>
      </c>
      <c r="F442" t="s">
        <v>296</v>
      </c>
      <c r="G442">
        <v>631867</v>
      </c>
      <c r="H442">
        <v>5.84</v>
      </c>
      <c r="I442" t="s">
        <v>130</v>
      </c>
      <c r="J442" t="s">
        <v>729</v>
      </c>
      <c r="K442">
        <v>2002</v>
      </c>
      <c r="L442">
        <v>3</v>
      </c>
      <c r="M442">
        <v>2004</v>
      </c>
      <c r="N442" t="e">
        <f>VLOOKUP(G442,#REF!,2,FALSE)</f>
        <v>#REF!</v>
      </c>
      <c r="O442" t="s">
        <v>1062</v>
      </c>
    </row>
    <row r="443" spans="1:15">
      <c r="A443" s="134">
        <v>1</v>
      </c>
      <c r="B443">
        <v>2005</v>
      </c>
      <c r="C443">
        <v>20050827</v>
      </c>
      <c r="D443">
        <v>45</v>
      </c>
      <c r="E443">
        <v>95</v>
      </c>
      <c r="F443" t="s">
        <v>296</v>
      </c>
      <c r="G443">
        <v>631867</v>
      </c>
      <c r="H443">
        <v>5.84</v>
      </c>
      <c r="I443" t="s">
        <v>130</v>
      </c>
      <c r="J443" t="s">
        <v>729</v>
      </c>
      <c r="K443">
        <v>2002</v>
      </c>
      <c r="L443">
        <v>3</v>
      </c>
      <c r="M443">
        <v>2004</v>
      </c>
      <c r="N443" t="e">
        <f>VLOOKUP(G443,#REF!,2,FALSE)</f>
        <v>#REF!</v>
      </c>
      <c r="O443" t="s">
        <v>1062</v>
      </c>
    </row>
    <row r="444" spans="1:15">
      <c r="A444" s="134">
        <v>1</v>
      </c>
      <c r="B444">
        <v>2006</v>
      </c>
      <c r="C444">
        <v>20060827</v>
      </c>
      <c r="D444">
        <v>45</v>
      </c>
      <c r="E444">
        <v>95</v>
      </c>
      <c r="F444" t="s">
        <v>296</v>
      </c>
      <c r="G444">
        <v>631867</v>
      </c>
      <c r="H444">
        <v>7.45</v>
      </c>
      <c r="I444" t="s">
        <v>130</v>
      </c>
      <c r="J444" t="s">
        <v>729</v>
      </c>
      <c r="K444">
        <v>2002</v>
      </c>
      <c r="L444">
        <v>3</v>
      </c>
      <c r="M444">
        <v>2004</v>
      </c>
      <c r="N444" t="e">
        <f>VLOOKUP(G444,#REF!,2,FALSE)</f>
        <v>#REF!</v>
      </c>
      <c r="O444" t="s">
        <v>1062</v>
      </c>
    </row>
    <row r="445" spans="1:15">
      <c r="A445" s="134">
        <v>1</v>
      </c>
      <c r="B445">
        <v>2005</v>
      </c>
      <c r="C445">
        <v>20050826</v>
      </c>
      <c r="D445">
        <v>45</v>
      </c>
      <c r="E445">
        <v>95</v>
      </c>
      <c r="F445" t="s">
        <v>296</v>
      </c>
      <c r="G445">
        <v>631879</v>
      </c>
      <c r="H445">
        <v>5.84</v>
      </c>
      <c r="I445" t="s">
        <v>79</v>
      </c>
      <c r="J445" t="s">
        <v>720</v>
      </c>
      <c r="K445">
        <v>2003</v>
      </c>
      <c r="L445">
        <v>3</v>
      </c>
      <c r="M445">
        <v>2004</v>
      </c>
      <c r="N445" t="e">
        <f>VLOOKUP(G445,#REF!,2,FALSE)</f>
        <v>#REF!</v>
      </c>
      <c r="O445" t="s">
        <v>1062</v>
      </c>
    </row>
    <row r="446" spans="1:15">
      <c r="A446" s="134">
        <v>1</v>
      </c>
      <c r="B446">
        <v>2006</v>
      </c>
      <c r="C446">
        <v>20060827</v>
      </c>
      <c r="D446">
        <v>45</v>
      </c>
      <c r="E446">
        <v>95</v>
      </c>
      <c r="F446" t="s">
        <v>296</v>
      </c>
      <c r="G446">
        <v>632786</v>
      </c>
      <c r="H446">
        <v>7.45</v>
      </c>
      <c r="I446" t="s">
        <v>79</v>
      </c>
      <c r="J446" t="s">
        <v>729</v>
      </c>
      <c r="K446">
        <v>2004</v>
      </c>
      <c r="L446">
        <v>3</v>
      </c>
      <c r="M446">
        <v>2005</v>
      </c>
      <c r="N446" t="e">
        <f>VLOOKUP(G446,#REF!,2,FALSE)</f>
        <v>#REF!</v>
      </c>
      <c r="O446" t="s">
        <v>1062</v>
      </c>
    </row>
    <row r="447" spans="1:15">
      <c r="A447" s="134">
        <v>1</v>
      </c>
      <c r="B447">
        <v>2006</v>
      </c>
      <c r="C447">
        <v>20060905</v>
      </c>
      <c r="D447">
        <v>45</v>
      </c>
      <c r="E447">
        <v>95</v>
      </c>
      <c r="F447" t="s">
        <v>296</v>
      </c>
      <c r="G447">
        <v>632786</v>
      </c>
      <c r="H447">
        <v>9.3800000000000008</v>
      </c>
      <c r="I447" t="s">
        <v>79</v>
      </c>
      <c r="J447" t="s">
        <v>729</v>
      </c>
      <c r="K447">
        <v>2004</v>
      </c>
      <c r="L447">
        <v>3</v>
      </c>
      <c r="M447">
        <v>2005</v>
      </c>
      <c r="N447" t="e">
        <f>VLOOKUP(G447,#REF!,2,FALSE)</f>
        <v>#REF!</v>
      </c>
      <c r="O447" t="s">
        <v>1062</v>
      </c>
    </row>
    <row r="448" spans="1:15">
      <c r="A448" s="134">
        <v>1</v>
      </c>
      <c r="B448">
        <v>2006</v>
      </c>
      <c r="C448">
        <v>20060910</v>
      </c>
      <c r="D448">
        <v>45</v>
      </c>
      <c r="E448">
        <v>95</v>
      </c>
      <c r="F448" t="s">
        <v>296</v>
      </c>
      <c r="G448">
        <v>632786</v>
      </c>
      <c r="H448">
        <v>9.3800000000000008</v>
      </c>
      <c r="I448" t="s">
        <v>79</v>
      </c>
      <c r="J448" t="s">
        <v>729</v>
      </c>
      <c r="K448">
        <v>2004</v>
      </c>
      <c r="L448">
        <v>3</v>
      </c>
      <c r="M448">
        <v>2005</v>
      </c>
      <c r="N448" t="e">
        <f>VLOOKUP(G448,#REF!,2,FALSE)</f>
        <v>#REF!</v>
      </c>
      <c r="O448" t="s">
        <v>1062</v>
      </c>
    </row>
    <row r="449" spans="1:15">
      <c r="A449" s="134">
        <v>1</v>
      </c>
      <c r="B449">
        <v>2006</v>
      </c>
      <c r="C449">
        <v>20060818</v>
      </c>
      <c r="D449">
        <v>45</v>
      </c>
      <c r="E449">
        <v>95</v>
      </c>
      <c r="F449" t="s">
        <v>288</v>
      </c>
      <c r="G449">
        <v>210547</v>
      </c>
      <c r="H449">
        <v>7.45</v>
      </c>
      <c r="I449" t="s">
        <v>92</v>
      </c>
      <c r="J449" t="s">
        <v>710</v>
      </c>
      <c r="K449">
        <v>2003</v>
      </c>
      <c r="L449">
        <v>3</v>
      </c>
      <c r="M449">
        <v>2004</v>
      </c>
      <c r="N449" t="e">
        <f>VLOOKUP(G449,#REF!,2,FALSE)</f>
        <v>#REF!</v>
      </c>
      <c r="O449" t="s">
        <v>1062</v>
      </c>
    </row>
    <row r="450" spans="1:15">
      <c r="A450" s="134">
        <v>1</v>
      </c>
      <c r="B450">
        <v>2007</v>
      </c>
      <c r="C450">
        <v>20070824</v>
      </c>
      <c r="D450">
        <v>45</v>
      </c>
      <c r="E450">
        <v>95</v>
      </c>
      <c r="F450" t="s">
        <v>288</v>
      </c>
      <c r="G450">
        <v>210547</v>
      </c>
      <c r="H450">
        <v>9.75</v>
      </c>
      <c r="I450" t="s">
        <v>92</v>
      </c>
      <c r="J450" t="s">
        <v>710</v>
      </c>
      <c r="K450">
        <v>2003</v>
      </c>
      <c r="L450">
        <v>3</v>
      </c>
      <c r="M450">
        <v>2004</v>
      </c>
      <c r="N450" t="e">
        <f>VLOOKUP(G450,#REF!,2,FALSE)</f>
        <v>#REF!</v>
      </c>
      <c r="O450" t="s">
        <v>1062</v>
      </c>
    </row>
    <row r="451" spans="1:15">
      <c r="A451" s="134">
        <v>1</v>
      </c>
      <c r="B451">
        <v>2006</v>
      </c>
      <c r="C451">
        <v>20060822</v>
      </c>
      <c r="D451">
        <v>45</v>
      </c>
      <c r="E451">
        <v>95</v>
      </c>
      <c r="F451" t="s">
        <v>288</v>
      </c>
      <c r="G451">
        <v>210548</v>
      </c>
      <c r="H451">
        <v>7.45</v>
      </c>
      <c r="I451" t="s">
        <v>92</v>
      </c>
      <c r="J451" t="s">
        <v>710</v>
      </c>
      <c r="K451">
        <v>2003</v>
      </c>
      <c r="L451">
        <v>3</v>
      </c>
      <c r="M451">
        <v>2004</v>
      </c>
      <c r="N451" t="e">
        <f>VLOOKUP(G451,#REF!,2,FALSE)</f>
        <v>#REF!</v>
      </c>
      <c r="O451" t="s">
        <v>1062</v>
      </c>
    </row>
    <row r="452" spans="1:15">
      <c r="A452" s="134">
        <v>1</v>
      </c>
      <c r="B452">
        <v>2005</v>
      </c>
      <c r="C452">
        <v>20050812</v>
      </c>
      <c r="D452">
        <v>45</v>
      </c>
      <c r="E452">
        <v>95</v>
      </c>
      <c r="F452" t="s">
        <v>288</v>
      </c>
      <c r="G452">
        <v>210506</v>
      </c>
      <c r="H452">
        <v>5.84</v>
      </c>
      <c r="I452" t="s">
        <v>96</v>
      </c>
      <c r="J452" t="s">
        <v>713</v>
      </c>
      <c r="K452">
        <v>2002</v>
      </c>
      <c r="L452">
        <v>3</v>
      </c>
      <c r="M452">
        <v>2003</v>
      </c>
      <c r="N452" t="e">
        <f>VLOOKUP(G452,#REF!,2,FALSE)</f>
        <v>#REF!</v>
      </c>
      <c r="O452" t="s">
        <v>1062</v>
      </c>
    </row>
    <row r="453" spans="1:15">
      <c r="A453" s="134">
        <v>1</v>
      </c>
      <c r="B453">
        <v>2008</v>
      </c>
      <c r="C453">
        <v>20080807</v>
      </c>
      <c r="D453">
        <v>45</v>
      </c>
      <c r="E453">
        <v>95</v>
      </c>
      <c r="F453" t="s">
        <v>288</v>
      </c>
      <c r="G453">
        <v>632783</v>
      </c>
      <c r="H453">
        <v>9.9</v>
      </c>
      <c r="I453" t="s">
        <v>92</v>
      </c>
      <c r="J453" t="s">
        <v>710</v>
      </c>
      <c r="K453">
        <v>2004</v>
      </c>
      <c r="L453">
        <v>3</v>
      </c>
      <c r="M453">
        <v>2005</v>
      </c>
      <c r="N453" t="e">
        <f>VLOOKUP(G453,#REF!,2,FALSE)</f>
        <v>#REF!</v>
      </c>
      <c r="O453" t="s">
        <v>1062</v>
      </c>
    </row>
    <row r="454" spans="1:15">
      <c r="A454" s="134">
        <v>1</v>
      </c>
      <c r="B454">
        <v>2007</v>
      </c>
      <c r="C454">
        <v>20070907</v>
      </c>
      <c r="D454">
        <v>45</v>
      </c>
      <c r="E454">
        <v>95</v>
      </c>
      <c r="F454" t="s">
        <v>288</v>
      </c>
      <c r="G454">
        <v>633089</v>
      </c>
      <c r="H454">
        <v>22.12</v>
      </c>
      <c r="I454" t="s">
        <v>1093</v>
      </c>
      <c r="J454" t="s">
        <v>729</v>
      </c>
      <c r="K454">
        <v>2004</v>
      </c>
      <c r="L454">
        <v>3</v>
      </c>
      <c r="M454">
        <v>2006</v>
      </c>
      <c r="N454" t="e">
        <f>VLOOKUP(G454,#REF!,2,FALSE)</f>
        <v>#REF!</v>
      </c>
      <c r="O454" t="s">
        <v>1062</v>
      </c>
    </row>
    <row r="455" spans="1:15">
      <c r="A455" s="134">
        <v>1</v>
      </c>
      <c r="B455">
        <v>2006</v>
      </c>
      <c r="C455">
        <v>20060805</v>
      </c>
      <c r="D455">
        <v>45</v>
      </c>
      <c r="E455">
        <v>95</v>
      </c>
      <c r="F455" t="s">
        <v>288</v>
      </c>
      <c r="G455">
        <v>210570</v>
      </c>
      <c r="H455">
        <v>7.45</v>
      </c>
      <c r="I455" t="s">
        <v>654</v>
      </c>
      <c r="J455" t="s">
        <v>894</v>
      </c>
      <c r="K455">
        <v>2004</v>
      </c>
      <c r="L455">
        <v>2</v>
      </c>
      <c r="M455">
        <v>2005</v>
      </c>
      <c r="N455" t="e">
        <f>VLOOKUP(G455,#REF!,2,FALSE)</f>
        <v>#REF!</v>
      </c>
      <c r="O455" t="s">
        <v>1062</v>
      </c>
    </row>
    <row r="456" spans="1:15">
      <c r="A456" s="134">
        <v>1</v>
      </c>
      <c r="B456">
        <v>2007</v>
      </c>
      <c r="C456">
        <v>20070907</v>
      </c>
      <c r="D456">
        <v>45</v>
      </c>
      <c r="E456">
        <v>95</v>
      </c>
      <c r="F456" t="s">
        <v>288</v>
      </c>
      <c r="G456">
        <v>210598</v>
      </c>
      <c r="H456">
        <v>22.12</v>
      </c>
      <c r="I456" t="s">
        <v>96</v>
      </c>
      <c r="J456" t="s">
        <v>713</v>
      </c>
      <c r="K456">
        <v>2004</v>
      </c>
      <c r="L456">
        <v>3</v>
      </c>
      <c r="M456">
        <v>2005</v>
      </c>
      <c r="N456" t="e">
        <f>VLOOKUP(G456,#REF!,2,FALSE)</f>
        <v>#REF!</v>
      </c>
      <c r="O456" t="s">
        <v>1062</v>
      </c>
    </row>
    <row r="457" spans="1:15">
      <c r="A457" s="134">
        <v>1</v>
      </c>
      <c r="B457">
        <v>2006</v>
      </c>
      <c r="C457">
        <v>20060827</v>
      </c>
      <c r="D457">
        <v>45</v>
      </c>
      <c r="E457">
        <v>95</v>
      </c>
      <c r="F457" t="s">
        <v>288</v>
      </c>
      <c r="G457">
        <v>631781</v>
      </c>
      <c r="H457">
        <v>7.45</v>
      </c>
      <c r="I457" t="s">
        <v>1093</v>
      </c>
      <c r="J457" t="s">
        <v>729</v>
      </c>
      <c r="K457">
        <v>2002</v>
      </c>
      <c r="L457">
        <v>3</v>
      </c>
      <c r="M457">
        <v>2003</v>
      </c>
      <c r="N457" t="e">
        <f>VLOOKUP(G457,#REF!,2,FALSE)</f>
        <v>#REF!</v>
      </c>
      <c r="O457" t="s">
        <v>1062</v>
      </c>
    </row>
    <row r="458" spans="1:15">
      <c r="A458" s="134">
        <v>1</v>
      </c>
      <c r="B458">
        <v>2007</v>
      </c>
      <c r="C458">
        <v>20070804</v>
      </c>
      <c r="D458">
        <v>45</v>
      </c>
      <c r="E458">
        <v>95</v>
      </c>
      <c r="F458" t="s">
        <v>288</v>
      </c>
      <c r="G458">
        <v>632972</v>
      </c>
      <c r="H458">
        <v>5.29</v>
      </c>
      <c r="I458" t="s">
        <v>70</v>
      </c>
      <c r="J458" t="s">
        <v>684</v>
      </c>
      <c r="K458">
        <v>2004</v>
      </c>
      <c r="L458">
        <v>3</v>
      </c>
      <c r="M458">
        <v>2005</v>
      </c>
      <c r="N458" t="e">
        <f>VLOOKUP(G458,#REF!,2,FALSE)</f>
        <v>#REF!</v>
      </c>
      <c r="O458" t="s">
        <v>1062</v>
      </c>
    </row>
    <row r="459" spans="1:15">
      <c r="A459" s="134">
        <v>1</v>
      </c>
      <c r="B459">
        <v>2007</v>
      </c>
      <c r="C459">
        <v>20070513</v>
      </c>
      <c r="D459">
        <v>45</v>
      </c>
      <c r="E459">
        <v>95</v>
      </c>
      <c r="F459" t="s">
        <v>349</v>
      </c>
      <c r="G459">
        <v>632877</v>
      </c>
      <c r="H459">
        <v>12.82</v>
      </c>
      <c r="I459" t="s">
        <v>101</v>
      </c>
      <c r="J459" t="s">
        <v>732</v>
      </c>
      <c r="K459">
        <v>2004</v>
      </c>
      <c r="L459">
        <v>3</v>
      </c>
      <c r="M459">
        <v>2006</v>
      </c>
      <c r="N459" t="e">
        <f>VLOOKUP(G459,#REF!,2,FALSE)</f>
        <v>#REF!</v>
      </c>
      <c r="O459" t="s">
        <v>1062</v>
      </c>
    </row>
    <row r="460" spans="1:15">
      <c r="A460" s="134">
        <v>1</v>
      </c>
      <c r="B460">
        <v>2007</v>
      </c>
      <c r="C460">
        <v>20070623</v>
      </c>
      <c r="D460">
        <v>45</v>
      </c>
      <c r="E460">
        <v>95</v>
      </c>
      <c r="F460" t="s">
        <v>349</v>
      </c>
      <c r="G460">
        <v>632889</v>
      </c>
      <c r="H460">
        <v>2.29</v>
      </c>
      <c r="I460" t="s">
        <v>900</v>
      </c>
      <c r="J460" t="s">
        <v>893</v>
      </c>
      <c r="K460">
        <v>2004</v>
      </c>
      <c r="L460">
        <v>1</v>
      </c>
      <c r="M460">
        <v>2006</v>
      </c>
      <c r="N460" t="e">
        <f>VLOOKUP(G460,#REF!,2,FALSE)</f>
        <v>#REF!</v>
      </c>
      <c r="O460" t="s">
        <v>1062</v>
      </c>
    </row>
    <row r="461" spans="1:15">
      <c r="A461" s="134">
        <v>1</v>
      </c>
      <c r="B461">
        <v>2006</v>
      </c>
      <c r="C461">
        <v>20060910</v>
      </c>
      <c r="D461">
        <v>45</v>
      </c>
      <c r="E461">
        <v>95</v>
      </c>
      <c r="F461" t="s">
        <v>349</v>
      </c>
      <c r="G461">
        <v>631867</v>
      </c>
      <c r="H461">
        <v>9.3800000000000008</v>
      </c>
      <c r="I461" t="s">
        <v>130</v>
      </c>
      <c r="J461" t="s">
        <v>729</v>
      </c>
      <c r="K461">
        <v>2002</v>
      </c>
      <c r="L461">
        <v>3</v>
      </c>
      <c r="M461">
        <v>2004</v>
      </c>
      <c r="N461" t="e">
        <f>VLOOKUP(G461,#REF!,2,FALSE)</f>
        <v>#REF!</v>
      </c>
      <c r="O461" t="s">
        <v>1062</v>
      </c>
    </row>
    <row r="462" spans="1:15">
      <c r="A462" s="134">
        <v>1</v>
      </c>
      <c r="B462">
        <v>2007</v>
      </c>
      <c r="C462">
        <v>20070728</v>
      </c>
      <c r="D462">
        <v>45</v>
      </c>
      <c r="E462">
        <v>95</v>
      </c>
      <c r="F462" t="s">
        <v>349</v>
      </c>
      <c r="G462">
        <v>632972</v>
      </c>
      <c r="H462">
        <v>5.29</v>
      </c>
      <c r="I462" t="s">
        <v>70</v>
      </c>
      <c r="J462" t="s">
        <v>684</v>
      </c>
      <c r="K462">
        <v>2004</v>
      </c>
      <c r="L462">
        <v>3</v>
      </c>
      <c r="M462">
        <v>2005</v>
      </c>
      <c r="N462" t="e">
        <f>VLOOKUP(G462,#REF!,2,FALSE)</f>
        <v>#REF!</v>
      </c>
      <c r="O462" t="s">
        <v>1062</v>
      </c>
    </row>
    <row r="463" spans="1:15">
      <c r="A463" s="134">
        <v>1</v>
      </c>
      <c r="B463">
        <v>2006</v>
      </c>
      <c r="C463">
        <v>20060617</v>
      </c>
      <c r="D463">
        <v>45</v>
      </c>
      <c r="E463">
        <v>95</v>
      </c>
      <c r="F463" t="s">
        <v>358</v>
      </c>
      <c r="G463">
        <v>632472</v>
      </c>
      <c r="H463">
        <v>5.91</v>
      </c>
      <c r="I463" t="s">
        <v>79</v>
      </c>
      <c r="J463" t="s">
        <v>720</v>
      </c>
      <c r="K463">
        <v>2003</v>
      </c>
      <c r="L463">
        <v>3</v>
      </c>
      <c r="M463">
        <v>2004</v>
      </c>
      <c r="N463" t="e">
        <f>VLOOKUP(G463,#REF!,2,FALSE)</f>
        <v>#REF!</v>
      </c>
      <c r="O463" t="s">
        <v>1062</v>
      </c>
    </row>
    <row r="464" spans="1:15">
      <c r="A464" s="134">
        <v>1</v>
      </c>
      <c r="B464">
        <v>2005</v>
      </c>
      <c r="C464">
        <v>20050806</v>
      </c>
      <c r="D464">
        <v>45</v>
      </c>
      <c r="E464">
        <v>95</v>
      </c>
      <c r="F464" t="s">
        <v>281</v>
      </c>
      <c r="G464">
        <v>631386</v>
      </c>
      <c r="H464">
        <v>5.84</v>
      </c>
      <c r="I464" t="s">
        <v>70</v>
      </c>
      <c r="J464" t="s">
        <v>684</v>
      </c>
      <c r="K464">
        <v>2002</v>
      </c>
      <c r="L464">
        <v>3</v>
      </c>
      <c r="M464">
        <v>2003</v>
      </c>
      <c r="N464" t="e">
        <f>VLOOKUP(G464,#REF!,2,FALSE)</f>
        <v>#REF!</v>
      </c>
      <c r="O464" t="s">
        <v>1062</v>
      </c>
    </row>
    <row r="465" spans="1:15">
      <c r="A465" s="134">
        <v>1</v>
      </c>
      <c r="B465">
        <v>2007</v>
      </c>
      <c r="C465">
        <v>20070625</v>
      </c>
      <c r="D465">
        <v>45</v>
      </c>
      <c r="E465">
        <v>95</v>
      </c>
      <c r="F465" t="s">
        <v>281</v>
      </c>
      <c r="G465">
        <v>632870</v>
      </c>
      <c r="H465">
        <v>2.29</v>
      </c>
      <c r="I465" t="s">
        <v>79</v>
      </c>
      <c r="J465" t="s">
        <v>729</v>
      </c>
      <c r="K465">
        <v>2004</v>
      </c>
      <c r="L465">
        <v>3</v>
      </c>
      <c r="M465">
        <v>2005</v>
      </c>
      <c r="N465" t="e">
        <f>VLOOKUP(G465,#REF!,2,FALSE)</f>
        <v>#REF!</v>
      </c>
      <c r="O465" t="s">
        <v>1062</v>
      </c>
    </row>
    <row r="466" spans="1:15">
      <c r="A466" s="134">
        <v>1</v>
      </c>
      <c r="B466">
        <v>2007</v>
      </c>
      <c r="C466">
        <v>20070703</v>
      </c>
      <c r="D466">
        <v>45</v>
      </c>
      <c r="E466">
        <v>95</v>
      </c>
      <c r="F466" t="s">
        <v>281</v>
      </c>
      <c r="G466">
        <v>632870</v>
      </c>
      <c r="H466">
        <v>5.29</v>
      </c>
      <c r="I466" t="s">
        <v>79</v>
      </c>
      <c r="J466" t="s">
        <v>729</v>
      </c>
      <c r="K466">
        <v>2004</v>
      </c>
      <c r="L466">
        <v>3</v>
      </c>
      <c r="M466">
        <v>2005</v>
      </c>
      <c r="N466" t="e">
        <f>VLOOKUP(G466,#REF!,2,FALSE)</f>
        <v>#REF!</v>
      </c>
      <c r="O466" t="s">
        <v>1062</v>
      </c>
    </row>
    <row r="467" spans="1:15">
      <c r="A467" s="134">
        <v>1</v>
      </c>
      <c r="B467">
        <v>2007</v>
      </c>
      <c r="C467">
        <v>20070714</v>
      </c>
      <c r="D467">
        <v>45</v>
      </c>
      <c r="E467">
        <v>95</v>
      </c>
      <c r="F467" t="s">
        <v>281</v>
      </c>
      <c r="G467">
        <v>632870</v>
      </c>
      <c r="H467">
        <v>5.29</v>
      </c>
      <c r="I467" t="s">
        <v>79</v>
      </c>
      <c r="J467" t="s">
        <v>729</v>
      </c>
      <c r="K467">
        <v>2004</v>
      </c>
      <c r="L467">
        <v>3</v>
      </c>
      <c r="M467">
        <v>2005</v>
      </c>
      <c r="N467" t="e">
        <f>VLOOKUP(G467,#REF!,2,FALSE)</f>
        <v>#REF!</v>
      </c>
      <c r="O467" t="s">
        <v>1062</v>
      </c>
    </row>
    <row r="468" spans="1:15">
      <c r="A468" s="134">
        <v>1</v>
      </c>
      <c r="B468">
        <v>2007</v>
      </c>
      <c r="C468">
        <v>20070630</v>
      </c>
      <c r="D468">
        <v>45</v>
      </c>
      <c r="E468">
        <v>95</v>
      </c>
      <c r="F468" t="s">
        <v>281</v>
      </c>
      <c r="G468">
        <v>632873</v>
      </c>
      <c r="H468">
        <v>2.29</v>
      </c>
      <c r="I468" t="s">
        <v>1093</v>
      </c>
      <c r="J468" t="s">
        <v>729</v>
      </c>
      <c r="K468">
        <v>2004</v>
      </c>
      <c r="L468">
        <v>3</v>
      </c>
      <c r="M468">
        <v>2005</v>
      </c>
      <c r="N468" t="e">
        <f>VLOOKUP(G468,#REF!,2,FALSE)</f>
        <v>#REF!</v>
      </c>
      <c r="O468" t="s">
        <v>1062</v>
      </c>
    </row>
    <row r="469" spans="1:15">
      <c r="A469" s="134">
        <v>1</v>
      </c>
      <c r="B469">
        <v>2007</v>
      </c>
      <c r="C469">
        <v>20070902</v>
      </c>
      <c r="D469">
        <v>45</v>
      </c>
      <c r="E469">
        <v>95</v>
      </c>
      <c r="F469" t="s">
        <v>281</v>
      </c>
      <c r="G469">
        <v>632873</v>
      </c>
      <c r="H469">
        <v>9.75</v>
      </c>
      <c r="I469" t="s">
        <v>1093</v>
      </c>
      <c r="J469" t="s">
        <v>729</v>
      </c>
      <c r="K469">
        <v>2004</v>
      </c>
      <c r="L469">
        <v>3</v>
      </c>
      <c r="M469">
        <v>2005</v>
      </c>
      <c r="N469" t="e">
        <f>VLOOKUP(G469,#REF!,2,FALSE)</f>
        <v>#REF!</v>
      </c>
      <c r="O469" t="s">
        <v>1062</v>
      </c>
    </row>
    <row r="470" spans="1:15">
      <c r="A470" s="134">
        <v>1</v>
      </c>
      <c r="B470">
        <v>2007</v>
      </c>
      <c r="C470">
        <v>20070625</v>
      </c>
      <c r="D470">
        <v>45</v>
      </c>
      <c r="E470">
        <v>95</v>
      </c>
      <c r="F470" t="s">
        <v>281</v>
      </c>
      <c r="G470">
        <v>632978</v>
      </c>
      <c r="H470">
        <v>2.29</v>
      </c>
      <c r="I470" t="s">
        <v>131</v>
      </c>
      <c r="J470" t="s">
        <v>729</v>
      </c>
      <c r="K470">
        <v>2004</v>
      </c>
      <c r="L470">
        <v>3</v>
      </c>
      <c r="M470">
        <v>2006</v>
      </c>
      <c r="N470" t="e">
        <f>VLOOKUP(G470,#REF!,2,FALSE)</f>
        <v>#REF!</v>
      </c>
      <c r="O470" t="s">
        <v>1062</v>
      </c>
    </row>
    <row r="471" spans="1:15">
      <c r="A471" s="134">
        <v>1</v>
      </c>
      <c r="B471">
        <v>2007</v>
      </c>
      <c r="C471">
        <v>20070626</v>
      </c>
      <c r="D471">
        <v>45</v>
      </c>
      <c r="E471">
        <v>95</v>
      </c>
      <c r="F471" t="s">
        <v>281</v>
      </c>
      <c r="G471">
        <v>632978</v>
      </c>
      <c r="H471">
        <v>2.29</v>
      </c>
      <c r="I471" t="s">
        <v>131</v>
      </c>
      <c r="J471" t="s">
        <v>729</v>
      </c>
      <c r="K471">
        <v>2004</v>
      </c>
      <c r="L471">
        <v>3</v>
      </c>
      <c r="M471">
        <v>2006</v>
      </c>
      <c r="N471" t="e">
        <f>VLOOKUP(G471,#REF!,2,FALSE)</f>
        <v>#REF!</v>
      </c>
      <c r="O471" t="s">
        <v>1062</v>
      </c>
    </row>
    <row r="472" spans="1:15">
      <c r="A472" s="134">
        <v>1</v>
      </c>
      <c r="B472">
        <v>2007</v>
      </c>
      <c r="C472">
        <v>20070626</v>
      </c>
      <c r="D472">
        <v>45</v>
      </c>
      <c r="E472">
        <v>95</v>
      </c>
      <c r="F472" t="s">
        <v>281</v>
      </c>
      <c r="G472">
        <v>632978</v>
      </c>
      <c r="H472">
        <v>2.29</v>
      </c>
      <c r="I472" t="s">
        <v>131</v>
      </c>
      <c r="J472" t="s">
        <v>729</v>
      </c>
      <c r="K472">
        <v>2004</v>
      </c>
      <c r="L472">
        <v>3</v>
      </c>
      <c r="M472">
        <v>2006</v>
      </c>
      <c r="N472" t="e">
        <f>VLOOKUP(G472,#REF!,2,FALSE)</f>
        <v>#REF!</v>
      </c>
      <c r="O472" t="s">
        <v>1062</v>
      </c>
    </row>
    <row r="473" spans="1:15">
      <c r="A473" s="134">
        <v>1</v>
      </c>
      <c r="B473">
        <v>2007</v>
      </c>
      <c r="C473">
        <v>20070627</v>
      </c>
      <c r="D473">
        <v>45</v>
      </c>
      <c r="E473">
        <v>95</v>
      </c>
      <c r="F473" t="s">
        <v>281</v>
      </c>
      <c r="G473">
        <v>632978</v>
      </c>
      <c r="H473">
        <v>2.29</v>
      </c>
      <c r="I473" t="s">
        <v>131</v>
      </c>
      <c r="J473" t="s">
        <v>729</v>
      </c>
      <c r="K473">
        <v>2004</v>
      </c>
      <c r="L473">
        <v>3</v>
      </c>
      <c r="M473">
        <v>2006</v>
      </c>
      <c r="N473" t="e">
        <f>VLOOKUP(G473,#REF!,2,FALSE)</f>
        <v>#REF!</v>
      </c>
      <c r="O473" t="s">
        <v>1062</v>
      </c>
    </row>
    <row r="474" spans="1:15">
      <c r="A474" s="134">
        <v>1</v>
      </c>
      <c r="B474">
        <v>2007</v>
      </c>
      <c r="C474">
        <v>20070630</v>
      </c>
      <c r="D474">
        <v>45</v>
      </c>
      <c r="E474">
        <v>95</v>
      </c>
      <c r="F474" t="s">
        <v>281</v>
      </c>
      <c r="G474">
        <v>632978</v>
      </c>
      <c r="H474">
        <v>2.29</v>
      </c>
      <c r="I474" t="s">
        <v>131</v>
      </c>
      <c r="J474" t="s">
        <v>729</v>
      </c>
      <c r="K474">
        <v>2004</v>
      </c>
      <c r="L474">
        <v>3</v>
      </c>
      <c r="M474">
        <v>2006</v>
      </c>
      <c r="N474" t="e">
        <f>VLOOKUP(G474,#REF!,2,FALSE)</f>
        <v>#REF!</v>
      </c>
      <c r="O474" t="s">
        <v>1062</v>
      </c>
    </row>
    <row r="475" spans="1:15">
      <c r="A475" s="134">
        <v>1</v>
      </c>
      <c r="B475">
        <v>2007</v>
      </c>
      <c r="C475">
        <v>20070701</v>
      </c>
      <c r="D475">
        <v>45</v>
      </c>
      <c r="E475">
        <v>95</v>
      </c>
      <c r="F475" t="s">
        <v>281</v>
      </c>
      <c r="G475">
        <v>632978</v>
      </c>
      <c r="H475">
        <v>2.29</v>
      </c>
      <c r="I475" t="s">
        <v>131</v>
      </c>
      <c r="J475" t="s">
        <v>729</v>
      </c>
      <c r="K475">
        <v>2004</v>
      </c>
      <c r="L475">
        <v>3</v>
      </c>
      <c r="M475">
        <v>2006</v>
      </c>
      <c r="N475" t="e">
        <f>VLOOKUP(G475,#REF!,2,FALSE)</f>
        <v>#REF!</v>
      </c>
      <c r="O475" t="s">
        <v>1062</v>
      </c>
    </row>
    <row r="476" spans="1:15">
      <c r="A476" s="134">
        <v>1</v>
      </c>
      <c r="B476">
        <v>2007</v>
      </c>
      <c r="C476">
        <v>20070701</v>
      </c>
      <c r="D476">
        <v>45</v>
      </c>
      <c r="E476">
        <v>95</v>
      </c>
      <c r="F476" t="s">
        <v>281</v>
      </c>
      <c r="G476">
        <v>632978</v>
      </c>
      <c r="H476">
        <v>2.29</v>
      </c>
      <c r="I476" t="s">
        <v>131</v>
      </c>
      <c r="J476" t="s">
        <v>729</v>
      </c>
      <c r="K476">
        <v>2004</v>
      </c>
      <c r="L476">
        <v>3</v>
      </c>
      <c r="M476">
        <v>2006</v>
      </c>
      <c r="N476" t="e">
        <f>VLOOKUP(G476,#REF!,2,FALSE)</f>
        <v>#REF!</v>
      </c>
      <c r="O476" t="s">
        <v>1062</v>
      </c>
    </row>
    <row r="477" spans="1:15">
      <c r="A477" s="134">
        <v>1</v>
      </c>
      <c r="B477">
        <v>2007</v>
      </c>
      <c r="C477">
        <v>20070701</v>
      </c>
      <c r="D477">
        <v>45</v>
      </c>
      <c r="E477">
        <v>95</v>
      </c>
      <c r="F477" t="s">
        <v>281</v>
      </c>
      <c r="G477">
        <v>632978</v>
      </c>
      <c r="H477">
        <v>2.29</v>
      </c>
      <c r="I477" t="s">
        <v>131</v>
      </c>
      <c r="J477" t="s">
        <v>729</v>
      </c>
      <c r="K477">
        <v>2004</v>
      </c>
      <c r="L477">
        <v>3</v>
      </c>
      <c r="M477">
        <v>2006</v>
      </c>
      <c r="N477" t="e">
        <f>VLOOKUP(G477,#REF!,2,FALSE)</f>
        <v>#REF!</v>
      </c>
      <c r="O477" t="s">
        <v>1062</v>
      </c>
    </row>
    <row r="478" spans="1:15">
      <c r="A478" s="134">
        <v>1</v>
      </c>
      <c r="B478">
        <v>2007</v>
      </c>
      <c r="C478">
        <v>20070708</v>
      </c>
      <c r="D478">
        <v>45</v>
      </c>
      <c r="E478">
        <v>95</v>
      </c>
      <c r="F478" t="s">
        <v>281</v>
      </c>
      <c r="G478">
        <v>632978</v>
      </c>
      <c r="H478">
        <v>5.29</v>
      </c>
      <c r="I478" t="s">
        <v>131</v>
      </c>
      <c r="J478" t="s">
        <v>729</v>
      </c>
      <c r="K478">
        <v>2004</v>
      </c>
      <c r="L478">
        <v>3</v>
      </c>
      <c r="M478">
        <v>2006</v>
      </c>
      <c r="N478" t="e">
        <f>VLOOKUP(G478,#REF!,2,FALSE)</f>
        <v>#REF!</v>
      </c>
      <c r="O478" t="s">
        <v>1062</v>
      </c>
    </row>
    <row r="479" spans="1:15">
      <c r="A479" s="134">
        <v>1</v>
      </c>
      <c r="B479">
        <v>2007</v>
      </c>
      <c r="C479">
        <v>20070713</v>
      </c>
      <c r="D479">
        <v>45</v>
      </c>
      <c r="E479">
        <v>95</v>
      </c>
      <c r="F479" t="s">
        <v>281</v>
      </c>
      <c r="G479">
        <v>632978</v>
      </c>
      <c r="H479">
        <v>5.29</v>
      </c>
      <c r="I479" t="s">
        <v>131</v>
      </c>
      <c r="J479" t="s">
        <v>729</v>
      </c>
      <c r="K479">
        <v>2004</v>
      </c>
      <c r="L479">
        <v>3</v>
      </c>
      <c r="M479">
        <v>2006</v>
      </c>
      <c r="N479" t="e">
        <f>VLOOKUP(G479,#REF!,2,FALSE)</f>
        <v>#REF!</v>
      </c>
      <c r="O479" t="s">
        <v>1062</v>
      </c>
    </row>
    <row r="480" spans="1:15">
      <c r="A480" s="134">
        <v>1</v>
      </c>
      <c r="B480">
        <v>2007</v>
      </c>
      <c r="C480">
        <v>20070826</v>
      </c>
      <c r="D480">
        <v>45</v>
      </c>
      <c r="E480">
        <v>95</v>
      </c>
      <c r="F480" t="s">
        <v>281</v>
      </c>
      <c r="G480">
        <v>632978</v>
      </c>
      <c r="H480">
        <v>9.75</v>
      </c>
      <c r="I480" t="s">
        <v>131</v>
      </c>
      <c r="J480" t="s">
        <v>729</v>
      </c>
      <c r="K480">
        <v>2004</v>
      </c>
      <c r="L480">
        <v>3</v>
      </c>
      <c r="M480">
        <v>2006</v>
      </c>
      <c r="N480" t="e">
        <f>VLOOKUP(G480,#REF!,2,FALSE)</f>
        <v>#REF!</v>
      </c>
      <c r="O480" t="s">
        <v>1062</v>
      </c>
    </row>
    <row r="481" spans="1:15">
      <c r="A481" s="134">
        <v>1</v>
      </c>
      <c r="B481">
        <v>2007</v>
      </c>
      <c r="C481">
        <v>20070622</v>
      </c>
      <c r="D481">
        <v>45</v>
      </c>
      <c r="E481">
        <v>95</v>
      </c>
      <c r="F481" t="s">
        <v>281</v>
      </c>
      <c r="G481">
        <v>632283</v>
      </c>
      <c r="H481">
        <v>2.29</v>
      </c>
      <c r="I481" t="s">
        <v>87</v>
      </c>
      <c r="J481" t="s">
        <v>707</v>
      </c>
      <c r="K481">
        <v>2003</v>
      </c>
      <c r="L481">
        <v>3</v>
      </c>
      <c r="M481">
        <v>2004</v>
      </c>
      <c r="N481" t="e">
        <f>VLOOKUP(G481,#REF!,2,FALSE)</f>
        <v>#REF!</v>
      </c>
      <c r="O481" t="s">
        <v>1062</v>
      </c>
    </row>
    <row r="482" spans="1:15">
      <c r="A482" s="134">
        <v>1</v>
      </c>
      <c r="B482">
        <v>2007</v>
      </c>
      <c r="C482">
        <v>20070630</v>
      </c>
      <c r="D482">
        <v>45</v>
      </c>
      <c r="E482">
        <v>95</v>
      </c>
      <c r="F482" t="s">
        <v>281</v>
      </c>
      <c r="G482">
        <v>632877</v>
      </c>
      <c r="H482">
        <v>2.29</v>
      </c>
      <c r="I482" t="s">
        <v>101</v>
      </c>
      <c r="J482" t="s">
        <v>732</v>
      </c>
      <c r="K482">
        <v>2004</v>
      </c>
      <c r="L482">
        <v>3</v>
      </c>
      <c r="M482">
        <v>2006</v>
      </c>
      <c r="N482" t="e">
        <f>VLOOKUP(G482,#REF!,2,FALSE)</f>
        <v>#REF!</v>
      </c>
      <c r="O482" t="s">
        <v>1062</v>
      </c>
    </row>
    <row r="483" spans="1:15">
      <c r="A483" s="134">
        <v>1</v>
      </c>
      <c r="B483">
        <v>2007</v>
      </c>
      <c r="C483">
        <v>20070701</v>
      </c>
      <c r="D483">
        <v>45</v>
      </c>
      <c r="E483">
        <v>95</v>
      </c>
      <c r="F483" t="s">
        <v>281</v>
      </c>
      <c r="G483">
        <v>632879</v>
      </c>
      <c r="H483">
        <v>2.29</v>
      </c>
      <c r="I483" t="s">
        <v>61</v>
      </c>
      <c r="J483" t="s">
        <v>726</v>
      </c>
      <c r="K483">
        <v>2004</v>
      </c>
      <c r="L483">
        <v>3</v>
      </c>
      <c r="M483">
        <v>2006</v>
      </c>
      <c r="N483" t="e">
        <f>VLOOKUP(G483,#REF!,2,FALSE)</f>
        <v>#REF!</v>
      </c>
      <c r="O483" t="s">
        <v>1062</v>
      </c>
    </row>
    <row r="484" spans="1:15">
      <c r="A484" s="134">
        <v>1</v>
      </c>
      <c r="B484">
        <v>2007</v>
      </c>
      <c r="C484">
        <v>20070703</v>
      </c>
      <c r="D484">
        <v>45</v>
      </c>
      <c r="E484">
        <v>95</v>
      </c>
      <c r="F484" t="s">
        <v>281</v>
      </c>
      <c r="G484">
        <v>632889</v>
      </c>
      <c r="H484">
        <v>5.29</v>
      </c>
      <c r="I484" t="s">
        <v>900</v>
      </c>
      <c r="J484" t="s">
        <v>893</v>
      </c>
      <c r="K484">
        <v>2004</v>
      </c>
      <c r="L484">
        <v>1</v>
      </c>
      <c r="M484">
        <v>2006</v>
      </c>
      <c r="N484" t="e">
        <f>VLOOKUP(G484,#REF!,2,FALSE)</f>
        <v>#REF!</v>
      </c>
      <c r="O484" t="s">
        <v>1062</v>
      </c>
    </row>
    <row r="485" spans="1:15">
      <c r="A485" s="134">
        <v>1</v>
      </c>
      <c r="B485">
        <v>2004</v>
      </c>
      <c r="C485">
        <v>20040807</v>
      </c>
      <c r="D485">
        <v>45</v>
      </c>
      <c r="E485">
        <v>95</v>
      </c>
      <c r="F485" t="s">
        <v>281</v>
      </c>
      <c r="G485">
        <v>210483</v>
      </c>
      <c r="H485">
        <v>4.3600000000000003</v>
      </c>
      <c r="I485" t="s">
        <v>92</v>
      </c>
      <c r="J485" t="s">
        <v>710</v>
      </c>
      <c r="K485">
        <v>2002</v>
      </c>
      <c r="L485">
        <v>3</v>
      </c>
      <c r="M485">
        <v>2003</v>
      </c>
      <c r="N485" t="e">
        <f>VLOOKUP(G485,#REF!,2,FALSE)</f>
        <v>#REF!</v>
      </c>
      <c r="O485" t="s">
        <v>1062</v>
      </c>
    </row>
    <row r="486" spans="1:15">
      <c r="A486" s="134">
        <v>1</v>
      </c>
      <c r="B486">
        <v>2007</v>
      </c>
      <c r="C486">
        <v>20070712</v>
      </c>
      <c r="D486">
        <v>45</v>
      </c>
      <c r="E486">
        <v>95</v>
      </c>
      <c r="F486" t="s">
        <v>281</v>
      </c>
      <c r="G486">
        <v>632871</v>
      </c>
      <c r="H486">
        <v>5.29</v>
      </c>
      <c r="I486" t="s">
        <v>79</v>
      </c>
      <c r="J486" t="s">
        <v>720</v>
      </c>
      <c r="K486">
        <v>2004</v>
      </c>
      <c r="L486">
        <v>3</v>
      </c>
      <c r="M486">
        <v>2005</v>
      </c>
      <c r="N486" t="e">
        <f>VLOOKUP(G486,#REF!,2,FALSE)</f>
        <v>#REF!</v>
      </c>
      <c r="O486" t="s">
        <v>1062</v>
      </c>
    </row>
    <row r="487" spans="1:15">
      <c r="A487" s="134">
        <v>1</v>
      </c>
      <c r="B487">
        <v>2007</v>
      </c>
      <c r="C487">
        <v>20070714</v>
      </c>
      <c r="D487">
        <v>45</v>
      </c>
      <c r="E487">
        <v>95</v>
      </c>
      <c r="F487" t="s">
        <v>281</v>
      </c>
      <c r="G487">
        <v>632871</v>
      </c>
      <c r="H487">
        <v>5.29</v>
      </c>
      <c r="I487" t="s">
        <v>79</v>
      </c>
      <c r="J487" t="s">
        <v>720</v>
      </c>
      <c r="K487">
        <v>2004</v>
      </c>
      <c r="L487">
        <v>3</v>
      </c>
      <c r="M487">
        <v>2005</v>
      </c>
      <c r="N487" t="e">
        <f>VLOOKUP(G487,#REF!,2,FALSE)</f>
        <v>#REF!</v>
      </c>
      <c r="O487" t="s">
        <v>1062</v>
      </c>
    </row>
    <row r="488" spans="1:15">
      <c r="A488" s="134">
        <v>1</v>
      </c>
      <c r="B488">
        <v>2007</v>
      </c>
      <c r="C488">
        <v>20070714</v>
      </c>
      <c r="D488">
        <v>45</v>
      </c>
      <c r="E488">
        <v>95</v>
      </c>
      <c r="F488" t="s">
        <v>281</v>
      </c>
      <c r="G488">
        <v>632871</v>
      </c>
      <c r="H488">
        <v>5.29</v>
      </c>
      <c r="I488" t="s">
        <v>79</v>
      </c>
      <c r="J488" t="s">
        <v>720</v>
      </c>
      <c r="K488">
        <v>2004</v>
      </c>
      <c r="L488">
        <v>3</v>
      </c>
      <c r="M488">
        <v>2005</v>
      </c>
      <c r="N488" t="e">
        <f>VLOOKUP(G488,#REF!,2,FALSE)</f>
        <v>#REF!</v>
      </c>
      <c r="O488" t="s">
        <v>1062</v>
      </c>
    </row>
    <row r="489" spans="1:15">
      <c r="A489" s="134">
        <v>1</v>
      </c>
      <c r="B489">
        <v>2007</v>
      </c>
      <c r="C489">
        <v>20070630</v>
      </c>
      <c r="D489">
        <v>45</v>
      </c>
      <c r="E489">
        <v>95</v>
      </c>
      <c r="F489" t="s">
        <v>281</v>
      </c>
      <c r="G489">
        <v>633089</v>
      </c>
      <c r="H489">
        <v>2.29</v>
      </c>
      <c r="I489" t="s">
        <v>1093</v>
      </c>
      <c r="J489" t="s">
        <v>729</v>
      </c>
      <c r="K489">
        <v>2004</v>
      </c>
      <c r="L489">
        <v>3</v>
      </c>
      <c r="M489">
        <v>2006</v>
      </c>
      <c r="N489" t="e">
        <f>VLOOKUP(G489,#REF!,2,FALSE)</f>
        <v>#REF!</v>
      </c>
      <c r="O489" t="s">
        <v>1062</v>
      </c>
    </row>
    <row r="490" spans="1:15">
      <c r="A490" s="134">
        <v>1</v>
      </c>
      <c r="B490">
        <v>2007</v>
      </c>
      <c r="C490">
        <v>20070630</v>
      </c>
      <c r="D490">
        <v>45</v>
      </c>
      <c r="E490">
        <v>95</v>
      </c>
      <c r="F490" t="s">
        <v>281</v>
      </c>
      <c r="G490">
        <v>633089</v>
      </c>
      <c r="H490">
        <v>2.29</v>
      </c>
      <c r="I490" t="s">
        <v>1093</v>
      </c>
      <c r="J490" t="s">
        <v>729</v>
      </c>
      <c r="K490">
        <v>2004</v>
      </c>
      <c r="L490">
        <v>3</v>
      </c>
      <c r="M490">
        <v>2006</v>
      </c>
      <c r="N490" t="e">
        <f>VLOOKUP(G490,#REF!,2,FALSE)</f>
        <v>#REF!</v>
      </c>
      <c r="O490" t="s">
        <v>1062</v>
      </c>
    </row>
    <row r="491" spans="1:15">
      <c r="A491" s="134">
        <v>1</v>
      </c>
      <c r="B491">
        <v>2007</v>
      </c>
      <c r="C491">
        <v>20070702</v>
      </c>
      <c r="D491">
        <v>45</v>
      </c>
      <c r="E491">
        <v>95</v>
      </c>
      <c r="F491" t="s">
        <v>281</v>
      </c>
      <c r="G491">
        <v>633089</v>
      </c>
      <c r="H491">
        <v>5.29</v>
      </c>
      <c r="I491" t="s">
        <v>1093</v>
      </c>
      <c r="J491" t="s">
        <v>729</v>
      </c>
      <c r="K491">
        <v>2004</v>
      </c>
      <c r="L491">
        <v>3</v>
      </c>
      <c r="M491">
        <v>2006</v>
      </c>
      <c r="N491" t="e">
        <f>VLOOKUP(G491,#REF!,2,FALSE)</f>
        <v>#REF!</v>
      </c>
      <c r="O491" t="s">
        <v>1062</v>
      </c>
    </row>
    <row r="492" spans="1:15">
      <c r="A492" s="134">
        <v>1</v>
      </c>
      <c r="B492">
        <v>2007</v>
      </c>
      <c r="C492">
        <v>20070710</v>
      </c>
      <c r="D492">
        <v>45</v>
      </c>
      <c r="E492">
        <v>95</v>
      </c>
      <c r="F492" t="s">
        <v>281</v>
      </c>
      <c r="G492">
        <v>633089</v>
      </c>
      <c r="H492">
        <v>5.29</v>
      </c>
      <c r="I492" t="s">
        <v>1093</v>
      </c>
      <c r="J492" t="s">
        <v>729</v>
      </c>
      <c r="K492">
        <v>2004</v>
      </c>
      <c r="L492">
        <v>3</v>
      </c>
      <c r="M492">
        <v>2006</v>
      </c>
      <c r="N492" t="e">
        <f>VLOOKUP(G492,#REF!,2,FALSE)</f>
        <v>#REF!</v>
      </c>
      <c r="O492" t="s">
        <v>1062</v>
      </c>
    </row>
    <row r="493" spans="1:15">
      <c r="A493" s="134">
        <v>1</v>
      </c>
      <c r="B493">
        <v>2007</v>
      </c>
      <c r="C493">
        <v>20070714</v>
      </c>
      <c r="D493">
        <v>45</v>
      </c>
      <c r="E493">
        <v>95</v>
      </c>
      <c r="F493" t="s">
        <v>281</v>
      </c>
      <c r="G493">
        <v>633089</v>
      </c>
      <c r="H493">
        <v>5.29</v>
      </c>
      <c r="I493" t="s">
        <v>1093</v>
      </c>
      <c r="J493" t="s">
        <v>729</v>
      </c>
      <c r="K493">
        <v>2004</v>
      </c>
      <c r="L493">
        <v>3</v>
      </c>
      <c r="M493">
        <v>2006</v>
      </c>
      <c r="N493" t="e">
        <f>VLOOKUP(G493,#REF!,2,FALSE)</f>
        <v>#REF!</v>
      </c>
      <c r="O493" t="s">
        <v>1062</v>
      </c>
    </row>
    <row r="494" spans="1:15">
      <c r="A494" s="134">
        <v>1</v>
      </c>
      <c r="B494">
        <v>2008</v>
      </c>
      <c r="C494">
        <v>20080602</v>
      </c>
      <c r="D494">
        <v>45</v>
      </c>
      <c r="E494">
        <v>95</v>
      </c>
      <c r="F494" t="s">
        <v>281</v>
      </c>
      <c r="G494">
        <v>633089</v>
      </c>
      <c r="H494">
        <v>7.76</v>
      </c>
      <c r="I494" t="s">
        <v>1093</v>
      </c>
      <c r="J494" t="s">
        <v>729</v>
      </c>
      <c r="K494">
        <v>2004</v>
      </c>
      <c r="L494">
        <v>3</v>
      </c>
      <c r="M494">
        <v>2006</v>
      </c>
      <c r="N494" t="e">
        <f>VLOOKUP(G494,#REF!,2,FALSE)</f>
        <v>#REF!</v>
      </c>
      <c r="O494" t="s">
        <v>1062</v>
      </c>
    </row>
    <row r="495" spans="1:15">
      <c r="A495" s="134">
        <v>1</v>
      </c>
      <c r="B495">
        <v>2005</v>
      </c>
      <c r="C495">
        <v>20050928</v>
      </c>
      <c r="D495">
        <v>45</v>
      </c>
      <c r="E495">
        <v>95</v>
      </c>
      <c r="F495" t="s">
        <v>281</v>
      </c>
      <c r="G495">
        <v>210546</v>
      </c>
      <c r="H495">
        <v>4</v>
      </c>
      <c r="I495" t="s">
        <v>107</v>
      </c>
      <c r="J495" t="s">
        <v>715</v>
      </c>
      <c r="K495">
        <v>2003</v>
      </c>
      <c r="L495">
        <v>3</v>
      </c>
      <c r="M495">
        <v>2004</v>
      </c>
      <c r="N495" t="e">
        <f>VLOOKUP(G495,#REF!,2,FALSE)</f>
        <v>#REF!</v>
      </c>
      <c r="O495" t="s">
        <v>1062</v>
      </c>
    </row>
    <row r="496" spans="1:15">
      <c r="A496" s="134">
        <v>1</v>
      </c>
      <c r="B496">
        <v>2006</v>
      </c>
      <c r="C496">
        <v>20060702</v>
      </c>
      <c r="D496">
        <v>45</v>
      </c>
      <c r="E496">
        <v>95</v>
      </c>
      <c r="F496" t="s">
        <v>281</v>
      </c>
      <c r="G496">
        <v>632284</v>
      </c>
      <c r="H496">
        <v>12.69</v>
      </c>
      <c r="I496" t="s">
        <v>103</v>
      </c>
      <c r="J496" t="s">
        <v>723</v>
      </c>
      <c r="K496">
        <v>2003</v>
      </c>
      <c r="L496">
        <v>3</v>
      </c>
      <c r="M496">
        <v>2004</v>
      </c>
      <c r="N496" t="e">
        <f>VLOOKUP(G496,#REF!,2,FALSE)</f>
        <v>#REF!</v>
      </c>
      <c r="O496" t="s">
        <v>1062</v>
      </c>
    </row>
    <row r="497" spans="1:15">
      <c r="A497" s="134">
        <v>1</v>
      </c>
      <c r="B497">
        <v>2007</v>
      </c>
      <c r="C497">
        <v>20070713</v>
      </c>
      <c r="D497">
        <v>45</v>
      </c>
      <c r="E497">
        <v>95</v>
      </c>
      <c r="F497" t="s">
        <v>281</v>
      </c>
      <c r="G497">
        <v>632284</v>
      </c>
      <c r="H497">
        <v>5.29</v>
      </c>
      <c r="I497" t="s">
        <v>103</v>
      </c>
      <c r="J497" t="s">
        <v>723</v>
      </c>
      <c r="K497">
        <v>2003</v>
      </c>
      <c r="L497">
        <v>3</v>
      </c>
      <c r="M497">
        <v>2004</v>
      </c>
      <c r="N497" t="e">
        <f>VLOOKUP(G497,#REF!,2,FALSE)</f>
        <v>#REF!</v>
      </c>
      <c r="O497" t="s">
        <v>1062</v>
      </c>
    </row>
    <row r="498" spans="1:15">
      <c r="A498" s="134">
        <v>1</v>
      </c>
      <c r="B498">
        <v>2007</v>
      </c>
      <c r="C498">
        <v>20070701</v>
      </c>
      <c r="D498">
        <v>45</v>
      </c>
      <c r="E498">
        <v>95</v>
      </c>
      <c r="F498" t="s">
        <v>281</v>
      </c>
      <c r="G498">
        <v>632786</v>
      </c>
      <c r="H498">
        <v>2.29</v>
      </c>
      <c r="I498" t="s">
        <v>79</v>
      </c>
      <c r="J498" t="s">
        <v>729</v>
      </c>
      <c r="K498">
        <v>2004</v>
      </c>
      <c r="L498">
        <v>3</v>
      </c>
      <c r="M498">
        <v>2005</v>
      </c>
      <c r="N498" t="e">
        <f>VLOOKUP(G498,#REF!,2,FALSE)</f>
        <v>#REF!</v>
      </c>
      <c r="O498" t="s">
        <v>1062</v>
      </c>
    </row>
    <row r="499" spans="1:15">
      <c r="A499" s="134">
        <v>1</v>
      </c>
      <c r="B499">
        <v>2007</v>
      </c>
      <c r="C499">
        <v>20070627</v>
      </c>
      <c r="D499">
        <v>45</v>
      </c>
      <c r="E499">
        <v>95</v>
      </c>
      <c r="F499" t="s">
        <v>281</v>
      </c>
      <c r="G499">
        <v>632880</v>
      </c>
      <c r="H499">
        <v>2.29</v>
      </c>
      <c r="I499" t="s">
        <v>98</v>
      </c>
      <c r="J499" t="s">
        <v>707</v>
      </c>
      <c r="K499">
        <v>2004</v>
      </c>
      <c r="L499">
        <v>3</v>
      </c>
      <c r="M499">
        <v>2006</v>
      </c>
      <c r="N499" t="e">
        <f>VLOOKUP(G499,#REF!,2,FALSE)</f>
        <v>#REF!</v>
      </c>
      <c r="O499" t="s">
        <v>1062</v>
      </c>
    </row>
    <row r="500" spans="1:15">
      <c r="A500" s="134">
        <v>1</v>
      </c>
      <c r="B500">
        <v>2007</v>
      </c>
      <c r="C500">
        <v>20070706</v>
      </c>
      <c r="D500">
        <v>45</v>
      </c>
      <c r="E500">
        <v>95</v>
      </c>
      <c r="F500" t="s">
        <v>281</v>
      </c>
      <c r="G500">
        <v>632965</v>
      </c>
      <c r="H500">
        <v>5.29</v>
      </c>
      <c r="I500" t="s">
        <v>103</v>
      </c>
      <c r="J500" t="s">
        <v>723</v>
      </c>
      <c r="K500">
        <v>2004</v>
      </c>
      <c r="L500">
        <v>3</v>
      </c>
      <c r="M500">
        <v>2005</v>
      </c>
      <c r="N500" t="e">
        <f>VLOOKUP(G500,#REF!,2,FALSE)</f>
        <v>#REF!</v>
      </c>
      <c r="O500" t="s">
        <v>1062</v>
      </c>
    </row>
    <row r="501" spans="1:15">
      <c r="A501" s="134">
        <v>1</v>
      </c>
      <c r="B501">
        <v>2008</v>
      </c>
      <c r="C501">
        <v>20080824</v>
      </c>
      <c r="D501">
        <v>45</v>
      </c>
      <c r="E501">
        <v>95</v>
      </c>
      <c r="F501" t="s">
        <v>281</v>
      </c>
      <c r="G501">
        <v>632965</v>
      </c>
      <c r="H501">
        <v>9.9</v>
      </c>
      <c r="I501" t="s">
        <v>103</v>
      </c>
      <c r="J501" t="s">
        <v>723</v>
      </c>
      <c r="K501">
        <v>2004</v>
      </c>
      <c r="L501">
        <v>3</v>
      </c>
      <c r="M501">
        <v>2005</v>
      </c>
      <c r="N501" t="e">
        <f>VLOOKUP(G501,#REF!,2,FALSE)</f>
        <v>#REF!</v>
      </c>
      <c r="O501" t="s">
        <v>1062</v>
      </c>
    </row>
    <row r="502" spans="1:15">
      <c r="A502" s="134">
        <v>1</v>
      </c>
      <c r="B502">
        <v>2007</v>
      </c>
      <c r="C502">
        <v>20070703</v>
      </c>
      <c r="D502">
        <v>45</v>
      </c>
      <c r="E502">
        <v>95</v>
      </c>
      <c r="F502" t="s">
        <v>281</v>
      </c>
      <c r="G502">
        <v>632972</v>
      </c>
      <c r="H502">
        <v>5.29</v>
      </c>
      <c r="I502" t="s">
        <v>70</v>
      </c>
      <c r="J502" t="s">
        <v>684</v>
      </c>
      <c r="K502">
        <v>2004</v>
      </c>
      <c r="L502">
        <v>3</v>
      </c>
      <c r="M502">
        <v>2005</v>
      </c>
      <c r="N502" t="e">
        <f>VLOOKUP(G502,#REF!,2,FALSE)</f>
        <v>#REF!</v>
      </c>
      <c r="O502" t="s">
        <v>1062</v>
      </c>
    </row>
    <row r="503" spans="1:15">
      <c r="A503" s="134">
        <v>1</v>
      </c>
      <c r="B503">
        <v>2005</v>
      </c>
      <c r="C503">
        <v>20050507</v>
      </c>
      <c r="D503">
        <v>45</v>
      </c>
      <c r="E503">
        <v>95</v>
      </c>
      <c r="F503" t="s">
        <v>289</v>
      </c>
      <c r="G503">
        <v>210506</v>
      </c>
      <c r="H503">
        <v>3.02</v>
      </c>
      <c r="I503" t="s">
        <v>96</v>
      </c>
      <c r="J503" t="s">
        <v>713</v>
      </c>
      <c r="K503">
        <v>2002</v>
      </c>
      <c r="L503">
        <v>3</v>
      </c>
      <c r="M503">
        <v>2003</v>
      </c>
      <c r="N503" t="e">
        <f>VLOOKUP(G503,#REF!,2,FALSE)</f>
        <v>#REF!</v>
      </c>
      <c r="O503" t="s">
        <v>1062</v>
      </c>
    </row>
    <row r="504" spans="1:15">
      <c r="A504" s="134">
        <v>1</v>
      </c>
      <c r="B504">
        <v>2005</v>
      </c>
      <c r="C504">
        <v>20050728</v>
      </c>
      <c r="D504">
        <v>45</v>
      </c>
      <c r="E504">
        <v>95</v>
      </c>
      <c r="F504" t="s">
        <v>289</v>
      </c>
      <c r="G504">
        <v>631777</v>
      </c>
      <c r="H504">
        <v>12.23</v>
      </c>
      <c r="I504" t="s">
        <v>61</v>
      </c>
      <c r="J504" t="s">
        <v>726</v>
      </c>
      <c r="K504">
        <v>2002</v>
      </c>
      <c r="L504">
        <v>3</v>
      </c>
      <c r="M504">
        <v>2003</v>
      </c>
      <c r="N504" t="e">
        <f>VLOOKUP(G504,#REF!,2,FALSE)</f>
        <v>#REF!</v>
      </c>
      <c r="O504" t="s">
        <v>1062</v>
      </c>
    </row>
    <row r="505" spans="1:15">
      <c r="A505" s="134">
        <v>1</v>
      </c>
      <c r="B505">
        <v>2005</v>
      </c>
      <c r="C505">
        <v>20050528</v>
      </c>
      <c r="D505">
        <v>45</v>
      </c>
      <c r="E505">
        <v>95</v>
      </c>
      <c r="F505" t="s">
        <v>289</v>
      </c>
      <c r="G505">
        <v>631966</v>
      </c>
      <c r="H505">
        <v>3.02</v>
      </c>
      <c r="I505" t="s">
        <v>54</v>
      </c>
      <c r="J505" t="s">
        <v>729</v>
      </c>
      <c r="K505">
        <v>2002</v>
      </c>
      <c r="L505">
        <v>3</v>
      </c>
      <c r="M505">
        <v>2004</v>
      </c>
      <c r="N505" t="e">
        <f>VLOOKUP(G505,#REF!,2,FALSE)</f>
        <v>#REF!</v>
      </c>
      <c r="O505" t="s">
        <v>1062</v>
      </c>
    </row>
    <row r="506" spans="1:15">
      <c r="A506" s="134">
        <v>1</v>
      </c>
      <c r="B506">
        <v>2006</v>
      </c>
      <c r="C506">
        <v>20060723</v>
      </c>
      <c r="D506">
        <v>45</v>
      </c>
      <c r="E506">
        <v>95</v>
      </c>
      <c r="F506" t="s">
        <v>289</v>
      </c>
      <c r="G506">
        <v>632284</v>
      </c>
      <c r="H506">
        <v>12.69</v>
      </c>
      <c r="I506" t="s">
        <v>103</v>
      </c>
      <c r="J506" t="s">
        <v>723</v>
      </c>
      <c r="K506">
        <v>2003</v>
      </c>
      <c r="L506">
        <v>3</v>
      </c>
      <c r="M506">
        <v>2004</v>
      </c>
      <c r="N506" t="e">
        <f>VLOOKUP(G506,#REF!,2,FALSE)</f>
        <v>#REF!</v>
      </c>
      <c r="O506" t="s">
        <v>1062</v>
      </c>
    </row>
    <row r="507" spans="1:15">
      <c r="A507" s="134">
        <v>1</v>
      </c>
      <c r="B507">
        <v>2006</v>
      </c>
      <c r="C507">
        <v>20060703</v>
      </c>
      <c r="D507">
        <v>45</v>
      </c>
      <c r="E507">
        <v>95</v>
      </c>
      <c r="F507" t="s">
        <v>350</v>
      </c>
      <c r="G507">
        <v>632282</v>
      </c>
      <c r="H507">
        <v>12.69</v>
      </c>
      <c r="I507" t="s">
        <v>1093</v>
      </c>
      <c r="J507" t="s">
        <v>729</v>
      </c>
      <c r="K507">
        <v>2003</v>
      </c>
      <c r="L507">
        <v>3</v>
      </c>
      <c r="M507">
        <v>2004</v>
      </c>
      <c r="N507" t="e">
        <f>VLOOKUP(G507,#REF!,2,FALSE)</f>
        <v>#REF!</v>
      </c>
      <c r="O507" t="s">
        <v>1062</v>
      </c>
    </row>
    <row r="508" spans="1:15">
      <c r="A508" s="134">
        <v>1</v>
      </c>
      <c r="B508">
        <v>2007</v>
      </c>
      <c r="C508">
        <v>20070519</v>
      </c>
      <c r="D508">
        <v>45</v>
      </c>
      <c r="E508">
        <v>95</v>
      </c>
      <c r="F508" t="s">
        <v>350</v>
      </c>
      <c r="G508">
        <v>632870</v>
      </c>
      <c r="H508">
        <v>12.82</v>
      </c>
      <c r="I508" t="s">
        <v>79</v>
      </c>
      <c r="J508" t="s">
        <v>729</v>
      </c>
      <c r="K508">
        <v>2004</v>
      </c>
      <c r="L508">
        <v>3</v>
      </c>
      <c r="M508">
        <v>2005</v>
      </c>
      <c r="N508" t="e">
        <f>VLOOKUP(G508,#REF!,2,FALSE)</f>
        <v>#REF!</v>
      </c>
      <c r="O508" t="s">
        <v>1062</v>
      </c>
    </row>
    <row r="509" spans="1:15">
      <c r="A509" s="134">
        <v>1</v>
      </c>
      <c r="B509">
        <v>2007</v>
      </c>
      <c r="C509">
        <v>20070812</v>
      </c>
      <c r="D509">
        <v>45</v>
      </c>
      <c r="E509">
        <v>95</v>
      </c>
      <c r="F509" t="s">
        <v>350</v>
      </c>
      <c r="G509">
        <v>632879</v>
      </c>
      <c r="H509">
        <v>9.75</v>
      </c>
      <c r="I509" t="s">
        <v>61</v>
      </c>
      <c r="J509" t="s">
        <v>726</v>
      </c>
      <c r="K509">
        <v>2004</v>
      </c>
      <c r="L509">
        <v>3</v>
      </c>
      <c r="M509">
        <v>2006</v>
      </c>
      <c r="N509" t="e">
        <f>VLOOKUP(G509,#REF!,2,FALSE)</f>
        <v>#REF!</v>
      </c>
      <c r="O509" t="s">
        <v>1062</v>
      </c>
    </row>
    <row r="510" spans="1:15">
      <c r="A510" s="134">
        <v>1</v>
      </c>
      <c r="B510">
        <v>2007</v>
      </c>
      <c r="C510">
        <v>20070805</v>
      </c>
      <c r="D510">
        <v>45</v>
      </c>
      <c r="E510">
        <v>95</v>
      </c>
      <c r="F510" t="s">
        <v>350</v>
      </c>
      <c r="G510">
        <v>632783</v>
      </c>
      <c r="H510">
        <v>5.29</v>
      </c>
      <c r="I510" t="s">
        <v>92</v>
      </c>
      <c r="J510" t="s">
        <v>710</v>
      </c>
      <c r="K510">
        <v>2004</v>
      </c>
      <c r="L510">
        <v>3</v>
      </c>
      <c r="M510">
        <v>2005</v>
      </c>
      <c r="N510" t="e">
        <f>VLOOKUP(G510,#REF!,2,FALSE)</f>
        <v>#REF!</v>
      </c>
      <c r="O510" t="s">
        <v>1062</v>
      </c>
    </row>
    <row r="511" spans="1:15">
      <c r="A511" s="134">
        <v>1</v>
      </c>
      <c r="B511">
        <v>2007</v>
      </c>
      <c r="C511">
        <v>20070721</v>
      </c>
      <c r="D511">
        <v>45</v>
      </c>
      <c r="E511">
        <v>95</v>
      </c>
      <c r="F511" t="s">
        <v>313</v>
      </c>
      <c r="G511">
        <v>632978</v>
      </c>
      <c r="H511">
        <v>5.29</v>
      </c>
      <c r="I511" t="s">
        <v>131</v>
      </c>
      <c r="J511" t="s">
        <v>729</v>
      </c>
      <c r="K511">
        <v>2004</v>
      </c>
      <c r="L511">
        <v>3</v>
      </c>
      <c r="M511">
        <v>2006</v>
      </c>
      <c r="N511" t="e">
        <f>VLOOKUP(G511,#REF!,2,FALSE)</f>
        <v>#REF!</v>
      </c>
      <c r="O511" t="s">
        <v>1062</v>
      </c>
    </row>
    <row r="512" spans="1:15">
      <c r="A512" s="134">
        <v>1</v>
      </c>
      <c r="B512">
        <v>2005</v>
      </c>
      <c r="C512">
        <v>20050528</v>
      </c>
      <c r="D512">
        <v>45</v>
      </c>
      <c r="E512">
        <v>95</v>
      </c>
      <c r="F512" t="s">
        <v>322</v>
      </c>
      <c r="G512">
        <v>210512</v>
      </c>
      <c r="H512">
        <v>3.02</v>
      </c>
      <c r="I512" t="s">
        <v>77</v>
      </c>
      <c r="J512" t="s">
        <v>896</v>
      </c>
      <c r="K512">
        <v>2002</v>
      </c>
      <c r="L512">
        <v>1</v>
      </c>
      <c r="M512">
        <v>2004</v>
      </c>
      <c r="N512" t="e">
        <f>VLOOKUP(G512,#REF!,2,FALSE)</f>
        <v>#REF!</v>
      </c>
      <c r="O512" t="s">
        <v>1062</v>
      </c>
    </row>
    <row r="513" spans="1:15">
      <c r="A513" s="134">
        <v>1</v>
      </c>
      <c r="B513">
        <v>2005</v>
      </c>
      <c r="C513">
        <v>20050528</v>
      </c>
      <c r="D513">
        <v>45</v>
      </c>
      <c r="E513">
        <v>95</v>
      </c>
      <c r="F513" t="s">
        <v>290</v>
      </c>
      <c r="G513">
        <v>210506</v>
      </c>
      <c r="H513">
        <v>3.02</v>
      </c>
      <c r="I513" t="s">
        <v>96</v>
      </c>
      <c r="J513" t="s">
        <v>713</v>
      </c>
      <c r="K513">
        <v>2002</v>
      </c>
      <c r="L513">
        <v>3</v>
      </c>
      <c r="M513">
        <v>2003</v>
      </c>
      <c r="N513" t="e">
        <f>VLOOKUP(G513,#REF!,2,FALSE)</f>
        <v>#REF!</v>
      </c>
      <c r="O513" t="s">
        <v>1062</v>
      </c>
    </row>
    <row r="514" spans="1:15">
      <c r="A514" s="134">
        <v>1</v>
      </c>
      <c r="B514">
        <v>2006</v>
      </c>
      <c r="C514">
        <v>20060808</v>
      </c>
      <c r="D514">
        <v>45</v>
      </c>
      <c r="E514">
        <v>95</v>
      </c>
      <c r="F514" t="s">
        <v>299</v>
      </c>
      <c r="G514">
        <v>210548</v>
      </c>
      <c r="H514">
        <v>7.45</v>
      </c>
      <c r="I514" t="s">
        <v>92</v>
      </c>
      <c r="J514" t="s">
        <v>710</v>
      </c>
      <c r="K514">
        <v>2003</v>
      </c>
      <c r="L514">
        <v>3</v>
      </c>
      <c r="M514">
        <v>2004</v>
      </c>
      <c r="N514" t="e">
        <f>VLOOKUP(G514,#REF!,2,FALSE)</f>
        <v>#REF!</v>
      </c>
      <c r="O514" t="s">
        <v>1062</v>
      </c>
    </row>
    <row r="515" spans="1:15">
      <c r="A515" s="134">
        <v>1</v>
      </c>
      <c r="B515">
        <v>2007</v>
      </c>
      <c r="C515">
        <v>20070811</v>
      </c>
      <c r="D515">
        <v>45</v>
      </c>
      <c r="E515">
        <v>95</v>
      </c>
      <c r="F515" t="s">
        <v>299</v>
      </c>
      <c r="G515">
        <v>632783</v>
      </c>
      <c r="H515">
        <v>9.75</v>
      </c>
      <c r="I515" t="s">
        <v>92</v>
      </c>
      <c r="J515" t="s">
        <v>710</v>
      </c>
      <c r="K515">
        <v>2004</v>
      </c>
      <c r="L515">
        <v>3</v>
      </c>
      <c r="M515">
        <v>2005</v>
      </c>
      <c r="N515" t="e">
        <f>VLOOKUP(G515,#REF!,2,FALSE)</f>
        <v>#REF!</v>
      </c>
      <c r="O515" t="s">
        <v>1062</v>
      </c>
    </row>
    <row r="516" spans="1:15">
      <c r="A516" s="134">
        <v>1</v>
      </c>
      <c r="B516">
        <v>2007</v>
      </c>
      <c r="C516">
        <v>20070811</v>
      </c>
      <c r="D516">
        <v>45</v>
      </c>
      <c r="E516">
        <v>95</v>
      </c>
      <c r="F516" t="s">
        <v>363</v>
      </c>
      <c r="G516">
        <v>632873</v>
      </c>
      <c r="H516">
        <v>9.75</v>
      </c>
      <c r="I516" t="s">
        <v>1093</v>
      </c>
      <c r="J516" t="s">
        <v>729</v>
      </c>
      <c r="K516">
        <v>2004</v>
      </c>
      <c r="L516">
        <v>3</v>
      </c>
      <c r="M516">
        <v>2005</v>
      </c>
      <c r="N516" t="e">
        <f>VLOOKUP(G516,#REF!,2,FALSE)</f>
        <v>#REF!</v>
      </c>
      <c r="O516" t="s">
        <v>1062</v>
      </c>
    </row>
    <row r="517" spans="1:15">
      <c r="A517" s="134">
        <v>1</v>
      </c>
      <c r="B517">
        <v>2007</v>
      </c>
      <c r="C517">
        <v>20070327</v>
      </c>
      <c r="D517">
        <v>45</v>
      </c>
      <c r="E517">
        <v>95</v>
      </c>
      <c r="F517" t="s">
        <v>365</v>
      </c>
      <c r="G517">
        <v>210595</v>
      </c>
      <c r="H517">
        <v>15.8</v>
      </c>
      <c r="I517" t="s">
        <v>77</v>
      </c>
      <c r="J517" t="s">
        <v>896</v>
      </c>
      <c r="K517">
        <v>2004</v>
      </c>
      <c r="L517">
        <v>1</v>
      </c>
      <c r="M517">
        <v>2006</v>
      </c>
      <c r="N517" t="e">
        <f>VLOOKUP(G517,#REF!,2,FALSE)</f>
        <v>#REF!</v>
      </c>
      <c r="O517" t="s">
        <v>1062</v>
      </c>
    </row>
    <row r="518" spans="1:15">
      <c r="A518" s="134">
        <v>1</v>
      </c>
      <c r="B518">
        <v>2007</v>
      </c>
      <c r="C518">
        <v>20070327</v>
      </c>
      <c r="D518">
        <v>45</v>
      </c>
      <c r="E518">
        <v>95</v>
      </c>
      <c r="F518" t="s">
        <v>365</v>
      </c>
      <c r="G518">
        <v>632879</v>
      </c>
      <c r="H518">
        <v>15.8</v>
      </c>
      <c r="I518" t="s">
        <v>61</v>
      </c>
      <c r="J518" t="s">
        <v>726</v>
      </c>
      <c r="K518">
        <v>2004</v>
      </c>
      <c r="L518">
        <v>3</v>
      </c>
      <c r="M518">
        <v>2006</v>
      </c>
      <c r="N518" t="e">
        <f>VLOOKUP(G518,#REF!,2,FALSE)</f>
        <v>#REF!</v>
      </c>
      <c r="O518" t="s">
        <v>1062</v>
      </c>
    </row>
    <row r="519" spans="1:15">
      <c r="A519" s="134">
        <v>1</v>
      </c>
      <c r="B519">
        <v>2007</v>
      </c>
      <c r="C519">
        <v>20070412</v>
      </c>
      <c r="D519">
        <v>45</v>
      </c>
      <c r="E519">
        <v>95</v>
      </c>
      <c r="F519" t="s">
        <v>323</v>
      </c>
      <c r="G519">
        <v>632978</v>
      </c>
      <c r="H519">
        <v>16.440000000000001</v>
      </c>
      <c r="I519" t="s">
        <v>131</v>
      </c>
      <c r="J519" t="s">
        <v>729</v>
      </c>
      <c r="K519">
        <v>2004</v>
      </c>
      <c r="L519">
        <v>3</v>
      </c>
      <c r="M519">
        <v>2006</v>
      </c>
      <c r="N519" t="e">
        <f>VLOOKUP(G519,#REF!,2,FALSE)</f>
        <v>#REF!</v>
      </c>
      <c r="O519" t="s">
        <v>1062</v>
      </c>
    </row>
    <row r="520" spans="1:15">
      <c r="A520" s="134">
        <v>1</v>
      </c>
      <c r="B520">
        <v>2007</v>
      </c>
      <c r="C520">
        <v>20070729</v>
      </c>
      <c r="D520">
        <v>45</v>
      </c>
      <c r="E520">
        <v>95</v>
      </c>
      <c r="F520" t="s">
        <v>323</v>
      </c>
      <c r="G520">
        <v>632978</v>
      </c>
      <c r="H520">
        <v>5.29</v>
      </c>
      <c r="I520" t="s">
        <v>131</v>
      </c>
      <c r="J520" t="s">
        <v>729</v>
      </c>
      <c r="K520">
        <v>2004</v>
      </c>
      <c r="L520">
        <v>3</v>
      </c>
      <c r="M520">
        <v>2006</v>
      </c>
      <c r="N520" t="e">
        <f>VLOOKUP(G520,#REF!,2,FALSE)</f>
        <v>#REF!</v>
      </c>
      <c r="O520" t="s">
        <v>1062</v>
      </c>
    </row>
    <row r="521" spans="1:15">
      <c r="A521" s="134">
        <v>1</v>
      </c>
      <c r="B521">
        <v>2006</v>
      </c>
      <c r="C521">
        <v>20060404</v>
      </c>
      <c r="D521">
        <v>45</v>
      </c>
      <c r="E521">
        <v>95</v>
      </c>
      <c r="F521" t="s">
        <v>323</v>
      </c>
      <c r="G521">
        <v>632388</v>
      </c>
      <c r="H521">
        <v>2.91</v>
      </c>
      <c r="I521" t="s">
        <v>70</v>
      </c>
      <c r="J521" t="s">
        <v>684</v>
      </c>
      <c r="K521">
        <v>2003</v>
      </c>
      <c r="L521">
        <v>3</v>
      </c>
      <c r="M521">
        <v>2004</v>
      </c>
      <c r="N521" t="e">
        <f>VLOOKUP(G521,#REF!,2,FALSE)</f>
        <v>#REF!</v>
      </c>
      <c r="O521" t="s">
        <v>1062</v>
      </c>
    </row>
    <row r="522" spans="1:15">
      <c r="A522" s="134">
        <v>1</v>
      </c>
      <c r="B522">
        <v>2007</v>
      </c>
      <c r="C522">
        <v>20070423</v>
      </c>
      <c r="D522">
        <v>45</v>
      </c>
      <c r="E522">
        <v>95</v>
      </c>
      <c r="F522" t="s">
        <v>323</v>
      </c>
      <c r="G522">
        <v>633089</v>
      </c>
      <c r="H522">
        <v>16.440000000000001</v>
      </c>
      <c r="I522" t="s">
        <v>1093</v>
      </c>
      <c r="J522" t="s">
        <v>729</v>
      </c>
      <c r="K522">
        <v>2004</v>
      </c>
      <c r="L522">
        <v>3</v>
      </c>
      <c r="M522">
        <v>2006</v>
      </c>
      <c r="N522" t="e">
        <f>VLOOKUP(G522,#REF!,2,FALSE)</f>
        <v>#REF!</v>
      </c>
      <c r="O522" t="s">
        <v>1062</v>
      </c>
    </row>
    <row r="523" spans="1:15">
      <c r="A523" s="134">
        <v>1</v>
      </c>
      <c r="B523">
        <v>2006</v>
      </c>
      <c r="C523">
        <v>20060124</v>
      </c>
      <c r="D523">
        <v>45</v>
      </c>
      <c r="E523">
        <v>95</v>
      </c>
      <c r="F523" t="s">
        <v>354</v>
      </c>
      <c r="G523">
        <v>632378</v>
      </c>
      <c r="H523">
        <v>2</v>
      </c>
      <c r="I523" t="s">
        <v>129</v>
      </c>
      <c r="J523" t="s">
        <v>732</v>
      </c>
      <c r="K523">
        <v>2003</v>
      </c>
      <c r="L523">
        <v>3</v>
      </c>
      <c r="M523">
        <v>2004</v>
      </c>
      <c r="N523" t="e">
        <f>VLOOKUP(G523,#REF!,2,FALSE)</f>
        <v>#REF!</v>
      </c>
      <c r="O523" t="s">
        <v>1062</v>
      </c>
    </row>
    <row r="524" spans="1:15">
      <c r="A524" s="134">
        <v>1</v>
      </c>
      <c r="B524">
        <v>2007</v>
      </c>
      <c r="C524">
        <v>20070509</v>
      </c>
      <c r="D524">
        <v>45</v>
      </c>
      <c r="E524">
        <v>95</v>
      </c>
      <c r="F524" t="s">
        <v>354</v>
      </c>
      <c r="G524">
        <v>633089</v>
      </c>
      <c r="H524">
        <v>12.82</v>
      </c>
      <c r="I524" t="s">
        <v>1093</v>
      </c>
      <c r="J524" t="s">
        <v>729</v>
      </c>
      <c r="K524">
        <v>2004</v>
      </c>
      <c r="L524">
        <v>3</v>
      </c>
      <c r="M524">
        <v>2006</v>
      </c>
      <c r="N524" t="e">
        <f>VLOOKUP(G524,#REF!,2,FALSE)</f>
        <v>#REF!</v>
      </c>
      <c r="O524" t="s">
        <v>1062</v>
      </c>
    </row>
    <row r="525" spans="1:15">
      <c r="A525" s="134">
        <v>1</v>
      </c>
      <c r="B525">
        <v>2007</v>
      </c>
      <c r="C525">
        <v>20070509</v>
      </c>
      <c r="D525">
        <v>45</v>
      </c>
      <c r="E525">
        <v>95</v>
      </c>
      <c r="F525" t="s">
        <v>354</v>
      </c>
      <c r="G525">
        <v>633089</v>
      </c>
      <c r="H525">
        <v>12.82</v>
      </c>
      <c r="I525" t="s">
        <v>1093</v>
      </c>
      <c r="J525" t="s">
        <v>729</v>
      </c>
      <c r="K525">
        <v>2004</v>
      </c>
      <c r="L525">
        <v>3</v>
      </c>
      <c r="M525">
        <v>2006</v>
      </c>
      <c r="N525" t="e">
        <f>VLOOKUP(G525,#REF!,2,FALSE)</f>
        <v>#REF!</v>
      </c>
      <c r="O525" t="s">
        <v>1062</v>
      </c>
    </row>
    <row r="526" spans="1:15">
      <c r="A526" s="134">
        <v>1</v>
      </c>
      <c r="B526">
        <v>2007</v>
      </c>
      <c r="C526">
        <v>20070325</v>
      </c>
      <c r="D526">
        <v>45</v>
      </c>
      <c r="E526">
        <v>95</v>
      </c>
      <c r="F526" t="s">
        <v>292</v>
      </c>
      <c r="G526">
        <v>633089</v>
      </c>
      <c r="H526">
        <v>15.8</v>
      </c>
      <c r="I526" t="s">
        <v>1093</v>
      </c>
      <c r="J526" t="s">
        <v>729</v>
      </c>
      <c r="K526">
        <v>2004</v>
      </c>
      <c r="L526">
        <v>3</v>
      </c>
      <c r="M526">
        <v>2006</v>
      </c>
      <c r="N526" t="e">
        <f>VLOOKUP(G526,#REF!,2,FALSE)</f>
        <v>#REF!</v>
      </c>
      <c r="O526" t="s">
        <v>1062</v>
      </c>
    </row>
    <row r="527" spans="1:15">
      <c r="A527" s="134">
        <v>1</v>
      </c>
      <c r="B527">
        <v>2006</v>
      </c>
      <c r="C527">
        <v>20060319</v>
      </c>
      <c r="D527">
        <v>45</v>
      </c>
      <c r="E527">
        <v>95</v>
      </c>
      <c r="F527" t="s">
        <v>292</v>
      </c>
      <c r="G527">
        <v>210546</v>
      </c>
      <c r="H527">
        <v>15.5</v>
      </c>
      <c r="I527" t="s">
        <v>107</v>
      </c>
      <c r="J527" t="s">
        <v>715</v>
      </c>
      <c r="K527">
        <v>2003</v>
      </c>
      <c r="L527">
        <v>3</v>
      </c>
      <c r="M527">
        <v>2004</v>
      </c>
      <c r="N527" t="e">
        <f>VLOOKUP(G527,#REF!,2,FALSE)</f>
        <v>#REF!</v>
      </c>
      <c r="O527" t="s">
        <v>1062</v>
      </c>
    </row>
    <row r="528" spans="1:15">
      <c r="A528" s="134">
        <v>1</v>
      </c>
      <c r="B528">
        <v>2005</v>
      </c>
      <c r="C528">
        <v>20050906</v>
      </c>
      <c r="D528">
        <v>23</v>
      </c>
      <c r="E528">
        <v>12</v>
      </c>
      <c r="F528" t="s">
        <v>264</v>
      </c>
      <c r="G528">
        <v>631371</v>
      </c>
      <c r="H528">
        <v>1.17</v>
      </c>
      <c r="I528" t="s">
        <v>895</v>
      </c>
      <c r="J528" t="s">
        <v>1097</v>
      </c>
      <c r="K528">
        <v>2002</v>
      </c>
      <c r="L528">
        <v>3</v>
      </c>
      <c r="M528">
        <v>2003</v>
      </c>
      <c r="N528" t="s">
        <v>1382</v>
      </c>
      <c r="O528" t="s">
        <v>889</v>
      </c>
    </row>
    <row r="529" spans="1:15">
      <c r="A529" s="134">
        <v>1</v>
      </c>
      <c r="B529">
        <v>2006</v>
      </c>
      <c r="C529">
        <v>20060817</v>
      </c>
      <c r="D529">
        <v>23</v>
      </c>
      <c r="E529">
        <v>12</v>
      </c>
      <c r="F529" t="s">
        <v>264</v>
      </c>
      <c r="G529">
        <v>631371</v>
      </c>
      <c r="H529">
        <v>2.37</v>
      </c>
      <c r="I529" t="s">
        <v>895</v>
      </c>
      <c r="J529" t="s">
        <v>1097</v>
      </c>
      <c r="K529">
        <v>2002</v>
      </c>
      <c r="L529">
        <v>3</v>
      </c>
      <c r="M529">
        <v>2003</v>
      </c>
      <c r="N529" t="s">
        <v>1382</v>
      </c>
      <c r="O529" t="s">
        <v>889</v>
      </c>
    </row>
    <row r="530" spans="1:15">
      <c r="A530" s="134">
        <v>1</v>
      </c>
      <c r="B530">
        <v>2006</v>
      </c>
      <c r="C530">
        <v>20060817</v>
      </c>
      <c r="D530">
        <v>23</v>
      </c>
      <c r="E530">
        <v>12</v>
      </c>
      <c r="F530" t="s">
        <v>264</v>
      </c>
      <c r="G530">
        <v>632375</v>
      </c>
      <c r="H530">
        <v>2.37</v>
      </c>
      <c r="I530" t="s">
        <v>895</v>
      </c>
      <c r="J530" t="s">
        <v>1097</v>
      </c>
      <c r="K530">
        <v>2003</v>
      </c>
      <c r="L530">
        <v>3</v>
      </c>
      <c r="M530">
        <v>2004</v>
      </c>
      <c r="N530" t="s">
        <v>1382</v>
      </c>
      <c r="O530" t="s">
        <v>889</v>
      </c>
    </row>
    <row r="531" spans="1:15">
      <c r="A531" s="134">
        <v>1</v>
      </c>
      <c r="B531">
        <v>2007</v>
      </c>
      <c r="C531">
        <v>20070811</v>
      </c>
      <c r="D531">
        <v>45</v>
      </c>
      <c r="E531">
        <v>95</v>
      </c>
      <c r="F531" t="s">
        <v>350</v>
      </c>
      <c r="G531">
        <v>632897</v>
      </c>
      <c r="H531">
        <v>9.75</v>
      </c>
      <c r="I531" t="s">
        <v>941</v>
      </c>
      <c r="J531" t="s">
        <v>1097</v>
      </c>
      <c r="K531">
        <v>2004</v>
      </c>
      <c r="L531">
        <v>3</v>
      </c>
      <c r="M531">
        <v>2005</v>
      </c>
      <c r="N531" t="s">
        <v>1382</v>
      </c>
      <c r="O531" t="s">
        <v>1062</v>
      </c>
    </row>
    <row r="534" spans="1:15">
      <c r="A534" s="134"/>
    </row>
  </sheetData>
  <sortState xmlns:xlrd2="http://schemas.microsoft.com/office/spreadsheetml/2017/richdata2" ref="A2:N527">
    <sortCondition ref="F2"/>
  </sortState>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9114A9D0DECB469CD3434F7556ACE4" ma:contentTypeVersion="15" ma:contentTypeDescription="Create a new document." ma:contentTypeScope="" ma:versionID="d7c6d40c49ba7a98dce712687acf420b">
  <xsd:schema xmlns:xsd="http://www.w3.org/2001/XMLSchema" xmlns:xs="http://www.w3.org/2001/XMLSchema" xmlns:p="http://schemas.microsoft.com/office/2006/metadata/properties" xmlns:ns1="http://schemas.microsoft.com/sharepoint/v3" xmlns:ns2="62120a19-a38a-4c78-8e86-03b65bdcf4fa" xmlns:ns3="671c5c8a-d1dd-40a7-bcfd-3ed591bedb5d" targetNamespace="http://schemas.microsoft.com/office/2006/metadata/properties" ma:root="true" ma:fieldsID="5f8f7844aaab423fe57564514e62d9bb" ns1:_="" ns2:_="" ns3:_="">
    <xsd:import namespace="http://schemas.microsoft.com/sharepoint/v3"/>
    <xsd:import namespace="62120a19-a38a-4c78-8e86-03b65bdcf4fa"/>
    <xsd:import namespace="671c5c8a-d1dd-40a7-bcfd-3ed591bedb5d"/>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3:TaxCatchAll"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120a19-a38a-4c78-8e86-03b65bdcf4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60a6a1c-50a4-4ec0-87e3-f00760ffe76b"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1c5c8a-d1dd-40a7-bcfd-3ed591bedb5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707117b2-5798-43ae-96a3-b908cf62dcef}" ma:internalName="TaxCatchAll" ma:showField="CatchAllData" ma:web="671c5c8a-d1dd-40a7-bcfd-3ed591bedb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60961B-1160-489F-BB40-24634BCDF3A2}"/>
</file>

<file path=customXml/itemProps2.xml><?xml version="1.0" encoding="utf-8"?>
<ds:datastoreItem xmlns:ds="http://schemas.openxmlformats.org/officeDocument/2006/customXml" ds:itemID="{45724F73-E85D-4F56-9337-E53247FC3D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tag selection</vt:lpstr>
      <vt:lpstr>Pivot</vt:lpstr>
      <vt:lpstr>Step 1RMIS Rec </vt:lpstr>
      <vt:lpstr>Step 2 RMIS Rel</vt:lpstr>
      <vt:lpstr>Method</vt:lpstr>
      <vt:lpstr>WeightWhite</vt:lpstr>
      <vt:lpstr>RecWhite</vt:lpstr>
      <vt:lpstr>WhiteMerged</vt:lpstr>
      <vt:lpstr>TagCodes</vt:lpstr>
      <vt:lpstr>Stocks</vt:lpstr>
      <vt:lpstr>MethodToo</vt:lpstr>
      <vt:lpstr>ImputeSport</vt:lpstr>
      <vt:lpstr>Releases</vt:lpstr>
      <vt:lpstr>Key</vt:lpstr>
      <vt:lpstr>Locations</vt:lpstr>
      <vt:lpstr>CatchEsc</vt:lpstr>
      <vt:lpstr>FB_AuxRecords</vt:lpstr>
      <vt:lpstr>FRAM_star summed TS</vt:lpstr>
      <vt:lpstr>FRAM_star_CWT</vt:lpstr>
      <vt:lpstr>Results</vt:lpstr>
      <vt:lpstr>Sheet30</vt:lpstr>
      <vt:lpstr>Recoveries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Hagen-Breaux, Angelika (DFW)</cp:lastModifiedBy>
  <cp:lastPrinted>2016-08-16T21:57:23Z</cp:lastPrinted>
  <dcterms:created xsi:type="dcterms:W3CDTF">2015-12-09T18:14:00Z</dcterms:created>
  <dcterms:modified xsi:type="dcterms:W3CDTF">2020-11-10T18:58:51Z</dcterms:modified>
</cp:coreProperties>
</file>