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ocuments\GitHub\FRC-5515\"/>
    </mc:Choice>
  </mc:AlternateContent>
  <xr:revisionPtr revIDLastSave="0" documentId="13_ncr:1_{D6A58024-1362-4330-B42F-CC15EC545B2F}" xr6:coauthVersionLast="43" xr6:coauthVersionMax="43" xr10:uidLastSave="{00000000-0000-0000-0000-000000000000}"/>
  <bookViews>
    <workbookView xWindow="-110" yWindow="-110" windowWidth="25820" windowHeight="14020" activeTab="3" xr2:uid="{707185F4-53E1-4A79-BA16-BF2E4AE4481A}"/>
  </bookViews>
  <sheets>
    <sheet name="运算结果报告 1" sheetId="3" r:id="rId1"/>
    <sheet name="敏感性报告 1" sheetId="4" r:id="rId2"/>
    <sheet name="极限值报告 1" sheetId="5" r:id="rId3"/>
    <sheet name="Sheet2" sheetId="2" r:id="rId4"/>
    <sheet name="Sheet1" sheetId="1" r:id="rId5"/>
  </sheets>
  <definedNames>
    <definedName name="ExternalData_1" localSheetId="3" hidden="1">Sheet2!$A$1:$E$59</definedName>
    <definedName name="solver_adj" localSheetId="3" hidden="1">Sheet2!$H$1:$I$1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Sheet2!$H$1</definedName>
    <definedName name="solver_lhs2" localSheetId="3" hidden="1">Sheet2!$H$1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Sheet2!$J$2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3</definedName>
    <definedName name="solver_rhs1" localSheetId="3" hidden="1">400</definedName>
    <definedName name="solver_rhs2" localSheetId="3" hidden="1">200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" i="2" l="1"/>
  <c r="H3" i="2" l="1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2" i="2"/>
  <c r="I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2" i="2"/>
  <c r="J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2E2F34-900D-4416-9D41-40CB05C63934}" keepAlive="1" name="查询 - text" description="与工作簿中“text”查询的连接。" type="5" refreshedVersion="6" background="1" saveData="1">
    <dbPr connection="Provider=Microsoft.Mashup.OleDb.1;Data Source=$Workbook$;Location=text;Extended Properties=&quot;&quot;" command="SELECT * FROM [text]"/>
  </connection>
</connections>
</file>

<file path=xl/sharedStrings.xml><?xml version="1.0" encoding="utf-8"?>
<sst xmlns="http://schemas.openxmlformats.org/spreadsheetml/2006/main" count="91" uniqueCount="50">
  <si>
    <t>idx</t>
    <phoneticPr fontId="1" type="noConversion"/>
  </si>
  <si>
    <t>k</t>
    <phoneticPr fontId="1" type="noConversion"/>
  </si>
  <si>
    <t>b</t>
    <phoneticPr fontId="1" type="noConversion"/>
  </si>
  <si>
    <t>arctanK</t>
    <phoneticPr fontId="1" type="noConversion"/>
  </si>
  <si>
    <t>d</t>
    <phoneticPr fontId="1" type="noConversion"/>
  </si>
  <si>
    <t>列1</t>
  </si>
  <si>
    <t>Microsoft Excel 16.0 运算结果报告</t>
  </si>
  <si>
    <t>工作表: [工作簿1]Sheet2</t>
  </si>
  <si>
    <t>报告的建立: 2019/3/14 19:03:43</t>
  </si>
  <si>
    <t>结果: 规划求解收敛于当前的解，可满足所有的约束。</t>
  </si>
  <si>
    <t>规划求解引擎</t>
  </si>
  <si>
    <t>引擎: 非线性 GRG</t>
  </si>
  <si>
    <t>求解时间: .078 秒。</t>
  </si>
  <si>
    <t>迭代次数: 8 子问题: 0</t>
  </si>
  <si>
    <t>规划求解选项</t>
  </si>
  <si>
    <t>最大时间 无限制,  迭代 无限制, Precision .000001, 使用自动缩放</t>
  </si>
  <si>
    <t xml:space="preserve"> 收敛 .0001, 总体大小 100, 随机种子 0, 向前派生, 需要界限</t>
  </si>
  <si>
    <t>最大子问题数目 无限制, 最大整数解数目 无限制, 整数允许误差 1%, 假设为非负数</t>
  </si>
  <si>
    <t>目标单元格 (最小值)</t>
  </si>
  <si>
    <t>单元格</t>
  </si>
  <si>
    <t>名称</t>
  </si>
  <si>
    <t>初值</t>
  </si>
  <si>
    <t>终值</t>
  </si>
  <si>
    <t>可变单元格</t>
  </si>
  <si>
    <t>整数</t>
  </si>
  <si>
    <t>约束</t>
  </si>
  <si>
    <t>单元格值</t>
  </si>
  <si>
    <t>公式</t>
  </si>
  <si>
    <t>状态</t>
  </si>
  <si>
    <t>型数值</t>
  </si>
  <si>
    <t>$J$2</t>
  </si>
  <si>
    <t>$H$1</t>
  </si>
  <si>
    <t>$I$1</t>
  </si>
  <si>
    <t>$H$1&lt;=400</t>
  </si>
  <si>
    <t>未到限制值</t>
  </si>
  <si>
    <t>$H$1&gt;=200</t>
  </si>
  <si>
    <t>Microsoft Excel 16.0 敏感性报告</t>
  </si>
  <si>
    <t>终</t>
  </si>
  <si>
    <t>值</t>
  </si>
  <si>
    <t>递减</t>
  </si>
  <si>
    <t>梯度</t>
  </si>
  <si>
    <t>无</t>
  </si>
  <si>
    <t>Microsoft Excel 16.0 极限值报告</t>
  </si>
  <si>
    <t>报告的建立: 2019/3/14 19:03:44</t>
  </si>
  <si>
    <t>目标式</t>
  </si>
  <si>
    <t>变量</t>
  </si>
  <si>
    <t>下限</t>
  </si>
  <si>
    <t>极限</t>
  </si>
  <si>
    <t>结果</t>
  </si>
  <si>
    <t>上限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</si>
</sst>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indexed="18"/>
      <name val="等线"/>
      <family val="2"/>
      <charset val="134"/>
      <scheme val="minor"/>
    </font>
    <font>
      <b/>
      <sz val="11"/>
      <color indexed="18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4" xfId="0" applyFill="1" applyBorder="1" applyAlignment="1">
      <alignment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0" fillId="0" borderId="4" xfId="0" applyNumberFormat="1" applyFill="1" applyBorder="1" applyAlignment="1">
      <alignment vertical="center"/>
    </xf>
    <xf numFmtId="0" fontId="0" fillId="0" borderId="5" xfId="0" applyNumberForma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612270341207349"/>
          <c:y val="0.31002333041703123"/>
          <c:w val="0.84454396325459313"/>
          <c:h val="0.6627770487022455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Sheet2!$A$2:$A$59</c:f>
              <c:numCache>
                <c:formatCode>General</c:formatCode>
                <c:ptCount val="5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51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</c:numCache>
            </c:numRef>
          </c:xVal>
          <c:yVal>
            <c:numRef>
              <c:f>Sheet2!$B$2:$B$59</c:f>
              <c:numCache>
                <c:formatCode>General</c:formatCode>
                <c:ptCount val="58"/>
                <c:pt idx="0">
                  <c:v>4.3841584158415845</c:v>
                </c:pt>
                <c:pt idx="1">
                  <c:v>4.3045346062052596</c:v>
                </c:pt>
                <c:pt idx="2">
                  <c:v>4.3841584158415854</c:v>
                </c:pt>
                <c:pt idx="3">
                  <c:v>6.2883845126835576</c:v>
                </c:pt>
                <c:pt idx="4">
                  <c:v>6.1897233201580297</c:v>
                </c:pt>
                <c:pt idx="5">
                  <c:v>6.2883845126835629</c:v>
                </c:pt>
                <c:pt idx="6">
                  <c:v>8.5862068965517189</c:v>
                </c:pt>
                <c:pt idx="7">
                  <c:v>8.5862068965517189</c:v>
                </c:pt>
                <c:pt idx="8">
                  <c:v>8.5862068965517189</c:v>
                </c:pt>
                <c:pt idx="9">
                  <c:v>-13.499999999999755</c:v>
                </c:pt>
                <c:pt idx="10">
                  <c:v>-15.789473684210474</c:v>
                </c:pt>
                <c:pt idx="11">
                  <c:v>-15.789473684210263</c:v>
                </c:pt>
                <c:pt idx="12">
                  <c:v>-24.444444444443732</c:v>
                </c:pt>
                <c:pt idx="13">
                  <c:v>-24.444444444444255</c:v>
                </c:pt>
                <c:pt idx="14">
                  <c:v>-24.000000000000338</c:v>
                </c:pt>
                <c:pt idx="15">
                  <c:v>-5.9356376638855535</c:v>
                </c:pt>
                <c:pt idx="16">
                  <c:v>-6.0018242626938392</c:v>
                </c:pt>
                <c:pt idx="17">
                  <c:v>-5.9356376638856014</c:v>
                </c:pt>
                <c:pt idx="18">
                  <c:v>-3.7278106508875539</c:v>
                </c:pt>
                <c:pt idx="19">
                  <c:v>-3.7278106508875362</c:v>
                </c:pt>
                <c:pt idx="20">
                  <c:v>-3.7278106508875997</c:v>
                </c:pt>
                <c:pt idx="21">
                  <c:v>-2.9510853255976821</c:v>
                </c:pt>
                <c:pt idx="22">
                  <c:v>-2.9439252336448769</c:v>
                </c:pt>
                <c:pt idx="23">
                  <c:v>-2.864019253910953</c:v>
                </c:pt>
                <c:pt idx="24">
                  <c:v>-2.8640192539109441</c:v>
                </c:pt>
                <c:pt idx="25">
                  <c:v>-2.8640192539109455</c:v>
                </c:pt>
                <c:pt idx="26">
                  <c:v>-2.4000000000000039</c:v>
                </c:pt>
                <c:pt idx="27">
                  <c:v>-2.4000000000000008</c:v>
                </c:pt>
                <c:pt idx="28">
                  <c:v>-2.4000000000000101</c:v>
                </c:pt>
                <c:pt idx="29">
                  <c:v>3.9999999999999916</c:v>
                </c:pt>
                <c:pt idx="30">
                  <c:v>3.9999999999999889</c:v>
                </c:pt>
                <c:pt idx="31">
                  <c:v>4.0000000000000044</c:v>
                </c:pt>
                <c:pt idx="32">
                  <c:v>3.007263922518149</c:v>
                </c:pt>
                <c:pt idx="33">
                  <c:v>3.0072639225181574</c:v>
                </c:pt>
                <c:pt idx="34">
                  <c:v>3.0072639225181717</c:v>
                </c:pt>
                <c:pt idx="35">
                  <c:v>2.5330490405117305</c:v>
                </c:pt>
                <c:pt idx="36">
                  <c:v>2.585106382978724</c:v>
                </c:pt>
                <c:pt idx="37">
                  <c:v>2.5330490405117239</c:v>
                </c:pt>
                <c:pt idx="38">
                  <c:v>2.2617354196301545</c:v>
                </c:pt>
                <c:pt idx="39">
                  <c:v>2.2617354196301571</c:v>
                </c:pt>
                <c:pt idx="40">
                  <c:v>2.2617354196301536</c:v>
                </c:pt>
                <c:pt idx="41">
                  <c:v>7.7394067796610369</c:v>
                </c:pt>
                <c:pt idx="42">
                  <c:v>7.6754604280736514</c:v>
                </c:pt>
                <c:pt idx="43">
                  <c:v>7.7024539877300739</c:v>
                </c:pt>
                <c:pt idx="44">
                  <c:v>14.452554744525624</c:v>
                </c:pt>
                <c:pt idx="45">
                  <c:v>15.47399411187436</c:v>
                </c:pt>
                <c:pt idx="46">
                  <c:v>15.017751479289828</c:v>
                </c:pt>
                <c:pt idx="47">
                  <c:v>23.052631578947505</c:v>
                </c:pt>
                <c:pt idx="48">
                  <c:v>23.419354838709719</c:v>
                </c:pt>
                <c:pt idx="49">
                  <c:v>23.052631578947686</c:v>
                </c:pt>
                <c:pt idx="50">
                  <c:v>32.727272727235629</c:v>
                </c:pt>
                <c:pt idx="51">
                  <c:v>43.199999999998077</c:v>
                </c:pt>
                <c:pt idx="52">
                  <c:v>41.999999999997854</c:v>
                </c:pt>
                <c:pt idx="53">
                  <c:v>-13.173387096774062</c:v>
                </c:pt>
                <c:pt idx="54">
                  <c:v>-13.313995649020891</c:v>
                </c:pt>
                <c:pt idx="55">
                  <c:v>-13.313995649021011</c:v>
                </c:pt>
                <c:pt idx="56">
                  <c:v>-7.8512562814071361</c:v>
                </c:pt>
                <c:pt idx="57">
                  <c:v>-7.7865168539325724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60-462C-9410-D0FA2C0BCB96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Sheet2!$A$2:$A$59</c:f>
              <c:numCache>
                <c:formatCode>General</c:formatCode>
                <c:ptCount val="5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51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</c:numCache>
            </c:numRef>
          </c:xVal>
          <c:yVal>
            <c:numRef>
              <c:f>Sheet2!$C$2:$C$59</c:f>
              <c:numCache>
                <c:formatCode>General</c:formatCode>
                <c:ptCount val="58"/>
                <c:pt idx="0">
                  <c:v>-343.33069306930696</c:v>
                </c:pt>
                <c:pt idx="1">
                  <c:v>-329.94558472553831</c:v>
                </c:pt>
                <c:pt idx="2">
                  <c:v>-343.33069306930696</c:v>
                </c:pt>
                <c:pt idx="3">
                  <c:v>-936.74499332442861</c:v>
                </c:pt>
                <c:pt idx="4">
                  <c:v>-915.91304347824462</c:v>
                </c:pt>
                <c:pt idx="5">
                  <c:v>-936.74499332442974</c:v>
                </c:pt>
                <c:pt idx="6">
                  <c:v>-1726.5517241379309</c:v>
                </c:pt>
                <c:pt idx="7">
                  <c:v>-1726.5517241379309</c:v>
                </c:pt>
                <c:pt idx="8">
                  <c:v>-1726.5517241379303</c:v>
                </c:pt>
                <c:pt idx="9">
                  <c:v>5639.9999999999009</c:v>
                </c:pt>
                <c:pt idx="10">
                  <c:v>6524.8421052631393</c:v>
                </c:pt>
                <c:pt idx="11">
                  <c:v>6524.8421052630574</c:v>
                </c:pt>
                <c:pt idx="12">
                  <c:v>9534.2222222219516</c:v>
                </c:pt>
                <c:pt idx="13">
                  <c:v>9534.222222222148</c:v>
                </c:pt>
                <c:pt idx="14">
                  <c:v>9366.0000000001182</c:v>
                </c:pt>
                <c:pt idx="15">
                  <c:v>3092.1597139451601</c:v>
                </c:pt>
                <c:pt idx="16">
                  <c:v>3121.4229249011901</c:v>
                </c:pt>
                <c:pt idx="17">
                  <c:v>3092.1597139451819</c:v>
                </c:pt>
                <c:pt idx="18">
                  <c:v>2309.2189349112327</c:v>
                </c:pt>
                <c:pt idx="19">
                  <c:v>2309.2189349112246</c:v>
                </c:pt>
                <c:pt idx="20">
                  <c:v>2309.2189349112546</c:v>
                </c:pt>
                <c:pt idx="21">
                  <c:v>2030.5603681104346</c:v>
                </c:pt>
                <c:pt idx="22">
                  <c:v>2026.6822429906638</c:v>
                </c:pt>
                <c:pt idx="23">
                  <c:v>2090.3393501805067</c:v>
                </c:pt>
                <c:pt idx="24">
                  <c:v>2090.3393501805022</c:v>
                </c:pt>
                <c:pt idx="25">
                  <c:v>2090.3393501805022</c:v>
                </c:pt>
                <c:pt idx="26">
                  <c:v>1886.4000000000017</c:v>
                </c:pt>
                <c:pt idx="27">
                  <c:v>1886.4000000000003</c:v>
                </c:pt>
                <c:pt idx="28">
                  <c:v>1886.4000000000051</c:v>
                </c:pt>
                <c:pt idx="29">
                  <c:v>-291.99999999999847</c:v>
                </c:pt>
                <c:pt idx="30">
                  <c:v>-291.99999999999841</c:v>
                </c:pt>
                <c:pt idx="31">
                  <c:v>-292.00000000000085</c:v>
                </c:pt>
                <c:pt idx="32">
                  <c:v>165.34140435835437</c:v>
                </c:pt>
                <c:pt idx="33">
                  <c:v>165.34140435835337</c:v>
                </c:pt>
                <c:pt idx="34">
                  <c:v>165.34140435835221</c:v>
                </c:pt>
                <c:pt idx="35">
                  <c:v>276.30703624733462</c:v>
                </c:pt>
                <c:pt idx="36">
                  <c:v>272.55319148936167</c:v>
                </c:pt>
                <c:pt idx="37">
                  <c:v>276.30703624733502</c:v>
                </c:pt>
                <c:pt idx="38">
                  <c:v>363.93456614509239</c:v>
                </c:pt>
                <c:pt idx="39">
                  <c:v>363.93456614509256</c:v>
                </c:pt>
                <c:pt idx="40">
                  <c:v>363.9345661450925</c:v>
                </c:pt>
                <c:pt idx="41">
                  <c:v>-1462.6483050847501</c:v>
                </c:pt>
                <c:pt idx="42">
                  <c:v>-1447.992035838721</c:v>
                </c:pt>
                <c:pt idx="43">
                  <c:v>-1454.3374233128868</c:v>
                </c:pt>
                <c:pt idx="44">
                  <c:v>-3659.4744525547649</c:v>
                </c:pt>
                <c:pt idx="45">
                  <c:v>-3943.0068694798756</c:v>
                </c:pt>
                <c:pt idx="46">
                  <c:v>-3817.5621301774813</c:v>
                </c:pt>
                <c:pt idx="47">
                  <c:v>-6642.0000000000391</c:v>
                </c:pt>
                <c:pt idx="48">
                  <c:v>-6753.0967741935619</c:v>
                </c:pt>
                <c:pt idx="49">
                  <c:v>-6642.0000000000964</c:v>
                </c:pt>
                <c:pt idx="50">
                  <c:v>-11058.54545453251</c:v>
                </c:pt>
                <c:pt idx="51">
                  <c:v>-14717.999999999329</c:v>
                </c:pt>
                <c:pt idx="52">
                  <c:v>-14297.999999999252</c:v>
                </c:pt>
                <c:pt idx="53">
                  <c:v>5581.5483870967164</c:v>
                </c:pt>
                <c:pt idx="54">
                  <c:v>5635.509789702628</c:v>
                </c:pt>
                <c:pt idx="55">
                  <c:v>5635.5097897026753</c:v>
                </c:pt>
                <c:pt idx="56">
                  <c:v>3799.8391959799442</c:v>
                </c:pt>
                <c:pt idx="57">
                  <c:v>3771.8426966292081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60-462C-9410-D0FA2C0BCB96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arctanK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Sheet2!$A$2:$A$59</c:f>
              <c:numCache>
                <c:formatCode>General</c:formatCode>
                <c:ptCount val="5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51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</c:numCache>
            </c:numRef>
          </c:xVal>
          <c:yVal>
            <c:numRef>
              <c:f>Sheet2!$D$2:$D$59</c:f>
              <c:numCache>
                <c:formatCode>General</c:formatCode>
                <c:ptCount val="58"/>
                <c:pt idx="0">
                  <c:v>-0.22425734776629347</c:v>
                </c:pt>
                <c:pt idx="1">
                  <c:v>-0.22826420860932473</c:v>
                </c:pt>
                <c:pt idx="2">
                  <c:v>-0.22425734776629347</c:v>
                </c:pt>
                <c:pt idx="3">
                  <c:v>-0.15770284997209871</c:v>
                </c:pt>
                <c:pt idx="4">
                  <c:v>-0.16017410968137535</c:v>
                </c:pt>
                <c:pt idx="5">
                  <c:v>-0.15770284997209849</c:v>
                </c:pt>
                <c:pt idx="6">
                  <c:v>-0.11594351554400983</c:v>
                </c:pt>
                <c:pt idx="7">
                  <c:v>-0.11594351554400983</c:v>
                </c:pt>
                <c:pt idx="8">
                  <c:v>-0.11594351554400983</c:v>
                </c:pt>
                <c:pt idx="9">
                  <c:v>7.3939037657941631E-2</c:v>
                </c:pt>
                <c:pt idx="10">
                  <c:v>6.324885753307341E-2</c:v>
                </c:pt>
                <c:pt idx="11">
                  <c:v>6.3248857533074299E-2</c:v>
                </c:pt>
                <c:pt idx="12">
                  <c:v>4.0886292610146757E-2</c:v>
                </c:pt>
                <c:pt idx="13">
                  <c:v>4.0886292610145869E-2</c:v>
                </c:pt>
                <c:pt idx="14">
                  <c:v>4.1642579098587706E-2</c:v>
                </c:pt>
                <c:pt idx="15">
                  <c:v>0.16690654532628457</c:v>
                </c:pt>
                <c:pt idx="16">
                  <c:v>0.16509938759876386</c:v>
                </c:pt>
                <c:pt idx="17">
                  <c:v>0.16690654532628324</c:v>
                </c:pt>
                <c:pt idx="18">
                  <c:v>0.26208372584059192</c:v>
                </c:pt>
                <c:pt idx="19">
                  <c:v>0.26208372584059303</c:v>
                </c:pt>
                <c:pt idx="20">
                  <c:v>0.26208372584058881</c:v>
                </c:pt>
                <c:pt idx="21">
                  <c:v>0.32671482942397168</c:v>
                </c:pt>
                <c:pt idx="22">
                  <c:v>0.32745391460883</c:v>
                </c:pt>
                <c:pt idx="23">
                  <c:v>0.33592599424635061</c:v>
                </c:pt>
                <c:pt idx="24">
                  <c:v>0.3359259942463515</c:v>
                </c:pt>
                <c:pt idx="25">
                  <c:v>0.3359259942463515</c:v>
                </c:pt>
                <c:pt idx="26">
                  <c:v>0.39479111969976088</c:v>
                </c:pt>
                <c:pt idx="27">
                  <c:v>0.39479111969976133</c:v>
                </c:pt>
                <c:pt idx="28">
                  <c:v>0.39479111969976</c:v>
                </c:pt>
                <c:pt idx="29">
                  <c:v>-0.24497866312686467</c:v>
                </c:pt>
                <c:pt idx="30">
                  <c:v>-0.24497866312686467</c:v>
                </c:pt>
                <c:pt idx="31">
                  <c:v>-0.24497866312686378</c:v>
                </c:pt>
                <c:pt idx="32">
                  <c:v>-0.32102574176686627</c:v>
                </c:pt>
                <c:pt idx="33">
                  <c:v>-0.32102574176686538</c:v>
                </c:pt>
                <c:pt idx="34">
                  <c:v>-0.32102574176686405</c:v>
                </c:pt>
                <c:pt idx="35">
                  <c:v>-0.37599928346748412</c:v>
                </c:pt>
                <c:pt idx="36">
                  <c:v>-0.36910273746066502</c:v>
                </c:pt>
                <c:pt idx="37">
                  <c:v>-0.37599928346748501</c:v>
                </c:pt>
                <c:pt idx="38">
                  <c:v>-0.41629698702936091</c:v>
                </c:pt>
                <c:pt idx="39">
                  <c:v>-0.41629698702936047</c:v>
                </c:pt>
                <c:pt idx="40">
                  <c:v>-0.41629698702936113</c:v>
                </c:pt>
                <c:pt idx="41">
                  <c:v>-0.12849694284330049</c:v>
                </c:pt>
                <c:pt idx="42">
                  <c:v>-0.12955559534869843</c:v>
                </c:pt>
                <c:pt idx="43">
                  <c:v>-0.12910659981691386</c:v>
                </c:pt>
                <c:pt idx="44">
                  <c:v>-6.9081816020980069E-2</c:v>
                </c:pt>
                <c:pt idx="45">
                  <c:v>-6.4534816265120476E-2</c:v>
                </c:pt>
                <c:pt idx="46">
                  <c:v>-6.6489709841520472E-2</c:v>
                </c:pt>
                <c:pt idx="47">
                  <c:v>-4.3351816822549294E-2</c:v>
                </c:pt>
                <c:pt idx="48">
                  <c:v>-4.2673801878277517E-2</c:v>
                </c:pt>
                <c:pt idx="49">
                  <c:v>-4.335181682254885E-2</c:v>
                </c:pt>
                <c:pt idx="50">
                  <c:v>-3.054605156260326E-2</c:v>
                </c:pt>
                <c:pt idx="51">
                  <c:v>-2.3144014933982548E-2</c:v>
                </c:pt>
                <c:pt idx="52">
                  <c:v>-2.3805026185071076E-2</c:v>
                </c:pt>
                <c:pt idx="53">
                  <c:v>7.5765313740400853E-2</c:v>
                </c:pt>
                <c:pt idx="54">
                  <c:v>7.4968169974495957E-2</c:v>
                </c:pt>
                <c:pt idx="55">
                  <c:v>7.4968169974495291E-2</c:v>
                </c:pt>
                <c:pt idx="56">
                  <c:v>0.12668602936958839</c:v>
                </c:pt>
                <c:pt idx="57">
                  <c:v>0.12772796240512618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60-462C-9410-D0FA2C0BCB96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Sheet2!$A$2:$A$59</c:f>
              <c:numCache>
                <c:formatCode>General</c:formatCode>
                <c:ptCount val="5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51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</c:numCache>
            </c:numRef>
          </c:xVal>
          <c:yVal>
            <c:numRef>
              <c:f>Sheet2!$E$2:$E$59</c:f>
              <c:numCache>
                <c:formatCode>General</c:formatCode>
                <c:ptCount val="58"/>
                <c:pt idx="0">
                  <c:v>31.173441734417334</c:v>
                </c:pt>
                <c:pt idx="1">
                  <c:v>34.859614105122709</c:v>
                </c:pt>
                <c:pt idx="2">
                  <c:v>31.173441734417327</c:v>
                </c:pt>
                <c:pt idx="3">
                  <c:v>-72.63312101910789</c:v>
                </c:pt>
                <c:pt idx="4">
                  <c:v>-70.425287356320041</c:v>
                </c:pt>
                <c:pt idx="5">
                  <c:v>-72.633121019108003</c:v>
                </c:pt>
                <c:pt idx="6">
                  <c:v>-145.18072289156635</c:v>
                </c:pt>
                <c:pt idx="7">
                  <c:v>-145.18072289156635</c:v>
                </c:pt>
                <c:pt idx="8">
                  <c:v>-145.18072289156626</c:v>
                </c:pt>
                <c:pt idx="9">
                  <c:v>-453.33333333333422</c:v>
                </c:pt>
                <c:pt idx="10">
                  <c:v>-443.64000000000027</c:v>
                </c:pt>
                <c:pt idx="11">
                  <c:v>-443.64000000000107</c:v>
                </c:pt>
                <c:pt idx="12">
                  <c:v>-409.67272727272814</c:v>
                </c:pt>
                <c:pt idx="13">
                  <c:v>-409.6727272727274</c:v>
                </c:pt>
                <c:pt idx="14">
                  <c:v>-410.24999999999915</c:v>
                </c:pt>
                <c:pt idx="15">
                  <c:v>-601.8156626506028</c:v>
                </c:pt>
                <c:pt idx="16">
                  <c:v>-600.05471124620021</c:v>
                </c:pt>
                <c:pt idx="17">
                  <c:v>-601.81566265060155</c:v>
                </c:pt>
                <c:pt idx="18">
                  <c:v>-748.21904761904898</c:v>
                </c:pt>
                <c:pt idx="19">
                  <c:v>-748.21904761905034</c:v>
                </c:pt>
                <c:pt idx="20">
                  <c:v>-748.21904761904568</c:v>
                </c:pt>
                <c:pt idx="21">
                  <c:v>-850.7244254626803</c:v>
                </c:pt>
                <c:pt idx="22">
                  <c:v>-851.47619047618878</c:v>
                </c:pt>
                <c:pt idx="23">
                  <c:v>-897.45882352941146</c:v>
                </c:pt>
                <c:pt idx="24">
                  <c:v>-897.45882352941271</c:v>
                </c:pt>
                <c:pt idx="25">
                  <c:v>-897.45882352941226</c:v>
                </c:pt>
                <c:pt idx="26">
                  <c:v>-985.99999999999898</c:v>
                </c:pt>
                <c:pt idx="27">
                  <c:v>-985.99999999999989</c:v>
                </c:pt>
                <c:pt idx="28">
                  <c:v>-985.99999999999795</c:v>
                </c:pt>
                <c:pt idx="29">
                  <c:v>47.000000000000483</c:v>
                </c:pt>
                <c:pt idx="30">
                  <c:v>47.000000000000526</c:v>
                </c:pt>
                <c:pt idx="31">
                  <c:v>46.999999999999737</c:v>
                </c:pt>
                <c:pt idx="32">
                  <c:v>214.59420289855177</c:v>
                </c:pt>
                <c:pt idx="33">
                  <c:v>214.59420289855086</c:v>
                </c:pt>
                <c:pt idx="34">
                  <c:v>214.59420289854944</c:v>
                </c:pt>
                <c:pt idx="35">
                  <c:v>298.57575757575711</c:v>
                </c:pt>
                <c:pt idx="36">
                  <c:v>291.11111111111103</c:v>
                </c:pt>
                <c:pt idx="37">
                  <c:v>298.57575757575802</c:v>
                </c:pt>
                <c:pt idx="38">
                  <c:v>373.13584905660406</c:v>
                </c:pt>
                <c:pt idx="39">
                  <c:v>373.13584905660366</c:v>
                </c:pt>
                <c:pt idx="40">
                  <c:v>373.13584905660429</c:v>
                </c:pt>
                <c:pt idx="41">
                  <c:v>-126.96687653983051</c:v>
                </c:pt>
                <c:pt idx="42">
                  <c:v>-126.11517509727592</c:v>
                </c:pt>
                <c:pt idx="43">
                  <c:v>-126.49701314217467</c:v>
                </c:pt>
                <c:pt idx="44">
                  <c:v>-219.99393939393963</c:v>
                </c:pt>
                <c:pt idx="45">
                  <c:v>-223.79528158295278</c:v>
                </c:pt>
                <c:pt idx="46">
                  <c:v>-222.24113475177251</c:v>
                </c:pt>
                <c:pt idx="47">
                  <c:v>-267.3013698630138</c:v>
                </c:pt>
                <c:pt idx="48">
                  <c:v>-267.85950413223151</c:v>
                </c:pt>
                <c:pt idx="49">
                  <c:v>-267.3013698630142</c:v>
                </c:pt>
                <c:pt idx="50">
                  <c:v>-323.23333333330419</c:v>
                </c:pt>
                <c:pt idx="51">
                  <c:v>-329.58333333333246</c:v>
                </c:pt>
                <c:pt idx="52">
                  <c:v>-328.99999999999903</c:v>
                </c:pt>
                <c:pt idx="53">
                  <c:v>-460.13590449954103</c:v>
                </c:pt>
                <c:pt idx="54">
                  <c:v>-459.32941176470655</c:v>
                </c:pt>
                <c:pt idx="55">
                  <c:v>-459.32941176470592</c:v>
                </c:pt>
                <c:pt idx="56">
                  <c:v>-545.11520737327066</c:v>
                </c:pt>
                <c:pt idx="57">
                  <c:v>-546.05194805194822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60-462C-9410-D0FA2C0BCB96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列1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Sheet2!$A$2:$A$59</c:f>
              <c:numCache>
                <c:formatCode>General</c:formatCode>
                <c:ptCount val="5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51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</c:numCache>
            </c:numRef>
          </c:xVal>
          <c:yVal>
            <c:numRef>
              <c:f>Sheet2!$F$2:$F$59</c:f>
              <c:numCache>
                <c:formatCode>General</c:formatCode>
                <c:ptCount val="5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60-462C-9410-D0FA2C0BC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433528"/>
        <c:axId val="1176291616"/>
      </c:scatterChart>
      <c:valAx>
        <c:axId val="1164433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6291616"/>
        <c:crosses val="autoZero"/>
        <c:crossBetween val="midCat"/>
      </c:valAx>
      <c:valAx>
        <c:axId val="117629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4433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6</xdr:row>
      <xdr:rowOff>41275</xdr:rowOff>
    </xdr:from>
    <xdr:to>
      <xdr:col>17</xdr:col>
      <xdr:colOff>482600</xdr:colOff>
      <xdr:row>21</xdr:row>
      <xdr:rowOff>117475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26988AE-7038-4865-AB06-34F62702B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3BD7AC7-6599-4E99-AC35-18197B39EF9E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2E6CB7-64E9-4FF9-A379-FFB17D0247C2}" name="text" displayName="text" ref="A1:F59" tableType="queryTable" totalsRowShown="0">
  <autoFilter ref="A1:F59" xr:uid="{93100033-23B9-43C6-9C88-3F800B2B73D0}"/>
  <tableColumns count="6">
    <tableColumn id="1" xr3:uid="{5C3B6FAD-8479-4A38-AD6E-8C4EA1C90C57}" uniqueName="1" name="idx" queryTableFieldId="1"/>
    <tableColumn id="2" xr3:uid="{79AF505A-B051-46F8-8774-F60F443569BB}" uniqueName="2" name="k" queryTableFieldId="2"/>
    <tableColumn id="3" xr3:uid="{D935861A-8684-42D2-9EB1-A260494D52F8}" uniqueName="3" name="b" queryTableFieldId="3"/>
    <tableColumn id="4" xr3:uid="{1EC87195-EDCC-405E-A428-FA3549816370}" uniqueName="4" name="arctanK" queryTableFieldId="4"/>
    <tableColumn id="5" xr3:uid="{18CCAA7A-35E0-4E4C-9625-B5741DA83472}" uniqueName="5" name="d" queryTableFieldId="5" dataDxfId="1"/>
    <tableColumn id="6" xr3:uid="{7D234F14-2D65-4F39-A3C3-9D1AF4A6E7F3}" uniqueName="6" name="列1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CB0A2-89E3-4A24-9AE3-28588F8FFBB1}">
  <dimension ref="A1:G28"/>
  <sheetViews>
    <sheetView showGridLines="0" workbookViewId="0">
      <selection activeCell="E16" sqref="E16"/>
    </sheetView>
  </sheetViews>
  <sheetFormatPr defaultRowHeight="14" outlineLevelRow="1" x14ac:dyDescent="0.3"/>
  <cols>
    <col min="1" max="1" width="2.08203125" customWidth="1"/>
    <col min="2" max="2" width="6.6640625" bestFit="1" customWidth="1"/>
    <col min="3" max="3" width="4.83203125" bestFit="1" customWidth="1"/>
    <col min="4" max="5" width="12.33203125" bestFit="1" customWidth="1"/>
    <col min="6" max="6" width="10.4140625" bestFit="1" customWidth="1"/>
    <col min="7" max="7" width="12.33203125" bestFit="1" customWidth="1"/>
  </cols>
  <sheetData>
    <row r="1" spans="1:5" x14ac:dyDescent="0.3">
      <c r="A1" s="2" t="s">
        <v>6</v>
      </c>
    </row>
    <row r="2" spans="1:5" x14ac:dyDescent="0.3">
      <c r="A2" s="2" t="s">
        <v>7</v>
      </c>
    </row>
    <row r="3" spans="1:5" x14ac:dyDescent="0.3">
      <c r="A3" s="2" t="s">
        <v>8</v>
      </c>
    </row>
    <row r="4" spans="1:5" x14ac:dyDescent="0.3">
      <c r="A4" s="2" t="s">
        <v>9</v>
      </c>
    </row>
    <row r="5" spans="1:5" x14ac:dyDescent="0.3">
      <c r="A5" s="2" t="s">
        <v>10</v>
      </c>
    </row>
    <row r="6" spans="1:5" hidden="1" outlineLevel="1" x14ac:dyDescent="0.3">
      <c r="A6" s="2"/>
      <c r="B6" t="s">
        <v>11</v>
      </c>
    </row>
    <row r="7" spans="1:5" hidden="1" outlineLevel="1" x14ac:dyDescent="0.3">
      <c r="A7" s="2"/>
      <c r="B7" t="s">
        <v>12</v>
      </c>
    </row>
    <row r="8" spans="1:5" hidden="1" outlineLevel="1" x14ac:dyDescent="0.3">
      <c r="A8" s="2"/>
      <c r="B8" t="s">
        <v>13</v>
      </c>
    </row>
    <row r="9" spans="1:5" collapsed="1" x14ac:dyDescent="0.3">
      <c r="A9" s="2" t="s">
        <v>14</v>
      </c>
    </row>
    <row r="10" spans="1:5" hidden="1" outlineLevel="1" x14ac:dyDescent="0.3">
      <c r="B10" t="s">
        <v>15</v>
      </c>
    </row>
    <row r="11" spans="1:5" hidden="1" outlineLevel="1" x14ac:dyDescent="0.3">
      <c r="B11" t="s">
        <v>16</v>
      </c>
    </row>
    <row r="12" spans="1:5" hidden="1" outlineLevel="1" x14ac:dyDescent="0.3">
      <c r="B12" t="s">
        <v>17</v>
      </c>
    </row>
    <row r="13" spans="1:5" collapsed="1" x14ac:dyDescent="0.3"/>
    <row r="14" spans="1:5" ht="14.5" thickBot="1" x14ac:dyDescent="0.35">
      <c r="A14" t="s">
        <v>18</v>
      </c>
    </row>
    <row r="15" spans="1:5" ht="14.5" thickBot="1" x14ac:dyDescent="0.35">
      <c r="B15" s="4" t="s">
        <v>19</v>
      </c>
      <c r="C15" s="4" t="s">
        <v>20</v>
      </c>
      <c r="D15" s="4" t="s">
        <v>21</v>
      </c>
      <c r="E15" s="4" t="s">
        <v>22</v>
      </c>
    </row>
    <row r="16" spans="1:5" ht="14.5" thickBot="1" x14ac:dyDescent="0.35">
      <c r="B16" s="3" t="s">
        <v>30</v>
      </c>
      <c r="C16" s="3"/>
      <c r="D16" s="6">
        <v>0.21300981488889595</v>
      </c>
      <c r="E16" s="6">
        <v>0.18307513584576526</v>
      </c>
    </row>
    <row r="19" spans="1:7" ht="14.5" thickBot="1" x14ac:dyDescent="0.35">
      <c r="A19" t="s">
        <v>23</v>
      </c>
    </row>
    <row r="20" spans="1:7" ht="14.5" thickBot="1" x14ac:dyDescent="0.35">
      <c r="B20" s="4" t="s">
        <v>19</v>
      </c>
      <c r="C20" s="4" t="s">
        <v>20</v>
      </c>
      <c r="D20" s="4" t="s">
        <v>21</v>
      </c>
      <c r="E20" s="4" t="s">
        <v>22</v>
      </c>
      <c r="F20" s="4" t="s">
        <v>24</v>
      </c>
    </row>
    <row r="21" spans="1:7" x14ac:dyDescent="0.3">
      <c r="B21" s="5" t="s">
        <v>31</v>
      </c>
      <c r="C21" s="5" t="s">
        <v>5</v>
      </c>
      <c r="D21" s="7">
        <v>359.22218460627755</v>
      </c>
      <c r="E21" s="7">
        <v>351.08968396219416</v>
      </c>
      <c r="F21" s="5" t="s">
        <v>25</v>
      </c>
    </row>
    <row r="22" spans="1:7" ht="14.5" thickBot="1" x14ac:dyDescent="0.35">
      <c r="B22" s="3" t="s">
        <v>32</v>
      </c>
      <c r="C22" s="3" t="s">
        <v>5</v>
      </c>
      <c r="D22" s="6">
        <v>1100</v>
      </c>
      <c r="E22" s="6">
        <v>1143.6066027820775</v>
      </c>
      <c r="F22" s="3" t="s">
        <v>25</v>
      </c>
    </row>
    <row r="25" spans="1:7" ht="14.5" thickBot="1" x14ac:dyDescent="0.35">
      <c r="A25" t="s">
        <v>25</v>
      </c>
    </row>
    <row r="26" spans="1:7" ht="14.5" thickBot="1" x14ac:dyDescent="0.35">
      <c r="B26" s="4" t="s">
        <v>19</v>
      </c>
      <c r="C26" s="4" t="s">
        <v>20</v>
      </c>
      <c r="D26" s="4" t="s">
        <v>26</v>
      </c>
      <c r="E26" s="4" t="s">
        <v>27</v>
      </c>
      <c r="F26" s="4" t="s">
        <v>28</v>
      </c>
      <c r="G26" s="4" t="s">
        <v>29</v>
      </c>
    </row>
    <row r="27" spans="1:7" x14ac:dyDescent="0.3">
      <c r="B27" s="5" t="s">
        <v>31</v>
      </c>
      <c r="C27" s="5" t="s">
        <v>5</v>
      </c>
      <c r="D27" s="7">
        <v>351.08968396219416</v>
      </c>
      <c r="E27" s="5" t="s">
        <v>33</v>
      </c>
      <c r="F27" s="5" t="s">
        <v>34</v>
      </c>
      <c r="G27" s="5">
        <v>48.910316037805785</v>
      </c>
    </row>
    <row r="28" spans="1:7" ht="14.5" thickBot="1" x14ac:dyDescent="0.35">
      <c r="B28" s="3" t="s">
        <v>31</v>
      </c>
      <c r="C28" s="3" t="s">
        <v>5</v>
      </c>
      <c r="D28" s="6">
        <v>351.08968396219416</v>
      </c>
      <c r="E28" s="3" t="s">
        <v>35</v>
      </c>
      <c r="F28" s="3" t="s">
        <v>34</v>
      </c>
      <c r="G28" s="6">
        <v>151.08968396219419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F62F7-C6D7-45BB-B9EF-A7C7A342DB32}">
  <dimension ref="A1:E13"/>
  <sheetViews>
    <sheetView showGridLines="0" workbookViewId="0">
      <selection activeCell="D10" sqref="D10"/>
    </sheetView>
  </sheetViews>
  <sheetFormatPr defaultRowHeight="14" x14ac:dyDescent="0.3"/>
  <cols>
    <col min="1" max="1" width="2.08203125" customWidth="1"/>
    <col min="2" max="2" width="6.6640625" bestFit="1" customWidth="1"/>
    <col min="3" max="3" width="4.83203125" bestFit="1" customWidth="1"/>
    <col min="4" max="4" width="12.33203125" bestFit="1" customWidth="1"/>
    <col min="5" max="5" width="4.83203125" bestFit="1" customWidth="1"/>
  </cols>
  <sheetData>
    <row r="1" spans="1:5" x14ac:dyDescent="0.3">
      <c r="A1" s="2" t="s">
        <v>36</v>
      </c>
    </row>
    <row r="2" spans="1:5" x14ac:dyDescent="0.3">
      <c r="A2" s="2" t="s">
        <v>7</v>
      </c>
    </row>
    <row r="3" spans="1:5" x14ac:dyDescent="0.3">
      <c r="A3" s="2" t="s">
        <v>8</v>
      </c>
    </row>
    <row r="6" spans="1:5" ht="14.5" thickBot="1" x14ac:dyDescent="0.35">
      <c r="A6" t="s">
        <v>23</v>
      </c>
    </row>
    <row r="7" spans="1:5" x14ac:dyDescent="0.3">
      <c r="B7" s="8"/>
      <c r="C7" s="8"/>
      <c r="D7" s="8" t="s">
        <v>37</v>
      </c>
      <c r="E7" s="8" t="s">
        <v>39</v>
      </c>
    </row>
    <row r="8" spans="1:5" ht="14.5" thickBot="1" x14ac:dyDescent="0.35">
      <c r="B8" s="9" t="s">
        <v>19</v>
      </c>
      <c r="C8" s="9" t="s">
        <v>20</v>
      </c>
      <c r="D8" s="10" t="s">
        <v>38</v>
      </c>
      <c r="E8" s="10" t="s">
        <v>40</v>
      </c>
    </row>
    <row r="9" spans="1:5" x14ac:dyDescent="0.3">
      <c r="B9" s="5" t="s">
        <v>31</v>
      </c>
      <c r="C9" s="5" t="s">
        <v>5</v>
      </c>
      <c r="D9" s="5">
        <v>351.08968396219416</v>
      </c>
      <c r="E9" s="5">
        <v>0</v>
      </c>
    </row>
    <row r="10" spans="1:5" ht="14.5" thickBot="1" x14ac:dyDescent="0.35">
      <c r="B10" s="3" t="s">
        <v>32</v>
      </c>
      <c r="C10" s="3" t="s">
        <v>5</v>
      </c>
      <c r="D10" s="3">
        <v>1143.6066027820775</v>
      </c>
      <c r="E10" s="3">
        <v>0</v>
      </c>
    </row>
    <row r="12" spans="1:5" x14ac:dyDescent="0.3">
      <c r="A12" t="s">
        <v>25</v>
      </c>
    </row>
    <row r="13" spans="1:5" x14ac:dyDescent="0.3">
      <c r="B13" t="s">
        <v>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A2A18-EE28-4C93-8F5E-D5BC9929795C}">
  <dimension ref="A1:J14"/>
  <sheetViews>
    <sheetView showGridLines="0" workbookViewId="0">
      <selection activeCell="K38" sqref="K38"/>
    </sheetView>
  </sheetViews>
  <sheetFormatPr defaultRowHeight="14" x14ac:dyDescent="0.3"/>
  <cols>
    <col min="1" max="1" width="2.08203125" customWidth="1"/>
    <col min="2" max="2" width="6.6640625" bestFit="1" customWidth="1"/>
    <col min="3" max="3" width="4.83203125" bestFit="1" customWidth="1"/>
    <col min="4" max="4" width="5.1640625" bestFit="1" customWidth="1"/>
    <col min="5" max="5" width="2.08203125" customWidth="1"/>
    <col min="6" max="6" width="4.83203125" bestFit="1" customWidth="1"/>
    <col min="7" max="7" width="6.6640625" bestFit="1" customWidth="1"/>
    <col min="8" max="8" width="2.08203125" customWidth="1"/>
    <col min="9" max="9" width="4.83203125" bestFit="1" customWidth="1"/>
    <col min="10" max="10" width="6.6640625" bestFit="1" customWidth="1"/>
  </cols>
  <sheetData>
    <row r="1" spans="1:10" x14ac:dyDescent="0.3">
      <c r="A1" s="2" t="s">
        <v>42</v>
      </c>
    </row>
    <row r="2" spans="1:10" x14ac:dyDescent="0.3">
      <c r="A2" s="2" t="s">
        <v>7</v>
      </c>
    </row>
    <row r="3" spans="1:10" x14ac:dyDescent="0.3">
      <c r="A3" s="2" t="s">
        <v>43</v>
      </c>
    </row>
    <row r="5" spans="1:10" ht="14.5" thickBot="1" x14ac:dyDescent="0.35"/>
    <row r="6" spans="1:10" x14ac:dyDescent="0.3">
      <c r="B6" s="8"/>
      <c r="C6" s="8" t="s">
        <v>44</v>
      </c>
      <c r="D6" s="8"/>
    </row>
    <row r="7" spans="1:10" ht="14.5" thickBot="1" x14ac:dyDescent="0.35">
      <c r="B7" s="9" t="s">
        <v>19</v>
      </c>
      <c r="C7" s="10" t="s">
        <v>20</v>
      </c>
      <c r="D7" s="9" t="s">
        <v>38</v>
      </c>
    </row>
    <row r="8" spans="1:10" ht="14.5" thickBot="1" x14ac:dyDescent="0.35">
      <c r="B8" s="3" t="s">
        <v>30</v>
      </c>
      <c r="C8" s="3"/>
      <c r="D8" s="6">
        <v>0.18307513584576526</v>
      </c>
    </row>
    <row r="10" spans="1:10" ht="14.5" thickBot="1" x14ac:dyDescent="0.35"/>
    <row r="11" spans="1:10" x14ac:dyDescent="0.3">
      <c r="B11" s="8"/>
      <c r="C11" s="8" t="s">
        <v>45</v>
      </c>
      <c r="D11" s="8"/>
      <c r="F11" s="8" t="s">
        <v>46</v>
      </c>
      <c r="G11" s="8" t="s">
        <v>44</v>
      </c>
      <c r="I11" s="8" t="s">
        <v>49</v>
      </c>
      <c r="J11" s="8" t="s">
        <v>44</v>
      </c>
    </row>
    <row r="12" spans="1:10" ht="14.5" thickBot="1" x14ac:dyDescent="0.35">
      <c r="B12" s="9" t="s">
        <v>19</v>
      </c>
      <c r="C12" s="10" t="s">
        <v>20</v>
      </c>
      <c r="D12" s="9" t="s">
        <v>38</v>
      </c>
      <c r="F12" s="10" t="s">
        <v>47</v>
      </c>
      <c r="G12" s="10" t="s">
        <v>48</v>
      </c>
      <c r="I12" s="10" t="s">
        <v>47</v>
      </c>
      <c r="J12" s="10" t="s">
        <v>48</v>
      </c>
    </row>
    <row r="13" spans="1:10" x14ac:dyDescent="0.3">
      <c r="B13" s="5" t="s">
        <v>31</v>
      </c>
      <c r="C13" s="5" t="s">
        <v>5</v>
      </c>
      <c r="D13" s="7">
        <v>351.08968396219416</v>
      </c>
      <c r="F13" s="7">
        <v>200</v>
      </c>
      <c r="G13" s="7">
        <v>1.7997889599444297</v>
      </c>
      <c r="I13" s="7">
        <v>400</v>
      </c>
      <c r="J13" s="7">
        <v>0.58479387614156642</v>
      </c>
    </row>
    <row r="14" spans="1:10" ht="14.5" thickBot="1" x14ac:dyDescent="0.35">
      <c r="B14" s="3" t="s">
        <v>32</v>
      </c>
      <c r="C14" s="3" t="s">
        <v>5</v>
      </c>
      <c r="D14" s="6">
        <v>1143.6066027820775</v>
      </c>
      <c r="F14" s="6">
        <v>0</v>
      </c>
      <c r="G14" s="6">
        <v>3.2074883953744657</v>
      </c>
      <c r="I14" s="3" t="e">
        <v>#N/A</v>
      </c>
      <c r="J14" s="3" t="e">
        <v>#N/A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72F87-0E81-4A27-8B96-E6118773F8F3}">
  <dimension ref="A1:J59"/>
  <sheetViews>
    <sheetView tabSelected="1" workbookViewId="0">
      <pane ySplit="1" topLeftCell="A2" activePane="bottomLeft" state="frozen"/>
      <selection pane="bottomLeft" activeCell="I10" sqref="I10"/>
    </sheetView>
  </sheetViews>
  <sheetFormatPr defaultRowHeight="14" x14ac:dyDescent="0.3"/>
  <cols>
    <col min="1" max="1" width="10.75" bestFit="1" customWidth="1"/>
    <col min="2" max="4" width="13.33203125" bestFit="1" customWidth="1"/>
    <col min="5" max="5" width="10.75" bestFit="1" customWidth="1"/>
    <col min="6" max="6" width="6.08203125" bestFit="1" customWidth="1"/>
    <col min="9" max="10" width="12.33203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351.08968396219416</v>
      </c>
      <c r="I1">
        <v>1143.6066027820775</v>
      </c>
      <c r="J1" t="str">
        <f>H1&amp;","&amp;I1</f>
        <v>351.089683962194,1143.60660278208</v>
      </c>
    </row>
    <row r="2" spans="1:10" x14ac:dyDescent="0.3">
      <c r="A2">
        <v>8</v>
      </c>
      <c r="B2">
        <v>4.3841584158415845</v>
      </c>
      <c r="C2">
        <v>-343.33069306930696</v>
      </c>
      <c r="D2">
        <v>-0.22425734776629347</v>
      </c>
      <c r="E2" s="1">
        <f>IF(text[[#This Row],[b]]&gt;0,(text[[#This Row],[b]]+480)/text[[#This Row],[k]],-(-text[[#This Row],[b]]-480)/text[[#This Row],[k]])</f>
        <v>31.173441734417334</v>
      </c>
      <c r="H2">
        <f>ABS(text[[#This Row],[k]]*$H$1-$I$1+text[[#This Row],[b]])/SQRT($H$1^2+$I$1^2)</f>
        <v>4.3714880750813548E-2</v>
      </c>
      <c r="I2">
        <f>H2^2</f>
        <v>1.9109907990578487E-3</v>
      </c>
      <c r="J2">
        <f>AVERAGE(I2:I59)^0.5</f>
        <v>0.18307513584576526</v>
      </c>
    </row>
    <row r="3" spans="1:10" x14ac:dyDescent="0.3">
      <c r="A3">
        <v>9</v>
      </c>
      <c r="B3">
        <v>4.3045346062052596</v>
      </c>
      <c r="C3">
        <v>-329.94558472553831</v>
      </c>
      <c r="D3">
        <v>-0.22826420860932473</v>
      </c>
      <c r="E3" s="1">
        <f>IF(text[[#This Row],[b]]&gt;0,(text[[#This Row],[b]]+480)/text[[#This Row],[k]],-(-text[[#This Row],[b]]-480)/text[[#This Row],[k]])</f>
        <v>34.859614105122709</v>
      </c>
      <c r="H3">
        <f>ABS(text[[#This Row],[k]]*$H$1-$I$1+text[[#This Row],[b]])/SQRT($H$1^2+$I$1^2)</f>
        <v>3.1535526766290164E-2</v>
      </c>
      <c r="I3">
        <f t="shared" ref="I3:I59" si="0">H3^2</f>
        <v>9.9448944842740338E-4</v>
      </c>
    </row>
    <row r="4" spans="1:10" x14ac:dyDescent="0.3">
      <c r="A4">
        <v>10</v>
      </c>
      <c r="B4">
        <v>4.3841584158415854</v>
      </c>
      <c r="C4">
        <v>-343.33069306930696</v>
      </c>
      <c r="D4">
        <v>-0.22425734776629347</v>
      </c>
      <c r="E4" s="1">
        <f>IF(text[[#This Row],[b]]&gt;0,(text[[#This Row],[b]]+480)/text[[#This Row],[k]],-(-text[[#This Row],[b]]-480)/text[[#This Row],[k]])</f>
        <v>31.173441734417327</v>
      </c>
      <c r="H4">
        <f>ABS(text[[#This Row],[k]]*$H$1-$I$1+text[[#This Row],[b]])/SQRT($H$1^2+$I$1^2)</f>
        <v>4.3714880750813735E-2</v>
      </c>
      <c r="I4">
        <f t="shared" si="0"/>
        <v>1.9109907990578652E-3</v>
      </c>
    </row>
    <row r="5" spans="1:10" x14ac:dyDescent="0.3">
      <c r="A5">
        <v>11</v>
      </c>
      <c r="B5">
        <v>6.2883845126835576</v>
      </c>
      <c r="C5">
        <v>-936.74499332442861</v>
      </c>
      <c r="D5">
        <v>-0.15770284997209871</v>
      </c>
      <c r="E5" s="1">
        <f>IF(text[[#This Row],[b]]&gt;0,(text[[#This Row],[b]]+480)/text[[#This Row],[k]],-(-text[[#This Row],[b]]-480)/text[[#This Row],[k]])</f>
        <v>-72.63312101910789</v>
      </c>
      <c r="H5">
        <f>ABS(text[[#This Row],[k]]*$H$1-$I$1+text[[#This Row],[b]])/SQRT($H$1^2+$I$1^2)</f>
        <v>0.10652581611854255</v>
      </c>
      <c r="I5">
        <f t="shared" si="0"/>
        <v>1.1347749499721539E-2</v>
      </c>
    </row>
    <row r="6" spans="1:10" x14ac:dyDescent="0.3">
      <c r="A6">
        <v>12</v>
      </c>
      <c r="B6">
        <v>6.1897233201580297</v>
      </c>
      <c r="C6">
        <v>-915.91304347824462</v>
      </c>
      <c r="D6">
        <v>-0.16017410968137535</v>
      </c>
      <c r="E6" s="1">
        <f>IF(text[[#This Row],[b]]&gt;0,(text[[#This Row],[b]]+480)/text[[#This Row],[k]],-(-text[[#This Row],[b]]-480)/text[[#This Row],[k]])</f>
        <v>-70.425287356320041</v>
      </c>
      <c r="H6">
        <f>ABS(text[[#This Row],[k]]*$H$1-$I$1+text[[#This Row],[b]])/SQRT($H$1^2+$I$1^2)</f>
        <v>9.4984280184674405E-2</v>
      </c>
      <c r="I6">
        <f t="shared" si="0"/>
        <v>9.0220134822007313E-3</v>
      </c>
    </row>
    <row r="7" spans="1:10" x14ac:dyDescent="0.3">
      <c r="A7">
        <v>13</v>
      </c>
      <c r="B7">
        <v>6.2883845126835629</v>
      </c>
      <c r="C7">
        <v>-936.74499332442974</v>
      </c>
      <c r="D7">
        <v>-0.15770284997209849</v>
      </c>
      <c r="E7" s="1">
        <f>IF(text[[#This Row],[b]]&gt;0,(text[[#This Row],[b]]+480)/text[[#This Row],[k]],-(-text[[#This Row],[b]]-480)/text[[#This Row],[k]])</f>
        <v>-72.633121019108003</v>
      </c>
      <c r="H7">
        <f>ABS(text[[#This Row],[k]]*$H$1-$I$1+text[[#This Row],[b]])/SQRT($H$1^2+$I$1^2)</f>
        <v>0.10652581611854313</v>
      </c>
      <c r="I7">
        <f t="shared" si="0"/>
        <v>1.1347749499721662E-2</v>
      </c>
    </row>
    <row r="8" spans="1:10" x14ac:dyDescent="0.3">
      <c r="A8">
        <v>14</v>
      </c>
      <c r="B8">
        <v>8.5862068965517189</v>
      </c>
      <c r="C8">
        <v>-1726.5517241379309</v>
      </c>
      <c r="D8">
        <v>-0.11594351554400983</v>
      </c>
      <c r="E8" s="1">
        <f>IF(text[[#This Row],[b]]&gt;0,(text[[#This Row],[b]]+480)/text[[#This Row],[k]],-(-text[[#This Row],[b]]-480)/text[[#This Row],[k]])</f>
        <v>-145.18072289156635</v>
      </c>
      <c r="H8">
        <f>ABS(text[[#This Row],[k]]*$H$1-$I$1+text[[#This Row],[b]])/SQRT($H$1^2+$I$1^2)</f>
        <v>0.1206821338555592</v>
      </c>
      <c r="I8">
        <f t="shared" si="0"/>
        <v>1.4564177431931108E-2</v>
      </c>
    </row>
    <row r="9" spans="1:10" x14ac:dyDescent="0.3">
      <c r="A9">
        <v>15</v>
      </c>
      <c r="B9">
        <v>8.5862068965517189</v>
      </c>
      <c r="C9">
        <v>-1726.5517241379309</v>
      </c>
      <c r="D9">
        <v>-0.11594351554400983</v>
      </c>
      <c r="E9" s="1">
        <f>IF(text[[#This Row],[b]]&gt;0,(text[[#This Row],[b]]+480)/text[[#This Row],[k]],-(-text[[#This Row],[b]]-480)/text[[#This Row],[k]])</f>
        <v>-145.18072289156635</v>
      </c>
      <c r="H9">
        <f>ABS(text[[#This Row],[k]]*$H$1-$I$1+text[[#This Row],[b]])/SQRT($H$1^2+$I$1^2)</f>
        <v>0.1206821338555592</v>
      </c>
      <c r="I9">
        <f t="shared" si="0"/>
        <v>1.4564177431931108E-2</v>
      </c>
    </row>
    <row r="10" spans="1:10" x14ac:dyDescent="0.3">
      <c r="A10">
        <v>16</v>
      </c>
      <c r="B10">
        <v>8.5862068965517189</v>
      </c>
      <c r="C10">
        <v>-1726.5517241379303</v>
      </c>
      <c r="D10">
        <v>-0.11594351554400983</v>
      </c>
      <c r="E10" s="1">
        <f>IF(text[[#This Row],[b]]&gt;0,(text[[#This Row],[b]]+480)/text[[#This Row],[k]],-(-text[[#This Row],[b]]-480)/text[[#This Row],[k]])</f>
        <v>-145.18072289156626</v>
      </c>
      <c r="H10">
        <f>ABS(text[[#This Row],[k]]*$H$1-$I$1+text[[#This Row],[b]])/SQRT($H$1^2+$I$1^2)</f>
        <v>0.12068213385555977</v>
      </c>
      <c r="I10">
        <f t="shared" si="0"/>
        <v>1.4564177431931247E-2</v>
      </c>
    </row>
    <row r="11" spans="1:10" x14ac:dyDescent="0.3">
      <c r="A11">
        <v>17</v>
      </c>
      <c r="B11">
        <v>-13.499999999999755</v>
      </c>
      <c r="C11">
        <v>5639.9999999999009</v>
      </c>
      <c r="D11">
        <v>7.3939037657941631E-2</v>
      </c>
      <c r="E11" s="1">
        <f>IF(text[[#This Row],[b]]&gt;0,(text[[#This Row],[b]]+480)/text[[#This Row],[k]],-(-text[[#This Row],[b]]-480)/text[[#This Row],[k]])</f>
        <v>-453.33333333333422</v>
      </c>
      <c r="H11">
        <f>ABS(text[[#This Row],[k]]*$H$1-$I$1+text[[#This Row],[b]])/SQRT($H$1^2+$I$1^2)</f>
        <v>0.20339396294586387</v>
      </c>
      <c r="I11">
        <f t="shared" si="0"/>
        <v>4.1369104162823446E-2</v>
      </c>
    </row>
    <row r="12" spans="1:10" x14ac:dyDescent="0.3">
      <c r="A12">
        <v>18</v>
      </c>
      <c r="B12">
        <v>-15.789473684210474</v>
      </c>
      <c r="C12">
        <v>6524.8421052631393</v>
      </c>
      <c r="D12">
        <v>6.324885753307341E-2</v>
      </c>
      <c r="E12" s="1">
        <f>IF(text[[#This Row],[b]]&gt;0,(text[[#This Row],[b]]+480)/text[[#This Row],[k]],-(-text[[#This Row],[b]]-480)/text[[#This Row],[k]])</f>
        <v>-443.64000000000027</v>
      </c>
      <c r="H12">
        <f>ABS(text[[#This Row],[k]]*$H$1-$I$1+text[[#This Row],[b]])/SQRT($H$1^2+$I$1^2)</f>
        <v>0.13565805554193303</v>
      </c>
      <c r="I12">
        <f t="shared" si="0"/>
        <v>1.8403108033418186E-2</v>
      </c>
    </row>
    <row r="13" spans="1:10" x14ac:dyDescent="0.3">
      <c r="A13">
        <v>19</v>
      </c>
      <c r="B13">
        <v>-15.789473684210263</v>
      </c>
      <c r="C13">
        <v>6524.8421052630574</v>
      </c>
      <c r="D13">
        <v>6.3248857533074299E-2</v>
      </c>
      <c r="E13" s="1">
        <f>IF(text[[#This Row],[b]]&gt;0,(text[[#This Row],[b]]+480)/text[[#This Row],[k]],-(-text[[#This Row],[b]]-480)/text[[#This Row],[k]])</f>
        <v>-443.64000000000107</v>
      </c>
      <c r="H13">
        <f>ABS(text[[#This Row],[k]]*$H$1-$I$1+text[[#This Row],[b]])/SQRT($H$1^2+$I$1^2)</f>
        <v>0.1356580555419391</v>
      </c>
      <c r="I13">
        <f t="shared" si="0"/>
        <v>1.8403108033419834E-2</v>
      </c>
    </row>
    <row r="14" spans="1:10" x14ac:dyDescent="0.3">
      <c r="A14">
        <v>20</v>
      </c>
      <c r="B14">
        <v>-24.444444444443732</v>
      </c>
      <c r="C14">
        <v>9534.2222222219516</v>
      </c>
      <c r="D14">
        <v>4.0886292610146757E-2</v>
      </c>
      <c r="E14" s="1">
        <f>IF(text[[#This Row],[b]]&gt;0,(text[[#This Row],[b]]+480)/text[[#This Row],[k]],-(-text[[#This Row],[b]]-480)/text[[#This Row],[k]])</f>
        <v>-409.67272727272814</v>
      </c>
      <c r="H14">
        <f>ABS(text[[#This Row],[k]]*$H$1-$I$1+text[[#This Row],[b]])/SQRT($H$1^2+$I$1^2)</f>
        <v>0.16014286406520914</v>
      </c>
      <c r="I14">
        <f t="shared" si="0"/>
        <v>2.5645736911008053E-2</v>
      </c>
    </row>
    <row r="15" spans="1:10" x14ac:dyDescent="0.3">
      <c r="A15">
        <v>21</v>
      </c>
      <c r="B15">
        <v>-24.444444444444255</v>
      </c>
      <c r="C15">
        <v>9534.222222222148</v>
      </c>
      <c r="D15">
        <v>4.0886292610145869E-2</v>
      </c>
      <c r="E15" s="1">
        <f>IF(text[[#This Row],[b]]&gt;0,(text[[#This Row],[b]]+480)/text[[#This Row],[k]],-(-text[[#This Row],[b]]-480)/text[[#This Row],[k]])</f>
        <v>-409.6727272727274</v>
      </c>
      <c r="H15">
        <f>ABS(text[[#This Row],[k]]*$H$1-$I$1+text[[#This Row],[b]])/SQRT($H$1^2+$I$1^2)</f>
        <v>0.16014286406519848</v>
      </c>
      <c r="I15">
        <f t="shared" si="0"/>
        <v>2.5645736911004639E-2</v>
      </c>
    </row>
    <row r="16" spans="1:10" x14ac:dyDescent="0.3">
      <c r="A16">
        <v>22</v>
      </c>
      <c r="B16">
        <v>-24.000000000000338</v>
      </c>
      <c r="C16">
        <v>9366.0000000001182</v>
      </c>
      <c r="D16">
        <v>4.1642579098587706E-2</v>
      </c>
      <c r="E16" s="1">
        <f>IF(text[[#This Row],[b]]&gt;0,(text[[#This Row],[b]]+480)/text[[#This Row],[k]],-(-text[[#This Row],[b]]-480)/text[[#This Row],[k]])</f>
        <v>-410.24999999999915</v>
      </c>
      <c r="H16">
        <f>ABS(text[[#This Row],[k]]*$H$1-$I$1+text[[#This Row],[b]])/SQRT($H$1^2+$I$1^2)</f>
        <v>0.17032635144920469</v>
      </c>
      <c r="I16">
        <f t="shared" si="0"/>
        <v>2.9011065997997992E-2</v>
      </c>
    </row>
    <row r="17" spans="1:9" x14ac:dyDescent="0.3">
      <c r="A17">
        <v>23</v>
      </c>
      <c r="B17">
        <v>-5.9356376638855535</v>
      </c>
      <c r="C17">
        <v>3092.1597139451601</v>
      </c>
      <c r="D17">
        <v>0.16690654532628457</v>
      </c>
      <c r="E17" s="1">
        <f>IF(text[[#This Row],[b]]&gt;0,(text[[#This Row],[b]]+480)/text[[#This Row],[k]],-(-text[[#This Row],[b]]-480)/text[[#This Row],[k]])</f>
        <v>-601.8156626506028</v>
      </c>
      <c r="H17">
        <f>ABS(text[[#This Row],[k]]*$H$1-$I$1+text[[#This Row],[b]])/SQRT($H$1^2+$I$1^2)</f>
        <v>0.11317364593568612</v>
      </c>
      <c r="I17">
        <f t="shared" si="0"/>
        <v>1.2808274134376043E-2</v>
      </c>
    </row>
    <row r="18" spans="1:9" x14ac:dyDescent="0.3">
      <c r="A18">
        <v>24</v>
      </c>
      <c r="B18">
        <v>-6.0018242626938392</v>
      </c>
      <c r="C18">
        <v>3121.4229249011901</v>
      </c>
      <c r="D18">
        <v>0.16509938759876386</v>
      </c>
      <c r="E18" s="1">
        <f>IF(text[[#This Row],[b]]&gt;0,(text[[#This Row],[b]]+480)/text[[#This Row],[k]],-(-text[[#This Row],[b]]-480)/text[[#This Row],[k]])</f>
        <v>-600.05471124620021</v>
      </c>
      <c r="H18">
        <f>ABS(text[[#This Row],[k]]*$H$1-$I$1+text[[#This Row],[b]])/SQRT($H$1^2+$I$1^2)</f>
        <v>0.1081365734908768</v>
      </c>
      <c r="I18">
        <f t="shared" si="0"/>
        <v>1.1693518526347799E-2</v>
      </c>
    </row>
    <row r="19" spans="1:9" x14ac:dyDescent="0.3">
      <c r="A19">
        <v>25</v>
      </c>
      <c r="B19">
        <v>-5.9356376638856014</v>
      </c>
      <c r="C19">
        <v>3092.1597139451819</v>
      </c>
      <c r="D19">
        <v>0.16690654532628324</v>
      </c>
      <c r="E19" s="1">
        <f>IF(text[[#This Row],[b]]&gt;0,(text[[#This Row],[b]]+480)/text[[#This Row],[k]],-(-text[[#This Row],[b]]-480)/text[[#This Row],[k]])</f>
        <v>-601.81566265060155</v>
      </c>
      <c r="H19">
        <f>ABS(text[[#This Row],[k]]*$H$1-$I$1+text[[#This Row],[b]])/SQRT($H$1^2+$I$1^2)</f>
        <v>0.11317364593568231</v>
      </c>
      <c r="I19">
        <f t="shared" si="0"/>
        <v>1.2808274134375181E-2</v>
      </c>
    </row>
    <row r="20" spans="1:9" x14ac:dyDescent="0.3">
      <c r="A20">
        <v>26</v>
      </c>
      <c r="B20">
        <v>-3.7278106508875539</v>
      </c>
      <c r="C20">
        <v>2309.2189349112327</v>
      </c>
      <c r="D20">
        <v>0.26208372584059192</v>
      </c>
      <c r="E20" s="1">
        <f>IF(text[[#This Row],[b]]&gt;0,(text[[#This Row],[b]]+480)/text[[#This Row],[k]],-(-text[[#This Row],[b]]-480)/text[[#This Row],[k]])</f>
        <v>-748.21904761904898</v>
      </c>
      <c r="H20">
        <f>ABS(text[[#This Row],[k]]*$H$1-$I$1+text[[#This Row],[b]])/SQRT($H$1^2+$I$1^2)</f>
        <v>0.11969005693483135</v>
      </c>
      <c r="I20">
        <f t="shared" si="0"/>
        <v>1.4325709729063172E-2</v>
      </c>
    </row>
    <row r="21" spans="1:9" x14ac:dyDescent="0.3">
      <c r="A21">
        <v>27</v>
      </c>
      <c r="B21">
        <v>-3.7278106508875362</v>
      </c>
      <c r="C21">
        <v>2309.2189349112246</v>
      </c>
      <c r="D21">
        <v>0.26208372584059303</v>
      </c>
      <c r="E21" s="1">
        <f>IF(text[[#This Row],[b]]&gt;0,(text[[#This Row],[b]]+480)/text[[#This Row],[k]],-(-text[[#This Row],[b]]-480)/text[[#This Row],[k]])</f>
        <v>-748.21904761905034</v>
      </c>
      <c r="H21">
        <f>ABS(text[[#This Row],[k]]*$H$1-$I$1+text[[#This Row],[b]])/SQRT($H$1^2+$I$1^2)</f>
        <v>0.11969005693483287</v>
      </c>
      <c r="I21">
        <f t="shared" si="0"/>
        <v>1.4325709729063532E-2</v>
      </c>
    </row>
    <row r="22" spans="1:9" x14ac:dyDescent="0.3">
      <c r="A22">
        <v>28</v>
      </c>
      <c r="B22">
        <v>-3.7278106508875997</v>
      </c>
      <c r="C22">
        <v>2309.2189349112546</v>
      </c>
      <c r="D22">
        <v>0.26208372584058881</v>
      </c>
      <c r="E22" s="1">
        <f>IF(text[[#This Row],[b]]&gt;0,(text[[#This Row],[b]]+480)/text[[#This Row],[k]],-(-text[[#This Row],[b]]-480)/text[[#This Row],[k]])</f>
        <v>-748.21904761904568</v>
      </c>
      <c r="H22">
        <f>ABS(text[[#This Row],[k]]*$H$1-$I$1+text[[#This Row],[b]])/SQRT($H$1^2+$I$1^2)</f>
        <v>0.11969005693482641</v>
      </c>
      <c r="I22">
        <f t="shared" si="0"/>
        <v>1.4325709729061989E-2</v>
      </c>
    </row>
    <row r="23" spans="1:9" x14ac:dyDescent="0.3">
      <c r="A23">
        <v>29</v>
      </c>
      <c r="B23">
        <v>-2.9510853255976821</v>
      </c>
      <c r="C23">
        <v>2030.5603681104346</v>
      </c>
      <c r="D23">
        <v>0.32671482942397168</v>
      </c>
      <c r="E23" s="1">
        <f>IF(text[[#This Row],[b]]&gt;0,(text[[#This Row],[b]]+480)/text[[#This Row],[k]],-(-text[[#This Row],[b]]-480)/text[[#This Row],[k]])</f>
        <v>-850.7244254626803</v>
      </c>
      <c r="H23">
        <f>ABS(text[[#This Row],[k]]*$H$1-$I$1+text[[#This Row],[b]])/SQRT($H$1^2+$I$1^2)</f>
        <v>0.12467073727737024</v>
      </c>
      <c r="I23">
        <f t="shared" si="0"/>
        <v>1.5542792733283075E-2</v>
      </c>
    </row>
    <row r="24" spans="1:9" x14ac:dyDescent="0.3">
      <c r="A24">
        <v>30</v>
      </c>
      <c r="B24">
        <v>-2.9439252336448769</v>
      </c>
      <c r="C24">
        <v>2026.6822429906638</v>
      </c>
      <c r="D24">
        <v>0.32745391460883</v>
      </c>
      <c r="E24" s="1">
        <f>IF(text[[#This Row],[b]]&gt;0,(text[[#This Row],[b]]+480)/text[[#This Row],[k]],-(-text[[#This Row],[b]]-480)/text[[#This Row],[k]])</f>
        <v>-851.47619047618878</v>
      </c>
      <c r="H24">
        <f>ABS(text[[#This Row],[k]]*$H$1-$I$1+text[[#This Row],[b]])/SQRT($H$1^2+$I$1^2)</f>
        <v>0.12581117591653795</v>
      </c>
      <c r="I24">
        <f t="shared" si="0"/>
        <v>1.5828451985502059E-2</v>
      </c>
    </row>
    <row r="25" spans="1:9" x14ac:dyDescent="0.3">
      <c r="A25">
        <v>34</v>
      </c>
      <c r="B25">
        <v>-2.864019253910953</v>
      </c>
      <c r="C25">
        <v>2090.3393501805067</v>
      </c>
      <c r="D25">
        <v>0.33592599424635061</v>
      </c>
      <c r="E25" s="1">
        <f>IF(text[[#This Row],[b]]&gt;0,(text[[#This Row],[b]]+480)/text[[#This Row],[k]],-(-text[[#This Row],[b]]-480)/text[[#This Row],[k]])</f>
        <v>-897.45882352941146</v>
      </c>
      <c r="H25">
        <f>ABS(text[[#This Row],[k]]*$H$1-$I$1+text[[#This Row],[b]])/SQRT($H$1^2+$I$1^2)</f>
        <v>4.9147838161002433E-2</v>
      </c>
      <c r="I25">
        <f t="shared" si="0"/>
        <v>2.4155099959000869E-3</v>
      </c>
    </row>
    <row r="26" spans="1:9" x14ac:dyDescent="0.3">
      <c r="A26">
        <v>35</v>
      </c>
      <c r="B26">
        <v>-2.8640192539109441</v>
      </c>
      <c r="C26">
        <v>2090.3393501805022</v>
      </c>
      <c r="D26">
        <v>0.3359259942463515</v>
      </c>
      <c r="E26" s="1">
        <f>IF(text[[#This Row],[b]]&gt;0,(text[[#This Row],[b]]+480)/text[[#This Row],[k]],-(-text[[#This Row],[b]]-480)/text[[#This Row],[k]])</f>
        <v>-897.45882352941271</v>
      </c>
      <c r="H26">
        <f>ABS(text[[#This Row],[k]]*$H$1-$I$1+text[[#This Row],[b]])/SQRT($H$1^2+$I$1^2)</f>
        <v>4.9147838161003571E-2</v>
      </c>
      <c r="I26">
        <f t="shared" si="0"/>
        <v>2.4155099959001988E-3</v>
      </c>
    </row>
    <row r="27" spans="1:9" x14ac:dyDescent="0.3">
      <c r="A27">
        <v>36</v>
      </c>
      <c r="B27">
        <v>-2.8640192539109455</v>
      </c>
      <c r="C27">
        <v>2090.3393501805022</v>
      </c>
      <c r="D27">
        <v>0.3359259942463515</v>
      </c>
      <c r="E27" s="1">
        <f>IF(text[[#This Row],[b]]&gt;0,(text[[#This Row],[b]]+480)/text[[#This Row],[k]],-(-text[[#This Row],[b]]-480)/text[[#This Row],[k]])</f>
        <v>-897.45882352941226</v>
      </c>
      <c r="H27">
        <f>ABS(text[[#This Row],[k]]*$H$1-$I$1+text[[#This Row],[b]])/SQRT($H$1^2+$I$1^2)</f>
        <v>4.9147838161003952E-2</v>
      </c>
      <c r="I27">
        <f t="shared" si="0"/>
        <v>2.4155099959002366E-3</v>
      </c>
    </row>
    <row r="28" spans="1:9" x14ac:dyDescent="0.3">
      <c r="A28">
        <v>40</v>
      </c>
      <c r="B28">
        <v>-2.4000000000000039</v>
      </c>
      <c r="C28">
        <v>1886.4000000000017</v>
      </c>
      <c r="D28">
        <v>0.39479111969976088</v>
      </c>
      <c r="E28" s="1">
        <f>IF(text[[#This Row],[b]]&gt;0,(text[[#This Row],[b]]+480)/text[[#This Row],[k]],-(-text[[#This Row],[b]]-480)/text[[#This Row],[k]])</f>
        <v>-985.99999999999898</v>
      </c>
      <c r="H28">
        <f>ABS(text[[#This Row],[k]]*$H$1-$I$1+text[[#This Row],[b]])/SQRT($H$1^2+$I$1^2)</f>
        <v>8.3443131550267849E-2</v>
      </c>
      <c r="I28">
        <f t="shared" si="0"/>
        <v>6.9627562029153057E-3</v>
      </c>
    </row>
    <row r="29" spans="1:9" x14ac:dyDescent="0.3">
      <c r="A29">
        <v>41</v>
      </c>
      <c r="B29">
        <v>-2.4000000000000008</v>
      </c>
      <c r="C29">
        <v>1886.4000000000003</v>
      </c>
      <c r="D29">
        <v>0.39479111969976133</v>
      </c>
      <c r="E29" s="1">
        <f>IF(text[[#This Row],[b]]&gt;0,(text[[#This Row],[b]]+480)/text[[#This Row],[k]],-(-text[[#This Row],[b]]-480)/text[[#This Row],[k]])</f>
        <v>-985.99999999999989</v>
      </c>
      <c r="H29">
        <f>ABS(text[[#This Row],[k]]*$H$1-$I$1+text[[#This Row],[b]])/SQRT($H$1^2+$I$1^2)</f>
        <v>8.3443131550268029E-2</v>
      </c>
      <c r="I29">
        <f t="shared" si="0"/>
        <v>6.9627562029153361E-3</v>
      </c>
    </row>
    <row r="30" spans="1:9" x14ac:dyDescent="0.3">
      <c r="A30">
        <v>42</v>
      </c>
      <c r="B30">
        <v>-2.4000000000000101</v>
      </c>
      <c r="C30">
        <v>1886.4000000000051</v>
      </c>
      <c r="D30">
        <v>0.39479111969976</v>
      </c>
      <c r="E30" s="1">
        <f>IF(text[[#This Row],[b]]&gt;0,(text[[#This Row],[b]]+480)/text[[#This Row],[k]],-(-text[[#This Row],[b]]-480)/text[[#This Row],[k]])</f>
        <v>-985.99999999999795</v>
      </c>
      <c r="H30">
        <f>ABS(text[[#This Row],[k]]*$H$1-$I$1+text[[#This Row],[b]])/SQRT($H$1^2+$I$1^2)</f>
        <v>8.3443131550266697E-2</v>
      </c>
      <c r="I30">
        <f t="shared" si="0"/>
        <v>6.9627562029151132E-3</v>
      </c>
    </row>
    <row r="31" spans="1:9" x14ac:dyDescent="0.3">
      <c r="A31">
        <v>43</v>
      </c>
      <c r="B31">
        <v>3.9999999999999916</v>
      </c>
      <c r="C31">
        <v>-291.99999999999847</v>
      </c>
      <c r="D31">
        <v>-0.24497866312686467</v>
      </c>
      <c r="E31" s="1">
        <f>IF(text[[#This Row],[b]]&gt;0,(text[[#This Row],[b]]+480)/text[[#This Row],[k]],-(-text[[#This Row],[b]]-480)/text[[#This Row],[k]])</f>
        <v>47.000000000000483</v>
      </c>
      <c r="H31">
        <f>ABS(text[[#This Row],[k]]*$H$1-$I$1+text[[#This Row],[b]])/SQRT($H$1^2+$I$1^2)</f>
        <v>2.6120734291090724E-2</v>
      </c>
      <c r="I31">
        <f t="shared" si="0"/>
        <v>6.8229275990576281E-4</v>
      </c>
    </row>
    <row r="32" spans="1:9" x14ac:dyDescent="0.3">
      <c r="A32">
        <v>44</v>
      </c>
      <c r="B32">
        <v>3.9999999999999889</v>
      </c>
      <c r="C32">
        <v>-291.99999999999841</v>
      </c>
      <c r="D32">
        <v>-0.24497866312686467</v>
      </c>
      <c r="E32" s="1">
        <f>IF(text[[#This Row],[b]]&gt;0,(text[[#This Row],[b]]+480)/text[[#This Row],[k]],-(-text[[#This Row],[b]]-480)/text[[#This Row],[k]])</f>
        <v>47.000000000000526</v>
      </c>
      <c r="H32">
        <f>ABS(text[[#This Row],[k]]*$H$1-$I$1+text[[#This Row],[b]])/SQRT($H$1^2+$I$1^2)</f>
        <v>2.6120734291091435E-2</v>
      </c>
      <c r="I32">
        <f t="shared" si="0"/>
        <v>6.8229275990579999E-4</v>
      </c>
    </row>
    <row r="33" spans="1:9" x14ac:dyDescent="0.3">
      <c r="A33">
        <v>45</v>
      </c>
      <c r="B33">
        <v>4.0000000000000044</v>
      </c>
      <c r="C33">
        <v>-292.00000000000085</v>
      </c>
      <c r="D33">
        <v>-0.24497866312686378</v>
      </c>
      <c r="E33" s="1">
        <f>IF(text[[#This Row],[b]]&gt;0,(text[[#This Row],[b]]+480)/text[[#This Row],[k]],-(-text[[#This Row],[b]]-480)/text[[#This Row],[k]])</f>
        <v>46.999999999999737</v>
      </c>
      <c r="H33">
        <f>ABS(text[[#This Row],[k]]*$H$1-$I$1+text[[#This Row],[b]])/SQRT($H$1^2+$I$1^2)</f>
        <v>2.6120734291088916E-2</v>
      </c>
      <c r="I33">
        <f t="shared" si="0"/>
        <v>6.8229275990566837E-4</v>
      </c>
    </row>
    <row r="34" spans="1:9" x14ac:dyDescent="0.3">
      <c r="A34">
        <v>46</v>
      </c>
      <c r="B34">
        <v>3.007263922518149</v>
      </c>
      <c r="C34">
        <v>165.34140435835437</v>
      </c>
      <c r="D34">
        <v>-0.32102574176686627</v>
      </c>
      <c r="E34" s="1">
        <f>IF(text[[#This Row],[b]]&gt;0,(text[[#This Row],[b]]+480)/text[[#This Row],[k]],-(-text[[#This Row],[b]]-480)/text[[#This Row],[k]])</f>
        <v>214.59420289855177</v>
      </c>
      <c r="H34">
        <f>ABS(text[[#This Row],[k]]*$H$1-$I$1+text[[#This Row],[b]])/SQRT($H$1^2+$I$1^2)</f>
        <v>6.4829101246247967E-2</v>
      </c>
      <c r="I34">
        <f t="shared" si="0"/>
        <v>4.2028123683962694E-3</v>
      </c>
    </row>
    <row r="35" spans="1:9" x14ac:dyDescent="0.3">
      <c r="A35">
        <v>47</v>
      </c>
      <c r="B35">
        <v>3.0072639225181574</v>
      </c>
      <c r="C35">
        <v>165.34140435835337</v>
      </c>
      <c r="D35">
        <v>-0.32102574176686538</v>
      </c>
      <c r="E35" s="1">
        <f>IF(text[[#This Row],[b]]&gt;0,(text[[#This Row],[b]]+480)/text[[#This Row],[k]],-(-text[[#This Row],[b]]-480)/text[[#This Row],[k]])</f>
        <v>214.59420289855086</v>
      </c>
      <c r="H35">
        <f>ABS(text[[#This Row],[k]]*$H$1-$I$1+text[[#This Row],[b]])/SQRT($H$1^2+$I$1^2)</f>
        <v>6.4829101246249618E-2</v>
      </c>
      <c r="I35">
        <f t="shared" si="0"/>
        <v>4.2028123683964837E-3</v>
      </c>
    </row>
    <row r="36" spans="1:9" x14ac:dyDescent="0.3">
      <c r="A36">
        <v>48</v>
      </c>
      <c r="B36">
        <v>3.0072639225181717</v>
      </c>
      <c r="C36">
        <v>165.34140435835221</v>
      </c>
      <c r="D36">
        <v>-0.32102574176686405</v>
      </c>
      <c r="E36" s="1">
        <f>IF(text[[#This Row],[b]]&gt;0,(text[[#This Row],[b]]+480)/text[[#This Row],[k]],-(-text[[#This Row],[b]]-480)/text[[#This Row],[k]])</f>
        <v>214.59420289854944</v>
      </c>
      <c r="H36">
        <f>ABS(text[[#This Row],[k]]*$H$1-$I$1+text[[#This Row],[b]])/SQRT($H$1^2+$I$1^2)</f>
        <v>6.4829101246252824E-2</v>
      </c>
      <c r="I36">
        <f t="shared" si="0"/>
        <v>4.2028123683968991E-3</v>
      </c>
    </row>
    <row r="37" spans="1:9" x14ac:dyDescent="0.3">
      <c r="A37">
        <v>49</v>
      </c>
      <c r="B37">
        <v>2.5330490405117305</v>
      </c>
      <c r="C37">
        <v>276.30703624733462</v>
      </c>
      <c r="D37">
        <v>-0.37599928346748412</v>
      </c>
      <c r="E37" s="1">
        <f>IF(text[[#This Row],[b]]&gt;0,(text[[#This Row],[b]]+480)/text[[#This Row],[k]],-(-text[[#This Row],[b]]-480)/text[[#This Row],[k]])</f>
        <v>298.57575757575711</v>
      </c>
      <c r="H37">
        <f>ABS(text[[#This Row],[k]]*$H$1-$I$1+text[[#This Row],[b]])/SQRT($H$1^2+$I$1^2)</f>
        <v>1.8413508002590579E-2</v>
      </c>
      <c r="I37">
        <f t="shared" si="0"/>
        <v>3.390572769614673E-4</v>
      </c>
    </row>
    <row r="38" spans="1:9" x14ac:dyDescent="0.3">
      <c r="A38">
        <v>50</v>
      </c>
      <c r="B38">
        <v>2.585106382978724</v>
      </c>
      <c r="C38">
        <v>272.55319148936167</v>
      </c>
      <c r="D38">
        <v>-0.36910273746066502</v>
      </c>
      <c r="E38" s="1">
        <f>IF(text[[#This Row],[b]]&gt;0,(text[[#This Row],[b]]+480)/text[[#This Row],[k]],-(-text[[#This Row],[b]]-480)/text[[#This Row],[k]])</f>
        <v>291.11111111111103</v>
      </c>
      <c r="H38">
        <f>ABS(text[[#This Row],[k]]*$H$1-$I$1+text[[#This Row],[b]])/SQRT($H$1^2+$I$1^2)</f>
        <v>3.0553541403773508E-2</v>
      </c>
      <c r="I38">
        <f t="shared" si="0"/>
        <v>9.3351889231210196E-4</v>
      </c>
    </row>
    <row r="39" spans="1:9" x14ac:dyDescent="0.3">
      <c r="A39">
        <v>51</v>
      </c>
      <c r="B39">
        <v>2.5330490405117239</v>
      </c>
      <c r="C39">
        <v>276.30703624733502</v>
      </c>
      <c r="D39">
        <v>-0.37599928346748501</v>
      </c>
      <c r="E39" s="1">
        <f>IF(text[[#This Row],[b]]&gt;0,(text[[#This Row],[b]]+480)/text[[#This Row],[k]],-(-text[[#This Row],[b]]-480)/text[[#This Row],[k]])</f>
        <v>298.57575757575802</v>
      </c>
      <c r="H39">
        <f>ABS(text[[#This Row],[k]]*$H$1-$I$1+text[[#This Row],[b]])/SQRT($H$1^2+$I$1^2)</f>
        <v>1.8413508002589011E-2</v>
      </c>
      <c r="I39">
        <f t="shared" si="0"/>
        <v>3.3905727696140957E-4</v>
      </c>
    </row>
    <row r="40" spans="1:9" x14ac:dyDescent="0.3">
      <c r="A40">
        <v>54</v>
      </c>
      <c r="B40">
        <v>2.2617354196301545</v>
      </c>
      <c r="C40">
        <v>363.93456614509239</v>
      </c>
      <c r="D40">
        <v>-0.41629698702936091</v>
      </c>
      <c r="E40" s="1">
        <f>IF(text[[#This Row],[b]]&gt;0,(text[[#This Row],[b]]+480)/text[[#This Row],[k]],-(-text[[#This Row],[b]]-480)/text[[#This Row],[k]])</f>
        <v>373.13584905660406</v>
      </c>
      <c r="H40">
        <f>ABS(text[[#This Row],[k]]*$H$1-$I$1+text[[#This Row],[b]])/SQRT($H$1^2+$I$1^2)</f>
        <v>1.2037203378320448E-2</v>
      </c>
      <c r="I40">
        <f t="shared" si="0"/>
        <v>1.4489426517104919E-4</v>
      </c>
    </row>
    <row r="41" spans="1:9" x14ac:dyDescent="0.3">
      <c r="A41">
        <v>55</v>
      </c>
      <c r="B41">
        <v>2.2617354196301571</v>
      </c>
      <c r="C41">
        <v>363.93456614509256</v>
      </c>
      <c r="D41">
        <v>-0.41629698702936047</v>
      </c>
      <c r="E41" s="1">
        <f>IF(text[[#This Row],[b]]&gt;0,(text[[#This Row],[b]]+480)/text[[#This Row],[k]],-(-text[[#This Row],[b]]-480)/text[[#This Row],[k]])</f>
        <v>373.13584905660366</v>
      </c>
      <c r="H41">
        <f>ABS(text[[#This Row],[k]]*$H$1-$I$1+text[[#This Row],[b]])/SQRT($H$1^2+$I$1^2)</f>
        <v>1.203720337832135E-2</v>
      </c>
      <c r="I41">
        <f t="shared" si="0"/>
        <v>1.448942651710709E-4</v>
      </c>
    </row>
    <row r="42" spans="1:9" x14ac:dyDescent="0.3">
      <c r="A42">
        <v>56</v>
      </c>
      <c r="B42">
        <v>2.2617354196301536</v>
      </c>
      <c r="C42">
        <v>363.9345661450925</v>
      </c>
      <c r="D42">
        <v>-0.41629698702936113</v>
      </c>
      <c r="E42" s="1">
        <f>IF(text[[#This Row],[b]]&gt;0,(text[[#This Row],[b]]+480)/text[[#This Row],[k]],-(-text[[#This Row],[b]]-480)/text[[#This Row],[k]])</f>
        <v>373.13584905660429</v>
      </c>
      <c r="H42">
        <f>ABS(text[[#This Row],[k]]*$H$1-$I$1+text[[#This Row],[b]])/SQRT($H$1^2+$I$1^2)</f>
        <v>1.2037203378320257E-2</v>
      </c>
      <c r="I42">
        <f t="shared" si="0"/>
        <v>1.4489426517104461E-4</v>
      </c>
    </row>
    <row r="43" spans="1:9" x14ac:dyDescent="0.3">
      <c r="A43">
        <v>57</v>
      </c>
      <c r="B43">
        <v>7.7394067796610369</v>
      </c>
      <c r="C43">
        <v>-1462.6483050847501</v>
      </c>
      <c r="D43">
        <v>-0.12849694284330049</v>
      </c>
      <c r="E43" s="1">
        <f>IF(text[[#This Row],[b]]&gt;0,(text[[#This Row],[b]]+480)/text[[#This Row],[k]],-(-text[[#This Row],[b]]-480)/text[[#This Row],[k]])</f>
        <v>-126.96687653983051</v>
      </c>
      <c r="H43">
        <f>ABS(text[[#This Row],[k]]*$H$1-$I$1+text[[#This Row],[b]])/SQRT($H$1^2+$I$1^2)</f>
        <v>9.2762916963853151E-2</v>
      </c>
      <c r="I43">
        <f t="shared" si="0"/>
        <v>8.6049587636427144E-3</v>
      </c>
    </row>
    <row r="44" spans="1:9" x14ac:dyDescent="0.3">
      <c r="A44">
        <v>58</v>
      </c>
      <c r="B44">
        <v>7.6754604280736514</v>
      </c>
      <c r="C44">
        <v>-1447.992035838721</v>
      </c>
      <c r="D44">
        <v>-0.12955559534869843</v>
      </c>
      <c r="E44" s="1">
        <f>IF(text[[#This Row],[b]]&gt;0,(text[[#This Row],[b]]+480)/text[[#This Row],[k]],-(-text[[#This Row],[b]]-480)/text[[#This Row],[k]])</f>
        <v>-126.11517509727592</v>
      </c>
      <c r="H44">
        <f>ABS(text[[#This Row],[k]]*$H$1-$I$1+text[[#This Row],[b]])/SQRT($H$1^2+$I$1^2)</f>
        <v>8.6247221240146471E-2</v>
      </c>
      <c r="I44">
        <f t="shared" si="0"/>
        <v>7.4385831716467727E-3</v>
      </c>
    </row>
    <row r="45" spans="1:9" x14ac:dyDescent="0.3">
      <c r="A45">
        <v>59</v>
      </c>
      <c r="B45">
        <v>7.7024539877300739</v>
      </c>
      <c r="C45">
        <v>-1454.3374233128868</v>
      </c>
      <c r="D45">
        <v>-0.12910659981691386</v>
      </c>
      <c r="E45" s="1">
        <f>IF(text[[#This Row],[b]]&gt;0,(text[[#This Row],[b]]+480)/text[[#This Row],[k]],-(-text[[#This Row],[b]]-480)/text[[#This Row],[k]])</f>
        <v>-126.49701314217467</v>
      </c>
      <c r="H45">
        <f>ABS(text[[#This Row],[k]]*$H$1-$I$1+text[[#This Row],[b]])/SQRT($H$1^2+$I$1^2)</f>
        <v>8.8865134545084615E-2</v>
      </c>
      <c r="I45">
        <f t="shared" si="0"/>
        <v>7.8970121377159915E-3</v>
      </c>
    </row>
    <row r="46" spans="1:9" x14ac:dyDescent="0.3">
      <c r="A46">
        <v>60</v>
      </c>
      <c r="B46">
        <v>14.452554744525624</v>
      </c>
      <c r="C46">
        <v>-3659.4744525547649</v>
      </c>
      <c r="D46">
        <v>-6.9081816020980069E-2</v>
      </c>
      <c r="E46" s="1">
        <f>IF(text[[#This Row],[b]]&gt;0,(text[[#This Row],[b]]+480)/text[[#This Row],[k]],-(-text[[#This Row],[b]]-480)/text[[#This Row],[k]])</f>
        <v>-219.99393939393963</v>
      </c>
      <c r="H46">
        <f>ABS(text[[#This Row],[k]]*$H$1-$I$1+text[[#This Row],[b]])/SQRT($H$1^2+$I$1^2)</f>
        <v>0.22658614917834069</v>
      </c>
      <c r="I46">
        <f t="shared" si="0"/>
        <v>5.1341282999469259E-2</v>
      </c>
    </row>
    <row r="47" spans="1:9" x14ac:dyDescent="0.3">
      <c r="A47">
        <v>61</v>
      </c>
      <c r="B47">
        <v>15.47399411187436</v>
      </c>
      <c r="C47">
        <v>-3943.0068694798756</v>
      </c>
      <c r="D47">
        <v>-6.4534816265120476E-2</v>
      </c>
      <c r="E47" s="1">
        <f>IF(text[[#This Row],[b]]&gt;0,(text[[#This Row],[b]]+480)/text[[#This Row],[k]],-(-text[[#This Row],[b]]-480)/text[[#This Row],[k]])</f>
        <v>-223.79528158295278</v>
      </c>
      <c r="H47">
        <f>ABS(text[[#This Row],[k]]*$H$1-$I$1+text[[#This Row],[b]])/SQRT($H$1^2+$I$1^2)</f>
        <v>0.28935074902346242</v>
      </c>
      <c r="I47">
        <f t="shared" si="0"/>
        <v>8.3723855960438742E-2</v>
      </c>
    </row>
    <row r="48" spans="1:9" x14ac:dyDescent="0.3">
      <c r="A48">
        <v>62</v>
      </c>
      <c r="B48">
        <v>15.017751479289828</v>
      </c>
      <c r="C48">
        <v>-3817.5621301774813</v>
      </c>
      <c r="D48">
        <v>-6.6489709841520472E-2</v>
      </c>
      <c r="E48" s="1">
        <f>IF(text[[#This Row],[b]]&gt;0,(text[[#This Row],[b]]+480)/text[[#This Row],[k]],-(-text[[#This Row],[b]]-480)/text[[#This Row],[k]])</f>
        <v>-222.24113475177251</v>
      </c>
      <c r="H48">
        <f>ABS(text[[#This Row],[k]]*$H$1-$I$1+text[[#This Row],[b]])/SQRT($H$1^2+$I$1^2)</f>
        <v>0.26031309047639783</v>
      </c>
      <c r="I48">
        <f t="shared" si="0"/>
        <v>6.7762905073373292E-2</v>
      </c>
    </row>
    <row r="49" spans="1:9" x14ac:dyDescent="0.3">
      <c r="A49">
        <v>63</v>
      </c>
      <c r="B49">
        <v>23.052631578947505</v>
      </c>
      <c r="C49">
        <v>-6642.0000000000391</v>
      </c>
      <c r="D49">
        <v>-4.3351816822549294E-2</v>
      </c>
      <c r="E49" s="1">
        <f>IF(text[[#This Row],[b]]&gt;0,(text[[#This Row],[b]]+480)/text[[#This Row],[k]],-(-text[[#This Row],[b]]-480)/text[[#This Row],[k]])</f>
        <v>-267.3013698630138</v>
      </c>
      <c r="H49">
        <f>ABS(text[[#This Row],[k]]*$H$1-$I$1+text[[#This Row],[b]])/SQRT($H$1^2+$I$1^2)</f>
        <v>0.2574088057478785</v>
      </c>
      <c r="I49">
        <f t="shared" si="0"/>
        <v>6.6259293276549044E-2</v>
      </c>
    </row>
    <row r="50" spans="1:9" x14ac:dyDescent="0.3">
      <c r="A50">
        <v>64</v>
      </c>
      <c r="B50">
        <v>23.419354838709719</v>
      </c>
      <c r="C50">
        <v>-6753.0967741935619</v>
      </c>
      <c r="D50">
        <v>-4.2673801878277517E-2</v>
      </c>
      <c r="E50" s="1">
        <f>IF(text[[#This Row],[b]]&gt;0,(text[[#This Row],[b]]+480)/text[[#This Row],[k]],-(-text[[#This Row],[b]]-480)/text[[#This Row],[k]])</f>
        <v>-267.85950413223151</v>
      </c>
      <c r="H50">
        <f>ABS(text[[#This Row],[k]]*$H$1-$I$1+text[[#This Row],[b]])/SQRT($H$1^2+$I$1^2)</f>
        <v>0.27216780167362969</v>
      </c>
      <c r="I50">
        <f t="shared" si="0"/>
        <v>7.4075312267856228E-2</v>
      </c>
    </row>
    <row r="51" spans="1:9" x14ac:dyDescent="0.3">
      <c r="A51">
        <v>65</v>
      </c>
      <c r="B51">
        <v>23.052631578947686</v>
      </c>
      <c r="C51">
        <v>-6642.0000000000964</v>
      </c>
      <c r="D51">
        <v>-4.335181682254885E-2</v>
      </c>
      <c r="E51" s="1">
        <f>IF(text[[#This Row],[b]]&gt;0,(text[[#This Row],[b]]+480)/text[[#This Row],[k]],-(-text[[#This Row],[b]]-480)/text[[#This Row],[k]])</f>
        <v>-267.3013698630142</v>
      </c>
      <c r="H51">
        <f>ABS(text[[#This Row],[k]]*$H$1-$I$1+text[[#This Row],[b]])/SQRT($H$1^2+$I$1^2)</f>
        <v>0.25740880574788383</v>
      </c>
      <c r="I51">
        <f t="shared" si="0"/>
        <v>6.6259293276551792E-2</v>
      </c>
    </row>
    <row r="52" spans="1:9" x14ac:dyDescent="0.3">
      <c r="A52">
        <v>66</v>
      </c>
      <c r="B52">
        <v>32.727272727235629</v>
      </c>
      <c r="C52">
        <v>-11058.54545453251</v>
      </c>
      <c r="D52">
        <v>-3.054605156260326E-2</v>
      </c>
      <c r="E52" s="1">
        <f>IF(text[[#This Row],[b]]&gt;0,(text[[#This Row],[b]]+480)/text[[#This Row],[k]],-(-text[[#This Row],[b]]-480)/text[[#This Row],[k]])</f>
        <v>-323.23333333330419</v>
      </c>
      <c r="H52">
        <f>ABS(text[[#This Row],[k]]*$H$1-$I$1+text[[#This Row],[b]])/SQRT($H$1^2+$I$1^2)</f>
        <v>0.59512880680481517</v>
      </c>
      <c r="I52">
        <f t="shared" si="0"/>
        <v>0.35417829668892303</v>
      </c>
    </row>
    <row r="53" spans="1:9" x14ac:dyDescent="0.3">
      <c r="A53">
        <v>67</v>
      </c>
      <c r="B53">
        <v>43.199999999998077</v>
      </c>
      <c r="C53">
        <v>-14717.999999999329</v>
      </c>
      <c r="D53">
        <v>-2.3144014933982548E-2</v>
      </c>
      <c r="E53" s="1">
        <f>IF(text[[#This Row],[b]]&gt;0,(text[[#This Row],[b]]+480)/text[[#This Row],[k]],-(-text[[#This Row],[b]]-480)/text[[#This Row],[k]])</f>
        <v>-329.58333333333246</v>
      </c>
      <c r="H53">
        <f>ABS(text[[#This Row],[k]]*$H$1-$I$1+text[[#This Row],[b]])/SQRT($H$1^2+$I$1^2)</f>
        <v>0.58057378906028878</v>
      </c>
      <c r="I53">
        <f t="shared" si="0"/>
        <v>0.33706592454382067</v>
      </c>
    </row>
    <row r="54" spans="1:9" x14ac:dyDescent="0.3">
      <c r="A54">
        <v>68</v>
      </c>
      <c r="B54">
        <v>41.999999999997854</v>
      </c>
      <c r="C54">
        <v>-14297.999999999252</v>
      </c>
      <c r="D54">
        <v>-2.3805026185071076E-2</v>
      </c>
      <c r="E54" s="1">
        <f>IF(text[[#This Row],[b]]&gt;0,(text[[#This Row],[b]]+480)/text[[#This Row],[k]],-(-text[[#This Row],[b]]-480)/text[[#This Row],[k]])</f>
        <v>-328.99999999999903</v>
      </c>
      <c r="H54">
        <f>ABS(text[[#This Row],[k]]*$H$1-$I$1+text[[#This Row],[b]])/SQRT($H$1^2+$I$1^2)</f>
        <v>0.58166685612813795</v>
      </c>
      <c r="I54">
        <f t="shared" si="0"/>
        <v>0.33833633151799192</v>
      </c>
    </row>
    <row r="55" spans="1:9" x14ac:dyDescent="0.3">
      <c r="A55">
        <v>69</v>
      </c>
      <c r="B55">
        <v>-13.173387096774062</v>
      </c>
      <c r="C55">
        <v>5581.5483870967164</v>
      </c>
      <c r="D55">
        <v>7.5765313740400853E-2</v>
      </c>
      <c r="E55" s="1">
        <f>IF(text[[#This Row],[b]]&gt;0,(text[[#This Row],[b]]+480)/text[[#This Row],[k]],-(-text[[#This Row],[b]]-480)/text[[#This Row],[k]])</f>
        <v>-460.13590449954103</v>
      </c>
      <c r="H55">
        <f>ABS(text[[#This Row],[k]]*$H$1-$I$1+text[[#This Row],[b]])/SQRT($H$1^2+$I$1^2)</f>
        <v>0.15639950566504171</v>
      </c>
      <c r="I55">
        <f t="shared" si="0"/>
        <v>2.4460805372269415E-2</v>
      </c>
    </row>
    <row r="56" spans="1:9" x14ac:dyDescent="0.3">
      <c r="A56">
        <v>70</v>
      </c>
      <c r="B56">
        <v>-13.313995649020891</v>
      </c>
      <c r="C56">
        <v>5635.509789702628</v>
      </c>
      <c r="D56">
        <v>7.4968169974495957E-2</v>
      </c>
      <c r="E56" s="1">
        <f>IF(text[[#This Row],[b]]&gt;0,(text[[#This Row],[b]]+480)/text[[#This Row],[k]],-(-text[[#This Row],[b]]-480)/text[[#This Row],[k]])</f>
        <v>-459.32941176470655</v>
      </c>
      <c r="H56">
        <f>ABS(text[[#This Row],[k]]*$H$1-$I$1+text[[#This Row],[b]])/SQRT($H$1^2+$I$1^2)</f>
        <v>0.15255829152294376</v>
      </c>
      <c r="I56">
        <f t="shared" si="0"/>
        <v>2.3274032312399492E-2</v>
      </c>
    </row>
    <row r="57" spans="1:9" x14ac:dyDescent="0.3">
      <c r="A57">
        <v>71</v>
      </c>
      <c r="B57">
        <v>-13.313995649021011</v>
      </c>
      <c r="C57">
        <v>5635.5097897026753</v>
      </c>
      <c r="D57">
        <v>7.4968169974495291E-2</v>
      </c>
      <c r="E57" s="1">
        <f>IF(text[[#This Row],[b]]&gt;0,(text[[#This Row],[b]]+480)/text[[#This Row],[k]],-(-text[[#This Row],[b]]-480)/text[[#This Row],[k]])</f>
        <v>-459.32941176470592</v>
      </c>
      <c r="H57">
        <f>ABS(text[[#This Row],[k]]*$H$1-$I$1+text[[#This Row],[b]])/SQRT($H$1^2+$I$1^2)</f>
        <v>0.1525582915229407</v>
      </c>
      <c r="I57">
        <f t="shared" si="0"/>
        <v>2.3274032312398562E-2</v>
      </c>
    </row>
    <row r="58" spans="1:9" x14ac:dyDescent="0.3">
      <c r="A58">
        <v>72</v>
      </c>
      <c r="B58">
        <v>-7.8512562814071361</v>
      </c>
      <c r="C58">
        <v>3799.8391959799442</v>
      </c>
      <c r="D58">
        <v>0.12668602936958839</v>
      </c>
      <c r="E58" s="1">
        <f>IF(text[[#This Row],[b]]&gt;0,(text[[#This Row],[b]]+480)/text[[#This Row],[k]],-(-text[[#This Row],[b]]-480)/text[[#This Row],[k]])</f>
        <v>-545.11520737327066</v>
      </c>
      <c r="H58">
        <f>ABS(text[[#This Row],[k]]*$H$1-$I$1+text[[#This Row],[b]])/SQRT($H$1^2+$I$1^2)</f>
        <v>8.3811479154202811E-2</v>
      </c>
      <c r="I58">
        <f t="shared" si="0"/>
        <v>7.0243640380153721E-3</v>
      </c>
    </row>
    <row r="59" spans="1:9" x14ac:dyDescent="0.3">
      <c r="A59">
        <v>73</v>
      </c>
      <c r="B59">
        <v>-7.7865168539325724</v>
      </c>
      <c r="C59">
        <v>3771.8426966292081</v>
      </c>
      <c r="D59">
        <v>0.12772796240512618</v>
      </c>
      <c r="E59" s="1">
        <f>IF(text[[#This Row],[b]]&gt;0,(text[[#This Row],[b]]+480)/text[[#This Row],[k]],-(-text[[#This Row],[b]]-480)/text[[#This Row],[k]])</f>
        <v>-546.05194805194822</v>
      </c>
      <c r="H59">
        <f>ABS(text[[#This Row],[k]]*$H$1-$I$1+text[[#This Row],[b]])/SQRT($H$1^2+$I$1^2)</f>
        <v>8.8214401635698561E-2</v>
      </c>
      <c r="I59">
        <f t="shared" si="0"/>
        <v>7.7817806559443373E-3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6CE8F-F003-41EA-8B49-573BEEBDDA07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D A A B Q S w M E F A A C A A g A 8 Z N u T r z 1 + S K p A A A A + A A A A B I A H A B D b 2 5 m a W c v U G F j a 2 F n Z S 5 4 b W w g o h g A K K A U A A A A A A A A A A A A A A A A A A A A A A A A A A A A h Y 9 B D o I w F E S v Q r q n L R X R k E 9 Z s B V j Y m L c N r V C I x Q D x R K v 5 s I j e Q V J F H X n c i Z v k j e P 2 x 3 S o a 6 8 i 2 o 7 3 Z g E B Z g i T x n Z H L Q p E t T b o 7 9 E K Y e N k C d R K G + E T R c P n U 5 Q a e 0 5 J s Q 5 h 9 0 M N 2 1 B G K U B 2 e e r r S x V L X x t O i u M V O i z O v x f I Q 6 7 l w x n O F r g e U h D z K I A y F R D r s 0 X Y a M x p k B + S s j 6 y v a t 4 t f S z 9 Z A p g j k / Y I / A V B L A w Q U A A I A C A D x k 2 5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Z N u T i z r 7 9 f u A A A A Y g E A A B M A H A B G b 3 J t d W x h c y 9 T Z W N 0 a W 9 u M S 5 t I K I Y A C i g F A A A A A A A A A A A A A A A A A A A A A A A A A A A A C t O T S 7 J z M 9 T C I b Q h t a 8 X L x c x R m J R a k p C i W p F S U K t g o 5 q S W 8 X A p A 8 G z X B C D X u b h M z y U / u T Q 3 N a 9 E w y 0 z J 1 X P O T + v B M g p 1 l B y t o o J L U 4 t K o 5 J S 8 3 J r I i B K S u O c c 8 s 8 S h N i n E L c t Y 1 N T U 0 j Q E Z r V d S U a K k q W O q o 6 S k k 1 e a k 6 N j a W y m q Q O 1 a v a W Z 1 N 2 P p / V 8 n z j 7 q f z u o H W h i Q m A a 0 K K U r M K 0 7 L L 8 p 1 z s 8 p z c 0 L q S x I L d Y A u k u n u l o J I m S o p K P g m V d i Z q I H k q z V U Y B J G A E l S o B C C n m l u U m p R U g y x j h l T H D K m M J k Q D 6 p r d X k 5 c r M w + p 0 a w B Q S w E C L Q A U A A I A C A D x k 2 5 O v P X 5 I q k A A A D 4 A A A A E g A A A A A A A A A A A A A A A A A A A A A A Q 2 9 u Z m l n L 1 B h Y 2 t h Z 2 U u e G 1 s U E s B A i 0 A F A A C A A g A 8 Z N u T g / K 6 a u k A A A A 6 Q A A A B M A A A A A A A A A A A A A A A A A 9 Q A A A F t D b 2 5 0 Z W 5 0 X 1 R 5 c G V z X S 5 4 b W x Q S w E C L Q A U A A I A C A D x k 2 5 O L O v v 1 + 4 A A A B i A Q A A E w A A A A A A A A A A A A A A A A D m A Q A A R m 9 y b X V s Y X M v U 2 V j d G l v b j E u b V B L B Q Y A A A A A A w A D A M I A A A A h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C Q A A A A A A A J 8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4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e H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T R U M T A 6 M z E 6 M z U u M j g w M D Y 2 M V o i I C 8 + P E V u d H J 5 I F R 5 c G U 9 I k Z p b G x D b 2 x 1 b W 5 U e X B l c y I g V m F s d W U 9 I n N B d 1 V G Q l F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h 0 L + a b t O a U u e e a h O e x u + W e i y 5 7 Q 2 9 s d W 1 u M S w w f S Z x d W 9 0 O y w m c X V v d D t T Z W N 0 a W 9 u M S 9 0 Z X h 0 L + a b t O a U u e e a h O e x u + W e i y 5 7 Q 2 9 s d W 1 u M i w x f S Z x d W 9 0 O y w m c X V v d D t T Z W N 0 a W 9 u M S 9 0 Z X h 0 L + a b t O a U u e e a h O e x u + W e i y 5 7 Q 2 9 s d W 1 u M y w y f S Z x d W 9 0 O y w m c X V v d D t T Z W N 0 a W 9 u M S 9 0 Z X h 0 L + a b t O a U u e e a h O e x u + W e i y 5 7 Q 2 9 s d W 1 u N C w z f S Z x d W 9 0 O y w m c X V v d D t T Z W N 0 a W 9 u M S 9 0 Z X h 0 L + a b t O a U u e e a h O e x u + W e i y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0 Z X h 0 L + a b t O a U u e e a h O e x u + W e i y 5 7 Q 2 9 s d W 1 u M S w w f S Z x d W 9 0 O y w m c X V v d D t T Z W N 0 a W 9 u M S 9 0 Z X h 0 L + a b t O a U u e e a h O e x u + W e i y 5 7 Q 2 9 s d W 1 u M i w x f S Z x d W 9 0 O y w m c X V v d D t T Z W N 0 a W 9 u M S 9 0 Z X h 0 L + a b t O a U u e e a h O e x u + W e i y 5 7 Q 2 9 s d W 1 u M y w y f S Z x d W 9 0 O y w m c X V v d D t T Z W N 0 a W 9 u M S 9 0 Z X h 0 L + a b t O a U u e e a h O e x u + W e i y 5 7 Q 2 9 s d W 1 u N C w z f S Z x d W 9 0 O y w m c X V v d D t T Z W N 0 a W 9 u M S 9 0 Z X h 0 L + a b t O a U u e e a h O e x u + W e i y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4 d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h 0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Q t L z H v L A k R K l z m Z d d 2 / v P A A A A A A I A A A A A A B B m A A A A A Q A A I A A A A E I Q Q y A s a F L 7 M s e l Z f w M 8 b E p 7 N K I W M 1 t c o J D Q E i F R p q t A A A A A A 6 A A A A A A g A A I A A A A E v g S 1 s x U M Y 4 t G T X x H s R M t q U k C n D / / 3 3 V Y x f K i / B I s S g U A A A A N 2 v S 3 z T 4 h 6 B Z Z x m / y r T + K Z D L z v s N b G i P z U W j q e 8 j R w S R B e I P X P n w A e h O w j e d i B 9 g H Y d / M + w 2 h F H D K T P e d F N g i t O R 2 j L M j H v H T x r e 2 J L u u C M Q A A A A E 8 P V v g c w E 0 2 u T y o E p d s 0 c + N o k y Y W 1 9 W r H 1 7 W m P 3 5 6 H p q Q w q f m p k 4 A U u k m c M e T z n l 5 2 3 R + z W G P l u q 8 y d 1 Q l U k I c = < / D a t a M a s h u p > 
</file>

<file path=customXml/itemProps1.xml><?xml version="1.0" encoding="utf-8"?>
<ds:datastoreItem xmlns:ds="http://schemas.openxmlformats.org/officeDocument/2006/customXml" ds:itemID="{36E24B2B-A49E-4C5A-AF87-F49056DA35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运算结果报告 1</vt:lpstr>
      <vt:lpstr>敏感性报告 1</vt:lpstr>
      <vt:lpstr>极限值报告 1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2019-03-14T10:30:12Z</dcterms:created>
  <dcterms:modified xsi:type="dcterms:W3CDTF">2019-03-14T15:23:30Z</dcterms:modified>
</cp:coreProperties>
</file>